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Jay\Desktop\"/>
    </mc:Choice>
  </mc:AlternateContent>
  <xr:revisionPtr revIDLastSave="0" documentId="13_ncr:1_{3F55B334-9F67-4E43-8B59-F4E309786133}" xr6:coauthVersionLast="47" xr6:coauthVersionMax="47" xr10:uidLastSave="{00000000-0000-0000-0000-000000000000}"/>
  <bookViews>
    <workbookView xWindow="-120" yWindow="-120" windowWidth="20730" windowHeight="11160" firstSheet="23" activeTab="29" xr2:uid="{69A4EF19-AA4E-4E1B-8ABF-5A12B986F0E0}"/>
  </bookViews>
  <sheets>
    <sheet name="Q-1_measure of central tendency" sheetId="1" r:id="rId1"/>
    <sheet name="Q-2" sheetId="2" r:id="rId2"/>
    <sheet name="Q-3" sheetId="3" r:id="rId3"/>
    <sheet name="Q-4_measure of dispersion"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4" r:id="rId13"/>
    <sheet name="Q-14" sheetId="15" r:id="rId14"/>
    <sheet name="Q-15" sheetId="16" r:id="rId15"/>
    <sheet name="Q-16" sheetId="17" r:id="rId16"/>
    <sheet name="Q-17" sheetId="18" r:id="rId17"/>
    <sheet name="Q-18_skewness &amp; kurtosis" sheetId="19" r:id="rId18"/>
    <sheet name="Q-19" sheetId="22" r:id="rId19"/>
    <sheet name="Q-20" sheetId="23" r:id="rId20"/>
    <sheet name="Q-21" sheetId="24" r:id="rId21"/>
    <sheet name="Q-22" sheetId="25" r:id="rId22"/>
    <sheet name="Q-23_Percentile &amp; Quartiles" sheetId="26" r:id="rId23"/>
    <sheet name="Q-24" sheetId="27" r:id="rId24"/>
    <sheet name="Q-25" sheetId="28" r:id="rId25"/>
    <sheet name="Q-26" sheetId="29" r:id="rId26"/>
    <sheet name="Q-27" sheetId="30" r:id="rId27"/>
    <sheet name="Q-28_Correlation &amp; Covariance" sheetId="32" r:id="rId28"/>
    <sheet name="Q-29" sheetId="33" r:id="rId29"/>
    <sheet name="Q-30" sheetId="34" r:id="rId30"/>
  </sheets>
  <definedNames>
    <definedName name="_xlchart.v1.0" hidden="1">'Q-13'!$C$8</definedName>
    <definedName name="_xlchart.v1.1" hidden="1">'Q-13'!$C$9:$C$15</definedName>
    <definedName name="_xlchart.v1.2" hidden="1">'Q-14'!$C$9:$C$108</definedName>
    <definedName name="_xlchart.v1.3" hidden="1">'Q-15'!$C$9:$C$58</definedName>
    <definedName name="_xlchart.v1.4" hidden="1">'Q-16'!$C$8</definedName>
    <definedName name="_xlchart.v1.5" hidden="1">'Q-16'!$C$9:$C$108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5" l="1"/>
  <c r="G14" i="24"/>
  <c r="G14" i="23"/>
  <c r="G14" i="22"/>
  <c r="G14" i="19" l="1"/>
  <c r="C17" i="34"/>
  <c r="C15" i="34"/>
  <c r="C17" i="33"/>
  <c r="C15" i="33"/>
  <c r="C17" i="32"/>
  <c r="C15" i="32"/>
  <c r="F20" i="30"/>
  <c r="F28" i="30"/>
  <c r="F26" i="30"/>
  <c r="F24" i="30"/>
  <c r="F18" i="30"/>
  <c r="F16" i="30"/>
  <c r="F24" i="29"/>
  <c r="F28" i="29"/>
  <c r="F26" i="29"/>
  <c r="F20" i="29"/>
  <c r="F18" i="29"/>
  <c r="F16" i="29"/>
  <c r="F28" i="28"/>
  <c r="F26" i="28"/>
  <c r="F24" i="28"/>
  <c r="F20" i="28"/>
  <c r="F18" i="28"/>
  <c r="F16" i="28"/>
  <c r="F28" i="27"/>
  <c r="F26" i="27"/>
  <c r="F24" i="27"/>
  <c r="F20" i="27"/>
  <c r="F18" i="27"/>
  <c r="F16" i="27"/>
  <c r="F30" i="26"/>
  <c r="F28" i="26"/>
  <c r="F26" i="26"/>
  <c r="F24" i="26"/>
  <c r="F20" i="26"/>
  <c r="F18" i="26"/>
  <c r="F16" i="26"/>
  <c r="G16" i="25"/>
  <c r="G16" i="24"/>
  <c r="G16" i="23"/>
  <c r="G16" i="22"/>
  <c r="G16" i="19" l="1"/>
  <c r="C57" i="18"/>
  <c r="C56" i="18"/>
  <c r="C55" i="18"/>
  <c r="C47" i="18"/>
  <c r="C46" i="18"/>
  <c r="C45" i="18"/>
  <c r="B133" i="17"/>
  <c r="B82" i="16"/>
  <c r="B132" i="15"/>
  <c r="B37" i="14"/>
  <c r="G82" i="12"/>
  <c r="G80" i="12"/>
  <c r="G78" i="12"/>
  <c r="B65" i="12"/>
  <c r="B70" i="12"/>
  <c r="B69" i="12"/>
  <c r="B68" i="12"/>
  <c r="B67" i="12"/>
  <c r="B66" i="12"/>
  <c r="B117" i="11"/>
  <c r="B116" i="11"/>
  <c r="B115" i="11"/>
  <c r="G127" i="11"/>
  <c r="G131" i="11"/>
  <c r="G129" i="11"/>
  <c r="K39" i="10"/>
  <c r="K38" i="10"/>
  <c r="K37" i="10"/>
  <c r="K36" i="10"/>
  <c r="K35" i="10"/>
  <c r="K33" i="10"/>
  <c r="K32" i="10"/>
  <c r="K31" i="10"/>
  <c r="K30" i="10"/>
  <c r="K29" i="10"/>
  <c r="K27" i="10"/>
  <c r="K26" i="10"/>
  <c r="K25" i="10"/>
  <c r="K24" i="10"/>
  <c r="K23" i="10"/>
  <c r="K117" i="9"/>
  <c r="M117" i="9"/>
  <c r="K115" i="9"/>
  <c r="K113" i="9"/>
  <c r="K64" i="8"/>
  <c r="M64" i="8"/>
  <c r="K62" i="8"/>
  <c r="K26" i="7"/>
  <c r="K24" i="7"/>
  <c r="K66" i="6"/>
  <c r="K64" i="6"/>
  <c r="K62" i="6"/>
  <c r="K46" i="5"/>
  <c r="K44" i="5"/>
  <c r="K42" i="5"/>
  <c r="K26" i="4"/>
  <c r="K24" i="4"/>
  <c r="K22" i="4"/>
  <c r="K66" i="3"/>
  <c r="K64" i="3"/>
  <c r="K62" i="3"/>
  <c r="K36" i="2"/>
  <c r="K34" i="2"/>
  <c r="K32" i="2"/>
  <c r="K20" i="1"/>
  <c r="K16" i="1"/>
  <c r="K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tc={4457BBE2-B6E7-4C3E-BCF5-B25888A2964B}</author>
  </authors>
  <commentList>
    <comment ref="O6" authorId="0" shapeId="0" xr:uid="{4457BBE2-B6E7-4C3E-BCF5-B25888A2964B}">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sales data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tc={359897A6-D286-4162-8B77-1DDA08A8208F}</author>
  </authors>
  <commentList>
    <comment ref="H7" authorId="0" shapeId="0" xr:uid="{359897A6-D286-4162-8B77-1DDA08A8208F}">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fuel efficiency of vehicle.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tc={51F730E9-BDE3-455C-B38B-218D0E24D5E9}</author>
  </authors>
  <commentList>
    <comment ref="H7" authorId="0" shapeId="0" xr:uid="{51F730E9-BDE3-455C-B38B-218D0E24D5E9}">
      <text>
        <t>[Threaded comment]
Your version of Excel allows you to read this threaded comment; however, any edits to it will get removed if the file is opened in a newer version of Excel. Learn more: https://go.microsoft.com/fwlink/?linkid=870924
Comment:
    By using excel formula and with the help of column chart we can analyze the age's frequency distribution</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tc={0D88E45F-3D0F-4EFD-8CC8-692D0225997A}</author>
  </authors>
  <commentList>
    <comment ref="H7" authorId="0" shapeId="0" xr:uid="{0D88E45F-3D0F-4EFD-8CC8-692D0225997A}">
      <text>
        <t>[Threaded comment]
Your version of Excel allows you to read this threaded comment; however, any edits to it will get removed if the file is opened in a newer version of Excel. Learn more: https://go.microsoft.com/fwlink/?linkid=870924
Comment:
    By using excel formula and with the help of column chart we can analyze the spending habits.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tc={E0C26810-DD85-45EC-9991-46CD82CBF953}</author>
    <author>tc={F084D203-E305-4165-B373-3699CCA36C3B}</author>
  </authors>
  <commentList>
    <comment ref="H7" authorId="0" shapeId="0" xr:uid="{E0C26810-DD85-45EC-9991-46CD82CBF953}">
      <text>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frequency of different types of defect.</t>
      </text>
    </comment>
    <comment ref="B37" authorId="1" shapeId="0" xr:uid="{F084D203-E305-4165-B373-3699CCA36C3B}">
      <text>
        <t>[Threaded comment]
Your version of Excel allows you to read this threaded comment; however, any edits to it will get removed if the file is opened in a newer version of Excel. Learn more: https://go.microsoft.com/fwlink/?linkid=870924
Comment:
    We can see it in Bar chart as well...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tc={7488FDB6-E143-492C-88F8-9CEEB28F4E86}</author>
  </authors>
  <commentList>
    <comment ref="H7" authorId="0" shapeId="0" xr:uid="{7488FDB6-E143-492C-88F8-9CEEB28F4E86}">
      <text>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feedback from customers about their
satisfaction levels.</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tc={81D4CC54-B06C-4788-80E7-AFC1BAA8FDE1}</author>
  </authors>
  <commentList>
    <comment ref="H7" authorId="0" shapeId="0" xr:uid="{81D4CC54-B06C-4788-80E7-AFC1BAA8FDE1}">
      <text>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sales distribution across different price ranges.</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tc={C6145122-38F5-4377-9910-A9D70F3F46D3}</author>
  </authors>
  <commentList>
    <comment ref="H7" authorId="0" shapeId="0" xr:uid="{C6145122-38F5-4377-9910-A9D70F3F46D3}">
      <text>
        <t>[Threaded comment]
Your version of Excel allows you to read this threaded comment; however, any edits to it will get removed if the file is opened in a newer version of Excel. Learn more: https://go.microsoft.com/fwlink/?linkid=870924
Comment:
    By creating bar chart &amp; histogram we can analyze the response times of a website for
different user locations.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tc={C1AF38F4-23C8-4113-877A-CF13ACBEBAF0}</author>
  </authors>
  <commentList>
    <comment ref="H7" authorId="0" shapeId="0" xr:uid="{C1AF38F4-23C8-4113-877A-CF13ACBEBAF0}">
      <text>
        <t>[Threaded comment]
Your version of Excel allows you to read this threaded comment; however, any edits to it will get removed if the file is opened in a newer version of Excel. Learn more: https://go.microsoft.com/fwlink/?linkid=870924
Comment:
    By creating bar chart &amp; excel formulas  we can analyze the sales performance of its products
across different regions.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tc={125CFDBC-7B74-4705-B4A6-CB0FFBCD90D3}</author>
  </authors>
  <commentList>
    <comment ref="O6" authorId="0" shapeId="0" xr:uid="{125CFDBC-7B74-4705-B4A6-CB0FFBCD90D3}">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restaurant's data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tc={D1232EFC-20D9-4B6D-B748-CCD696E72CB4}</author>
  </authors>
  <commentList>
    <comment ref="O6" authorId="0" shapeId="0" xr:uid="{D1232EFC-20D9-4B6D-B748-CCD696E72CB4}">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rental duration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tc={791CD410-B163-436E-88CC-1B620D0DA195}</author>
  </authors>
  <commentList>
    <comment ref="O6" authorId="0" shapeId="0" xr:uid="{791CD410-B163-436E-88CC-1B620D0DA195}">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production output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tc={7C0AEF63-5676-4FD1-A40C-CD91BD34A97A}</author>
  </authors>
  <commentList>
    <comment ref="O6" authorId="0" shapeId="0" xr:uid="{7C0AEF63-5676-4FD1-A40C-CD91BD34A97A}">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sales of product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tc={8B861AE4-01E4-41C8-BF07-4A489DCAA309}</author>
  </authors>
  <commentList>
    <comment ref="O6" authorId="0" shapeId="0" xr:uid="{8B861AE4-01E4-41C8-BF07-4A489DCAA309}">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delivery time.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tc={4EE0C5E8-BDA0-4AA4-BFD5-8E4BBD45F249}</author>
  </authors>
  <commentList>
    <comment ref="H7" authorId="0" shapeId="0" xr:uid="{4EE0C5E8-BDA0-4AA4-BFD5-8E4BBD45F249}">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monthly revenue.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tc={D9A26815-F5F0-48F2-8153-879AE56D37DF}</author>
  </authors>
  <commentList>
    <comment ref="H7" authorId="0" shapeId="0" xr:uid="{D9A26815-F5F0-48F2-8153-879AE56D37DF}">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customer satisfaction rating.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tc={94814385-1AEF-4F16-B6D4-4F63BDD22B12}</author>
  </authors>
  <commentList>
    <comment ref="H7" authorId="0" shapeId="0" xr:uid="{94814385-1AEF-4F16-B6D4-4F63BDD22B12}">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customer waiting time.</t>
      </text>
    </comment>
  </commentList>
</comments>
</file>

<file path=xl/sharedStrings.xml><?xml version="1.0" encoding="utf-8"?>
<sst xmlns="http://schemas.openxmlformats.org/spreadsheetml/2006/main" count="859" uniqueCount="538">
  <si>
    <t>Questions on measure of central tendency</t>
  </si>
  <si>
    <t>Business Problem: A retail store wants to analyze the sales data of a particular
 product category to understand the typical sales performance and make strategic
 decisions.</t>
  </si>
  <si>
    <t xml:space="preserve"> Data:</t>
  </si>
  <si>
    <t>Let's consider the weekly sales data (in units) for the past month for a specific product
 category:</t>
  </si>
  <si>
    <t>WEEK</t>
  </si>
  <si>
    <t>UNIT</t>
  </si>
  <si>
    <t>Question</t>
  </si>
  <si>
    <t>Mean</t>
  </si>
  <si>
    <t>What is the average weekly sales of the product category?</t>
  </si>
  <si>
    <t xml:space="preserve"> Median</t>
  </si>
  <si>
    <t xml:space="preserve"> What is the typical or central sales value for the product category?</t>
  </si>
  <si>
    <t>Mode</t>
  </si>
  <si>
    <t>Are there any recurring or most frequently occurring sales figures for the  product category?</t>
  </si>
  <si>
    <t>Ans.</t>
  </si>
  <si>
    <t>Business Problem: A restaurant wants to analyze the waiting times of its
 customers to understand the typical waiting experience and improve service
 efficiency</t>
  </si>
  <si>
    <t>Let's consider the  waiting times (in minutes) for the past 20 customers:
 category:</t>
  </si>
  <si>
    <t>CUSTOMER</t>
  </si>
  <si>
    <t>WAITING TIME(MIN)</t>
  </si>
  <si>
    <t>What is the average waiting time for customers at the restaurant?</t>
  </si>
  <si>
    <t xml:space="preserve"> What is the typical or central waiting time experienced by customers?</t>
  </si>
  <si>
    <t>Are there any recurring or most frequently occurring waiting time for customers?</t>
  </si>
  <si>
    <t>Business Problem: A car rental company wants to analyze the rental durations of
 its customers to understand the typical rental period and optimize its pricing and
 fleet management strategies.</t>
  </si>
  <si>
    <t>Let's consider the rental durations (in days) for a sample of 50 customers:
 category:</t>
  </si>
  <si>
    <t>CAR</t>
  </si>
  <si>
    <t>DURATION(DAYS)</t>
  </si>
  <si>
    <t>Questions on measure of dispersion</t>
  </si>
  <si>
    <t>Problem: A manufacturing company wants to analyze the production output of a
 specific machine to understand the variability or spread in its performance.</t>
  </si>
  <si>
    <t>Let's consider the number of units produced per hour by the machine for a sample of 10
 working days:</t>
  </si>
  <si>
    <t>DAY</t>
  </si>
  <si>
    <t>Range</t>
  </si>
  <si>
    <t>Variance</t>
  </si>
  <si>
    <t>Standard deviation</t>
  </si>
  <si>
    <t xml:space="preserve"> What is the range of the production output for the machine?</t>
  </si>
  <si>
    <t xml:space="preserve"> What is the variance of the production output for the machine?</t>
  </si>
  <si>
    <t>What is the standard deviation of the production output for the
 machine?</t>
  </si>
  <si>
    <t>Problem:  A retail store wants to analyze the sales of a specific product to
 understand the variability in daily sales and assess its inventory management.
 specific machine to understand the variability or spread in its performance.</t>
  </si>
  <si>
    <t xml:space="preserve"> Let's consider the daily sales (in dollars) for the past 30 days:</t>
  </si>
  <si>
    <t>PRODUCT</t>
  </si>
  <si>
    <t>DAILY SALES(IN $)</t>
  </si>
  <si>
    <t xml:space="preserve"> What is the range of the daily sales?</t>
  </si>
  <si>
    <t>What is the variance of the daily sales?</t>
  </si>
  <si>
    <t>What is the standard deviation of the daily sales?</t>
  </si>
  <si>
    <t>Problem: An e-commerce platform wants to analyze the delivery times of its
 shipments to understand the variability in order fulfillment and optimize its
 logistics operations.</t>
  </si>
  <si>
    <t xml:space="preserve"> Let's consider the delivery times (in days) for a sample of 50 shipments:</t>
  </si>
  <si>
    <t>What is the range of the delivery times?</t>
  </si>
  <si>
    <t xml:space="preserve"> What is the variance of the delivery times?</t>
  </si>
  <si>
    <t>What is the standard deviation of the delivery times?</t>
  </si>
  <si>
    <t>SHIPMENT</t>
  </si>
  <si>
    <t>DELIVERY TIME(DAYS)</t>
  </si>
  <si>
    <t>Problem : A company wants to analyze the monthly revenue generated by one of
 its products to understand its performance and variability.</t>
  </si>
  <si>
    <t xml:space="preserve"> Let's consider the monthly revenue (in thousands of dollars) for the past 12 months:</t>
  </si>
  <si>
    <t>MONTH</t>
  </si>
  <si>
    <t>REVENUE($)</t>
  </si>
  <si>
    <t xml:space="preserve"> Measure of Central Tendency:</t>
  </si>
  <si>
    <t xml:space="preserve"> Measure of Dispersion:</t>
  </si>
  <si>
    <t xml:space="preserve"> What is the average monthly revenue for the product?</t>
  </si>
  <si>
    <t xml:space="preserve"> What is the range of monthly revenue for the product?</t>
  </si>
  <si>
    <t xml:space="preserve"> Problem : A survey was conducted to gather feedback from customers regarding
 their satisfaction with a particular service on a scale of 1 to 10.</t>
  </si>
  <si>
    <t xml:space="preserve"> Let's consider the satisfaction ratings from 50 customers:</t>
  </si>
  <si>
    <t xml:space="preserve"> What is the average satisfaction rating?</t>
  </si>
  <si>
    <t xml:space="preserve"> What is the standard deviation of the satisfaction ratings?</t>
  </si>
  <si>
    <t>RATING</t>
  </si>
  <si>
    <t>VARIANCE</t>
  </si>
  <si>
    <t>Problem :A company wants to analyze the customer wait times at its call center to
 assess the efficiency of its customer service operations.</t>
  </si>
  <si>
    <t xml:space="preserve"> Let's consider the wait times (in minutes) for a sample of 100 randomly selected
 customer calls:</t>
  </si>
  <si>
    <t xml:space="preserve"> What is the average wait time for customers at the call
 center?</t>
  </si>
  <si>
    <t xml:space="preserve"> What is the range of wait times for customers at the call
 center?</t>
  </si>
  <si>
    <t xml:space="preserve"> What is the standard deviation of the wait times for customers
 at the call center?</t>
  </si>
  <si>
    <t>Problem : A transportation company wants to analyze the fuel efficiency of its
 vehicle fleet to identify any variations across different vehicle models.</t>
  </si>
  <si>
    <t xml:space="preserve"> Let's consider the fuel efficiency (in miles per gallon, mpg) for a sample of 50 vehicles:</t>
  </si>
  <si>
    <t>What is the average fuel efficiency for each vehicle
 model?</t>
  </si>
  <si>
    <t xml:space="preserve"> What is the range of fuel efficiency for each vehicle model?</t>
  </si>
  <si>
    <t xml:space="preserve"> What is the variance of the fuel efficiency for each vehicle
 model?</t>
  </si>
  <si>
    <t>MODEL A</t>
  </si>
  <si>
    <t>MODEL B</t>
  </si>
  <si>
    <t>MODEL C</t>
  </si>
  <si>
    <t>MODEL D</t>
  </si>
  <si>
    <t>MODEL E</t>
  </si>
  <si>
    <t>More Statistics Questions</t>
  </si>
  <si>
    <t>Problem : A company wants to analyze the ages of its employees to understand
 the age distribution and demographics within the organization.</t>
  </si>
  <si>
    <t xml:space="preserve"> Let's consider the ages of 100 employees:</t>
  </si>
  <si>
    <t>AGE</t>
  </si>
  <si>
    <t>EMPLOYEES</t>
  </si>
  <si>
    <t>Frequency Distribution:</t>
  </si>
  <si>
    <t>Create a frequency distribution table for the ages of the
 employees.</t>
  </si>
  <si>
    <t>MODE</t>
  </si>
  <si>
    <t>MEDIAN</t>
  </si>
  <si>
    <t>RANGE</t>
  </si>
  <si>
    <t xml:space="preserve"> What is the mode (most common age) among the employees?</t>
  </si>
  <si>
    <t xml:space="preserve"> What is the median age of the employees?</t>
  </si>
  <si>
    <t xml:space="preserve"> What is the range of ages among the employees?</t>
  </si>
  <si>
    <t>EMP_1</t>
  </si>
  <si>
    <t>EMP_2</t>
  </si>
  <si>
    <t>EMP_3</t>
  </si>
  <si>
    <t>EMP_4</t>
  </si>
  <si>
    <t>EMP_5</t>
  </si>
  <si>
    <t>EMP_6</t>
  </si>
  <si>
    <t>EMP_7</t>
  </si>
  <si>
    <t>EMP_8</t>
  </si>
  <si>
    <t>EMP_9</t>
  </si>
  <si>
    <t>EMP_10</t>
  </si>
  <si>
    <t>EMP_11</t>
  </si>
  <si>
    <t>EMP_12</t>
  </si>
  <si>
    <t>EMP_13</t>
  </si>
  <si>
    <t>EMP_14</t>
  </si>
  <si>
    <t>EMP_15</t>
  </si>
  <si>
    <t>EMP_16</t>
  </si>
  <si>
    <t>EMP_17</t>
  </si>
  <si>
    <t>EMP_18</t>
  </si>
  <si>
    <t>EMP_19</t>
  </si>
  <si>
    <t>EMP_20</t>
  </si>
  <si>
    <t>EMP_21</t>
  </si>
  <si>
    <t>EMP_22</t>
  </si>
  <si>
    <t>EMP_23</t>
  </si>
  <si>
    <t>EMP_24</t>
  </si>
  <si>
    <t>EMP_25</t>
  </si>
  <si>
    <t>EMP_26</t>
  </si>
  <si>
    <t>EMP_27</t>
  </si>
  <si>
    <t>EMP_28</t>
  </si>
  <si>
    <t>EMP_29</t>
  </si>
  <si>
    <t>EMP_30</t>
  </si>
  <si>
    <t>EMP_31</t>
  </si>
  <si>
    <t>EMP_32</t>
  </si>
  <si>
    <t>EMP_33</t>
  </si>
  <si>
    <t>EMP_34</t>
  </si>
  <si>
    <t>EMP_35</t>
  </si>
  <si>
    <t>EMP_36</t>
  </si>
  <si>
    <t>EMP_37</t>
  </si>
  <si>
    <t>EMP_38</t>
  </si>
  <si>
    <t>EMP_39</t>
  </si>
  <si>
    <t>EMP_40</t>
  </si>
  <si>
    <t>EMP_41</t>
  </si>
  <si>
    <t>EMP_42</t>
  </si>
  <si>
    <t>EMP_43</t>
  </si>
  <si>
    <t>EMP_44</t>
  </si>
  <si>
    <t>EMP_45</t>
  </si>
  <si>
    <t>EMP_46</t>
  </si>
  <si>
    <t>EMP_47</t>
  </si>
  <si>
    <t>EMP_48</t>
  </si>
  <si>
    <t>EMP_49</t>
  </si>
  <si>
    <t>EMP_50</t>
  </si>
  <si>
    <t>EMP_51</t>
  </si>
  <si>
    <t>EMP_52</t>
  </si>
  <si>
    <t>EMP_53</t>
  </si>
  <si>
    <t>EMP_54</t>
  </si>
  <si>
    <t>EMP_55</t>
  </si>
  <si>
    <t>EMP_56</t>
  </si>
  <si>
    <t>EMP_57</t>
  </si>
  <si>
    <t>EMP_58</t>
  </si>
  <si>
    <t>EMP_59</t>
  </si>
  <si>
    <t>EMP_60</t>
  </si>
  <si>
    <t>EMP_61</t>
  </si>
  <si>
    <t>EMP_62</t>
  </si>
  <si>
    <t>EMP_63</t>
  </si>
  <si>
    <t>EMP_64</t>
  </si>
  <si>
    <t>EMP_65</t>
  </si>
  <si>
    <t>EMP_66</t>
  </si>
  <si>
    <t>EMP_67</t>
  </si>
  <si>
    <t>EMP_68</t>
  </si>
  <si>
    <t>EMP_69</t>
  </si>
  <si>
    <t>EMP_70</t>
  </si>
  <si>
    <t>EMP_71</t>
  </si>
  <si>
    <t>EMP_72</t>
  </si>
  <si>
    <t>EMP_73</t>
  </si>
  <si>
    <t>EMP_74</t>
  </si>
  <si>
    <t>EMP_75</t>
  </si>
  <si>
    <t>EMP_76</t>
  </si>
  <si>
    <t>EMP_77</t>
  </si>
  <si>
    <t>EMP_78</t>
  </si>
  <si>
    <t>EMP_79</t>
  </si>
  <si>
    <t>EMP_80</t>
  </si>
  <si>
    <t>EMP_81</t>
  </si>
  <si>
    <t>EMP_82</t>
  </si>
  <si>
    <t>EMP_83</t>
  </si>
  <si>
    <t>EMP_84</t>
  </si>
  <si>
    <t>EMP_85</t>
  </si>
  <si>
    <t>EMP_86</t>
  </si>
  <si>
    <t>EMP_87</t>
  </si>
  <si>
    <t>EMP_88</t>
  </si>
  <si>
    <t>EMP_89</t>
  </si>
  <si>
    <t>EMP_90</t>
  </si>
  <si>
    <t>EMP_91</t>
  </si>
  <si>
    <t>EMP_92</t>
  </si>
  <si>
    <t>EMP_93</t>
  </si>
  <si>
    <t>EMP_94</t>
  </si>
  <si>
    <t>EMP_95</t>
  </si>
  <si>
    <t>EMP_96</t>
  </si>
  <si>
    <t>EMP_97</t>
  </si>
  <si>
    <t>EMP_98</t>
  </si>
  <si>
    <t>EMP_99</t>
  </si>
  <si>
    <t>EMP_100</t>
  </si>
  <si>
    <t>AGE_RANGE</t>
  </si>
  <si>
    <t>FREQUENCY</t>
  </si>
  <si>
    <t>21-30</t>
  </si>
  <si>
    <t>31-40</t>
  </si>
  <si>
    <t>41-50</t>
  </si>
  <si>
    <t>Problem :A retail store wants to analyze the purchase amounts made by
customers to understand their spending habits.</t>
  </si>
  <si>
    <t>Let's consider the purchase amounts (in dollars) for a sample of 50 customers:</t>
  </si>
  <si>
    <t>AMOUNT($)</t>
  </si>
  <si>
    <t>CUST_1</t>
  </si>
  <si>
    <t>51-60</t>
  </si>
  <si>
    <t>61-70</t>
  </si>
  <si>
    <t>71-80</t>
  </si>
  <si>
    <t>CUST_2</t>
  </si>
  <si>
    <t>CUST_3</t>
  </si>
  <si>
    <t>CUST_4</t>
  </si>
  <si>
    <t>CUST_5</t>
  </si>
  <si>
    <t>CUST_6</t>
  </si>
  <si>
    <t>CUST_7</t>
  </si>
  <si>
    <t>CUST_8</t>
  </si>
  <si>
    <t>CUST_9</t>
  </si>
  <si>
    <t>CUST_10</t>
  </si>
  <si>
    <t>CUST_11</t>
  </si>
  <si>
    <t>CUST_12</t>
  </si>
  <si>
    <t>CUST_13</t>
  </si>
  <si>
    <t>CUST_14</t>
  </si>
  <si>
    <t>CUST_15</t>
  </si>
  <si>
    <t>CUST_16</t>
  </si>
  <si>
    <t>CUST_17</t>
  </si>
  <si>
    <t>CUST_18</t>
  </si>
  <si>
    <t>CUST_19</t>
  </si>
  <si>
    <t>CUST_20</t>
  </si>
  <si>
    <t>CUST_21</t>
  </si>
  <si>
    <t>CUST_22</t>
  </si>
  <si>
    <t>CUST_23</t>
  </si>
  <si>
    <t>CUST_24</t>
  </si>
  <si>
    <t>CUST_25</t>
  </si>
  <si>
    <t>CUST_26</t>
  </si>
  <si>
    <t>CUST_27</t>
  </si>
  <si>
    <t>CUST_28</t>
  </si>
  <si>
    <t>CUST_29</t>
  </si>
  <si>
    <t>CUST_30</t>
  </si>
  <si>
    <t>CUST_31</t>
  </si>
  <si>
    <t>CUST_32</t>
  </si>
  <si>
    <t>CUST_33</t>
  </si>
  <si>
    <t>CUST_34</t>
  </si>
  <si>
    <t>CUST_35</t>
  </si>
  <si>
    <t>CUST_36</t>
  </si>
  <si>
    <t>CUST_37</t>
  </si>
  <si>
    <t>CUST_38</t>
  </si>
  <si>
    <t>CUST_39</t>
  </si>
  <si>
    <t>CUST_40</t>
  </si>
  <si>
    <t>CUST_41</t>
  </si>
  <si>
    <t>CUST_42</t>
  </si>
  <si>
    <t>CUST_43</t>
  </si>
  <si>
    <t>CUST_44</t>
  </si>
  <si>
    <t>CUST_45</t>
  </si>
  <si>
    <t>CUST_46</t>
  </si>
  <si>
    <t>CUST_47</t>
  </si>
  <si>
    <t>CUST_48</t>
  </si>
  <si>
    <t>CUST_49</t>
  </si>
  <si>
    <t>CUST_50</t>
  </si>
  <si>
    <t>Let's consider the types of defects and their corresponding frequencies observed in a
sample of 200 products:</t>
  </si>
  <si>
    <t>DEFECT TYPE</t>
  </si>
  <si>
    <t>A</t>
  </si>
  <si>
    <t>B</t>
  </si>
  <si>
    <t>C</t>
  </si>
  <si>
    <t>D</t>
  </si>
  <si>
    <t>E</t>
  </si>
  <si>
    <t>F</t>
  </si>
  <si>
    <t>G</t>
  </si>
  <si>
    <t>Bar Chart: Create a bar chart to visualize the frequency of different defect types.</t>
  </si>
  <si>
    <t>Most Common Defect: Which defect type has the highest frequency?</t>
  </si>
  <si>
    <t>DEFECT TYPE : E</t>
  </si>
  <si>
    <t xml:space="preserve"> Histogram: Create a histogram to represent the defect frequencies.</t>
  </si>
  <si>
    <t>Problem : A manufacturing company wants to analyze the defect rates of its
production line to identify the frequency of different types of defects.</t>
  </si>
  <si>
    <t>Problem : A survey was conducted to gather feedback from customers about their
satisfaction levels with a specific service on a scale of 1 to 5.</t>
  </si>
  <si>
    <t>Let's consider the satisfaction ratings from 100 customers:</t>
  </si>
  <si>
    <t>CUS_1</t>
  </si>
  <si>
    <t>Histogram: Create a histogram to visualize the distribution of satisfaction ratings.</t>
  </si>
  <si>
    <t>Mode: Which satisfaction rating has the highest frequency?</t>
  </si>
  <si>
    <t xml:space="preserve"> Bar Chart: Create a bar chart to display the frequency of each satisfaction rating.</t>
  </si>
  <si>
    <t>CUS_2</t>
  </si>
  <si>
    <t>CUS_3</t>
  </si>
  <si>
    <t>CUS_4</t>
  </si>
  <si>
    <t>CUS_5</t>
  </si>
  <si>
    <t>CUS_6</t>
  </si>
  <si>
    <t>CUS_7</t>
  </si>
  <si>
    <t>CUS_8</t>
  </si>
  <si>
    <t>CUS_9</t>
  </si>
  <si>
    <t>CUS_10</t>
  </si>
  <si>
    <t>CUS_11</t>
  </si>
  <si>
    <t>CUS_12</t>
  </si>
  <si>
    <t>CUS_13</t>
  </si>
  <si>
    <t>CUS_14</t>
  </si>
  <si>
    <t>CUS_15</t>
  </si>
  <si>
    <t>CUS_16</t>
  </si>
  <si>
    <t>CUS_17</t>
  </si>
  <si>
    <t>CUS_18</t>
  </si>
  <si>
    <t>CUS_19</t>
  </si>
  <si>
    <t>CUS_20</t>
  </si>
  <si>
    <t>CUS_21</t>
  </si>
  <si>
    <t>CUS_22</t>
  </si>
  <si>
    <t>CUS_23</t>
  </si>
  <si>
    <t>CUS_24</t>
  </si>
  <si>
    <t>CUS_25</t>
  </si>
  <si>
    <t>CUS_26</t>
  </si>
  <si>
    <t>CUS_27</t>
  </si>
  <si>
    <t>CUS_28</t>
  </si>
  <si>
    <t>CUS_29</t>
  </si>
  <si>
    <t>CUS_30</t>
  </si>
  <si>
    <t>CUS_31</t>
  </si>
  <si>
    <t>CUS_32</t>
  </si>
  <si>
    <t>CUS_33</t>
  </si>
  <si>
    <t>CUS_34</t>
  </si>
  <si>
    <t>CUS_35</t>
  </si>
  <si>
    <t>CUS_36</t>
  </si>
  <si>
    <t>CUS_37</t>
  </si>
  <si>
    <t>CUS_38</t>
  </si>
  <si>
    <t>CUS_39</t>
  </si>
  <si>
    <t>CUS_40</t>
  </si>
  <si>
    <t>CUS_41</t>
  </si>
  <si>
    <t>CUS_42</t>
  </si>
  <si>
    <t>CUS_43</t>
  </si>
  <si>
    <t>CUS_44</t>
  </si>
  <si>
    <t>CUS_45</t>
  </si>
  <si>
    <t>CUS_46</t>
  </si>
  <si>
    <t>CUS_47</t>
  </si>
  <si>
    <t>CUS_48</t>
  </si>
  <si>
    <t>CUS_49</t>
  </si>
  <si>
    <t>CUS_50</t>
  </si>
  <si>
    <t>CUS_51</t>
  </si>
  <si>
    <t>CUS_52</t>
  </si>
  <si>
    <t>CUS_53</t>
  </si>
  <si>
    <t>CUS_54</t>
  </si>
  <si>
    <t>CUS_55</t>
  </si>
  <si>
    <t>CUS_56</t>
  </si>
  <si>
    <t>CUS_57</t>
  </si>
  <si>
    <t>CUS_58</t>
  </si>
  <si>
    <t>CUS_59</t>
  </si>
  <si>
    <t>CUS_60</t>
  </si>
  <si>
    <t>CUS_61</t>
  </si>
  <si>
    <t>CUS_62</t>
  </si>
  <si>
    <t>CUS_63</t>
  </si>
  <si>
    <t>CUS_64</t>
  </si>
  <si>
    <t>CUS_65</t>
  </si>
  <si>
    <t>CUS_66</t>
  </si>
  <si>
    <t>CUS_67</t>
  </si>
  <si>
    <t>CUS_68</t>
  </si>
  <si>
    <t>CUS_69</t>
  </si>
  <si>
    <t>CUS_70</t>
  </si>
  <si>
    <t>CUS_71</t>
  </si>
  <si>
    <t>CUS_72</t>
  </si>
  <si>
    <t>CUS_73</t>
  </si>
  <si>
    <t>CUS_74</t>
  </si>
  <si>
    <t>CUS_75</t>
  </si>
  <si>
    <t>CUS_76</t>
  </si>
  <si>
    <t>CUS_77</t>
  </si>
  <si>
    <t>CUS_78</t>
  </si>
  <si>
    <t>CUS_79</t>
  </si>
  <si>
    <t>CUS_80</t>
  </si>
  <si>
    <t>CUS_81</t>
  </si>
  <si>
    <t>CUS_82</t>
  </si>
  <si>
    <t>CUS_83</t>
  </si>
  <si>
    <t>CUS_84</t>
  </si>
  <si>
    <t>CUS_85</t>
  </si>
  <si>
    <t>CUS_86</t>
  </si>
  <si>
    <t>CUS_87</t>
  </si>
  <si>
    <t>CUS_88</t>
  </si>
  <si>
    <t>CUS_89</t>
  </si>
  <si>
    <t>CUS_90</t>
  </si>
  <si>
    <t>CUS_91</t>
  </si>
  <si>
    <t>CUS_92</t>
  </si>
  <si>
    <t>CUS_93</t>
  </si>
  <si>
    <t>CUS_94</t>
  </si>
  <si>
    <t>CUS_95</t>
  </si>
  <si>
    <t>CUS_96</t>
  </si>
  <si>
    <t>CUS_97</t>
  </si>
  <si>
    <t>CUS_98</t>
  </si>
  <si>
    <t>CUS_99</t>
  </si>
  <si>
    <t>CUS_100</t>
  </si>
  <si>
    <t>Problem : A company wants to analyze the monthly sales figures of its products to
understand the sales distribution across different price ranges.</t>
  </si>
  <si>
    <t>Let's consider the monthly sales figures (in thousands of dollars) for a sample of 50
products:</t>
  </si>
  <si>
    <t>SALE($)</t>
  </si>
  <si>
    <t>PRO_1</t>
  </si>
  <si>
    <t>Histogram: Create a histogram to visualize the sales distribution across different price
ranges.</t>
  </si>
  <si>
    <t>Measure of Central Tendency: What is the average monthly sales figure?</t>
  </si>
  <si>
    <t xml:space="preserve"> Bar Chart: Create a bar chart to display the frequency of sales in different price
ranges.</t>
  </si>
  <si>
    <t>Problem : A study was conducted to analyze the response times of a website for
different user locations.</t>
  </si>
  <si>
    <t>Let's consider the response times (in milliseconds) for a sample of 200 user requests:</t>
  </si>
  <si>
    <t>USER</t>
  </si>
  <si>
    <t>RESPONSE TIME(ms)</t>
  </si>
  <si>
    <t>Bar Chart: Create a bar chart to display the frequency of response times within
different ranges.</t>
  </si>
  <si>
    <t>Histogram: Create a histogram to visualize the distribution of response times</t>
  </si>
  <si>
    <t>Measure of Central Tendency: What is the median response time?</t>
  </si>
  <si>
    <t>Problem : A company wants to analyze the sales performance of its products
across different regions.</t>
  </si>
  <si>
    <t>Let's consider the sales figures (in thousands of dollars) for a sample of 50 products in
three regions:</t>
  </si>
  <si>
    <t>REGION 1</t>
  </si>
  <si>
    <t>REGION 2</t>
  </si>
  <si>
    <t>REGION 3</t>
  </si>
  <si>
    <t xml:space="preserve"> Bar Chart: Create a bar chart to compare the sales figures across the three regions</t>
  </si>
  <si>
    <t>Measure of Central Tendency: What is the average sales figure for each region?</t>
  </si>
  <si>
    <t>Measure of Dispersion
: What is the range of sales figures in each region?</t>
  </si>
  <si>
    <t>Questions on Measure of Skewness and Kurtosis</t>
  </si>
  <si>
    <t>Question : A company wants to analyze the monthly returns of its investment portfolio to understand the distribution and risk associated with the returns.</t>
  </si>
  <si>
    <t>Data:</t>
  </si>
  <si>
    <t>Let's consider the monthly returns (%) for the portfolio over a one-year period:</t>
  </si>
  <si>
    <t>RETURNS(%)</t>
  </si>
  <si>
    <t>Questions:</t>
  </si>
  <si>
    <t>1. Skewness: Calculate the skewness of the monthly returns.</t>
  </si>
  <si>
    <t>2. Kurtosis: Calculate the kurtosis of the monthly returns.</t>
  </si>
  <si>
    <t>3. Interpretation: Based on the skewness and kurtosis values, what can be said about the distribution of returns?</t>
  </si>
  <si>
    <t>Question : A research study wants to analyze the income distribution of a 
population to understand the level of income inequality.</t>
  </si>
  <si>
    <t>Let's consider the monthly incomes (in thousands of dollars) of a sample of 100 
individuals:</t>
  </si>
  <si>
    <t>POPULATION</t>
  </si>
  <si>
    <t>INCOME(1K $)</t>
  </si>
  <si>
    <t>Question : A survey was conducted to analyze the satisfaction ratings of
customers on a scale of 1 to 5 for a specific product.</t>
  </si>
  <si>
    <t>Let's consider the satisfaction ratings from 200 customers: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</si>
  <si>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</si>
  <si>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</si>
  <si>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</si>
  <si>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Question : A study wants to analyze the distribution of house prices in a specific
city to understand the market trends.</t>
  </si>
  <si>
    <t>Let's consider the house prices (in thousands of dollars) for a sample of 150 houses:</t>
  </si>
  <si>
    <t>HOUSE</t>
  </si>
  <si>
    <t>PRICE(1K $)</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</si>
  <si>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</si>
  <si>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</si>
  <si>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</si>
  <si>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Question : A company wants to analyze the waiting times of customers at a
service center to improve operational efficiency.</t>
  </si>
  <si>
    <t>Let's consider the waiting times (in minutes) for a sample of 100 customers:</t>
  </si>
  <si>
    <t>Questions on Percentile and Quartiles</t>
  </si>
  <si>
    <t>Question : A company wants to analyze the salary distribution of its employees to
determine the income levels at different percentiles.</t>
  </si>
  <si>
    <t>Let's consider the monthly salaries (in thousands of dollars) of a sample of 200
employees:</t>
  </si>
  <si>
    <t>EMPLOYEE</t>
  </si>
  <si>
    <t>SALARY(1K $)</t>
  </si>
  <si>
    <t>1. Quartiles: Calculate the first quartile (Q1), median (Q2), and third quartile (Q3) of the
salary distribution.</t>
  </si>
  <si>
    <t>Quartile(Q1)</t>
  </si>
  <si>
    <t>Median(Q2)</t>
  </si>
  <si>
    <t>Quartile(Q3)</t>
  </si>
  <si>
    <t>2. Percentiles: Calculate the 10th percentile, 25th percentile, 75th percentile, and 90th percentile of the salary distribution.</t>
  </si>
  <si>
    <t>10th Percentile</t>
  </si>
  <si>
    <t>25th Percentile</t>
  </si>
  <si>
    <t>75th Percentile</t>
  </si>
  <si>
    <t>90th Percentile</t>
  </si>
  <si>
    <t>3. Interpretation: Based on the quartiles and percentiles, what can be inferred about the income distribution of the employees?</t>
  </si>
  <si>
    <t>Question : A research study wants to analyze the weight distribution of a sample
of individuals to assess their health and body composition.</t>
  </si>
  <si>
    <t>Let's consider the weights (in kilograms) of a sample of 100 individuals:</t>
  </si>
  <si>
    <t>INDIVIDUALS</t>
  </si>
  <si>
    <t>WEIGHT(KG)</t>
  </si>
  <si>
    <t>15th Percentile</t>
  </si>
  <si>
    <t>50th Percentile</t>
  </si>
  <si>
    <t>85th Percentile</t>
  </si>
  <si>
    <t>Question : A retail store wants to analyze the distribution of customer purchase
amounts to identify their spending patterns.</t>
  </si>
  <si>
    <t>Let's consider the purchase amounts (in dollars) of a sample of 150 customers:</t>
  </si>
  <si>
    <t>20th Percentile</t>
  </si>
  <si>
    <t>40th Percentile</t>
  </si>
  <si>
    <t>80th Percentile</t>
  </si>
  <si>
    <t>1. Quartiles: Calculate the first quartile (Q1), median (Q2), and third quartile (Q3) of the
purchase amount distribution.</t>
  </si>
  <si>
    <t>2. Percentiles: Calculate the 20th percentile, 40th percentile, and 80th percentile of the
purchase amount distribution.</t>
  </si>
  <si>
    <t>3. Interpretation: Based on the quartiles and percentiles, what can be inferred about the
spending patterns of the customers?</t>
  </si>
  <si>
    <t>1. Quartiles: Calculate the first quartile (Q1), median (Q2), and third quartile (Q3) of the
weight distribution.</t>
  </si>
  <si>
    <t>2. Percentiles: Calculate the 15th percentile, 50th percentile, and 85th percentile of the
weight distribution.</t>
  </si>
  <si>
    <t>3. Interpretation: Based on the quartiles and percentiles, what can be inferred about the
weight distribution of the individuals?</t>
  </si>
  <si>
    <t>Question : A study wants to analyze the distribution of commute times of
employees to determine the average time spent traveling to work.</t>
  </si>
  <si>
    <t>Let's consider the commute times (in minutes) of a sample of 250 employees:</t>
  </si>
  <si>
    <t>TIME(Min)</t>
  </si>
  <si>
    <t>1. Quartiles: Calculate the first quartile (Q1), median (Q2), and third quartile (Q3) of the
commute time distribution.</t>
  </si>
  <si>
    <t>2. Percentiles: Calculate the 30th percentile, 50th percentile, and 70th percentile of the
commute time distribution</t>
  </si>
  <si>
    <t>3. Interpretation: Based on the quartiles and percentiles, what can be inferred about the
average commute time of the employees?</t>
  </si>
  <si>
    <t>30th Percentile</t>
  </si>
  <si>
    <t>70th Percentile</t>
  </si>
  <si>
    <t>Question : A manufacturing company wants to analyze the defect rates in its
production process to evaluate product quality.</t>
  </si>
  <si>
    <t>Let's consider the defect rates (in percentage) for a sample of 300 products:</t>
  </si>
  <si>
    <t>DEFECT RATE(%)</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</si>
  <si>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</si>
  <si>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</si>
  <si>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</si>
  <si>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Questions on Correlation and Covariance</t>
  </si>
  <si>
    <t>Question : A marketing department wants to understand the relationship between advertising expenditure and sales revenue to assess the effectiveness of their advertising campaigns.</t>
  </si>
  <si>
    <t>Let's consider the monthly advertising expenditure (in thousands of dollars) and corresponding sales revenue (in thousands of dollars) for a sample of 12 months:</t>
  </si>
  <si>
    <t>Advertising Expenditure:</t>
  </si>
  <si>
    <t>Sales Revenue:</t>
  </si>
  <si>
    <t>Calculate the correlation coefficient between advertising expenditure and sales revenue. Interpret the value of the correlation coefficient and explain the nature of the relationship between advertising expenditure and sales revenue.</t>
  </si>
  <si>
    <t>Covariance</t>
  </si>
  <si>
    <t>Correlation</t>
  </si>
  <si>
    <t>Question : 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</si>
  <si>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</si>
  <si>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</si>
  <si>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</si>
  <si>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Calculate the covariance between the stock prices of Company A and Company B.
Interpret the value of the covariance and explain the nature of the relationship between
the two stocks.</t>
  </si>
  <si>
    <t>Question : A researcher wants to examine the relationship between the hours
spent studying and the exam scores of a group of students.</t>
  </si>
  <si>
    <t>Let's consider the number of hours spent studying and the corresponding exam scores
for a sample of 30 students:</t>
  </si>
  <si>
    <t>Exam score</t>
  </si>
  <si>
    <t>Hours spent studying</t>
  </si>
  <si>
    <t>Calculate the correlation coefficient between the hours spent studying and the exam
scores. Interpret the value of the correlation coefficient and explain the nature of the
relationship between studying hours and exam scores.</t>
  </si>
  <si>
    <t>Standard Error</t>
  </si>
  <si>
    <t>Median</t>
  </si>
  <si>
    <t>Standard Deviation</t>
  </si>
  <si>
    <t>Sample Variance</t>
  </si>
  <si>
    <t>Kurtosis</t>
  </si>
  <si>
    <t>Skewness</t>
  </si>
  <si>
    <t>Minimum</t>
  </si>
  <si>
    <t>Maximum</t>
  </si>
  <si>
    <t>Sum</t>
  </si>
  <si>
    <t>Count</t>
  </si>
  <si>
    <t>Confidence Level(95.0%)</t>
  </si>
  <si>
    <t>We get Mean&gt;Median&gt;Mode(Positively skewed) &amp; value of skewness is 0.224 which is in between -0.5 to 0.5 and value of kurtosis is less than 3,so  based on the value of skewness and kurtosis we can say that the distribution is fairly symmetric and curve with less peakedness.</t>
  </si>
  <si>
    <t>We get Mean&gt;Median&gt;Mode(Positively skewed) &amp; value of skewness is 0.054 which is in between -0.5 to 0.5 and value of kurtosis is less than 3,so  based on the value of skewness and kurtosis we can say that the distribution is fairly symmetric and curve with less peakedness.</t>
  </si>
  <si>
    <t>We get Mean&lt;Median&lt;Mode(Negatively skewed) &amp; value of skewness is -0.21 which is in between -0.5 to 0.5 and value of kurtosis is less than 3,so  based on the value of skewness and kurtosis we can say that the distribution is fairly symmetric and curve with less peakedness.</t>
  </si>
  <si>
    <t>We get Mean&lt;Mode(Negatively skewed) &amp; value of skewness is 0.20 which is in between -0.5 to 0.5 and value of kurtosis is less than 3,so  based on the value of skewness and kurtosis we can say that the distribution is fairly symmetric and curve with less peakedness.</t>
  </si>
  <si>
    <t>We get Mean&lt;Mode(Negatively skewed) &amp; value of skewness is -0.335 which is in between -0.5 to 0.5 and value of kurtosis is less than 3,so  based on the value of skewness and kurtosis we can say that the distribution is fairly symmetric and curve with less peakedness.</t>
  </si>
  <si>
    <t>We can inferred about the income distribution of the employee….</t>
  </si>
  <si>
    <t>Based on the first quartile value, 25% of the income falls below 128.75 thousand dollar</t>
  </si>
  <si>
    <t>Based on the second quartile value, 50% of the income falls below 252.5 thousand dollar</t>
  </si>
  <si>
    <t>Based on the third quartile value, 75% of the income falls below 376.25 thousand dollar</t>
  </si>
  <si>
    <t>74.7 thousand dollar in 10th percentile is higher than 10% of all the income for that sample.</t>
  </si>
  <si>
    <t>128.75 thousand dollar in 25th percentile is higher than 25% of all the income for that sample.</t>
  </si>
  <si>
    <t>376.25 thousand dollar in 75th percentile is higher than 75% of all the income for that sample.</t>
  </si>
  <si>
    <t>450.5 thousand dollar in 90th percentile is higher than 90% of all the income for that sample.</t>
  </si>
  <si>
    <t>Based on the first quartile value, 25% of the weight falls below 143.75 KG</t>
  </si>
  <si>
    <t>Based on the second quartile value, 50% of the weight falls below 267.5 KG</t>
  </si>
  <si>
    <t>Based on the third quartile value, 75% of the weight falls below 391.25 KG</t>
  </si>
  <si>
    <t>We can inferred about the weight distribution of the sample….</t>
  </si>
  <si>
    <t>94.55 KG in 15th percentile is higher than 15% of all the weight for that sample.</t>
  </si>
  <si>
    <t>267.5 KG in 50th percentile is higher than 50% of all the weight for that sample.</t>
  </si>
  <si>
    <t>440.75 KG in 85th percentile is higher than 85% of all the weight for that sample.</t>
  </si>
  <si>
    <t>We can inferred about the amount distribution of the sample….</t>
  </si>
  <si>
    <t>Based on the first quartile value, 25% of the amount falls below 156.25 $</t>
  </si>
  <si>
    <t>Based on the second quartile value, 50% of the amount falls below 292.5 $</t>
  </si>
  <si>
    <t>Based on the third quartile value, 75% of the amount falls below 428.75 $</t>
  </si>
  <si>
    <t>129 $ in 20th percentile is higher than 20% of all the amount for that sample.</t>
  </si>
  <si>
    <t>238 $ in 40th percentile is higher than 40% of all the amount for that sample.</t>
  </si>
  <si>
    <t>456 $ in 80th percentile is higher than 80% of all the amount for that sample.</t>
  </si>
  <si>
    <t>Based on the first quartile value, 25% of the time falls below 163.75 min</t>
  </si>
  <si>
    <t>Based on the second quartile value, 50% of the time falls below 312.5 min</t>
  </si>
  <si>
    <t>Based on the third quartile value, 75% of the time falls below 461.25 min</t>
  </si>
  <si>
    <t>193.5 min in 30th percentile is higher than 30% of all the time for that sample.</t>
  </si>
  <si>
    <t>312.5 min in 50th percentile is higher than 50% of all the time for that sample.</t>
  </si>
  <si>
    <t>431.5 min in 70th percentile is higher than 70% of all the time for that sample.</t>
  </si>
  <si>
    <t>Based on the first quartile value, 25% of the defect rate falls below 0.4%</t>
  </si>
  <si>
    <t>Based on the second quartile value, 50% of the defect rate falls below 0.7%</t>
  </si>
  <si>
    <t>Based on the third quartile value, 75% of the defect rate falls below 0.9%</t>
  </si>
  <si>
    <t>0.4% in 25th percentile is higher than 25% of all the defect rate for that sample.</t>
  </si>
  <si>
    <t>0.7% in 50th percentile is higher than 50% of all the defect rate for that sample.</t>
  </si>
  <si>
    <t>0.9% in 75th percentile is higher than 75% of all the defect rate for that sample.</t>
  </si>
  <si>
    <r>
      <rPr>
        <b/>
        <sz val="11"/>
        <color theme="1"/>
        <rFont val="Calibri"/>
        <family val="2"/>
        <scheme val="minor"/>
      </rPr>
      <t xml:space="preserve">Interpretation : </t>
    </r>
    <r>
      <rPr>
        <sz val="11"/>
        <color theme="1"/>
        <rFont val="Calibri"/>
        <family val="2"/>
        <scheme val="minor"/>
      </rPr>
      <t>The nature of the relationship between advertising expenditure and sales revenue is proposanally related becauseThe value of correlation coefficient in almost 1 , where 1 means a complete correlation.</t>
    </r>
  </si>
  <si>
    <r>
      <rPr>
        <b/>
        <sz val="11"/>
        <color theme="1"/>
        <rFont val="Calibri"/>
        <family val="2"/>
        <scheme val="minor"/>
      </rPr>
      <t xml:space="preserve">Interpretation : </t>
    </r>
    <r>
      <rPr>
        <sz val="11"/>
        <color theme="1"/>
        <rFont val="Calibri"/>
        <family val="2"/>
        <scheme val="minor"/>
      </rPr>
      <t>The nature of the relationship between two stocks is proposanally related becauseThe value of correlation coefficient in almost 1 , where 1 means a complete correlation.</t>
    </r>
  </si>
  <si>
    <r>
      <rPr>
        <b/>
        <sz val="11"/>
        <color theme="1"/>
        <rFont val="Calibri"/>
        <family val="2"/>
        <scheme val="minor"/>
      </rPr>
      <t xml:space="preserve">Interpretation : </t>
    </r>
    <r>
      <rPr>
        <sz val="11"/>
        <color theme="1"/>
        <rFont val="Calibri"/>
        <family val="2"/>
        <scheme val="minor"/>
      </rPr>
      <t>The nature of the relationship between study hours and exam score is proposanally related becauseThe value of correlation coefficient in almost 1 , where 1 means a complete correlation.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</si>
</sst>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horizontal="center" vertical="center"/>
    </xf>
    <xf numFmtId="0" fontId="1" fillId="0" borderId="1" xfId="0" applyFont="1" applyBorder="1" applyAlignment="1">
      <alignment horizontal="center" vertical="center"/>
    </xf>
    <xf numFmtId="0" fontId="0" fillId="3" borderId="0" xfId="0" applyFill="1"/>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Alignment="1">
      <alignment horizontal="left" vertical="center"/>
    </xf>
    <xf numFmtId="0" fontId="3" fillId="0" borderId="0" xfId="0" applyFont="1" applyAlignment="1">
      <alignment vertical="center"/>
    </xf>
    <xf numFmtId="0" fontId="2" fillId="0" borderId="0" xfId="0" applyFont="1"/>
    <xf numFmtId="0" fontId="0" fillId="0" borderId="0" xfId="0" applyAlignment="1">
      <alignment horizontal="left"/>
    </xf>
    <xf numFmtId="0" fontId="0" fillId="4" borderId="0" xfId="0" applyFill="1" applyAlignment="1">
      <alignment horizontal="center" vertical="center"/>
    </xf>
    <xf numFmtId="0" fontId="0" fillId="3" borderId="1" xfId="0" applyFill="1" applyBorder="1" applyAlignment="1">
      <alignment horizontal="center" vertical="center"/>
    </xf>
    <xf numFmtId="0" fontId="0" fillId="4" borderId="0" xfId="0" applyFill="1"/>
    <xf numFmtId="0" fontId="0" fillId="0" borderId="0" xfId="0" applyAlignment="1">
      <alignment vertical="center"/>
    </xf>
    <xf numFmtId="0" fontId="0" fillId="3" borderId="1" xfId="0" applyFill="1" applyBorder="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1" fillId="0" borderId="0" xfId="0" applyFont="1" applyAlignment="1">
      <alignment horizontal="center" vertical="center"/>
    </xf>
    <xf numFmtId="0" fontId="0" fillId="0" borderId="1" xfId="0" applyBorder="1"/>
    <xf numFmtId="0" fontId="5" fillId="0" borderId="1" xfId="0" applyFont="1" applyBorder="1" applyAlignment="1">
      <alignment horizontal="center" vertical="center"/>
    </xf>
    <xf numFmtId="0" fontId="0" fillId="5" borderId="0" xfId="0" applyFill="1"/>
    <xf numFmtId="0" fontId="6" fillId="0" borderId="0" xfId="0" applyFont="1" applyAlignment="1">
      <alignment horizontal="centerContinuous"/>
    </xf>
    <xf numFmtId="0" fontId="0" fillId="0" borderId="3" xfId="0" applyBorder="1"/>
    <xf numFmtId="0" fontId="6" fillId="0" borderId="4" xfId="0" applyFont="1" applyBorder="1" applyAlignment="1">
      <alignment horizontal="centerContinuous"/>
    </xf>
    <xf numFmtId="0" fontId="6" fillId="5" borderId="0" xfId="0" applyFont="1" applyFill="1" applyAlignment="1">
      <alignment horizontal="left" vertical="center" wrapText="1"/>
    </xf>
    <xf numFmtId="0" fontId="0" fillId="6" borderId="0" xfId="0" applyFill="1"/>
    <xf numFmtId="0" fontId="0" fillId="7" borderId="0" xfId="0" applyFill="1"/>
    <xf numFmtId="0" fontId="0" fillId="8" borderId="0" xfId="0" applyFill="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0" fillId="3" borderId="0" xfId="0" applyFill="1" applyAlignment="1">
      <alignment horizontal="left" vertical="center"/>
    </xf>
    <xf numFmtId="0" fontId="0" fillId="3" borderId="0" xfId="0" applyFill="1" applyAlignment="1">
      <alignment horizontal="center" vertical="center"/>
    </xf>
    <xf numFmtId="0" fontId="5" fillId="0" borderId="1" xfId="0" applyFont="1" applyBorder="1" applyAlignment="1">
      <alignment horizontal="left" vertical="center"/>
    </xf>
    <xf numFmtId="0" fontId="1" fillId="0" borderId="0" xfId="0" applyFont="1" applyAlignment="1">
      <alignment horizontal="left" vertical="center"/>
    </xf>
    <xf numFmtId="0" fontId="0" fillId="8" borderId="0" xfId="0" applyFill="1" applyAlignment="1">
      <alignment horizontal="left" vertical="center"/>
    </xf>
    <xf numFmtId="0" fontId="0" fillId="9" borderId="0" xfId="0" applyFill="1" applyAlignment="1">
      <alignment horizontal="left" vertical="center"/>
    </xf>
    <xf numFmtId="0" fontId="1" fillId="0" borderId="0" xfId="0" applyFont="1" applyAlignment="1">
      <alignment horizontal="left" wrapText="1"/>
    </xf>
    <xf numFmtId="0" fontId="0" fillId="8" borderId="0" xfId="0" applyFill="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3" Type="http://schemas.microsoft.com/office/2011/relationships/chartColorStyle" Target="colors7.xml"/><Relationship Id="rId2" Type="http://schemas.microsoft.com/office/2011/relationships/chartStyle" Target="style7.xml"/><Relationship Id="rId1" Type="http://schemas.openxmlformats.org/officeDocument/2006/relationships/image" Target="../media/image1.jpeg"/></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'Q-11'!$B$114</c:f>
              <c:strCache>
                <c:ptCount val="1"/>
                <c:pt idx="0">
                  <c:v>FREQUENCY</c:v>
                </c:pt>
              </c:strCache>
            </c:strRef>
          </c:tx>
          <c:spPr>
            <a:solidFill>
              <a:schemeClr val="accent1"/>
            </a:solidFill>
            <a:ln>
              <a:noFill/>
            </a:ln>
            <a:effectLst/>
          </c:spPr>
          <c:invertIfNegative val="0"/>
          <c:cat>
            <c:strRef>
              <c:f>'Q-11'!$A$115:$A$117</c:f>
              <c:strCache>
                <c:ptCount val="3"/>
                <c:pt idx="0">
                  <c:v>21-30</c:v>
                </c:pt>
                <c:pt idx="1">
                  <c:v>31-40</c:v>
                </c:pt>
                <c:pt idx="2">
                  <c:v>41-50</c:v>
                </c:pt>
              </c:strCache>
            </c:strRef>
          </c:cat>
          <c:val>
            <c:numRef>
              <c:f>'Q-11'!$B$115:$B$117</c:f>
              <c:numCache>
                <c:formatCode>General</c:formatCode>
                <c:ptCount val="3"/>
                <c:pt idx="0">
                  <c:v>21</c:v>
                </c:pt>
                <c:pt idx="1">
                  <c:v>65</c:v>
                </c:pt>
                <c:pt idx="2">
                  <c:v>14</c:v>
                </c:pt>
              </c:numCache>
            </c:numRef>
          </c:val>
          <c:extLst>
            <c:ext xmlns:c16="http://schemas.microsoft.com/office/drawing/2014/chart" uri="{C3380CC4-5D6E-409C-BE32-E72D297353CC}">
              <c16:uniqueId val="{00000000-1F82-486A-9015-EB4018EC8E0D}"/>
            </c:ext>
          </c:extLst>
        </c:ser>
        <c:dLbls>
          <c:showLegendKey val="0"/>
          <c:showVal val="0"/>
          <c:showCatName val="0"/>
          <c:showSerName val="0"/>
          <c:showPercent val="0"/>
          <c:showBubbleSize val="0"/>
        </c:dLbls>
        <c:gapWidth val="219"/>
        <c:overlap val="-27"/>
        <c:axId val="1120244975"/>
        <c:axId val="166559663"/>
      </c:barChart>
      <c:catAx>
        <c:axId val="112024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59663"/>
        <c:crosses val="autoZero"/>
        <c:auto val="1"/>
        <c:lblAlgn val="ctr"/>
        <c:lblOffset val="100"/>
        <c:noMultiLvlLbl val="0"/>
      </c:catAx>
      <c:valAx>
        <c:axId val="16655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24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'Q-12'!$B$64</c:f>
              <c:strCache>
                <c:ptCount val="1"/>
                <c:pt idx="0">
                  <c:v>FREQUENCY</c:v>
                </c:pt>
              </c:strCache>
            </c:strRef>
          </c:tx>
          <c:spPr>
            <a:solidFill>
              <a:schemeClr val="accent1"/>
            </a:solidFill>
            <a:ln>
              <a:noFill/>
            </a:ln>
            <a:effectLst/>
          </c:spPr>
          <c:invertIfNegative val="0"/>
          <c:cat>
            <c:strRef>
              <c:f>'Q-12'!$A$65:$A$70</c:f>
              <c:strCache>
                <c:ptCount val="6"/>
                <c:pt idx="0">
                  <c:v>21-30</c:v>
                </c:pt>
                <c:pt idx="1">
                  <c:v>31-40</c:v>
                </c:pt>
                <c:pt idx="2">
                  <c:v>41-50</c:v>
                </c:pt>
                <c:pt idx="3">
                  <c:v>51-60</c:v>
                </c:pt>
                <c:pt idx="4">
                  <c:v>61-70</c:v>
                </c:pt>
                <c:pt idx="5">
                  <c:v>71-80</c:v>
                </c:pt>
              </c:strCache>
            </c:strRef>
          </c:cat>
          <c:val>
            <c:numRef>
              <c:f>'Q-12'!$B$65:$B$70</c:f>
              <c:numCache>
                <c:formatCode>General</c:formatCode>
                <c:ptCount val="6"/>
                <c:pt idx="0">
                  <c:v>1</c:v>
                </c:pt>
                <c:pt idx="1">
                  <c:v>8</c:v>
                </c:pt>
                <c:pt idx="2">
                  <c:v>16</c:v>
                </c:pt>
                <c:pt idx="3">
                  <c:v>16</c:v>
                </c:pt>
                <c:pt idx="4">
                  <c:v>8</c:v>
                </c:pt>
                <c:pt idx="5">
                  <c:v>1</c:v>
                </c:pt>
              </c:numCache>
            </c:numRef>
          </c:val>
          <c:extLst>
            <c:ext xmlns:c16="http://schemas.microsoft.com/office/drawing/2014/chart" uri="{C3380CC4-5D6E-409C-BE32-E72D297353CC}">
              <c16:uniqueId val="{00000000-5723-402B-B2B2-26A8DC4DA2F9}"/>
            </c:ext>
          </c:extLst>
        </c:ser>
        <c:dLbls>
          <c:showLegendKey val="0"/>
          <c:showVal val="0"/>
          <c:showCatName val="0"/>
          <c:showSerName val="0"/>
          <c:showPercent val="0"/>
          <c:showBubbleSize val="0"/>
        </c:dLbls>
        <c:gapWidth val="219"/>
        <c:overlap val="-27"/>
        <c:axId val="171501327"/>
        <c:axId val="129519471"/>
      </c:barChart>
      <c:catAx>
        <c:axId val="1715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9471"/>
        <c:crosses val="autoZero"/>
        <c:auto val="1"/>
        <c:lblAlgn val="ctr"/>
        <c:lblOffset val="100"/>
        <c:noMultiLvlLbl val="0"/>
      </c:catAx>
      <c:valAx>
        <c:axId val="12951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'Q-13'!$B$9</c:f>
              <c:strCache>
                <c:ptCount val="1"/>
                <c:pt idx="0">
                  <c:v>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'Q-13'!$C$9</c:f>
              <c:numCache>
                <c:formatCode>General</c:formatCode>
                <c:ptCount val="1"/>
                <c:pt idx="0">
                  <c:v>30</c:v>
                </c:pt>
              </c:numCache>
            </c:numRef>
          </c:val>
          <c:extLst>
            <c:ext xmlns:c16="http://schemas.microsoft.com/office/drawing/2014/chart" uri="{C3380CC4-5D6E-409C-BE32-E72D297353CC}">
              <c16:uniqueId val="{00000000-E6EF-420F-8B33-5FE1EE554FC4}"/>
            </c:ext>
          </c:extLst>
        </c:ser>
        <c:ser>
          <c:idx val="1"/>
          <c:order val="1"/>
          <c:tx>
            <c:strRef>
              <c:f>'Q-13'!$B$10</c:f>
              <c:strCache>
                <c:ptCount val="1"/>
                <c:pt idx="0">
                  <c:v>B</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'Q-13'!$C$10</c:f>
              <c:numCache>
                <c:formatCode>General</c:formatCode>
                <c:ptCount val="1"/>
                <c:pt idx="0">
                  <c:v>40</c:v>
                </c:pt>
              </c:numCache>
            </c:numRef>
          </c:val>
          <c:extLst>
            <c:ext xmlns:c16="http://schemas.microsoft.com/office/drawing/2014/chart" uri="{C3380CC4-5D6E-409C-BE32-E72D297353CC}">
              <c16:uniqueId val="{00000001-E6EF-420F-8B33-5FE1EE554FC4}"/>
            </c:ext>
          </c:extLst>
        </c:ser>
        <c:ser>
          <c:idx val="2"/>
          <c:order val="2"/>
          <c:tx>
            <c:strRef>
              <c:f>'Q-13'!$B$11</c:f>
              <c:strCache>
                <c:ptCount val="1"/>
                <c:pt idx="0">
                  <c:v>C</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'Q-13'!$C$11</c:f>
              <c:numCache>
                <c:formatCode>General</c:formatCode>
                <c:ptCount val="1"/>
                <c:pt idx="0">
                  <c:v>20</c:v>
                </c:pt>
              </c:numCache>
            </c:numRef>
          </c:val>
          <c:extLst>
            <c:ext xmlns:c16="http://schemas.microsoft.com/office/drawing/2014/chart" uri="{C3380CC4-5D6E-409C-BE32-E72D297353CC}">
              <c16:uniqueId val="{00000002-E6EF-420F-8B33-5FE1EE554FC4}"/>
            </c:ext>
          </c:extLst>
        </c:ser>
        <c:ser>
          <c:idx val="3"/>
          <c:order val="3"/>
          <c:tx>
            <c:strRef>
              <c:f>'Q-13'!$B$12</c:f>
              <c:strCache>
                <c:ptCount val="1"/>
                <c:pt idx="0">
                  <c:v>D</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'Q-13'!$C$12</c:f>
              <c:numCache>
                <c:formatCode>General</c:formatCode>
                <c:ptCount val="1"/>
                <c:pt idx="0">
                  <c:v>10</c:v>
                </c:pt>
              </c:numCache>
            </c:numRef>
          </c:val>
          <c:extLst>
            <c:ext xmlns:c16="http://schemas.microsoft.com/office/drawing/2014/chart" uri="{C3380CC4-5D6E-409C-BE32-E72D297353CC}">
              <c16:uniqueId val="{00000003-E6EF-420F-8B33-5FE1EE554FC4}"/>
            </c:ext>
          </c:extLst>
        </c:ser>
        <c:ser>
          <c:idx val="4"/>
          <c:order val="4"/>
          <c:tx>
            <c:strRef>
              <c:f>'Q-13'!$B$13</c:f>
              <c:strCache>
                <c:ptCount val="1"/>
                <c:pt idx="0">
                  <c:v>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'Q-13'!$C$13</c:f>
              <c:numCache>
                <c:formatCode>General</c:formatCode>
                <c:ptCount val="1"/>
                <c:pt idx="0">
                  <c:v>45</c:v>
                </c:pt>
              </c:numCache>
            </c:numRef>
          </c:val>
          <c:extLst>
            <c:ext xmlns:c16="http://schemas.microsoft.com/office/drawing/2014/chart" uri="{C3380CC4-5D6E-409C-BE32-E72D297353CC}">
              <c16:uniqueId val="{00000004-E6EF-420F-8B33-5FE1EE554FC4}"/>
            </c:ext>
          </c:extLst>
        </c:ser>
        <c:ser>
          <c:idx val="5"/>
          <c:order val="5"/>
          <c:tx>
            <c:strRef>
              <c:f>'Q-13'!$B$14</c:f>
              <c:strCache>
                <c:ptCount val="1"/>
                <c:pt idx="0">
                  <c:v>F</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'Q-13'!$C$14</c:f>
              <c:numCache>
                <c:formatCode>General</c:formatCode>
                <c:ptCount val="1"/>
                <c:pt idx="0">
                  <c:v>25</c:v>
                </c:pt>
              </c:numCache>
            </c:numRef>
          </c:val>
          <c:extLst>
            <c:ext xmlns:c16="http://schemas.microsoft.com/office/drawing/2014/chart" uri="{C3380CC4-5D6E-409C-BE32-E72D297353CC}">
              <c16:uniqueId val="{00000005-E6EF-420F-8B33-5FE1EE554FC4}"/>
            </c:ext>
          </c:extLst>
        </c:ser>
        <c:ser>
          <c:idx val="6"/>
          <c:order val="6"/>
          <c:tx>
            <c:strRef>
              <c:f>'Q-13'!$B$15</c:f>
              <c:strCache>
                <c:ptCount val="1"/>
                <c:pt idx="0">
                  <c:v>G</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chemeClr val="accent1">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'Q-13'!$C$8</c:f>
              <c:strCache>
                <c:ptCount val="1"/>
                <c:pt idx="0">
                  <c:v>FREQUENCY</c:v>
                </c:pt>
              </c:strCache>
            </c:strRef>
          </c:cat>
          <c:val>
            <c:numRef>
              <c:f>'Q-13'!$C$15</c:f>
              <c:numCache>
                <c:formatCode>General</c:formatCode>
                <c:ptCount val="1"/>
                <c:pt idx="0">
                  <c:v>30</c:v>
                </c:pt>
              </c:numCache>
            </c:numRef>
          </c:val>
          <c:extLst>
            <c:ext xmlns:c16="http://schemas.microsoft.com/office/drawing/2014/chart" uri="{C3380CC4-5D6E-409C-BE32-E72D297353CC}">
              <c16:uniqueId val="{00000006-E6EF-420F-8B33-5FE1EE554FC4}"/>
            </c:ext>
          </c:extLst>
        </c:ser>
        <c:dLbls>
          <c:showLegendKey val="0"/>
          <c:showVal val="1"/>
          <c:showCatName val="0"/>
          <c:showSerName val="0"/>
          <c:showPercent val="0"/>
          <c:showBubbleSize val="0"/>
        </c:dLbls>
        <c:gapWidth val="84"/>
        <c:gapDepth val="53"/>
        <c:shape val="box"/>
        <c:axId val="1014561792"/>
        <c:axId val="1017454128"/>
        <c:axId val="0"/>
      </c:bar3DChart>
      <c:catAx>
        <c:axId val="101456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454128"/>
        <c:crosses val="autoZero"/>
        <c:auto val="1"/>
        <c:lblAlgn val="ctr"/>
        <c:lblOffset val="100"/>
        <c:noMultiLvlLbl val="0"/>
      </c:catAx>
      <c:valAx>
        <c:axId val="1017454128"/>
        <c:scaling>
          <c:orientation val="minMax"/>
        </c:scaling>
        <c:delete val="1"/>
        <c:axPos val="b"/>
        <c:numFmt formatCode="General" sourceLinked="1"/>
        <c:majorTickMark val="out"/>
        <c:minorTickMark val="none"/>
        <c:tickLblPos val="nextTo"/>
        <c:crossAx val="10145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'Q-14'!$B$9</c:f>
              <c:strCache>
                <c:ptCount val="1"/>
                <c:pt idx="0">
                  <c:v>CUS_1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c:f>
              <c:numCache>
                <c:formatCode>General</c:formatCode>
                <c:ptCount val="1"/>
                <c:pt idx="0">
                  <c:v>4</c:v>
                </c:pt>
              </c:numCache>
            </c:numRef>
          </c:val>
          <c:extLst>
            <c:ext xmlns:c16="http://schemas.microsoft.com/office/drawing/2014/chart" uri="{C3380CC4-5D6E-409C-BE32-E72D297353CC}">
              <c16:uniqueId val="{00000000-915A-460A-9561-72ED8D4AEE42}"/>
            </c:ext>
          </c:extLst>
        </c:ser>
        <c:ser>
          <c:idx val="1"/>
          <c:order val="1"/>
          <c:tx>
            <c:strRef>
              <c:f>'Q-14'!$B$10</c:f>
              <c:strCache>
                <c:ptCount val="1"/>
                <c:pt idx="0">
                  <c:v>CUS_2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c:f>
              <c:numCache>
                <c:formatCode>General</c:formatCode>
                <c:ptCount val="1"/>
                <c:pt idx="0">
                  <c:v>5</c:v>
                </c:pt>
              </c:numCache>
            </c:numRef>
          </c:val>
          <c:extLst>
            <c:ext xmlns:c16="http://schemas.microsoft.com/office/drawing/2014/chart" uri="{C3380CC4-5D6E-409C-BE32-E72D297353CC}">
              <c16:uniqueId val="{00000001-915A-460A-9561-72ED8D4AEE42}"/>
            </c:ext>
          </c:extLst>
        </c:ser>
        <c:ser>
          <c:idx val="2"/>
          <c:order val="2"/>
          <c:tx>
            <c:strRef>
              <c:f>'Q-14'!$B$11</c:f>
              <c:strCache>
                <c:ptCount val="1"/>
                <c:pt idx="0">
                  <c:v>CUS_3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'Q-14'!$C$11</c:f>
              <c:numCache>
                <c:formatCode>General</c:formatCode>
                <c:ptCount val="1"/>
                <c:pt idx="0">
                  <c:v>3</c:v>
                </c:pt>
              </c:numCache>
            </c:numRef>
          </c:val>
          <c:extLst>
            <c:ext xmlns:c16="http://schemas.microsoft.com/office/drawing/2014/chart" uri="{C3380CC4-5D6E-409C-BE32-E72D297353CC}">
              <c16:uniqueId val="{00000002-915A-460A-9561-72ED8D4AEE42}"/>
            </c:ext>
          </c:extLst>
        </c:ser>
        <c:ser>
          <c:idx val="3"/>
          <c:order val="3"/>
          <c:tx>
            <c:strRef>
              <c:f>'Q-14'!$B$12</c:f>
              <c:strCache>
                <c:ptCount val="1"/>
                <c:pt idx="0">
                  <c:v>CUS_4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'Q-14'!$C$12</c:f>
              <c:numCache>
                <c:formatCode>General</c:formatCode>
                <c:ptCount val="1"/>
                <c:pt idx="0">
                  <c:v>4</c:v>
                </c:pt>
              </c:numCache>
            </c:numRef>
          </c:val>
          <c:extLst>
            <c:ext xmlns:c16="http://schemas.microsoft.com/office/drawing/2014/chart" uri="{C3380CC4-5D6E-409C-BE32-E72D297353CC}">
              <c16:uniqueId val="{00000003-915A-460A-9561-72ED8D4AEE42}"/>
            </c:ext>
          </c:extLst>
        </c:ser>
        <c:ser>
          <c:idx val="4"/>
          <c:order val="4"/>
          <c:tx>
            <c:strRef>
              <c:f>'Q-14'!$B$13</c:f>
              <c:strCache>
                <c:ptCount val="1"/>
                <c:pt idx="0">
                  <c:v>CUS_5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'Q-14'!$C$13</c:f>
              <c:numCache>
                <c:formatCode>General</c:formatCode>
                <c:ptCount val="1"/>
                <c:pt idx="0">
                  <c:v>4</c:v>
                </c:pt>
              </c:numCache>
            </c:numRef>
          </c:val>
          <c:extLst>
            <c:ext xmlns:c16="http://schemas.microsoft.com/office/drawing/2014/chart" uri="{C3380CC4-5D6E-409C-BE32-E72D297353CC}">
              <c16:uniqueId val="{00000004-915A-460A-9561-72ED8D4AEE42}"/>
            </c:ext>
          </c:extLst>
        </c:ser>
        <c:ser>
          <c:idx val="5"/>
          <c:order val="5"/>
          <c:tx>
            <c:strRef>
              <c:f>'Q-14'!$B$14</c:f>
              <c:strCache>
                <c:ptCount val="1"/>
                <c:pt idx="0">
                  <c:v>CUS_6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'Q-14'!$C$14</c:f>
              <c:numCache>
                <c:formatCode>General</c:formatCode>
                <c:ptCount val="1"/>
                <c:pt idx="0">
                  <c:v>3</c:v>
                </c:pt>
              </c:numCache>
            </c:numRef>
          </c:val>
          <c:extLst>
            <c:ext xmlns:c16="http://schemas.microsoft.com/office/drawing/2014/chart" uri="{C3380CC4-5D6E-409C-BE32-E72D297353CC}">
              <c16:uniqueId val="{00000005-915A-460A-9561-72ED8D4AEE42}"/>
            </c:ext>
          </c:extLst>
        </c:ser>
        <c:ser>
          <c:idx val="6"/>
          <c:order val="6"/>
          <c:tx>
            <c:strRef>
              <c:f>'Q-14'!$B$15</c:f>
              <c:strCache>
                <c:ptCount val="1"/>
                <c:pt idx="0">
                  <c:v>CUS_7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'Q-14'!$C$15</c:f>
              <c:numCache>
                <c:formatCode>General</c:formatCode>
                <c:ptCount val="1"/>
                <c:pt idx="0">
                  <c:v>2</c:v>
                </c:pt>
              </c:numCache>
            </c:numRef>
          </c:val>
          <c:extLst>
            <c:ext xmlns:c16="http://schemas.microsoft.com/office/drawing/2014/chart" uri="{C3380CC4-5D6E-409C-BE32-E72D297353CC}">
              <c16:uniqueId val="{00000006-915A-460A-9561-72ED8D4AEE42}"/>
            </c:ext>
          </c:extLst>
        </c:ser>
        <c:ser>
          <c:idx val="7"/>
          <c:order val="7"/>
          <c:tx>
            <c:strRef>
              <c:f>'Q-14'!$B$16</c:f>
              <c:strCache>
                <c:ptCount val="1"/>
                <c:pt idx="0">
                  <c:v>CUS_8</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'Q-14'!$C$16</c:f>
              <c:numCache>
                <c:formatCode>General</c:formatCode>
                <c:ptCount val="1"/>
                <c:pt idx="0">
                  <c:v>5</c:v>
                </c:pt>
              </c:numCache>
            </c:numRef>
          </c:val>
          <c:extLst>
            <c:ext xmlns:c16="http://schemas.microsoft.com/office/drawing/2014/chart" uri="{C3380CC4-5D6E-409C-BE32-E72D297353CC}">
              <c16:uniqueId val="{00000007-915A-460A-9561-72ED8D4AEE42}"/>
            </c:ext>
          </c:extLst>
        </c:ser>
        <c:ser>
          <c:idx val="8"/>
          <c:order val="8"/>
          <c:tx>
            <c:strRef>
              <c:f>'Q-14'!$B$17</c:f>
              <c:strCache>
                <c:ptCount val="1"/>
                <c:pt idx="0">
                  <c:v>CUS_9</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'Q-14'!$C$17</c:f>
              <c:numCache>
                <c:formatCode>General</c:formatCode>
                <c:ptCount val="1"/>
                <c:pt idx="0">
                  <c:v>4</c:v>
                </c:pt>
              </c:numCache>
            </c:numRef>
          </c:val>
          <c:extLst>
            <c:ext xmlns:c16="http://schemas.microsoft.com/office/drawing/2014/chart" uri="{C3380CC4-5D6E-409C-BE32-E72D297353CC}">
              <c16:uniqueId val="{00000008-915A-460A-9561-72ED8D4AEE42}"/>
            </c:ext>
          </c:extLst>
        </c:ser>
        <c:ser>
          <c:idx val="9"/>
          <c:order val="9"/>
          <c:tx>
            <c:strRef>
              <c:f>'Q-14'!$B$18</c:f>
              <c:strCache>
                <c:ptCount val="1"/>
                <c:pt idx="0">
                  <c:v>CUS_10</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'Q-14'!$C$18</c:f>
              <c:numCache>
                <c:formatCode>General</c:formatCode>
                <c:ptCount val="1"/>
                <c:pt idx="0">
                  <c:v>3</c:v>
                </c:pt>
              </c:numCache>
            </c:numRef>
          </c:val>
          <c:extLst>
            <c:ext xmlns:c16="http://schemas.microsoft.com/office/drawing/2014/chart" uri="{C3380CC4-5D6E-409C-BE32-E72D297353CC}">
              <c16:uniqueId val="{00000009-915A-460A-9561-72ED8D4AEE42}"/>
            </c:ext>
          </c:extLst>
        </c:ser>
        <c:ser>
          <c:idx val="10"/>
          <c:order val="10"/>
          <c:tx>
            <c:strRef>
              <c:f>'Q-14'!$B$19</c:f>
              <c:strCache>
                <c:ptCount val="1"/>
                <c:pt idx="0">
                  <c:v>CUS_11</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'Q-14'!$C$19</c:f>
              <c:numCache>
                <c:formatCode>General</c:formatCode>
                <c:ptCount val="1"/>
                <c:pt idx="0">
                  <c:v>5</c:v>
                </c:pt>
              </c:numCache>
            </c:numRef>
          </c:val>
          <c:extLst>
            <c:ext xmlns:c16="http://schemas.microsoft.com/office/drawing/2014/chart" uri="{C3380CC4-5D6E-409C-BE32-E72D297353CC}">
              <c16:uniqueId val="{0000000A-915A-460A-9561-72ED8D4AEE42}"/>
            </c:ext>
          </c:extLst>
        </c:ser>
        <c:ser>
          <c:idx val="11"/>
          <c:order val="11"/>
          <c:tx>
            <c:strRef>
              <c:f>'Q-14'!$B$20</c:f>
              <c:strCache>
                <c:ptCount val="1"/>
                <c:pt idx="0">
                  <c:v>CUS_12</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'Q-14'!$C$20</c:f>
              <c:numCache>
                <c:formatCode>General</c:formatCode>
                <c:ptCount val="1"/>
                <c:pt idx="0">
                  <c:v>4</c:v>
                </c:pt>
              </c:numCache>
            </c:numRef>
          </c:val>
          <c:extLst>
            <c:ext xmlns:c16="http://schemas.microsoft.com/office/drawing/2014/chart" uri="{C3380CC4-5D6E-409C-BE32-E72D297353CC}">
              <c16:uniqueId val="{0000000B-915A-460A-9561-72ED8D4AEE42}"/>
            </c:ext>
          </c:extLst>
        </c:ser>
        <c:ser>
          <c:idx val="12"/>
          <c:order val="12"/>
          <c:tx>
            <c:strRef>
              <c:f>'Q-14'!$B$21</c:f>
              <c:strCache>
                <c:ptCount val="1"/>
                <c:pt idx="0">
                  <c:v>CUS_13</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'Q-14'!$C$21</c:f>
              <c:numCache>
                <c:formatCode>General</c:formatCode>
                <c:ptCount val="1"/>
                <c:pt idx="0">
                  <c:v>2</c:v>
                </c:pt>
              </c:numCache>
            </c:numRef>
          </c:val>
          <c:extLst>
            <c:ext xmlns:c16="http://schemas.microsoft.com/office/drawing/2014/chart" uri="{C3380CC4-5D6E-409C-BE32-E72D297353CC}">
              <c16:uniqueId val="{0000000C-915A-460A-9561-72ED8D4AEE42}"/>
            </c:ext>
          </c:extLst>
        </c:ser>
        <c:ser>
          <c:idx val="13"/>
          <c:order val="13"/>
          <c:tx>
            <c:strRef>
              <c:f>'Q-14'!$B$22</c:f>
              <c:strCache>
                <c:ptCount val="1"/>
                <c:pt idx="0">
                  <c:v>CUS_14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'Q-14'!$C$22</c:f>
              <c:numCache>
                <c:formatCode>General</c:formatCode>
                <c:ptCount val="1"/>
                <c:pt idx="0">
                  <c:v>3</c:v>
                </c:pt>
              </c:numCache>
            </c:numRef>
          </c:val>
          <c:extLst>
            <c:ext xmlns:c16="http://schemas.microsoft.com/office/drawing/2014/chart" uri="{C3380CC4-5D6E-409C-BE32-E72D297353CC}">
              <c16:uniqueId val="{0000000D-915A-460A-9561-72ED8D4AEE42}"/>
            </c:ext>
          </c:extLst>
        </c:ser>
        <c:ser>
          <c:idx val="14"/>
          <c:order val="14"/>
          <c:tx>
            <c:strRef>
              <c:f>'Q-14'!$B$23</c:f>
              <c:strCache>
                <c:ptCount val="1"/>
                <c:pt idx="0">
                  <c:v>CUS_15</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'Q-14'!$C$23</c:f>
              <c:numCache>
                <c:formatCode>General</c:formatCode>
                <c:ptCount val="1"/>
                <c:pt idx="0">
                  <c:v>4</c:v>
                </c:pt>
              </c:numCache>
            </c:numRef>
          </c:val>
          <c:extLst>
            <c:ext xmlns:c16="http://schemas.microsoft.com/office/drawing/2014/chart" uri="{C3380CC4-5D6E-409C-BE32-E72D297353CC}">
              <c16:uniqueId val="{0000000E-915A-460A-9561-72ED8D4AEE42}"/>
            </c:ext>
          </c:extLst>
        </c:ser>
        <c:ser>
          <c:idx val="15"/>
          <c:order val="15"/>
          <c:tx>
            <c:strRef>
              <c:f>'Q-14'!$B$24</c:f>
              <c:strCache>
                <c:ptCount val="1"/>
                <c:pt idx="0">
                  <c:v>CUS_16</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'Q-14'!$C$24</c:f>
              <c:numCache>
                <c:formatCode>General</c:formatCode>
                <c:ptCount val="1"/>
                <c:pt idx="0">
                  <c:v>5</c:v>
                </c:pt>
              </c:numCache>
            </c:numRef>
          </c:val>
          <c:extLst>
            <c:ext xmlns:c16="http://schemas.microsoft.com/office/drawing/2014/chart" uri="{C3380CC4-5D6E-409C-BE32-E72D297353CC}">
              <c16:uniqueId val="{0000000F-915A-460A-9561-72ED8D4AEE42}"/>
            </c:ext>
          </c:extLst>
        </c:ser>
        <c:ser>
          <c:idx val="16"/>
          <c:order val="16"/>
          <c:tx>
            <c:strRef>
              <c:f>'Q-14'!$B$25</c:f>
              <c:strCache>
                <c:ptCount val="1"/>
                <c:pt idx="0">
                  <c:v>CUS_17</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'Q-14'!$C$25</c:f>
              <c:numCache>
                <c:formatCode>General</c:formatCode>
                <c:ptCount val="1"/>
                <c:pt idx="0">
                  <c:v>3</c:v>
                </c:pt>
              </c:numCache>
            </c:numRef>
          </c:val>
          <c:extLst>
            <c:ext xmlns:c16="http://schemas.microsoft.com/office/drawing/2014/chart" uri="{C3380CC4-5D6E-409C-BE32-E72D297353CC}">
              <c16:uniqueId val="{00000010-915A-460A-9561-72ED8D4AEE42}"/>
            </c:ext>
          </c:extLst>
        </c:ser>
        <c:ser>
          <c:idx val="17"/>
          <c:order val="17"/>
          <c:tx>
            <c:strRef>
              <c:f>'Q-14'!$B$26</c:f>
              <c:strCache>
                <c:ptCount val="1"/>
                <c:pt idx="0">
                  <c:v>CUS_18</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'Q-14'!$C$26</c:f>
              <c:numCache>
                <c:formatCode>General</c:formatCode>
                <c:ptCount val="1"/>
                <c:pt idx="0">
                  <c:v>4</c:v>
                </c:pt>
              </c:numCache>
            </c:numRef>
          </c:val>
          <c:extLst>
            <c:ext xmlns:c16="http://schemas.microsoft.com/office/drawing/2014/chart" uri="{C3380CC4-5D6E-409C-BE32-E72D297353CC}">
              <c16:uniqueId val="{00000011-915A-460A-9561-72ED8D4AEE42}"/>
            </c:ext>
          </c:extLst>
        </c:ser>
        <c:ser>
          <c:idx val="18"/>
          <c:order val="18"/>
          <c:tx>
            <c:strRef>
              <c:f>'Q-14'!$B$27</c:f>
              <c:strCache>
                <c:ptCount val="1"/>
                <c:pt idx="0">
                  <c:v>CUS_19</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'Q-14'!$C$27</c:f>
              <c:numCache>
                <c:formatCode>General</c:formatCode>
                <c:ptCount val="1"/>
                <c:pt idx="0">
                  <c:v>5</c:v>
                </c:pt>
              </c:numCache>
            </c:numRef>
          </c:val>
          <c:extLst>
            <c:ext xmlns:c16="http://schemas.microsoft.com/office/drawing/2014/chart" uri="{C3380CC4-5D6E-409C-BE32-E72D297353CC}">
              <c16:uniqueId val="{00000012-915A-460A-9561-72ED8D4AEE42}"/>
            </c:ext>
          </c:extLst>
        </c:ser>
        <c:ser>
          <c:idx val="19"/>
          <c:order val="19"/>
          <c:tx>
            <c:strRef>
              <c:f>'Q-14'!$B$28</c:f>
              <c:strCache>
                <c:ptCount val="1"/>
                <c:pt idx="0">
                  <c:v>CUS_20</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'Q-14'!$C$28</c:f>
              <c:numCache>
                <c:formatCode>General</c:formatCode>
                <c:ptCount val="1"/>
                <c:pt idx="0">
                  <c:v>3</c:v>
                </c:pt>
              </c:numCache>
            </c:numRef>
          </c:val>
          <c:extLst>
            <c:ext xmlns:c16="http://schemas.microsoft.com/office/drawing/2014/chart" uri="{C3380CC4-5D6E-409C-BE32-E72D297353CC}">
              <c16:uniqueId val="{00000013-915A-460A-9561-72ED8D4AEE42}"/>
            </c:ext>
          </c:extLst>
        </c:ser>
        <c:ser>
          <c:idx val="20"/>
          <c:order val="20"/>
          <c:tx>
            <c:strRef>
              <c:f>'Q-14'!$B$29</c:f>
              <c:strCache>
                <c:ptCount val="1"/>
                <c:pt idx="0">
                  <c:v>CUS_21</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'Q-14'!$C$29</c:f>
              <c:numCache>
                <c:formatCode>General</c:formatCode>
                <c:ptCount val="1"/>
                <c:pt idx="0">
                  <c:v>4</c:v>
                </c:pt>
              </c:numCache>
            </c:numRef>
          </c:val>
          <c:extLst>
            <c:ext xmlns:c16="http://schemas.microsoft.com/office/drawing/2014/chart" uri="{C3380CC4-5D6E-409C-BE32-E72D297353CC}">
              <c16:uniqueId val="{00000014-915A-460A-9561-72ED8D4AEE42}"/>
            </c:ext>
          </c:extLst>
        </c:ser>
        <c:ser>
          <c:idx val="21"/>
          <c:order val="21"/>
          <c:tx>
            <c:strRef>
              <c:f>'Q-14'!$B$30</c:f>
              <c:strCache>
                <c:ptCount val="1"/>
                <c:pt idx="0">
                  <c:v>CUS_22</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'Q-14'!$C$30</c:f>
              <c:numCache>
                <c:formatCode>General</c:formatCode>
                <c:ptCount val="1"/>
                <c:pt idx="0">
                  <c:v>3</c:v>
                </c:pt>
              </c:numCache>
            </c:numRef>
          </c:val>
          <c:extLst>
            <c:ext xmlns:c16="http://schemas.microsoft.com/office/drawing/2014/chart" uri="{C3380CC4-5D6E-409C-BE32-E72D297353CC}">
              <c16:uniqueId val="{00000015-915A-460A-9561-72ED8D4AEE42}"/>
            </c:ext>
          </c:extLst>
        </c:ser>
        <c:ser>
          <c:idx val="22"/>
          <c:order val="22"/>
          <c:tx>
            <c:strRef>
              <c:f>'Q-14'!$B$31</c:f>
              <c:strCache>
                <c:ptCount val="1"/>
                <c:pt idx="0">
                  <c:v>CUS_23</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'Q-14'!$C$31</c:f>
              <c:numCache>
                <c:formatCode>General</c:formatCode>
                <c:ptCount val="1"/>
                <c:pt idx="0">
                  <c:v>2</c:v>
                </c:pt>
              </c:numCache>
            </c:numRef>
          </c:val>
          <c:extLst>
            <c:ext xmlns:c16="http://schemas.microsoft.com/office/drawing/2014/chart" uri="{C3380CC4-5D6E-409C-BE32-E72D297353CC}">
              <c16:uniqueId val="{00000016-915A-460A-9561-72ED8D4AEE42}"/>
            </c:ext>
          </c:extLst>
        </c:ser>
        <c:ser>
          <c:idx val="23"/>
          <c:order val="23"/>
          <c:tx>
            <c:strRef>
              <c:f>'Q-14'!$B$32</c:f>
              <c:strCache>
                <c:ptCount val="1"/>
                <c:pt idx="0">
                  <c:v>CUS_24</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'Q-14'!$C$32</c:f>
              <c:numCache>
                <c:formatCode>General</c:formatCode>
                <c:ptCount val="1"/>
                <c:pt idx="0">
                  <c:v>4</c:v>
                </c:pt>
              </c:numCache>
            </c:numRef>
          </c:val>
          <c:extLst>
            <c:ext xmlns:c16="http://schemas.microsoft.com/office/drawing/2014/chart" uri="{C3380CC4-5D6E-409C-BE32-E72D297353CC}">
              <c16:uniqueId val="{00000017-915A-460A-9561-72ED8D4AEE42}"/>
            </c:ext>
          </c:extLst>
        </c:ser>
        <c:ser>
          <c:idx val="24"/>
          <c:order val="24"/>
          <c:tx>
            <c:strRef>
              <c:f>'Q-14'!$B$33</c:f>
              <c:strCache>
                <c:ptCount val="1"/>
                <c:pt idx="0">
                  <c:v>CUS_25</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'Q-14'!$C$33</c:f>
              <c:numCache>
                <c:formatCode>General</c:formatCode>
                <c:ptCount val="1"/>
                <c:pt idx="0">
                  <c:v>5</c:v>
                </c:pt>
              </c:numCache>
            </c:numRef>
          </c:val>
          <c:extLst>
            <c:ext xmlns:c16="http://schemas.microsoft.com/office/drawing/2014/chart" uri="{C3380CC4-5D6E-409C-BE32-E72D297353CC}">
              <c16:uniqueId val="{00000018-915A-460A-9561-72ED8D4AEE42}"/>
            </c:ext>
          </c:extLst>
        </c:ser>
        <c:ser>
          <c:idx val="25"/>
          <c:order val="25"/>
          <c:tx>
            <c:strRef>
              <c:f>'Q-14'!$B$34</c:f>
              <c:strCache>
                <c:ptCount val="1"/>
                <c:pt idx="0">
                  <c:v>CUS_26</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'Q-14'!$C$34</c:f>
              <c:numCache>
                <c:formatCode>General</c:formatCode>
                <c:ptCount val="1"/>
                <c:pt idx="0">
                  <c:v>3</c:v>
                </c:pt>
              </c:numCache>
            </c:numRef>
          </c:val>
          <c:extLst>
            <c:ext xmlns:c16="http://schemas.microsoft.com/office/drawing/2014/chart" uri="{C3380CC4-5D6E-409C-BE32-E72D297353CC}">
              <c16:uniqueId val="{00000019-915A-460A-9561-72ED8D4AEE42}"/>
            </c:ext>
          </c:extLst>
        </c:ser>
        <c:ser>
          <c:idx val="26"/>
          <c:order val="26"/>
          <c:tx>
            <c:strRef>
              <c:f>'Q-14'!$B$35</c:f>
              <c:strCache>
                <c:ptCount val="1"/>
                <c:pt idx="0">
                  <c:v>CUS_27</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'Q-14'!$C$35</c:f>
              <c:numCache>
                <c:formatCode>General</c:formatCode>
                <c:ptCount val="1"/>
                <c:pt idx="0">
                  <c:v>4</c:v>
                </c:pt>
              </c:numCache>
            </c:numRef>
          </c:val>
          <c:extLst>
            <c:ext xmlns:c16="http://schemas.microsoft.com/office/drawing/2014/chart" uri="{C3380CC4-5D6E-409C-BE32-E72D297353CC}">
              <c16:uniqueId val="{0000001A-915A-460A-9561-72ED8D4AEE42}"/>
            </c:ext>
          </c:extLst>
        </c:ser>
        <c:ser>
          <c:idx val="27"/>
          <c:order val="27"/>
          <c:tx>
            <c:strRef>
              <c:f>'Q-14'!$B$36</c:f>
              <c:strCache>
                <c:ptCount val="1"/>
                <c:pt idx="0">
                  <c:v>CUS_28</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'Q-14'!$C$36</c:f>
              <c:numCache>
                <c:formatCode>General</c:formatCode>
                <c:ptCount val="1"/>
                <c:pt idx="0">
                  <c:v>5</c:v>
                </c:pt>
              </c:numCache>
            </c:numRef>
          </c:val>
          <c:extLst>
            <c:ext xmlns:c16="http://schemas.microsoft.com/office/drawing/2014/chart" uri="{C3380CC4-5D6E-409C-BE32-E72D297353CC}">
              <c16:uniqueId val="{0000001B-915A-460A-9561-72ED8D4AEE42}"/>
            </c:ext>
          </c:extLst>
        </c:ser>
        <c:ser>
          <c:idx val="28"/>
          <c:order val="28"/>
          <c:tx>
            <c:strRef>
              <c:f>'Q-14'!$B$37</c:f>
              <c:strCache>
                <c:ptCount val="1"/>
                <c:pt idx="0">
                  <c:v>CUS_29</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'Q-14'!$C$37</c:f>
              <c:numCache>
                <c:formatCode>General</c:formatCode>
                <c:ptCount val="1"/>
                <c:pt idx="0">
                  <c:v>4</c:v>
                </c:pt>
              </c:numCache>
            </c:numRef>
          </c:val>
          <c:extLst>
            <c:ext xmlns:c16="http://schemas.microsoft.com/office/drawing/2014/chart" uri="{C3380CC4-5D6E-409C-BE32-E72D297353CC}">
              <c16:uniqueId val="{0000001C-915A-460A-9561-72ED8D4AEE42}"/>
            </c:ext>
          </c:extLst>
        </c:ser>
        <c:ser>
          <c:idx val="29"/>
          <c:order val="29"/>
          <c:tx>
            <c:strRef>
              <c:f>'Q-14'!$B$38</c:f>
              <c:strCache>
                <c:ptCount val="1"/>
                <c:pt idx="0">
                  <c:v>CUS_30</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'Q-14'!$C$38</c:f>
              <c:numCache>
                <c:formatCode>General</c:formatCode>
                <c:ptCount val="1"/>
                <c:pt idx="0">
                  <c:v>3</c:v>
                </c:pt>
              </c:numCache>
            </c:numRef>
          </c:val>
          <c:extLst>
            <c:ext xmlns:c16="http://schemas.microsoft.com/office/drawing/2014/chart" uri="{C3380CC4-5D6E-409C-BE32-E72D297353CC}">
              <c16:uniqueId val="{0000001D-915A-460A-9561-72ED8D4AEE42}"/>
            </c:ext>
          </c:extLst>
        </c:ser>
        <c:ser>
          <c:idx val="30"/>
          <c:order val="30"/>
          <c:tx>
            <c:strRef>
              <c:f>'Q-14'!$B$39</c:f>
              <c:strCache>
                <c:ptCount val="1"/>
                <c:pt idx="0">
                  <c:v>CUS_31</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'Q-14'!$C$39</c:f>
              <c:numCache>
                <c:formatCode>General</c:formatCode>
                <c:ptCount val="1"/>
                <c:pt idx="0">
                  <c:v>3</c:v>
                </c:pt>
              </c:numCache>
            </c:numRef>
          </c:val>
          <c:extLst>
            <c:ext xmlns:c16="http://schemas.microsoft.com/office/drawing/2014/chart" uri="{C3380CC4-5D6E-409C-BE32-E72D297353CC}">
              <c16:uniqueId val="{0000001E-915A-460A-9561-72ED8D4AEE42}"/>
            </c:ext>
          </c:extLst>
        </c:ser>
        <c:ser>
          <c:idx val="31"/>
          <c:order val="31"/>
          <c:tx>
            <c:strRef>
              <c:f>'Q-14'!$B$40</c:f>
              <c:strCache>
                <c:ptCount val="1"/>
                <c:pt idx="0">
                  <c:v>CUS_32</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'Q-14'!$C$40</c:f>
              <c:numCache>
                <c:formatCode>General</c:formatCode>
                <c:ptCount val="1"/>
                <c:pt idx="0">
                  <c:v>4</c:v>
                </c:pt>
              </c:numCache>
            </c:numRef>
          </c:val>
          <c:extLst>
            <c:ext xmlns:c16="http://schemas.microsoft.com/office/drawing/2014/chart" uri="{C3380CC4-5D6E-409C-BE32-E72D297353CC}">
              <c16:uniqueId val="{0000001F-915A-460A-9561-72ED8D4AEE42}"/>
            </c:ext>
          </c:extLst>
        </c:ser>
        <c:ser>
          <c:idx val="32"/>
          <c:order val="32"/>
          <c:tx>
            <c:strRef>
              <c:f>'Q-14'!$B$41</c:f>
              <c:strCache>
                <c:ptCount val="1"/>
                <c:pt idx="0">
                  <c:v>CUS_33</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'Q-14'!$C$41</c:f>
              <c:numCache>
                <c:formatCode>General</c:formatCode>
                <c:ptCount val="1"/>
                <c:pt idx="0">
                  <c:v>5</c:v>
                </c:pt>
              </c:numCache>
            </c:numRef>
          </c:val>
          <c:extLst>
            <c:ext xmlns:c16="http://schemas.microsoft.com/office/drawing/2014/chart" uri="{C3380CC4-5D6E-409C-BE32-E72D297353CC}">
              <c16:uniqueId val="{00000020-915A-460A-9561-72ED8D4AEE42}"/>
            </c:ext>
          </c:extLst>
        </c:ser>
        <c:ser>
          <c:idx val="33"/>
          <c:order val="33"/>
          <c:tx>
            <c:strRef>
              <c:f>'Q-14'!$B$42</c:f>
              <c:strCache>
                <c:ptCount val="1"/>
                <c:pt idx="0">
                  <c:v>CUS_34</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'Q-14'!$C$42</c:f>
              <c:numCache>
                <c:formatCode>General</c:formatCode>
                <c:ptCount val="1"/>
                <c:pt idx="0">
                  <c:v>2</c:v>
                </c:pt>
              </c:numCache>
            </c:numRef>
          </c:val>
          <c:extLst>
            <c:ext xmlns:c16="http://schemas.microsoft.com/office/drawing/2014/chart" uri="{C3380CC4-5D6E-409C-BE32-E72D297353CC}">
              <c16:uniqueId val="{00000021-915A-460A-9561-72ED8D4AEE42}"/>
            </c:ext>
          </c:extLst>
        </c:ser>
        <c:ser>
          <c:idx val="34"/>
          <c:order val="34"/>
          <c:tx>
            <c:strRef>
              <c:f>'Q-14'!$B$43</c:f>
              <c:strCache>
                <c:ptCount val="1"/>
                <c:pt idx="0">
                  <c:v>CUS_35</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'Q-14'!$C$43</c:f>
              <c:numCache>
                <c:formatCode>General</c:formatCode>
                <c:ptCount val="1"/>
                <c:pt idx="0">
                  <c:v>3</c:v>
                </c:pt>
              </c:numCache>
            </c:numRef>
          </c:val>
          <c:extLst>
            <c:ext xmlns:c16="http://schemas.microsoft.com/office/drawing/2014/chart" uri="{C3380CC4-5D6E-409C-BE32-E72D297353CC}">
              <c16:uniqueId val="{00000022-915A-460A-9561-72ED8D4AEE42}"/>
            </c:ext>
          </c:extLst>
        </c:ser>
        <c:ser>
          <c:idx val="35"/>
          <c:order val="35"/>
          <c:tx>
            <c:strRef>
              <c:f>'Q-14'!$B$44</c:f>
              <c:strCache>
                <c:ptCount val="1"/>
                <c:pt idx="0">
                  <c:v>CUS_36</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'Q-14'!$C$44</c:f>
              <c:numCache>
                <c:formatCode>General</c:formatCode>
                <c:ptCount val="1"/>
                <c:pt idx="0">
                  <c:v>4</c:v>
                </c:pt>
              </c:numCache>
            </c:numRef>
          </c:val>
          <c:extLst>
            <c:ext xmlns:c16="http://schemas.microsoft.com/office/drawing/2014/chart" uri="{C3380CC4-5D6E-409C-BE32-E72D297353CC}">
              <c16:uniqueId val="{00000023-915A-460A-9561-72ED8D4AEE42}"/>
            </c:ext>
          </c:extLst>
        </c:ser>
        <c:ser>
          <c:idx val="36"/>
          <c:order val="36"/>
          <c:tx>
            <c:strRef>
              <c:f>'Q-14'!$B$45</c:f>
              <c:strCache>
                <c:ptCount val="1"/>
                <c:pt idx="0">
                  <c:v>CUS_37</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'Q-14'!$C$45</c:f>
              <c:numCache>
                <c:formatCode>General</c:formatCode>
                <c:ptCount val="1"/>
                <c:pt idx="0">
                  <c:v>4</c:v>
                </c:pt>
              </c:numCache>
            </c:numRef>
          </c:val>
          <c:extLst>
            <c:ext xmlns:c16="http://schemas.microsoft.com/office/drawing/2014/chart" uri="{C3380CC4-5D6E-409C-BE32-E72D297353CC}">
              <c16:uniqueId val="{00000024-915A-460A-9561-72ED8D4AEE42}"/>
            </c:ext>
          </c:extLst>
        </c:ser>
        <c:ser>
          <c:idx val="37"/>
          <c:order val="37"/>
          <c:tx>
            <c:strRef>
              <c:f>'Q-14'!$B$46</c:f>
              <c:strCache>
                <c:ptCount val="1"/>
                <c:pt idx="0">
                  <c:v>CUS_38</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'Q-14'!$C$46</c:f>
              <c:numCache>
                <c:formatCode>General</c:formatCode>
                <c:ptCount val="1"/>
                <c:pt idx="0">
                  <c:v>3</c:v>
                </c:pt>
              </c:numCache>
            </c:numRef>
          </c:val>
          <c:extLst>
            <c:ext xmlns:c16="http://schemas.microsoft.com/office/drawing/2014/chart" uri="{C3380CC4-5D6E-409C-BE32-E72D297353CC}">
              <c16:uniqueId val="{00000025-915A-460A-9561-72ED8D4AEE42}"/>
            </c:ext>
          </c:extLst>
        </c:ser>
        <c:ser>
          <c:idx val="38"/>
          <c:order val="38"/>
          <c:tx>
            <c:strRef>
              <c:f>'Q-14'!$B$47</c:f>
              <c:strCache>
                <c:ptCount val="1"/>
                <c:pt idx="0">
                  <c:v>CUS_39</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'Q-14'!$C$47</c:f>
              <c:numCache>
                <c:formatCode>General</c:formatCode>
                <c:ptCount val="1"/>
                <c:pt idx="0">
                  <c:v>5</c:v>
                </c:pt>
              </c:numCache>
            </c:numRef>
          </c:val>
          <c:extLst>
            <c:ext xmlns:c16="http://schemas.microsoft.com/office/drawing/2014/chart" uri="{C3380CC4-5D6E-409C-BE32-E72D297353CC}">
              <c16:uniqueId val="{00000026-915A-460A-9561-72ED8D4AEE42}"/>
            </c:ext>
          </c:extLst>
        </c:ser>
        <c:ser>
          <c:idx val="39"/>
          <c:order val="39"/>
          <c:tx>
            <c:strRef>
              <c:f>'Q-14'!$B$48</c:f>
              <c:strCache>
                <c:ptCount val="1"/>
                <c:pt idx="0">
                  <c:v>CUS_40</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'Q-14'!$C$48</c:f>
              <c:numCache>
                <c:formatCode>General</c:formatCode>
                <c:ptCount val="1"/>
                <c:pt idx="0">
                  <c:v>4</c:v>
                </c:pt>
              </c:numCache>
            </c:numRef>
          </c:val>
          <c:extLst>
            <c:ext xmlns:c16="http://schemas.microsoft.com/office/drawing/2014/chart" uri="{C3380CC4-5D6E-409C-BE32-E72D297353CC}">
              <c16:uniqueId val="{00000027-915A-460A-9561-72ED8D4AEE42}"/>
            </c:ext>
          </c:extLst>
        </c:ser>
        <c:ser>
          <c:idx val="40"/>
          <c:order val="40"/>
          <c:tx>
            <c:strRef>
              <c:f>'Q-14'!$B$49</c:f>
              <c:strCache>
                <c:ptCount val="1"/>
                <c:pt idx="0">
                  <c:v>CUS_41</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'Q-14'!$C$49</c:f>
              <c:numCache>
                <c:formatCode>General</c:formatCode>
                <c:ptCount val="1"/>
                <c:pt idx="0">
                  <c:v>3</c:v>
                </c:pt>
              </c:numCache>
            </c:numRef>
          </c:val>
          <c:extLst>
            <c:ext xmlns:c16="http://schemas.microsoft.com/office/drawing/2014/chart" uri="{C3380CC4-5D6E-409C-BE32-E72D297353CC}">
              <c16:uniqueId val="{00000028-915A-460A-9561-72ED8D4AEE42}"/>
            </c:ext>
          </c:extLst>
        </c:ser>
        <c:ser>
          <c:idx val="41"/>
          <c:order val="41"/>
          <c:tx>
            <c:strRef>
              <c:f>'Q-14'!$B$50</c:f>
              <c:strCache>
                <c:ptCount val="1"/>
                <c:pt idx="0">
                  <c:v>CUS_42</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'Q-14'!$C$50</c:f>
              <c:numCache>
                <c:formatCode>General</c:formatCode>
                <c:ptCount val="1"/>
                <c:pt idx="0">
                  <c:v>4</c:v>
                </c:pt>
              </c:numCache>
            </c:numRef>
          </c:val>
          <c:extLst>
            <c:ext xmlns:c16="http://schemas.microsoft.com/office/drawing/2014/chart" uri="{C3380CC4-5D6E-409C-BE32-E72D297353CC}">
              <c16:uniqueId val="{00000029-915A-460A-9561-72ED8D4AEE42}"/>
            </c:ext>
          </c:extLst>
        </c:ser>
        <c:ser>
          <c:idx val="42"/>
          <c:order val="42"/>
          <c:tx>
            <c:strRef>
              <c:f>'Q-14'!$B$51</c:f>
              <c:strCache>
                <c:ptCount val="1"/>
                <c:pt idx="0">
                  <c:v>CUS_43</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'Q-14'!$C$51</c:f>
              <c:numCache>
                <c:formatCode>General</c:formatCode>
                <c:ptCount val="1"/>
                <c:pt idx="0">
                  <c:v>5</c:v>
                </c:pt>
              </c:numCache>
            </c:numRef>
          </c:val>
          <c:extLst>
            <c:ext xmlns:c16="http://schemas.microsoft.com/office/drawing/2014/chart" uri="{C3380CC4-5D6E-409C-BE32-E72D297353CC}">
              <c16:uniqueId val="{0000002A-915A-460A-9561-72ED8D4AEE42}"/>
            </c:ext>
          </c:extLst>
        </c:ser>
        <c:ser>
          <c:idx val="43"/>
          <c:order val="43"/>
          <c:tx>
            <c:strRef>
              <c:f>'Q-14'!$B$52</c:f>
              <c:strCache>
                <c:ptCount val="1"/>
                <c:pt idx="0">
                  <c:v>CUS_44</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'Q-14'!$C$52</c:f>
              <c:numCache>
                <c:formatCode>General</c:formatCode>
                <c:ptCount val="1"/>
                <c:pt idx="0">
                  <c:v>4</c:v>
                </c:pt>
              </c:numCache>
            </c:numRef>
          </c:val>
          <c:extLst>
            <c:ext xmlns:c16="http://schemas.microsoft.com/office/drawing/2014/chart" uri="{C3380CC4-5D6E-409C-BE32-E72D297353CC}">
              <c16:uniqueId val="{0000002B-915A-460A-9561-72ED8D4AEE42}"/>
            </c:ext>
          </c:extLst>
        </c:ser>
        <c:ser>
          <c:idx val="44"/>
          <c:order val="44"/>
          <c:tx>
            <c:strRef>
              <c:f>'Q-14'!$B$53</c:f>
              <c:strCache>
                <c:ptCount val="1"/>
                <c:pt idx="0">
                  <c:v>CUS_45</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'Q-14'!$C$53</c:f>
              <c:numCache>
                <c:formatCode>General</c:formatCode>
                <c:ptCount val="1"/>
                <c:pt idx="0">
                  <c:v>2</c:v>
                </c:pt>
              </c:numCache>
            </c:numRef>
          </c:val>
          <c:extLst>
            <c:ext xmlns:c16="http://schemas.microsoft.com/office/drawing/2014/chart" uri="{C3380CC4-5D6E-409C-BE32-E72D297353CC}">
              <c16:uniqueId val="{0000002C-915A-460A-9561-72ED8D4AEE42}"/>
            </c:ext>
          </c:extLst>
        </c:ser>
        <c:ser>
          <c:idx val="45"/>
          <c:order val="45"/>
          <c:tx>
            <c:strRef>
              <c:f>'Q-14'!$B$54</c:f>
              <c:strCache>
                <c:ptCount val="1"/>
                <c:pt idx="0">
                  <c:v>CUS_46</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'Q-14'!$C$54</c:f>
              <c:numCache>
                <c:formatCode>General</c:formatCode>
                <c:ptCount val="1"/>
                <c:pt idx="0">
                  <c:v>3</c:v>
                </c:pt>
              </c:numCache>
            </c:numRef>
          </c:val>
          <c:extLst>
            <c:ext xmlns:c16="http://schemas.microsoft.com/office/drawing/2014/chart" uri="{C3380CC4-5D6E-409C-BE32-E72D297353CC}">
              <c16:uniqueId val="{0000002D-915A-460A-9561-72ED8D4AEE42}"/>
            </c:ext>
          </c:extLst>
        </c:ser>
        <c:ser>
          <c:idx val="46"/>
          <c:order val="46"/>
          <c:tx>
            <c:strRef>
              <c:f>'Q-14'!$B$55</c:f>
              <c:strCache>
                <c:ptCount val="1"/>
                <c:pt idx="0">
                  <c:v>CUS_47</c:v>
                </c:pt>
              </c:strCache>
            </c:strRef>
          </c:tx>
          <c:spPr>
            <a:solidFill>
              <a:schemeClr val="accent5">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'Q-14'!$C$55</c:f>
              <c:numCache>
                <c:formatCode>General</c:formatCode>
                <c:ptCount val="1"/>
                <c:pt idx="0">
                  <c:v>4</c:v>
                </c:pt>
              </c:numCache>
            </c:numRef>
          </c:val>
          <c:extLst>
            <c:ext xmlns:c16="http://schemas.microsoft.com/office/drawing/2014/chart" uri="{C3380CC4-5D6E-409C-BE32-E72D297353CC}">
              <c16:uniqueId val="{0000002E-915A-460A-9561-72ED8D4AEE42}"/>
            </c:ext>
          </c:extLst>
        </c:ser>
        <c:ser>
          <c:idx val="47"/>
          <c:order val="47"/>
          <c:tx>
            <c:strRef>
              <c:f>'Q-14'!$B$56</c:f>
              <c:strCache>
                <c:ptCount val="1"/>
                <c:pt idx="0">
                  <c:v>CUS_48</c:v>
                </c:pt>
              </c:strCache>
            </c:strRef>
          </c:tx>
          <c:spPr>
            <a:solidFill>
              <a:schemeClr val="accent6">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'Q-14'!$C$56</c:f>
              <c:numCache>
                <c:formatCode>General</c:formatCode>
                <c:ptCount val="1"/>
                <c:pt idx="0">
                  <c:v>5</c:v>
                </c:pt>
              </c:numCache>
            </c:numRef>
          </c:val>
          <c:extLst>
            <c:ext xmlns:c16="http://schemas.microsoft.com/office/drawing/2014/chart" uri="{C3380CC4-5D6E-409C-BE32-E72D297353CC}">
              <c16:uniqueId val="{0000002F-915A-460A-9561-72ED8D4AEE42}"/>
            </c:ext>
          </c:extLst>
        </c:ser>
        <c:ser>
          <c:idx val="48"/>
          <c:order val="48"/>
          <c:tx>
            <c:strRef>
              <c:f>'Q-14'!$B$57</c:f>
              <c:strCache>
                <c:ptCount val="1"/>
                <c:pt idx="0">
                  <c:v>CUS_49</c:v>
                </c:pt>
              </c:strCache>
            </c:strRef>
          </c:tx>
          <c:spPr>
            <a:solidFill>
              <a:schemeClr val="accent1">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'Q-14'!$C$57</c:f>
              <c:numCache>
                <c:formatCode>General</c:formatCode>
                <c:ptCount val="1"/>
                <c:pt idx="0">
                  <c:v>3</c:v>
                </c:pt>
              </c:numCache>
            </c:numRef>
          </c:val>
          <c:extLst>
            <c:ext xmlns:c16="http://schemas.microsoft.com/office/drawing/2014/chart" uri="{C3380CC4-5D6E-409C-BE32-E72D297353CC}">
              <c16:uniqueId val="{00000030-915A-460A-9561-72ED8D4AEE42}"/>
            </c:ext>
          </c:extLst>
        </c:ser>
        <c:ser>
          <c:idx val="49"/>
          <c:order val="49"/>
          <c:tx>
            <c:strRef>
              <c:f>'Q-14'!$B$58</c:f>
              <c:strCache>
                <c:ptCount val="1"/>
                <c:pt idx="0">
                  <c:v>CUS_50</c:v>
                </c:pt>
              </c:strCache>
            </c:strRef>
          </c:tx>
          <c:spPr>
            <a:solidFill>
              <a:schemeClr val="accent2">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'Q-14'!$C$58</c:f>
              <c:numCache>
                <c:formatCode>General</c:formatCode>
                <c:ptCount val="1"/>
                <c:pt idx="0">
                  <c:v>4</c:v>
                </c:pt>
              </c:numCache>
            </c:numRef>
          </c:val>
          <c:extLst>
            <c:ext xmlns:c16="http://schemas.microsoft.com/office/drawing/2014/chart" uri="{C3380CC4-5D6E-409C-BE32-E72D297353CC}">
              <c16:uniqueId val="{00000031-915A-460A-9561-72ED8D4AEE42}"/>
            </c:ext>
          </c:extLst>
        </c:ser>
        <c:ser>
          <c:idx val="50"/>
          <c:order val="50"/>
          <c:tx>
            <c:strRef>
              <c:f>'Q-14'!$B$59</c:f>
              <c:strCache>
                <c:ptCount val="1"/>
                <c:pt idx="0">
                  <c:v>CUS_51</c:v>
                </c:pt>
              </c:strCache>
            </c:strRef>
          </c:tx>
          <c:spPr>
            <a:solidFill>
              <a:schemeClr val="accent3">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'Q-14'!$C$59</c:f>
              <c:numCache>
                <c:formatCode>General</c:formatCode>
                <c:ptCount val="1"/>
                <c:pt idx="0">
                  <c:v>5</c:v>
                </c:pt>
              </c:numCache>
            </c:numRef>
          </c:val>
          <c:extLst>
            <c:ext xmlns:c16="http://schemas.microsoft.com/office/drawing/2014/chart" uri="{C3380CC4-5D6E-409C-BE32-E72D297353CC}">
              <c16:uniqueId val="{00000032-915A-460A-9561-72ED8D4AEE42}"/>
            </c:ext>
          </c:extLst>
        </c:ser>
        <c:ser>
          <c:idx val="51"/>
          <c:order val="51"/>
          <c:tx>
            <c:strRef>
              <c:f>'Q-14'!$B$60</c:f>
              <c:strCache>
                <c:ptCount val="1"/>
                <c:pt idx="0">
                  <c:v>CUS_52</c:v>
                </c:pt>
              </c:strCache>
            </c:strRef>
          </c:tx>
          <c:spPr>
            <a:solidFill>
              <a:schemeClr val="accent4">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'Q-14'!$C$60</c:f>
              <c:numCache>
                <c:formatCode>General</c:formatCode>
                <c:ptCount val="1"/>
                <c:pt idx="0">
                  <c:v>4</c:v>
                </c:pt>
              </c:numCache>
            </c:numRef>
          </c:val>
          <c:extLst>
            <c:ext xmlns:c16="http://schemas.microsoft.com/office/drawing/2014/chart" uri="{C3380CC4-5D6E-409C-BE32-E72D297353CC}">
              <c16:uniqueId val="{00000033-915A-460A-9561-72ED8D4AEE42}"/>
            </c:ext>
          </c:extLst>
        </c:ser>
        <c:ser>
          <c:idx val="52"/>
          <c:order val="52"/>
          <c:tx>
            <c:strRef>
              <c:f>'Q-14'!$B$61</c:f>
              <c:strCache>
                <c:ptCount val="1"/>
                <c:pt idx="0">
                  <c:v>CUS_53</c:v>
                </c:pt>
              </c:strCache>
            </c:strRef>
          </c:tx>
          <c:spPr>
            <a:solidFill>
              <a:schemeClr val="accent5">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'Q-14'!$C$61</c:f>
              <c:numCache>
                <c:formatCode>General</c:formatCode>
                <c:ptCount val="1"/>
                <c:pt idx="0">
                  <c:v>3</c:v>
                </c:pt>
              </c:numCache>
            </c:numRef>
          </c:val>
          <c:extLst>
            <c:ext xmlns:c16="http://schemas.microsoft.com/office/drawing/2014/chart" uri="{C3380CC4-5D6E-409C-BE32-E72D297353CC}">
              <c16:uniqueId val="{00000034-915A-460A-9561-72ED8D4AEE42}"/>
            </c:ext>
          </c:extLst>
        </c:ser>
        <c:ser>
          <c:idx val="53"/>
          <c:order val="53"/>
          <c:tx>
            <c:strRef>
              <c:f>'Q-14'!$B$62</c:f>
              <c:strCache>
                <c:ptCount val="1"/>
                <c:pt idx="0">
                  <c:v>CUS_54</c:v>
                </c:pt>
              </c:strCache>
            </c:strRef>
          </c:tx>
          <c:spPr>
            <a:solidFill>
              <a:schemeClr val="accent6">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'Q-14'!$C$62</c:f>
              <c:numCache>
                <c:formatCode>General</c:formatCode>
                <c:ptCount val="1"/>
                <c:pt idx="0">
                  <c:v>4</c:v>
                </c:pt>
              </c:numCache>
            </c:numRef>
          </c:val>
          <c:extLst>
            <c:ext xmlns:c16="http://schemas.microsoft.com/office/drawing/2014/chart" uri="{C3380CC4-5D6E-409C-BE32-E72D297353CC}">
              <c16:uniqueId val="{00000035-915A-460A-9561-72ED8D4AEE42}"/>
            </c:ext>
          </c:extLst>
        </c:ser>
        <c:ser>
          <c:idx val="54"/>
          <c:order val="54"/>
          <c:tx>
            <c:strRef>
              <c:f>'Q-14'!$B$63</c:f>
              <c:strCache>
                <c:ptCount val="1"/>
                <c:pt idx="0">
                  <c:v>CUS_55</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'Q-14'!$C$63</c:f>
              <c:numCache>
                <c:formatCode>General</c:formatCode>
                <c:ptCount val="1"/>
                <c:pt idx="0">
                  <c:v>5</c:v>
                </c:pt>
              </c:numCache>
            </c:numRef>
          </c:val>
          <c:extLst>
            <c:ext xmlns:c16="http://schemas.microsoft.com/office/drawing/2014/chart" uri="{C3380CC4-5D6E-409C-BE32-E72D297353CC}">
              <c16:uniqueId val="{00000036-915A-460A-9561-72ED8D4AEE42}"/>
            </c:ext>
          </c:extLst>
        </c:ser>
        <c:ser>
          <c:idx val="55"/>
          <c:order val="55"/>
          <c:tx>
            <c:strRef>
              <c:f>'Q-14'!$B$64</c:f>
              <c:strCache>
                <c:ptCount val="1"/>
                <c:pt idx="0">
                  <c:v>CUS_56</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'Q-14'!$C$64</c:f>
              <c:numCache>
                <c:formatCode>General</c:formatCode>
                <c:ptCount val="1"/>
                <c:pt idx="0">
                  <c:v>3</c:v>
                </c:pt>
              </c:numCache>
            </c:numRef>
          </c:val>
          <c:extLst>
            <c:ext xmlns:c16="http://schemas.microsoft.com/office/drawing/2014/chart" uri="{C3380CC4-5D6E-409C-BE32-E72D297353CC}">
              <c16:uniqueId val="{00000037-915A-460A-9561-72ED8D4AEE42}"/>
            </c:ext>
          </c:extLst>
        </c:ser>
        <c:ser>
          <c:idx val="56"/>
          <c:order val="56"/>
          <c:tx>
            <c:strRef>
              <c:f>'Q-14'!$B$65</c:f>
              <c:strCache>
                <c:ptCount val="1"/>
                <c:pt idx="0">
                  <c:v>CUS_57</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'Q-14'!$C$65</c:f>
              <c:numCache>
                <c:formatCode>General</c:formatCode>
                <c:ptCount val="1"/>
                <c:pt idx="0">
                  <c:v>4</c:v>
                </c:pt>
              </c:numCache>
            </c:numRef>
          </c:val>
          <c:extLst>
            <c:ext xmlns:c16="http://schemas.microsoft.com/office/drawing/2014/chart" uri="{C3380CC4-5D6E-409C-BE32-E72D297353CC}">
              <c16:uniqueId val="{00000038-915A-460A-9561-72ED8D4AEE42}"/>
            </c:ext>
          </c:extLst>
        </c:ser>
        <c:ser>
          <c:idx val="57"/>
          <c:order val="57"/>
          <c:tx>
            <c:strRef>
              <c:f>'Q-14'!$B$66</c:f>
              <c:strCache>
                <c:ptCount val="1"/>
                <c:pt idx="0">
                  <c:v>CUS_58</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'Q-14'!$C$66</c:f>
              <c:numCache>
                <c:formatCode>General</c:formatCode>
                <c:ptCount val="1"/>
                <c:pt idx="0">
                  <c:v>5</c:v>
                </c:pt>
              </c:numCache>
            </c:numRef>
          </c:val>
          <c:extLst>
            <c:ext xmlns:c16="http://schemas.microsoft.com/office/drawing/2014/chart" uri="{C3380CC4-5D6E-409C-BE32-E72D297353CC}">
              <c16:uniqueId val="{00000039-915A-460A-9561-72ED8D4AEE42}"/>
            </c:ext>
          </c:extLst>
        </c:ser>
        <c:ser>
          <c:idx val="58"/>
          <c:order val="58"/>
          <c:tx>
            <c:strRef>
              <c:f>'Q-14'!$B$67</c:f>
              <c:strCache>
                <c:ptCount val="1"/>
                <c:pt idx="0">
                  <c:v>CUS_59</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'Q-14'!$C$67</c:f>
              <c:numCache>
                <c:formatCode>General</c:formatCode>
                <c:ptCount val="1"/>
                <c:pt idx="0">
                  <c:v>4</c:v>
                </c:pt>
              </c:numCache>
            </c:numRef>
          </c:val>
          <c:extLst>
            <c:ext xmlns:c16="http://schemas.microsoft.com/office/drawing/2014/chart" uri="{C3380CC4-5D6E-409C-BE32-E72D297353CC}">
              <c16:uniqueId val="{0000003A-915A-460A-9561-72ED8D4AEE42}"/>
            </c:ext>
          </c:extLst>
        </c:ser>
        <c:ser>
          <c:idx val="59"/>
          <c:order val="59"/>
          <c:tx>
            <c:strRef>
              <c:f>'Q-14'!$B$68</c:f>
              <c:strCache>
                <c:ptCount val="1"/>
                <c:pt idx="0">
                  <c:v>CUS_60</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'Q-14'!$C$68</c:f>
              <c:numCache>
                <c:formatCode>General</c:formatCode>
                <c:ptCount val="1"/>
                <c:pt idx="0">
                  <c:v>3</c:v>
                </c:pt>
              </c:numCache>
            </c:numRef>
          </c:val>
          <c:extLst>
            <c:ext xmlns:c16="http://schemas.microsoft.com/office/drawing/2014/chart" uri="{C3380CC4-5D6E-409C-BE32-E72D297353CC}">
              <c16:uniqueId val="{0000003B-915A-460A-9561-72ED8D4AEE42}"/>
            </c:ext>
          </c:extLst>
        </c:ser>
        <c:ser>
          <c:idx val="60"/>
          <c:order val="60"/>
          <c:tx>
            <c:strRef>
              <c:f>'Q-14'!$B$69</c:f>
              <c:strCache>
                <c:ptCount val="1"/>
                <c:pt idx="0">
                  <c:v>CUS_61</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'Q-14'!$C$69</c:f>
              <c:numCache>
                <c:formatCode>General</c:formatCode>
                <c:ptCount val="1"/>
                <c:pt idx="0">
                  <c:v>3</c:v>
                </c:pt>
              </c:numCache>
            </c:numRef>
          </c:val>
          <c:extLst>
            <c:ext xmlns:c16="http://schemas.microsoft.com/office/drawing/2014/chart" uri="{C3380CC4-5D6E-409C-BE32-E72D297353CC}">
              <c16:uniqueId val="{0000003C-915A-460A-9561-72ED8D4AEE42}"/>
            </c:ext>
          </c:extLst>
        </c:ser>
        <c:ser>
          <c:idx val="61"/>
          <c:order val="61"/>
          <c:tx>
            <c:strRef>
              <c:f>'Q-14'!$B$70</c:f>
              <c:strCache>
                <c:ptCount val="1"/>
                <c:pt idx="0">
                  <c:v>CUS_62</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'Q-14'!$C$70</c:f>
              <c:numCache>
                <c:formatCode>General</c:formatCode>
                <c:ptCount val="1"/>
                <c:pt idx="0">
                  <c:v>4</c:v>
                </c:pt>
              </c:numCache>
            </c:numRef>
          </c:val>
          <c:extLst>
            <c:ext xmlns:c16="http://schemas.microsoft.com/office/drawing/2014/chart" uri="{C3380CC4-5D6E-409C-BE32-E72D297353CC}">
              <c16:uniqueId val="{0000003D-915A-460A-9561-72ED8D4AEE42}"/>
            </c:ext>
          </c:extLst>
        </c:ser>
        <c:ser>
          <c:idx val="62"/>
          <c:order val="62"/>
          <c:tx>
            <c:strRef>
              <c:f>'Q-14'!$B$71</c:f>
              <c:strCache>
                <c:ptCount val="1"/>
                <c:pt idx="0">
                  <c:v>CUS_63</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'Q-14'!$C$71</c:f>
              <c:numCache>
                <c:formatCode>General</c:formatCode>
                <c:ptCount val="1"/>
                <c:pt idx="0">
                  <c:v>5</c:v>
                </c:pt>
              </c:numCache>
            </c:numRef>
          </c:val>
          <c:extLst>
            <c:ext xmlns:c16="http://schemas.microsoft.com/office/drawing/2014/chart" uri="{C3380CC4-5D6E-409C-BE32-E72D297353CC}">
              <c16:uniqueId val="{0000003E-915A-460A-9561-72ED8D4AEE42}"/>
            </c:ext>
          </c:extLst>
        </c:ser>
        <c:ser>
          <c:idx val="63"/>
          <c:order val="63"/>
          <c:tx>
            <c:strRef>
              <c:f>'Q-14'!$B$72</c:f>
              <c:strCache>
                <c:ptCount val="1"/>
                <c:pt idx="0">
                  <c:v>CUS_64</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'Q-14'!$C$72</c:f>
              <c:numCache>
                <c:formatCode>General</c:formatCode>
                <c:ptCount val="1"/>
                <c:pt idx="0">
                  <c:v>2</c:v>
                </c:pt>
              </c:numCache>
            </c:numRef>
          </c:val>
          <c:extLst>
            <c:ext xmlns:c16="http://schemas.microsoft.com/office/drawing/2014/chart" uri="{C3380CC4-5D6E-409C-BE32-E72D297353CC}">
              <c16:uniqueId val="{0000003F-915A-460A-9561-72ED8D4AEE42}"/>
            </c:ext>
          </c:extLst>
        </c:ser>
        <c:ser>
          <c:idx val="64"/>
          <c:order val="64"/>
          <c:tx>
            <c:strRef>
              <c:f>'Q-14'!$B$73</c:f>
              <c:strCache>
                <c:ptCount val="1"/>
                <c:pt idx="0">
                  <c:v>CUS_65</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'Q-14'!$C$73</c:f>
              <c:numCache>
                <c:formatCode>General</c:formatCode>
                <c:ptCount val="1"/>
                <c:pt idx="0">
                  <c:v>3</c:v>
                </c:pt>
              </c:numCache>
            </c:numRef>
          </c:val>
          <c:extLst>
            <c:ext xmlns:c16="http://schemas.microsoft.com/office/drawing/2014/chart" uri="{C3380CC4-5D6E-409C-BE32-E72D297353CC}">
              <c16:uniqueId val="{00000040-915A-460A-9561-72ED8D4AEE42}"/>
            </c:ext>
          </c:extLst>
        </c:ser>
        <c:ser>
          <c:idx val="65"/>
          <c:order val="65"/>
          <c:tx>
            <c:strRef>
              <c:f>'Q-14'!$B$74</c:f>
              <c:strCache>
                <c:ptCount val="1"/>
                <c:pt idx="0">
                  <c:v>CUS_66</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'Q-14'!$C$74</c:f>
              <c:numCache>
                <c:formatCode>General</c:formatCode>
                <c:ptCount val="1"/>
                <c:pt idx="0">
                  <c:v>4</c:v>
                </c:pt>
              </c:numCache>
            </c:numRef>
          </c:val>
          <c:extLst>
            <c:ext xmlns:c16="http://schemas.microsoft.com/office/drawing/2014/chart" uri="{C3380CC4-5D6E-409C-BE32-E72D297353CC}">
              <c16:uniqueId val="{00000041-915A-460A-9561-72ED8D4AEE42}"/>
            </c:ext>
          </c:extLst>
        </c:ser>
        <c:ser>
          <c:idx val="66"/>
          <c:order val="66"/>
          <c:tx>
            <c:strRef>
              <c:f>'Q-14'!$B$75</c:f>
              <c:strCache>
                <c:ptCount val="1"/>
                <c:pt idx="0">
                  <c:v>CUS_67</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'Q-14'!$C$75</c:f>
              <c:numCache>
                <c:formatCode>General</c:formatCode>
                <c:ptCount val="1"/>
                <c:pt idx="0">
                  <c:v>4</c:v>
                </c:pt>
              </c:numCache>
            </c:numRef>
          </c:val>
          <c:extLst>
            <c:ext xmlns:c16="http://schemas.microsoft.com/office/drawing/2014/chart" uri="{C3380CC4-5D6E-409C-BE32-E72D297353CC}">
              <c16:uniqueId val="{00000042-915A-460A-9561-72ED8D4AEE42}"/>
            </c:ext>
          </c:extLst>
        </c:ser>
        <c:ser>
          <c:idx val="67"/>
          <c:order val="67"/>
          <c:tx>
            <c:strRef>
              <c:f>'Q-14'!$B$76</c:f>
              <c:strCache>
                <c:ptCount val="1"/>
                <c:pt idx="0">
                  <c:v>CUS_68</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'Q-14'!$C$76</c:f>
              <c:numCache>
                <c:formatCode>General</c:formatCode>
                <c:ptCount val="1"/>
                <c:pt idx="0">
                  <c:v>3</c:v>
                </c:pt>
              </c:numCache>
            </c:numRef>
          </c:val>
          <c:extLst>
            <c:ext xmlns:c16="http://schemas.microsoft.com/office/drawing/2014/chart" uri="{C3380CC4-5D6E-409C-BE32-E72D297353CC}">
              <c16:uniqueId val="{00000043-915A-460A-9561-72ED8D4AEE42}"/>
            </c:ext>
          </c:extLst>
        </c:ser>
        <c:ser>
          <c:idx val="68"/>
          <c:order val="68"/>
          <c:tx>
            <c:strRef>
              <c:f>'Q-14'!$B$77</c:f>
              <c:strCache>
                <c:ptCount val="1"/>
                <c:pt idx="0">
                  <c:v>CUS_69</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'Q-14'!$C$77</c:f>
              <c:numCache>
                <c:formatCode>General</c:formatCode>
                <c:ptCount val="1"/>
                <c:pt idx="0">
                  <c:v>5</c:v>
                </c:pt>
              </c:numCache>
            </c:numRef>
          </c:val>
          <c:extLst>
            <c:ext xmlns:c16="http://schemas.microsoft.com/office/drawing/2014/chart" uri="{C3380CC4-5D6E-409C-BE32-E72D297353CC}">
              <c16:uniqueId val="{00000044-915A-460A-9561-72ED8D4AEE42}"/>
            </c:ext>
          </c:extLst>
        </c:ser>
        <c:ser>
          <c:idx val="69"/>
          <c:order val="69"/>
          <c:tx>
            <c:strRef>
              <c:f>'Q-14'!$B$78</c:f>
              <c:strCache>
                <c:ptCount val="1"/>
                <c:pt idx="0">
                  <c:v>CUS_70</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'Q-14'!$C$78</c:f>
              <c:numCache>
                <c:formatCode>General</c:formatCode>
                <c:ptCount val="1"/>
                <c:pt idx="0">
                  <c:v>4</c:v>
                </c:pt>
              </c:numCache>
            </c:numRef>
          </c:val>
          <c:extLst>
            <c:ext xmlns:c16="http://schemas.microsoft.com/office/drawing/2014/chart" uri="{C3380CC4-5D6E-409C-BE32-E72D297353CC}">
              <c16:uniqueId val="{00000045-915A-460A-9561-72ED8D4AEE42}"/>
            </c:ext>
          </c:extLst>
        </c:ser>
        <c:ser>
          <c:idx val="70"/>
          <c:order val="70"/>
          <c:tx>
            <c:strRef>
              <c:f>'Q-14'!$B$79</c:f>
              <c:strCache>
                <c:ptCount val="1"/>
                <c:pt idx="0">
                  <c:v>CUS_71</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'Q-14'!$C$79</c:f>
              <c:numCache>
                <c:formatCode>General</c:formatCode>
                <c:ptCount val="1"/>
                <c:pt idx="0">
                  <c:v>3</c:v>
                </c:pt>
              </c:numCache>
            </c:numRef>
          </c:val>
          <c:extLst>
            <c:ext xmlns:c16="http://schemas.microsoft.com/office/drawing/2014/chart" uri="{C3380CC4-5D6E-409C-BE32-E72D297353CC}">
              <c16:uniqueId val="{00000046-915A-460A-9561-72ED8D4AEE42}"/>
            </c:ext>
          </c:extLst>
        </c:ser>
        <c:ser>
          <c:idx val="71"/>
          <c:order val="71"/>
          <c:tx>
            <c:strRef>
              <c:f>'Q-14'!$B$80</c:f>
              <c:strCache>
                <c:ptCount val="1"/>
                <c:pt idx="0">
                  <c:v>CUS_72</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'Q-14'!$C$80</c:f>
              <c:numCache>
                <c:formatCode>General</c:formatCode>
                <c:ptCount val="1"/>
                <c:pt idx="0">
                  <c:v>4</c:v>
                </c:pt>
              </c:numCache>
            </c:numRef>
          </c:val>
          <c:extLst>
            <c:ext xmlns:c16="http://schemas.microsoft.com/office/drawing/2014/chart" uri="{C3380CC4-5D6E-409C-BE32-E72D297353CC}">
              <c16:uniqueId val="{00000047-915A-460A-9561-72ED8D4AEE42}"/>
            </c:ext>
          </c:extLst>
        </c:ser>
        <c:ser>
          <c:idx val="72"/>
          <c:order val="72"/>
          <c:tx>
            <c:strRef>
              <c:f>'Q-14'!$B$81</c:f>
              <c:strCache>
                <c:ptCount val="1"/>
                <c:pt idx="0">
                  <c:v>CUS_73</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'Q-14'!$C$81</c:f>
              <c:numCache>
                <c:formatCode>General</c:formatCode>
                <c:ptCount val="1"/>
                <c:pt idx="0">
                  <c:v>5</c:v>
                </c:pt>
              </c:numCache>
            </c:numRef>
          </c:val>
          <c:extLst>
            <c:ext xmlns:c16="http://schemas.microsoft.com/office/drawing/2014/chart" uri="{C3380CC4-5D6E-409C-BE32-E72D297353CC}">
              <c16:uniqueId val="{00000048-915A-460A-9561-72ED8D4AEE42}"/>
            </c:ext>
          </c:extLst>
        </c:ser>
        <c:ser>
          <c:idx val="73"/>
          <c:order val="73"/>
          <c:tx>
            <c:strRef>
              <c:f>'Q-14'!$B$82</c:f>
              <c:strCache>
                <c:ptCount val="1"/>
                <c:pt idx="0">
                  <c:v>CUS_74</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'Q-14'!$C$82</c:f>
              <c:numCache>
                <c:formatCode>General</c:formatCode>
                <c:ptCount val="1"/>
                <c:pt idx="0">
                  <c:v>4</c:v>
                </c:pt>
              </c:numCache>
            </c:numRef>
          </c:val>
          <c:extLst>
            <c:ext xmlns:c16="http://schemas.microsoft.com/office/drawing/2014/chart" uri="{C3380CC4-5D6E-409C-BE32-E72D297353CC}">
              <c16:uniqueId val="{00000049-915A-460A-9561-72ED8D4AEE42}"/>
            </c:ext>
          </c:extLst>
        </c:ser>
        <c:ser>
          <c:idx val="74"/>
          <c:order val="74"/>
          <c:tx>
            <c:strRef>
              <c:f>'Q-14'!$B$83</c:f>
              <c:strCache>
                <c:ptCount val="1"/>
                <c:pt idx="0">
                  <c:v>CUS_75</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'Q-14'!$C$83</c:f>
              <c:numCache>
                <c:formatCode>General</c:formatCode>
                <c:ptCount val="1"/>
                <c:pt idx="0">
                  <c:v>2</c:v>
                </c:pt>
              </c:numCache>
            </c:numRef>
          </c:val>
          <c:extLst>
            <c:ext xmlns:c16="http://schemas.microsoft.com/office/drawing/2014/chart" uri="{C3380CC4-5D6E-409C-BE32-E72D297353CC}">
              <c16:uniqueId val="{0000004A-915A-460A-9561-72ED8D4AEE42}"/>
            </c:ext>
          </c:extLst>
        </c:ser>
        <c:ser>
          <c:idx val="75"/>
          <c:order val="75"/>
          <c:tx>
            <c:strRef>
              <c:f>'Q-14'!$B$84</c:f>
              <c:strCache>
                <c:ptCount val="1"/>
                <c:pt idx="0">
                  <c:v>CUS_76</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'Q-14'!$C$84</c:f>
              <c:numCache>
                <c:formatCode>General</c:formatCode>
                <c:ptCount val="1"/>
                <c:pt idx="0">
                  <c:v>3</c:v>
                </c:pt>
              </c:numCache>
            </c:numRef>
          </c:val>
          <c:extLst>
            <c:ext xmlns:c16="http://schemas.microsoft.com/office/drawing/2014/chart" uri="{C3380CC4-5D6E-409C-BE32-E72D297353CC}">
              <c16:uniqueId val="{0000004B-915A-460A-9561-72ED8D4AEE42}"/>
            </c:ext>
          </c:extLst>
        </c:ser>
        <c:ser>
          <c:idx val="76"/>
          <c:order val="76"/>
          <c:tx>
            <c:strRef>
              <c:f>'Q-14'!$B$85</c:f>
              <c:strCache>
                <c:ptCount val="1"/>
                <c:pt idx="0">
                  <c:v>CUS_77</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'Q-14'!$C$85</c:f>
              <c:numCache>
                <c:formatCode>General</c:formatCode>
                <c:ptCount val="1"/>
                <c:pt idx="0">
                  <c:v>4</c:v>
                </c:pt>
              </c:numCache>
            </c:numRef>
          </c:val>
          <c:extLst>
            <c:ext xmlns:c16="http://schemas.microsoft.com/office/drawing/2014/chart" uri="{C3380CC4-5D6E-409C-BE32-E72D297353CC}">
              <c16:uniqueId val="{0000004C-915A-460A-9561-72ED8D4AEE42}"/>
            </c:ext>
          </c:extLst>
        </c:ser>
        <c:ser>
          <c:idx val="77"/>
          <c:order val="77"/>
          <c:tx>
            <c:strRef>
              <c:f>'Q-14'!$B$86</c:f>
              <c:strCache>
                <c:ptCount val="1"/>
                <c:pt idx="0">
                  <c:v>CUS_78</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'Q-14'!$C$86</c:f>
              <c:numCache>
                <c:formatCode>General</c:formatCode>
                <c:ptCount val="1"/>
                <c:pt idx="0">
                  <c:v>5</c:v>
                </c:pt>
              </c:numCache>
            </c:numRef>
          </c:val>
          <c:extLst>
            <c:ext xmlns:c16="http://schemas.microsoft.com/office/drawing/2014/chart" uri="{C3380CC4-5D6E-409C-BE32-E72D297353CC}">
              <c16:uniqueId val="{0000004D-915A-460A-9561-72ED8D4AEE42}"/>
            </c:ext>
          </c:extLst>
        </c:ser>
        <c:ser>
          <c:idx val="78"/>
          <c:order val="78"/>
          <c:tx>
            <c:strRef>
              <c:f>'Q-14'!$B$87</c:f>
              <c:strCache>
                <c:ptCount val="1"/>
                <c:pt idx="0">
                  <c:v>CUS_79</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'Q-14'!$C$87</c:f>
              <c:numCache>
                <c:formatCode>General</c:formatCode>
                <c:ptCount val="1"/>
                <c:pt idx="0">
                  <c:v>3</c:v>
                </c:pt>
              </c:numCache>
            </c:numRef>
          </c:val>
          <c:extLst>
            <c:ext xmlns:c16="http://schemas.microsoft.com/office/drawing/2014/chart" uri="{C3380CC4-5D6E-409C-BE32-E72D297353CC}">
              <c16:uniqueId val="{0000004E-915A-460A-9561-72ED8D4AEE42}"/>
            </c:ext>
          </c:extLst>
        </c:ser>
        <c:ser>
          <c:idx val="79"/>
          <c:order val="79"/>
          <c:tx>
            <c:strRef>
              <c:f>'Q-14'!$B$88</c:f>
              <c:strCache>
                <c:ptCount val="1"/>
                <c:pt idx="0">
                  <c:v>CUS_80</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'Q-14'!$C$88</c:f>
              <c:numCache>
                <c:formatCode>General</c:formatCode>
                <c:ptCount val="1"/>
                <c:pt idx="0">
                  <c:v>4</c:v>
                </c:pt>
              </c:numCache>
            </c:numRef>
          </c:val>
          <c:extLst>
            <c:ext xmlns:c16="http://schemas.microsoft.com/office/drawing/2014/chart" uri="{C3380CC4-5D6E-409C-BE32-E72D297353CC}">
              <c16:uniqueId val="{0000004F-915A-460A-9561-72ED8D4AEE42}"/>
            </c:ext>
          </c:extLst>
        </c:ser>
        <c:ser>
          <c:idx val="80"/>
          <c:order val="80"/>
          <c:tx>
            <c:strRef>
              <c:f>'Q-14'!$B$89</c:f>
              <c:strCache>
                <c:ptCount val="1"/>
                <c:pt idx="0">
                  <c:v>CUS_81</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'Q-14'!$C$89</c:f>
              <c:numCache>
                <c:formatCode>General</c:formatCode>
                <c:ptCount val="1"/>
                <c:pt idx="0">
                  <c:v>5</c:v>
                </c:pt>
              </c:numCache>
            </c:numRef>
          </c:val>
          <c:extLst>
            <c:ext xmlns:c16="http://schemas.microsoft.com/office/drawing/2014/chart" uri="{C3380CC4-5D6E-409C-BE32-E72D297353CC}">
              <c16:uniqueId val="{00000050-915A-460A-9561-72ED8D4AEE42}"/>
            </c:ext>
          </c:extLst>
        </c:ser>
        <c:ser>
          <c:idx val="81"/>
          <c:order val="81"/>
          <c:tx>
            <c:strRef>
              <c:f>'Q-14'!$B$90</c:f>
              <c:strCache>
                <c:ptCount val="1"/>
                <c:pt idx="0">
                  <c:v>CUS_82</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'Q-14'!$C$90</c:f>
              <c:numCache>
                <c:formatCode>General</c:formatCode>
                <c:ptCount val="1"/>
                <c:pt idx="0">
                  <c:v>4</c:v>
                </c:pt>
              </c:numCache>
            </c:numRef>
          </c:val>
          <c:extLst>
            <c:ext xmlns:c16="http://schemas.microsoft.com/office/drawing/2014/chart" uri="{C3380CC4-5D6E-409C-BE32-E72D297353CC}">
              <c16:uniqueId val="{00000051-915A-460A-9561-72ED8D4AEE42}"/>
            </c:ext>
          </c:extLst>
        </c:ser>
        <c:ser>
          <c:idx val="82"/>
          <c:order val="82"/>
          <c:tx>
            <c:strRef>
              <c:f>'Q-14'!$B$91</c:f>
              <c:strCache>
                <c:ptCount val="1"/>
                <c:pt idx="0">
                  <c:v>CUS_83</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'Q-14'!$C$91</c:f>
              <c:numCache>
                <c:formatCode>General</c:formatCode>
                <c:ptCount val="1"/>
                <c:pt idx="0">
                  <c:v>3</c:v>
                </c:pt>
              </c:numCache>
            </c:numRef>
          </c:val>
          <c:extLst>
            <c:ext xmlns:c16="http://schemas.microsoft.com/office/drawing/2014/chart" uri="{C3380CC4-5D6E-409C-BE32-E72D297353CC}">
              <c16:uniqueId val="{00000052-915A-460A-9561-72ED8D4AEE42}"/>
            </c:ext>
          </c:extLst>
        </c:ser>
        <c:ser>
          <c:idx val="83"/>
          <c:order val="83"/>
          <c:tx>
            <c:strRef>
              <c:f>'Q-14'!$B$92</c:f>
              <c:strCache>
                <c:ptCount val="1"/>
                <c:pt idx="0">
                  <c:v>CUS_84</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'Q-14'!$C$92</c:f>
              <c:numCache>
                <c:formatCode>General</c:formatCode>
                <c:ptCount val="1"/>
                <c:pt idx="0">
                  <c:v>4</c:v>
                </c:pt>
              </c:numCache>
            </c:numRef>
          </c:val>
          <c:extLst>
            <c:ext xmlns:c16="http://schemas.microsoft.com/office/drawing/2014/chart" uri="{C3380CC4-5D6E-409C-BE32-E72D297353CC}">
              <c16:uniqueId val="{00000053-915A-460A-9561-72ED8D4AEE42}"/>
            </c:ext>
          </c:extLst>
        </c:ser>
        <c:ser>
          <c:idx val="84"/>
          <c:order val="84"/>
          <c:tx>
            <c:strRef>
              <c:f>'Q-14'!$B$93</c:f>
              <c:strCache>
                <c:ptCount val="1"/>
                <c:pt idx="0">
                  <c:v>CUS_85</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'Q-14'!$C$93</c:f>
              <c:numCache>
                <c:formatCode>General</c:formatCode>
                <c:ptCount val="1"/>
                <c:pt idx="0">
                  <c:v>5</c:v>
                </c:pt>
              </c:numCache>
            </c:numRef>
          </c:val>
          <c:extLst>
            <c:ext xmlns:c16="http://schemas.microsoft.com/office/drawing/2014/chart" uri="{C3380CC4-5D6E-409C-BE32-E72D297353CC}">
              <c16:uniqueId val="{00000054-915A-460A-9561-72ED8D4AEE42}"/>
            </c:ext>
          </c:extLst>
        </c:ser>
        <c:ser>
          <c:idx val="85"/>
          <c:order val="85"/>
          <c:tx>
            <c:strRef>
              <c:f>'Q-14'!$B$94</c:f>
              <c:strCache>
                <c:ptCount val="1"/>
                <c:pt idx="0">
                  <c:v>CUS_86</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'Q-14'!$C$94</c:f>
              <c:numCache>
                <c:formatCode>General</c:formatCode>
                <c:ptCount val="1"/>
                <c:pt idx="0">
                  <c:v>3</c:v>
                </c:pt>
              </c:numCache>
            </c:numRef>
          </c:val>
          <c:extLst>
            <c:ext xmlns:c16="http://schemas.microsoft.com/office/drawing/2014/chart" uri="{C3380CC4-5D6E-409C-BE32-E72D297353CC}">
              <c16:uniqueId val="{00000055-915A-460A-9561-72ED8D4AEE42}"/>
            </c:ext>
          </c:extLst>
        </c:ser>
        <c:ser>
          <c:idx val="86"/>
          <c:order val="86"/>
          <c:tx>
            <c:strRef>
              <c:f>'Q-14'!$B$95</c:f>
              <c:strCache>
                <c:ptCount val="1"/>
                <c:pt idx="0">
                  <c:v>CUS_87</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'Q-14'!$C$95</c:f>
              <c:numCache>
                <c:formatCode>General</c:formatCode>
                <c:ptCount val="1"/>
                <c:pt idx="0">
                  <c:v>4</c:v>
                </c:pt>
              </c:numCache>
            </c:numRef>
          </c:val>
          <c:extLst>
            <c:ext xmlns:c16="http://schemas.microsoft.com/office/drawing/2014/chart" uri="{C3380CC4-5D6E-409C-BE32-E72D297353CC}">
              <c16:uniqueId val="{00000056-915A-460A-9561-72ED8D4AEE42}"/>
            </c:ext>
          </c:extLst>
        </c:ser>
        <c:ser>
          <c:idx val="87"/>
          <c:order val="87"/>
          <c:tx>
            <c:strRef>
              <c:f>'Q-14'!$B$96</c:f>
              <c:strCache>
                <c:ptCount val="1"/>
                <c:pt idx="0">
                  <c:v>CUS_88</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'Q-14'!$C$96</c:f>
              <c:numCache>
                <c:formatCode>General</c:formatCode>
                <c:ptCount val="1"/>
                <c:pt idx="0">
                  <c:v>5</c:v>
                </c:pt>
              </c:numCache>
            </c:numRef>
          </c:val>
          <c:extLst>
            <c:ext xmlns:c16="http://schemas.microsoft.com/office/drawing/2014/chart" uri="{C3380CC4-5D6E-409C-BE32-E72D297353CC}">
              <c16:uniqueId val="{00000057-915A-460A-9561-72ED8D4AEE42}"/>
            </c:ext>
          </c:extLst>
        </c:ser>
        <c:ser>
          <c:idx val="88"/>
          <c:order val="88"/>
          <c:tx>
            <c:strRef>
              <c:f>'Q-14'!$B$97</c:f>
              <c:strCache>
                <c:ptCount val="1"/>
                <c:pt idx="0">
                  <c:v>CUS_89</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'Q-14'!$C$97</c:f>
              <c:numCache>
                <c:formatCode>General</c:formatCode>
                <c:ptCount val="1"/>
                <c:pt idx="0">
                  <c:v>4</c:v>
                </c:pt>
              </c:numCache>
            </c:numRef>
          </c:val>
          <c:extLst>
            <c:ext xmlns:c16="http://schemas.microsoft.com/office/drawing/2014/chart" uri="{C3380CC4-5D6E-409C-BE32-E72D297353CC}">
              <c16:uniqueId val="{00000058-915A-460A-9561-72ED8D4AEE42}"/>
            </c:ext>
          </c:extLst>
        </c:ser>
        <c:ser>
          <c:idx val="89"/>
          <c:order val="89"/>
          <c:tx>
            <c:strRef>
              <c:f>'Q-14'!$B$98</c:f>
              <c:strCache>
                <c:ptCount val="1"/>
                <c:pt idx="0">
                  <c:v>CUS_90</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'Q-14'!$C$98</c:f>
              <c:numCache>
                <c:formatCode>General</c:formatCode>
                <c:ptCount val="1"/>
                <c:pt idx="0">
                  <c:v>3</c:v>
                </c:pt>
              </c:numCache>
            </c:numRef>
          </c:val>
          <c:extLst>
            <c:ext xmlns:c16="http://schemas.microsoft.com/office/drawing/2014/chart" uri="{C3380CC4-5D6E-409C-BE32-E72D297353CC}">
              <c16:uniqueId val="{00000059-915A-460A-9561-72ED8D4AEE42}"/>
            </c:ext>
          </c:extLst>
        </c:ser>
        <c:ser>
          <c:idx val="90"/>
          <c:order val="90"/>
          <c:tx>
            <c:strRef>
              <c:f>'Q-14'!$B$99</c:f>
              <c:strCache>
                <c:ptCount val="1"/>
                <c:pt idx="0">
                  <c:v>CUS_91</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'Q-14'!$C$99</c:f>
              <c:numCache>
                <c:formatCode>General</c:formatCode>
                <c:ptCount val="1"/>
                <c:pt idx="0">
                  <c:v>3</c:v>
                </c:pt>
              </c:numCache>
            </c:numRef>
          </c:val>
          <c:extLst>
            <c:ext xmlns:c16="http://schemas.microsoft.com/office/drawing/2014/chart" uri="{C3380CC4-5D6E-409C-BE32-E72D297353CC}">
              <c16:uniqueId val="{0000005A-915A-460A-9561-72ED8D4AEE42}"/>
            </c:ext>
          </c:extLst>
        </c:ser>
        <c:ser>
          <c:idx val="91"/>
          <c:order val="91"/>
          <c:tx>
            <c:strRef>
              <c:f>'Q-14'!$B$100</c:f>
              <c:strCache>
                <c:ptCount val="1"/>
                <c:pt idx="0">
                  <c:v>CUS_92</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'Q-14'!$C$100</c:f>
              <c:numCache>
                <c:formatCode>General</c:formatCode>
                <c:ptCount val="1"/>
                <c:pt idx="0">
                  <c:v>4</c:v>
                </c:pt>
              </c:numCache>
            </c:numRef>
          </c:val>
          <c:extLst>
            <c:ext xmlns:c16="http://schemas.microsoft.com/office/drawing/2014/chart" uri="{C3380CC4-5D6E-409C-BE32-E72D297353CC}">
              <c16:uniqueId val="{0000005B-915A-460A-9561-72ED8D4AEE42}"/>
            </c:ext>
          </c:extLst>
        </c:ser>
        <c:ser>
          <c:idx val="92"/>
          <c:order val="92"/>
          <c:tx>
            <c:strRef>
              <c:f>'Q-14'!$B$101</c:f>
              <c:strCache>
                <c:ptCount val="1"/>
                <c:pt idx="0">
                  <c:v>CUS_93</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'Q-14'!$C$101</c:f>
              <c:numCache>
                <c:formatCode>General</c:formatCode>
                <c:ptCount val="1"/>
                <c:pt idx="0">
                  <c:v>5</c:v>
                </c:pt>
              </c:numCache>
            </c:numRef>
          </c:val>
          <c:extLst>
            <c:ext xmlns:c16="http://schemas.microsoft.com/office/drawing/2014/chart" uri="{C3380CC4-5D6E-409C-BE32-E72D297353CC}">
              <c16:uniqueId val="{0000005C-915A-460A-9561-72ED8D4AEE42}"/>
            </c:ext>
          </c:extLst>
        </c:ser>
        <c:ser>
          <c:idx val="93"/>
          <c:order val="93"/>
          <c:tx>
            <c:strRef>
              <c:f>'Q-14'!$B$102</c:f>
              <c:strCache>
                <c:ptCount val="1"/>
                <c:pt idx="0">
                  <c:v>CUS_94</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'Q-14'!$C$102</c:f>
              <c:numCache>
                <c:formatCode>General</c:formatCode>
                <c:ptCount val="1"/>
                <c:pt idx="0">
                  <c:v>2</c:v>
                </c:pt>
              </c:numCache>
            </c:numRef>
          </c:val>
          <c:extLst>
            <c:ext xmlns:c16="http://schemas.microsoft.com/office/drawing/2014/chart" uri="{C3380CC4-5D6E-409C-BE32-E72D297353CC}">
              <c16:uniqueId val="{0000005D-915A-460A-9561-72ED8D4AEE42}"/>
            </c:ext>
          </c:extLst>
        </c:ser>
        <c:ser>
          <c:idx val="94"/>
          <c:order val="94"/>
          <c:tx>
            <c:strRef>
              <c:f>'Q-14'!$B$103</c:f>
              <c:strCache>
                <c:ptCount val="1"/>
                <c:pt idx="0">
                  <c:v>CUS_95</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'Q-14'!$C$103</c:f>
              <c:numCache>
                <c:formatCode>General</c:formatCode>
                <c:ptCount val="1"/>
                <c:pt idx="0">
                  <c:v>3</c:v>
                </c:pt>
              </c:numCache>
            </c:numRef>
          </c:val>
          <c:extLst>
            <c:ext xmlns:c16="http://schemas.microsoft.com/office/drawing/2014/chart" uri="{C3380CC4-5D6E-409C-BE32-E72D297353CC}">
              <c16:uniqueId val="{0000005E-915A-460A-9561-72ED8D4AEE42}"/>
            </c:ext>
          </c:extLst>
        </c:ser>
        <c:ser>
          <c:idx val="95"/>
          <c:order val="95"/>
          <c:tx>
            <c:strRef>
              <c:f>'Q-14'!$B$104</c:f>
              <c:strCache>
                <c:ptCount val="1"/>
                <c:pt idx="0">
                  <c:v>CUS_96</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'Q-14'!$C$104</c:f>
              <c:numCache>
                <c:formatCode>General</c:formatCode>
                <c:ptCount val="1"/>
                <c:pt idx="0">
                  <c:v>4</c:v>
                </c:pt>
              </c:numCache>
            </c:numRef>
          </c:val>
          <c:extLst>
            <c:ext xmlns:c16="http://schemas.microsoft.com/office/drawing/2014/chart" uri="{C3380CC4-5D6E-409C-BE32-E72D297353CC}">
              <c16:uniqueId val="{0000005F-915A-460A-9561-72ED8D4AEE42}"/>
            </c:ext>
          </c:extLst>
        </c:ser>
        <c:ser>
          <c:idx val="96"/>
          <c:order val="96"/>
          <c:tx>
            <c:strRef>
              <c:f>'Q-14'!$B$105</c:f>
              <c:strCache>
                <c:ptCount val="1"/>
                <c:pt idx="0">
                  <c:v>CUS_97</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'Q-14'!$C$105</c:f>
              <c:numCache>
                <c:formatCode>General</c:formatCode>
                <c:ptCount val="1"/>
                <c:pt idx="0">
                  <c:v>4</c:v>
                </c:pt>
              </c:numCache>
            </c:numRef>
          </c:val>
          <c:extLst>
            <c:ext xmlns:c16="http://schemas.microsoft.com/office/drawing/2014/chart" uri="{C3380CC4-5D6E-409C-BE32-E72D297353CC}">
              <c16:uniqueId val="{00000060-915A-460A-9561-72ED8D4AEE42}"/>
            </c:ext>
          </c:extLst>
        </c:ser>
        <c:ser>
          <c:idx val="97"/>
          <c:order val="97"/>
          <c:tx>
            <c:strRef>
              <c:f>'Q-14'!$B$106</c:f>
              <c:strCache>
                <c:ptCount val="1"/>
                <c:pt idx="0">
                  <c:v>CUS_98</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'Q-14'!$C$106</c:f>
              <c:numCache>
                <c:formatCode>General</c:formatCode>
                <c:ptCount val="1"/>
                <c:pt idx="0">
                  <c:v>3</c:v>
                </c:pt>
              </c:numCache>
            </c:numRef>
          </c:val>
          <c:extLst>
            <c:ext xmlns:c16="http://schemas.microsoft.com/office/drawing/2014/chart" uri="{C3380CC4-5D6E-409C-BE32-E72D297353CC}">
              <c16:uniqueId val="{00000061-915A-460A-9561-72ED8D4AEE42}"/>
            </c:ext>
          </c:extLst>
        </c:ser>
        <c:ser>
          <c:idx val="98"/>
          <c:order val="98"/>
          <c:tx>
            <c:strRef>
              <c:f>'Q-14'!$B$107</c:f>
              <c:strCache>
                <c:ptCount val="1"/>
                <c:pt idx="0">
                  <c:v>CUS_99</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'Q-14'!$C$107</c:f>
              <c:numCache>
                <c:formatCode>General</c:formatCode>
                <c:ptCount val="1"/>
                <c:pt idx="0">
                  <c:v>5</c:v>
                </c:pt>
              </c:numCache>
            </c:numRef>
          </c:val>
          <c:extLst>
            <c:ext xmlns:c16="http://schemas.microsoft.com/office/drawing/2014/chart" uri="{C3380CC4-5D6E-409C-BE32-E72D297353CC}">
              <c16:uniqueId val="{00000062-915A-460A-9561-72ED8D4AEE42}"/>
            </c:ext>
          </c:extLst>
        </c:ser>
        <c:ser>
          <c:idx val="99"/>
          <c:order val="99"/>
          <c:tx>
            <c:strRef>
              <c:f>'Q-14'!$B$108</c:f>
              <c:strCache>
                <c:ptCount val="1"/>
                <c:pt idx="0">
                  <c:v>CUS_100</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'Q-14'!$C$8</c:f>
              <c:strCache>
                <c:ptCount val="1"/>
                <c:pt idx="0">
                  <c:v>RATING</c:v>
                </c:pt>
              </c:strCache>
            </c:strRef>
          </c:cat>
          <c:val>
            <c:numRef>
              <c:f>'Q-14'!$C$108</c:f>
              <c:numCache>
                <c:formatCode>General</c:formatCode>
                <c:ptCount val="1"/>
                <c:pt idx="0">
                  <c:v>4</c:v>
                </c:pt>
              </c:numCache>
            </c:numRef>
          </c:val>
          <c:extLst>
            <c:ext xmlns:c16="http://schemas.microsoft.com/office/drawing/2014/chart" uri="{C3380CC4-5D6E-409C-BE32-E72D297353CC}">
              <c16:uniqueId val="{00000063-915A-460A-9561-72ED8D4AEE42}"/>
            </c:ext>
          </c:extLst>
        </c:ser>
        <c:dLbls>
          <c:showLegendKey val="0"/>
          <c:showVal val="1"/>
          <c:showCatName val="0"/>
          <c:showSerName val="0"/>
          <c:showPercent val="0"/>
          <c:showBubbleSize val="0"/>
        </c:dLbls>
        <c:gapWidth val="219"/>
        <c:shape val="box"/>
        <c:axId val="167275423"/>
        <c:axId val="1095061600"/>
        <c:axId val="0"/>
      </c:bar3DChart>
      <c:catAx>
        <c:axId val="16727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61600"/>
        <c:crosses val="autoZero"/>
        <c:auto val="1"/>
        <c:lblAlgn val="ctr"/>
        <c:lblOffset val="100"/>
        <c:noMultiLvlLbl val="0"/>
      </c:catAx>
      <c:valAx>
        <c:axId val="109506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7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'Q-15'!$B$9</c:f>
              <c:strCache>
                <c:ptCount val="1"/>
                <c:pt idx="0">
                  <c:v>PRO_1</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'Q-15'!$C$9</c:f>
              <c:numCache>
                <c:formatCode>General</c:formatCode>
                <c:ptCount val="1"/>
                <c:pt idx="0">
                  <c:v>35</c:v>
                </c:pt>
              </c:numCache>
            </c:numRef>
          </c:val>
          <c:extLst>
            <c:ext xmlns:c16="http://schemas.microsoft.com/office/drawing/2014/chart" uri="{C3380CC4-5D6E-409C-BE32-E72D297353CC}">
              <c16:uniqueId val="{00000000-5FA7-49A5-B420-79932AD0AA21}"/>
            </c:ext>
          </c:extLst>
        </c:ser>
        <c:ser>
          <c:idx val="1"/>
          <c:order val="1"/>
          <c:tx>
            <c:strRef>
              <c:f>'Q-15'!$B$10</c:f>
              <c:strCache>
                <c:ptCount val="1"/>
                <c:pt idx="0">
                  <c:v>CUS_2</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'Q-15'!$C$10</c:f>
              <c:numCache>
                <c:formatCode>General</c:formatCode>
                <c:ptCount val="1"/>
                <c:pt idx="0">
                  <c:v>28</c:v>
                </c:pt>
              </c:numCache>
            </c:numRef>
          </c:val>
          <c:extLst>
            <c:ext xmlns:c16="http://schemas.microsoft.com/office/drawing/2014/chart" uri="{C3380CC4-5D6E-409C-BE32-E72D297353CC}">
              <c16:uniqueId val="{00000001-5FA7-49A5-B420-79932AD0AA21}"/>
            </c:ext>
          </c:extLst>
        </c:ser>
        <c:ser>
          <c:idx val="2"/>
          <c:order val="2"/>
          <c:tx>
            <c:strRef>
              <c:f>'Q-15'!$B$11</c:f>
              <c:strCache>
                <c:ptCount val="1"/>
                <c:pt idx="0">
                  <c:v>CUS_3</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'Q-15'!$C$11</c:f>
              <c:numCache>
                <c:formatCode>General</c:formatCode>
                <c:ptCount val="1"/>
                <c:pt idx="0">
                  <c:v>32</c:v>
                </c:pt>
              </c:numCache>
            </c:numRef>
          </c:val>
          <c:extLst>
            <c:ext xmlns:c16="http://schemas.microsoft.com/office/drawing/2014/chart" uri="{C3380CC4-5D6E-409C-BE32-E72D297353CC}">
              <c16:uniqueId val="{00000002-5FA7-49A5-B420-79932AD0AA21}"/>
            </c:ext>
          </c:extLst>
        </c:ser>
        <c:ser>
          <c:idx val="3"/>
          <c:order val="3"/>
          <c:tx>
            <c:strRef>
              <c:f>'Q-15'!$B$12</c:f>
              <c:strCache>
                <c:ptCount val="1"/>
                <c:pt idx="0">
                  <c:v>CUS_4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'Q-15'!$C$12</c:f>
              <c:numCache>
                <c:formatCode>General</c:formatCode>
                <c:ptCount val="1"/>
                <c:pt idx="0">
                  <c:v>45</c:v>
                </c:pt>
              </c:numCache>
            </c:numRef>
          </c:val>
          <c:extLst>
            <c:ext xmlns:c16="http://schemas.microsoft.com/office/drawing/2014/chart" uri="{C3380CC4-5D6E-409C-BE32-E72D297353CC}">
              <c16:uniqueId val="{00000003-5FA7-49A5-B420-79932AD0AA21}"/>
            </c:ext>
          </c:extLst>
        </c:ser>
        <c:ser>
          <c:idx val="4"/>
          <c:order val="4"/>
          <c:tx>
            <c:strRef>
              <c:f>'Q-15'!$B$13</c:f>
              <c:strCache>
                <c:ptCount val="1"/>
                <c:pt idx="0">
                  <c:v>CUS_5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'Q-15'!$C$13</c:f>
              <c:numCache>
                <c:formatCode>General</c:formatCode>
                <c:ptCount val="1"/>
                <c:pt idx="0">
                  <c:v>38</c:v>
                </c:pt>
              </c:numCache>
            </c:numRef>
          </c:val>
          <c:extLst>
            <c:ext xmlns:c16="http://schemas.microsoft.com/office/drawing/2014/chart" uri="{C3380CC4-5D6E-409C-BE32-E72D297353CC}">
              <c16:uniqueId val="{00000004-5FA7-49A5-B420-79932AD0AA21}"/>
            </c:ext>
          </c:extLst>
        </c:ser>
        <c:ser>
          <c:idx val="5"/>
          <c:order val="5"/>
          <c:tx>
            <c:strRef>
              <c:f>'Q-15'!$B$14</c:f>
              <c:strCache>
                <c:ptCount val="1"/>
                <c:pt idx="0">
                  <c:v>CUS_6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'Q-15'!$C$14</c:f>
              <c:numCache>
                <c:formatCode>General</c:formatCode>
                <c:ptCount val="1"/>
                <c:pt idx="0">
                  <c:v>29</c:v>
                </c:pt>
              </c:numCache>
            </c:numRef>
          </c:val>
          <c:extLst>
            <c:ext xmlns:c16="http://schemas.microsoft.com/office/drawing/2014/chart" uri="{C3380CC4-5D6E-409C-BE32-E72D297353CC}">
              <c16:uniqueId val="{00000005-5FA7-49A5-B420-79932AD0AA21}"/>
            </c:ext>
          </c:extLst>
        </c:ser>
        <c:ser>
          <c:idx val="6"/>
          <c:order val="6"/>
          <c:tx>
            <c:strRef>
              <c:f>'Q-15'!$B$15</c:f>
              <c:strCache>
                <c:ptCount val="1"/>
                <c:pt idx="0">
                  <c:v>CUS_7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'Q-15'!$C$15</c:f>
              <c:numCache>
                <c:formatCode>General</c:formatCode>
                <c:ptCount val="1"/>
                <c:pt idx="0">
                  <c:v>42</c:v>
                </c:pt>
              </c:numCache>
            </c:numRef>
          </c:val>
          <c:extLst>
            <c:ext xmlns:c16="http://schemas.microsoft.com/office/drawing/2014/chart" uri="{C3380CC4-5D6E-409C-BE32-E72D297353CC}">
              <c16:uniqueId val="{00000006-5FA7-49A5-B420-79932AD0AA21}"/>
            </c:ext>
          </c:extLst>
        </c:ser>
        <c:ser>
          <c:idx val="7"/>
          <c:order val="7"/>
          <c:tx>
            <c:strRef>
              <c:f>'Q-15'!$B$16</c:f>
              <c:strCache>
                <c:ptCount val="1"/>
                <c:pt idx="0">
                  <c:v>CUS_8</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'Q-15'!$C$16</c:f>
              <c:numCache>
                <c:formatCode>General</c:formatCode>
                <c:ptCount val="1"/>
                <c:pt idx="0">
                  <c:v>30</c:v>
                </c:pt>
              </c:numCache>
            </c:numRef>
          </c:val>
          <c:extLst>
            <c:ext xmlns:c16="http://schemas.microsoft.com/office/drawing/2014/chart" uri="{C3380CC4-5D6E-409C-BE32-E72D297353CC}">
              <c16:uniqueId val="{00000007-5FA7-49A5-B420-79932AD0AA21}"/>
            </c:ext>
          </c:extLst>
        </c:ser>
        <c:ser>
          <c:idx val="8"/>
          <c:order val="8"/>
          <c:tx>
            <c:strRef>
              <c:f>'Q-15'!$B$17</c:f>
              <c:strCache>
                <c:ptCount val="1"/>
                <c:pt idx="0">
                  <c:v>CUS_9</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'Q-15'!$C$17</c:f>
              <c:numCache>
                <c:formatCode>General</c:formatCode>
                <c:ptCount val="1"/>
                <c:pt idx="0">
                  <c:v>36</c:v>
                </c:pt>
              </c:numCache>
            </c:numRef>
          </c:val>
          <c:extLst>
            <c:ext xmlns:c16="http://schemas.microsoft.com/office/drawing/2014/chart" uri="{C3380CC4-5D6E-409C-BE32-E72D297353CC}">
              <c16:uniqueId val="{00000008-5FA7-49A5-B420-79932AD0AA21}"/>
            </c:ext>
          </c:extLst>
        </c:ser>
        <c:ser>
          <c:idx val="9"/>
          <c:order val="9"/>
          <c:tx>
            <c:strRef>
              <c:f>'Q-15'!$B$18</c:f>
              <c:strCache>
                <c:ptCount val="1"/>
                <c:pt idx="0">
                  <c:v>CUS_10</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'Q-15'!$C$18</c:f>
              <c:numCache>
                <c:formatCode>General</c:formatCode>
                <c:ptCount val="1"/>
                <c:pt idx="0">
                  <c:v>41</c:v>
                </c:pt>
              </c:numCache>
            </c:numRef>
          </c:val>
          <c:extLst>
            <c:ext xmlns:c16="http://schemas.microsoft.com/office/drawing/2014/chart" uri="{C3380CC4-5D6E-409C-BE32-E72D297353CC}">
              <c16:uniqueId val="{00000009-5FA7-49A5-B420-79932AD0AA21}"/>
            </c:ext>
          </c:extLst>
        </c:ser>
        <c:ser>
          <c:idx val="10"/>
          <c:order val="10"/>
          <c:tx>
            <c:strRef>
              <c:f>'Q-15'!$B$19</c:f>
              <c:strCache>
                <c:ptCount val="1"/>
                <c:pt idx="0">
                  <c:v>CUS_11</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'Q-15'!$C$19</c:f>
              <c:numCache>
                <c:formatCode>General</c:formatCode>
                <c:ptCount val="1"/>
                <c:pt idx="0">
                  <c:v>47</c:v>
                </c:pt>
              </c:numCache>
            </c:numRef>
          </c:val>
          <c:extLst>
            <c:ext xmlns:c16="http://schemas.microsoft.com/office/drawing/2014/chart" uri="{C3380CC4-5D6E-409C-BE32-E72D297353CC}">
              <c16:uniqueId val="{0000000A-5FA7-49A5-B420-79932AD0AA21}"/>
            </c:ext>
          </c:extLst>
        </c:ser>
        <c:ser>
          <c:idx val="11"/>
          <c:order val="11"/>
          <c:tx>
            <c:strRef>
              <c:f>'Q-15'!$B$20</c:f>
              <c:strCache>
                <c:ptCount val="1"/>
                <c:pt idx="0">
                  <c:v>CUS_12</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'Q-15'!$C$20</c:f>
              <c:numCache>
                <c:formatCode>General</c:formatCode>
                <c:ptCount val="1"/>
                <c:pt idx="0">
                  <c:v>31</c:v>
                </c:pt>
              </c:numCache>
            </c:numRef>
          </c:val>
          <c:extLst>
            <c:ext xmlns:c16="http://schemas.microsoft.com/office/drawing/2014/chart" uri="{C3380CC4-5D6E-409C-BE32-E72D297353CC}">
              <c16:uniqueId val="{0000000B-5FA7-49A5-B420-79932AD0AA21}"/>
            </c:ext>
          </c:extLst>
        </c:ser>
        <c:ser>
          <c:idx val="12"/>
          <c:order val="12"/>
          <c:tx>
            <c:strRef>
              <c:f>'Q-15'!$B$21</c:f>
              <c:strCache>
                <c:ptCount val="1"/>
                <c:pt idx="0">
                  <c:v>CUS_13</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'Q-15'!$C$21</c:f>
              <c:numCache>
                <c:formatCode>General</c:formatCode>
                <c:ptCount val="1"/>
                <c:pt idx="0">
                  <c:v>39</c:v>
                </c:pt>
              </c:numCache>
            </c:numRef>
          </c:val>
          <c:extLst>
            <c:ext xmlns:c16="http://schemas.microsoft.com/office/drawing/2014/chart" uri="{C3380CC4-5D6E-409C-BE32-E72D297353CC}">
              <c16:uniqueId val="{0000000C-5FA7-49A5-B420-79932AD0AA21}"/>
            </c:ext>
          </c:extLst>
        </c:ser>
        <c:ser>
          <c:idx val="13"/>
          <c:order val="13"/>
          <c:tx>
            <c:strRef>
              <c:f>'Q-15'!$B$22</c:f>
              <c:strCache>
                <c:ptCount val="1"/>
                <c:pt idx="0">
                  <c:v>CUS_14</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'Q-15'!$C$22</c:f>
              <c:numCache>
                <c:formatCode>General</c:formatCode>
                <c:ptCount val="1"/>
                <c:pt idx="0">
                  <c:v>43</c:v>
                </c:pt>
              </c:numCache>
            </c:numRef>
          </c:val>
          <c:extLst>
            <c:ext xmlns:c16="http://schemas.microsoft.com/office/drawing/2014/chart" uri="{C3380CC4-5D6E-409C-BE32-E72D297353CC}">
              <c16:uniqueId val="{0000000D-5FA7-49A5-B420-79932AD0AA21}"/>
            </c:ext>
          </c:extLst>
        </c:ser>
        <c:ser>
          <c:idx val="14"/>
          <c:order val="14"/>
          <c:tx>
            <c:strRef>
              <c:f>'Q-15'!$B$23</c:f>
              <c:strCache>
                <c:ptCount val="1"/>
                <c:pt idx="0">
                  <c:v>CUS_15</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'Q-15'!$C$23</c:f>
              <c:numCache>
                <c:formatCode>General</c:formatCode>
                <c:ptCount val="1"/>
                <c:pt idx="0">
                  <c:v>37</c:v>
                </c:pt>
              </c:numCache>
            </c:numRef>
          </c:val>
          <c:extLst>
            <c:ext xmlns:c16="http://schemas.microsoft.com/office/drawing/2014/chart" uri="{C3380CC4-5D6E-409C-BE32-E72D297353CC}">
              <c16:uniqueId val="{0000000E-5FA7-49A5-B420-79932AD0AA21}"/>
            </c:ext>
          </c:extLst>
        </c:ser>
        <c:ser>
          <c:idx val="15"/>
          <c:order val="15"/>
          <c:tx>
            <c:strRef>
              <c:f>'Q-15'!$B$24</c:f>
              <c:strCache>
                <c:ptCount val="1"/>
                <c:pt idx="0">
                  <c:v>CUS_16</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'Q-15'!$C$24</c:f>
              <c:numCache>
                <c:formatCode>General</c:formatCode>
                <c:ptCount val="1"/>
                <c:pt idx="0">
                  <c:v>30</c:v>
                </c:pt>
              </c:numCache>
            </c:numRef>
          </c:val>
          <c:extLst>
            <c:ext xmlns:c16="http://schemas.microsoft.com/office/drawing/2014/chart" uri="{C3380CC4-5D6E-409C-BE32-E72D297353CC}">
              <c16:uniqueId val="{0000000F-5FA7-49A5-B420-79932AD0AA21}"/>
            </c:ext>
          </c:extLst>
        </c:ser>
        <c:ser>
          <c:idx val="16"/>
          <c:order val="16"/>
          <c:tx>
            <c:strRef>
              <c:f>'Q-15'!$B$25</c:f>
              <c:strCache>
                <c:ptCount val="1"/>
                <c:pt idx="0">
                  <c:v>CUS_17</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'Q-15'!$C$25</c:f>
              <c:numCache>
                <c:formatCode>General</c:formatCode>
                <c:ptCount val="1"/>
                <c:pt idx="0">
                  <c:v>34</c:v>
                </c:pt>
              </c:numCache>
            </c:numRef>
          </c:val>
          <c:extLst>
            <c:ext xmlns:c16="http://schemas.microsoft.com/office/drawing/2014/chart" uri="{C3380CC4-5D6E-409C-BE32-E72D297353CC}">
              <c16:uniqueId val="{00000010-5FA7-49A5-B420-79932AD0AA21}"/>
            </c:ext>
          </c:extLst>
        </c:ser>
        <c:ser>
          <c:idx val="17"/>
          <c:order val="17"/>
          <c:tx>
            <c:strRef>
              <c:f>'Q-15'!$B$26</c:f>
              <c:strCache>
                <c:ptCount val="1"/>
                <c:pt idx="0">
                  <c:v>CUS_18</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'Q-15'!$C$26</c:f>
              <c:numCache>
                <c:formatCode>General</c:formatCode>
                <c:ptCount val="1"/>
                <c:pt idx="0">
                  <c:v>39</c:v>
                </c:pt>
              </c:numCache>
            </c:numRef>
          </c:val>
          <c:extLst>
            <c:ext xmlns:c16="http://schemas.microsoft.com/office/drawing/2014/chart" uri="{C3380CC4-5D6E-409C-BE32-E72D297353CC}">
              <c16:uniqueId val="{00000011-5FA7-49A5-B420-79932AD0AA21}"/>
            </c:ext>
          </c:extLst>
        </c:ser>
        <c:ser>
          <c:idx val="18"/>
          <c:order val="18"/>
          <c:tx>
            <c:strRef>
              <c:f>'Q-15'!$B$27</c:f>
              <c:strCache>
                <c:ptCount val="1"/>
                <c:pt idx="0">
                  <c:v>CUS_19</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'Q-15'!$C$27</c:f>
              <c:numCache>
                <c:formatCode>General</c:formatCode>
                <c:ptCount val="1"/>
                <c:pt idx="0">
                  <c:v>28</c:v>
                </c:pt>
              </c:numCache>
            </c:numRef>
          </c:val>
          <c:extLst>
            <c:ext xmlns:c16="http://schemas.microsoft.com/office/drawing/2014/chart" uri="{C3380CC4-5D6E-409C-BE32-E72D297353CC}">
              <c16:uniqueId val="{00000012-5FA7-49A5-B420-79932AD0AA21}"/>
            </c:ext>
          </c:extLst>
        </c:ser>
        <c:ser>
          <c:idx val="19"/>
          <c:order val="19"/>
          <c:tx>
            <c:strRef>
              <c:f>'Q-15'!$B$28</c:f>
              <c:strCache>
                <c:ptCount val="1"/>
                <c:pt idx="0">
                  <c:v>CUS_20</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'Q-15'!$C$28</c:f>
              <c:numCache>
                <c:formatCode>General</c:formatCode>
                <c:ptCount val="1"/>
                <c:pt idx="0">
                  <c:v>33</c:v>
                </c:pt>
              </c:numCache>
            </c:numRef>
          </c:val>
          <c:extLst>
            <c:ext xmlns:c16="http://schemas.microsoft.com/office/drawing/2014/chart" uri="{C3380CC4-5D6E-409C-BE32-E72D297353CC}">
              <c16:uniqueId val="{00000013-5FA7-49A5-B420-79932AD0AA21}"/>
            </c:ext>
          </c:extLst>
        </c:ser>
        <c:ser>
          <c:idx val="20"/>
          <c:order val="20"/>
          <c:tx>
            <c:strRef>
              <c:f>'Q-15'!$B$29</c:f>
              <c:strCache>
                <c:ptCount val="1"/>
                <c:pt idx="0">
                  <c:v>CUS_21</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'Q-15'!$C$29</c:f>
              <c:numCache>
                <c:formatCode>General</c:formatCode>
                <c:ptCount val="1"/>
                <c:pt idx="0">
                  <c:v>36</c:v>
                </c:pt>
              </c:numCache>
            </c:numRef>
          </c:val>
          <c:extLst>
            <c:ext xmlns:c16="http://schemas.microsoft.com/office/drawing/2014/chart" uri="{C3380CC4-5D6E-409C-BE32-E72D297353CC}">
              <c16:uniqueId val="{00000014-5FA7-49A5-B420-79932AD0AA21}"/>
            </c:ext>
          </c:extLst>
        </c:ser>
        <c:ser>
          <c:idx val="21"/>
          <c:order val="21"/>
          <c:tx>
            <c:strRef>
              <c:f>'Q-15'!$B$30</c:f>
              <c:strCache>
                <c:ptCount val="1"/>
                <c:pt idx="0">
                  <c:v>CUS_22</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'Q-15'!$C$30</c:f>
              <c:numCache>
                <c:formatCode>General</c:formatCode>
                <c:ptCount val="1"/>
                <c:pt idx="0">
                  <c:v>40</c:v>
                </c:pt>
              </c:numCache>
            </c:numRef>
          </c:val>
          <c:extLst>
            <c:ext xmlns:c16="http://schemas.microsoft.com/office/drawing/2014/chart" uri="{C3380CC4-5D6E-409C-BE32-E72D297353CC}">
              <c16:uniqueId val="{00000015-5FA7-49A5-B420-79932AD0AA21}"/>
            </c:ext>
          </c:extLst>
        </c:ser>
        <c:ser>
          <c:idx val="22"/>
          <c:order val="22"/>
          <c:tx>
            <c:strRef>
              <c:f>'Q-15'!$B$31</c:f>
              <c:strCache>
                <c:ptCount val="1"/>
                <c:pt idx="0">
                  <c:v>CUS_23</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'Q-15'!$C$31</c:f>
              <c:numCache>
                <c:formatCode>General</c:formatCode>
                <c:ptCount val="1"/>
                <c:pt idx="0">
                  <c:v>42</c:v>
                </c:pt>
              </c:numCache>
            </c:numRef>
          </c:val>
          <c:extLst>
            <c:ext xmlns:c16="http://schemas.microsoft.com/office/drawing/2014/chart" uri="{C3380CC4-5D6E-409C-BE32-E72D297353CC}">
              <c16:uniqueId val="{00000016-5FA7-49A5-B420-79932AD0AA21}"/>
            </c:ext>
          </c:extLst>
        </c:ser>
        <c:ser>
          <c:idx val="23"/>
          <c:order val="23"/>
          <c:tx>
            <c:strRef>
              <c:f>'Q-15'!$B$32</c:f>
              <c:strCache>
                <c:ptCount val="1"/>
                <c:pt idx="0">
                  <c:v>CUS_24</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'Q-15'!$C$32</c:f>
              <c:numCache>
                <c:formatCode>General</c:formatCode>
                <c:ptCount val="1"/>
                <c:pt idx="0">
                  <c:v>29</c:v>
                </c:pt>
              </c:numCache>
            </c:numRef>
          </c:val>
          <c:extLst>
            <c:ext xmlns:c16="http://schemas.microsoft.com/office/drawing/2014/chart" uri="{C3380CC4-5D6E-409C-BE32-E72D297353CC}">
              <c16:uniqueId val="{00000017-5FA7-49A5-B420-79932AD0AA21}"/>
            </c:ext>
          </c:extLst>
        </c:ser>
        <c:ser>
          <c:idx val="24"/>
          <c:order val="24"/>
          <c:tx>
            <c:strRef>
              <c:f>'Q-15'!$B$33</c:f>
              <c:strCache>
                <c:ptCount val="1"/>
                <c:pt idx="0">
                  <c:v>CUS_25</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'Q-15'!$C$33</c:f>
              <c:numCache>
                <c:formatCode>General</c:formatCode>
                <c:ptCount val="1"/>
                <c:pt idx="0">
                  <c:v>31</c:v>
                </c:pt>
              </c:numCache>
            </c:numRef>
          </c:val>
          <c:extLst>
            <c:ext xmlns:c16="http://schemas.microsoft.com/office/drawing/2014/chart" uri="{C3380CC4-5D6E-409C-BE32-E72D297353CC}">
              <c16:uniqueId val="{00000018-5FA7-49A5-B420-79932AD0AA21}"/>
            </c:ext>
          </c:extLst>
        </c:ser>
        <c:ser>
          <c:idx val="25"/>
          <c:order val="25"/>
          <c:tx>
            <c:strRef>
              <c:f>'Q-15'!$B$34</c:f>
              <c:strCache>
                <c:ptCount val="1"/>
                <c:pt idx="0">
                  <c:v>CUS_26</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'Q-15'!$C$34</c:f>
              <c:numCache>
                <c:formatCode>General</c:formatCode>
                <c:ptCount val="1"/>
                <c:pt idx="0">
                  <c:v>45</c:v>
                </c:pt>
              </c:numCache>
            </c:numRef>
          </c:val>
          <c:extLst>
            <c:ext xmlns:c16="http://schemas.microsoft.com/office/drawing/2014/chart" uri="{C3380CC4-5D6E-409C-BE32-E72D297353CC}">
              <c16:uniqueId val="{00000019-5FA7-49A5-B420-79932AD0AA21}"/>
            </c:ext>
          </c:extLst>
        </c:ser>
        <c:ser>
          <c:idx val="26"/>
          <c:order val="26"/>
          <c:tx>
            <c:strRef>
              <c:f>'Q-15'!$B$35</c:f>
              <c:strCache>
                <c:ptCount val="1"/>
                <c:pt idx="0">
                  <c:v>CUS_27</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'Q-15'!$C$35</c:f>
              <c:numCache>
                <c:formatCode>General</c:formatCode>
                <c:ptCount val="1"/>
                <c:pt idx="0">
                  <c:v>38</c:v>
                </c:pt>
              </c:numCache>
            </c:numRef>
          </c:val>
          <c:extLst>
            <c:ext xmlns:c16="http://schemas.microsoft.com/office/drawing/2014/chart" uri="{C3380CC4-5D6E-409C-BE32-E72D297353CC}">
              <c16:uniqueId val="{0000001A-5FA7-49A5-B420-79932AD0AA21}"/>
            </c:ext>
          </c:extLst>
        </c:ser>
        <c:ser>
          <c:idx val="27"/>
          <c:order val="27"/>
          <c:tx>
            <c:strRef>
              <c:f>'Q-15'!$B$36</c:f>
              <c:strCache>
                <c:ptCount val="1"/>
                <c:pt idx="0">
                  <c:v>CUS_28</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'Q-15'!$C$36</c:f>
              <c:numCache>
                <c:formatCode>General</c:formatCode>
                <c:ptCount val="1"/>
                <c:pt idx="0">
                  <c:v>33</c:v>
                </c:pt>
              </c:numCache>
            </c:numRef>
          </c:val>
          <c:extLst>
            <c:ext xmlns:c16="http://schemas.microsoft.com/office/drawing/2014/chart" uri="{C3380CC4-5D6E-409C-BE32-E72D297353CC}">
              <c16:uniqueId val="{0000001B-5FA7-49A5-B420-79932AD0AA21}"/>
            </c:ext>
          </c:extLst>
        </c:ser>
        <c:ser>
          <c:idx val="28"/>
          <c:order val="28"/>
          <c:tx>
            <c:strRef>
              <c:f>'Q-15'!$B$37</c:f>
              <c:strCache>
                <c:ptCount val="1"/>
                <c:pt idx="0">
                  <c:v>CUS_29</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'Q-15'!$C$37</c:f>
              <c:numCache>
                <c:formatCode>General</c:formatCode>
                <c:ptCount val="1"/>
                <c:pt idx="0">
                  <c:v>41</c:v>
                </c:pt>
              </c:numCache>
            </c:numRef>
          </c:val>
          <c:extLst>
            <c:ext xmlns:c16="http://schemas.microsoft.com/office/drawing/2014/chart" uri="{C3380CC4-5D6E-409C-BE32-E72D297353CC}">
              <c16:uniqueId val="{0000001C-5FA7-49A5-B420-79932AD0AA21}"/>
            </c:ext>
          </c:extLst>
        </c:ser>
        <c:ser>
          <c:idx val="29"/>
          <c:order val="29"/>
          <c:tx>
            <c:strRef>
              <c:f>'Q-15'!$B$38</c:f>
              <c:strCache>
                <c:ptCount val="1"/>
                <c:pt idx="0">
                  <c:v>CUS_30</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'Q-15'!$C$38</c:f>
              <c:numCache>
                <c:formatCode>General</c:formatCode>
                <c:ptCount val="1"/>
                <c:pt idx="0">
                  <c:v>35</c:v>
                </c:pt>
              </c:numCache>
            </c:numRef>
          </c:val>
          <c:extLst>
            <c:ext xmlns:c16="http://schemas.microsoft.com/office/drawing/2014/chart" uri="{C3380CC4-5D6E-409C-BE32-E72D297353CC}">
              <c16:uniqueId val="{0000001D-5FA7-49A5-B420-79932AD0AA21}"/>
            </c:ext>
          </c:extLst>
        </c:ser>
        <c:ser>
          <c:idx val="30"/>
          <c:order val="30"/>
          <c:tx>
            <c:strRef>
              <c:f>'Q-15'!$B$39</c:f>
              <c:strCache>
                <c:ptCount val="1"/>
                <c:pt idx="0">
                  <c:v>CUS_31</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'Q-15'!$C$39</c:f>
              <c:numCache>
                <c:formatCode>General</c:formatCode>
                <c:ptCount val="1"/>
                <c:pt idx="0">
                  <c:v>37</c:v>
                </c:pt>
              </c:numCache>
            </c:numRef>
          </c:val>
          <c:extLst>
            <c:ext xmlns:c16="http://schemas.microsoft.com/office/drawing/2014/chart" uri="{C3380CC4-5D6E-409C-BE32-E72D297353CC}">
              <c16:uniqueId val="{0000001E-5FA7-49A5-B420-79932AD0AA21}"/>
            </c:ext>
          </c:extLst>
        </c:ser>
        <c:ser>
          <c:idx val="31"/>
          <c:order val="31"/>
          <c:tx>
            <c:strRef>
              <c:f>'Q-15'!$B$40</c:f>
              <c:strCache>
                <c:ptCount val="1"/>
                <c:pt idx="0">
                  <c:v>CUS_32</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'Q-15'!$C$40</c:f>
              <c:numCache>
                <c:formatCode>General</c:formatCode>
                <c:ptCount val="1"/>
                <c:pt idx="0">
                  <c:v>34</c:v>
                </c:pt>
              </c:numCache>
            </c:numRef>
          </c:val>
          <c:extLst>
            <c:ext xmlns:c16="http://schemas.microsoft.com/office/drawing/2014/chart" uri="{C3380CC4-5D6E-409C-BE32-E72D297353CC}">
              <c16:uniqueId val="{0000001F-5FA7-49A5-B420-79932AD0AA21}"/>
            </c:ext>
          </c:extLst>
        </c:ser>
        <c:ser>
          <c:idx val="32"/>
          <c:order val="32"/>
          <c:tx>
            <c:strRef>
              <c:f>'Q-15'!$B$41</c:f>
              <c:strCache>
                <c:ptCount val="1"/>
                <c:pt idx="0">
                  <c:v>CUS_33</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'Q-15'!$C$41</c:f>
              <c:numCache>
                <c:formatCode>General</c:formatCode>
                <c:ptCount val="1"/>
                <c:pt idx="0">
                  <c:v>46</c:v>
                </c:pt>
              </c:numCache>
            </c:numRef>
          </c:val>
          <c:extLst>
            <c:ext xmlns:c16="http://schemas.microsoft.com/office/drawing/2014/chart" uri="{C3380CC4-5D6E-409C-BE32-E72D297353CC}">
              <c16:uniqueId val="{00000020-5FA7-49A5-B420-79932AD0AA21}"/>
            </c:ext>
          </c:extLst>
        </c:ser>
        <c:ser>
          <c:idx val="33"/>
          <c:order val="33"/>
          <c:tx>
            <c:strRef>
              <c:f>'Q-15'!$B$42</c:f>
              <c:strCache>
                <c:ptCount val="1"/>
                <c:pt idx="0">
                  <c:v>CUS_34</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'Q-15'!$C$42</c:f>
              <c:numCache>
                <c:formatCode>General</c:formatCode>
                <c:ptCount val="1"/>
                <c:pt idx="0">
                  <c:v>30</c:v>
                </c:pt>
              </c:numCache>
            </c:numRef>
          </c:val>
          <c:extLst>
            <c:ext xmlns:c16="http://schemas.microsoft.com/office/drawing/2014/chart" uri="{C3380CC4-5D6E-409C-BE32-E72D297353CC}">
              <c16:uniqueId val="{00000021-5FA7-49A5-B420-79932AD0AA21}"/>
            </c:ext>
          </c:extLst>
        </c:ser>
        <c:ser>
          <c:idx val="34"/>
          <c:order val="34"/>
          <c:tx>
            <c:strRef>
              <c:f>'Q-15'!$B$43</c:f>
              <c:strCache>
                <c:ptCount val="1"/>
                <c:pt idx="0">
                  <c:v>CUS_35</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'Q-15'!$C$43</c:f>
              <c:numCache>
                <c:formatCode>General</c:formatCode>
                <c:ptCount val="1"/>
                <c:pt idx="0">
                  <c:v>39</c:v>
                </c:pt>
              </c:numCache>
            </c:numRef>
          </c:val>
          <c:extLst>
            <c:ext xmlns:c16="http://schemas.microsoft.com/office/drawing/2014/chart" uri="{C3380CC4-5D6E-409C-BE32-E72D297353CC}">
              <c16:uniqueId val="{00000022-5FA7-49A5-B420-79932AD0AA21}"/>
            </c:ext>
          </c:extLst>
        </c:ser>
        <c:ser>
          <c:idx val="35"/>
          <c:order val="35"/>
          <c:tx>
            <c:strRef>
              <c:f>'Q-15'!$B$44</c:f>
              <c:strCache>
                <c:ptCount val="1"/>
                <c:pt idx="0">
                  <c:v>CUS_36</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'Q-15'!$C$44</c:f>
              <c:numCache>
                <c:formatCode>General</c:formatCode>
                <c:ptCount val="1"/>
                <c:pt idx="0">
                  <c:v>43</c:v>
                </c:pt>
              </c:numCache>
            </c:numRef>
          </c:val>
          <c:extLst>
            <c:ext xmlns:c16="http://schemas.microsoft.com/office/drawing/2014/chart" uri="{C3380CC4-5D6E-409C-BE32-E72D297353CC}">
              <c16:uniqueId val="{00000023-5FA7-49A5-B420-79932AD0AA21}"/>
            </c:ext>
          </c:extLst>
        </c:ser>
        <c:ser>
          <c:idx val="36"/>
          <c:order val="36"/>
          <c:tx>
            <c:strRef>
              <c:f>'Q-15'!$B$45</c:f>
              <c:strCache>
                <c:ptCount val="1"/>
                <c:pt idx="0">
                  <c:v>CUS_37</c:v>
                </c:pt>
              </c:strCache>
            </c:strRef>
          </c:tx>
          <c:spPr>
            <a:solidFill>
              <a:schemeClr val="accent1">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'Q-15'!$C$45</c:f>
              <c:numCache>
                <c:formatCode>General</c:formatCode>
                <c:ptCount val="1"/>
                <c:pt idx="0">
                  <c:v>28</c:v>
                </c:pt>
              </c:numCache>
            </c:numRef>
          </c:val>
          <c:extLst>
            <c:ext xmlns:c16="http://schemas.microsoft.com/office/drawing/2014/chart" uri="{C3380CC4-5D6E-409C-BE32-E72D297353CC}">
              <c16:uniqueId val="{00000024-5FA7-49A5-B420-79932AD0AA21}"/>
            </c:ext>
          </c:extLst>
        </c:ser>
        <c:ser>
          <c:idx val="37"/>
          <c:order val="37"/>
          <c:tx>
            <c:strRef>
              <c:f>'Q-15'!$B$46</c:f>
              <c:strCache>
                <c:ptCount val="1"/>
                <c:pt idx="0">
                  <c:v>CUS_38</c:v>
                </c:pt>
              </c:strCache>
            </c:strRef>
          </c:tx>
          <c:spPr>
            <a:solidFill>
              <a:schemeClr val="accent2">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'Q-15'!$C$46</c:f>
              <c:numCache>
                <c:formatCode>General</c:formatCode>
                <c:ptCount val="1"/>
                <c:pt idx="0">
                  <c:v>32</c:v>
                </c:pt>
              </c:numCache>
            </c:numRef>
          </c:val>
          <c:extLst>
            <c:ext xmlns:c16="http://schemas.microsoft.com/office/drawing/2014/chart" uri="{C3380CC4-5D6E-409C-BE32-E72D297353CC}">
              <c16:uniqueId val="{00000025-5FA7-49A5-B420-79932AD0AA21}"/>
            </c:ext>
          </c:extLst>
        </c:ser>
        <c:ser>
          <c:idx val="38"/>
          <c:order val="38"/>
          <c:tx>
            <c:strRef>
              <c:f>'Q-15'!$B$47</c:f>
              <c:strCache>
                <c:ptCount val="1"/>
                <c:pt idx="0">
                  <c:v>CUS_39</c:v>
                </c:pt>
              </c:strCache>
            </c:strRef>
          </c:tx>
          <c:spPr>
            <a:solidFill>
              <a:schemeClr val="accent3">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'Q-15'!$C$47</c:f>
              <c:numCache>
                <c:formatCode>General</c:formatCode>
                <c:ptCount val="1"/>
                <c:pt idx="0">
                  <c:v>36</c:v>
                </c:pt>
              </c:numCache>
            </c:numRef>
          </c:val>
          <c:extLst>
            <c:ext xmlns:c16="http://schemas.microsoft.com/office/drawing/2014/chart" uri="{C3380CC4-5D6E-409C-BE32-E72D297353CC}">
              <c16:uniqueId val="{00000026-5FA7-49A5-B420-79932AD0AA21}"/>
            </c:ext>
          </c:extLst>
        </c:ser>
        <c:ser>
          <c:idx val="39"/>
          <c:order val="39"/>
          <c:tx>
            <c:strRef>
              <c:f>'Q-15'!$B$48</c:f>
              <c:strCache>
                <c:ptCount val="1"/>
                <c:pt idx="0">
                  <c:v>CUS_40</c:v>
                </c:pt>
              </c:strCache>
            </c:strRef>
          </c:tx>
          <c:spPr>
            <a:solidFill>
              <a:schemeClr val="accent4">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'Q-15'!$C$48</c:f>
              <c:numCache>
                <c:formatCode>General</c:formatCode>
                <c:ptCount val="1"/>
                <c:pt idx="0">
                  <c:v>29</c:v>
                </c:pt>
              </c:numCache>
            </c:numRef>
          </c:val>
          <c:extLst>
            <c:ext xmlns:c16="http://schemas.microsoft.com/office/drawing/2014/chart" uri="{C3380CC4-5D6E-409C-BE32-E72D297353CC}">
              <c16:uniqueId val="{00000027-5FA7-49A5-B420-79932AD0AA21}"/>
            </c:ext>
          </c:extLst>
        </c:ser>
        <c:ser>
          <c:idx val="40"/>
          <c:order val="40"/>
          <c:tx>
            <c:strRef>
              <c:f>'Q-15'!$B$49</c:f>
              <c:strCache>
                <c:ptCount val="1"/>
                <c:pt idx="0">
                  <c:v>CUS_41</c:v>
                </c:pt>
              </c:strCache>
            </c:strRef>
          </c:tx>
          <c:spPr>
            <a:solidFill>
              <a:schemeClr val="accent5">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'Q-15'!$C$49</c:f>
              <c:numCache>
                <c:formatCode>General</c:formatCode>
                <c:ptCount val="1"/>
                <c:pt idx="0">
                  <c:v>31</c:v>
                </c:pt>
              </c:numCache>
            </c:numRef>
          </c:val>
          <c:extLst>
            <c:ext xmlns:c16="http://schemas.microsoft.com/office/drawing/2014/chart" uri="{C3380CC4-5D6E-409C-BE32-E72D297353CC}">
              <c16:uniqueId val="{00000028-5FA7-49A5-B420-79932AD0AA21}"/>
            </c:ext>
          </c:extLst>
        </c:ser>
        <c:ser>
          <c:idx val="41"/>
          <c:order val="41"/>
          <c:tx>
            <c:strRef>
              <c:f>'Q-15'!$B$50</c:f>
              <c:strCache>
                <c:ptCount val="1"/>
                <c:pt idx="0">
                  <c:v>CUS_42</c:v>
                </c:pt>
              </c:strCache>
            </c:strRef>
          </c:tx>
          <c:spPr>
            <a:solidFill>
              <a:schemeClr val="accent6">
                <a:lumMod val="70000"/>
                <a:lumOff val="3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'Q-15'!$C$50</c:f>
              <c:numCache>
                <c:formatCode>General</c:formatCode>
                <c:ptCount val="1"/>
                <c:pt idx="0">
                  <c:v>37</c:v>
                </c:pt>
              </c:numCache>
            </c:numRef>
          </c:val>
          <c:extLst>
            <c:ext xmlns:c16="http://schemas.microsoft.com/office/drawing/2014/chart" uri="{C3380CC4-5D6E-409C-BE32-E72D297353CC}">
              <c16:uniqueId val="{00000029-5FA7-49A5-B420-79932AD0AA21}"/>
            </c:ext>
          </c:extLst>
        </c:ser>
        <c:ser>
          <c:idx val="42"/>
          <c:order val="42"/>
          <c:tx>
            <c:strRef>
              <c:f>'Q-15'!$B$51</c:f>
              <c:strCache>
                <c:ptCount val="1"/>
                <c:pt idx="0">
                  <c:v>CUS_43</c:v>
                </c:pt>
              </c:strCache>
            </c:strRef>
          </c:tx>
          <c:spPr>
            <a:solidFill>
              <a:schemeClr val="accent1">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'Q-15'!$C$51</c:f>
              <c:numCache>
                <c:formatCode>General</c:formatCode>
                <c:ptCount val="1"/>
                <c:pt idx="0">
                  <c:v>40</c:v>
                </c:pt>
              </c:numCache>
            </c:numRef>
          </c:val>
          <c:extLst>
            <c:ext xmlns:c16="http://schemas.microsoft.com/office/drawing/2014/chart" uri="{C3380CC4-5D6E-409C-BE32-E72D297353CC}">
              <c16:uniqueId val="{0000002A-5FA7-49A5-B420-79932AD0AA21}"/>
            </c:ext>
          </c:extLst>
        </c:ser>
        <c:ser>
          <c:idx val="43"/>
          <c:order val="43"/>
          <c:tx>
            <c:strRef>
              <c:f>'Q-15'!$B$52</c:f>
              <c:strCache>
                <c:ptCount val="1"/>
                <c:pt idx="0">
                  <c:v>CUS_44</c:v>
                </c:pt>
              </c:strCache>
            </c:strRef>
          </c:tx>
          <c:spPr>
            <a:solidFill>
              <a:schemeClr val="accent2">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'Q-15'!$C$52</c:f>
              <c:numCache>
                <c:formatCode>General</c:formatCode>
                <c:ptCount val="1"/>
                <c:pt idx="0">
                  <c:v>42</c:v>
                </c:pt>
              </c:numCache>
            </c:numRef>
          </c:val>
          <c:extLst>
            <c:ext xmlns:c16="http://schemas.microsoft.com/office/drawing/2014/chart" uri="{C3380CC4-5D6E-409C-BE32-E72D297353CC}">
              <c16:uniqueId val="{0000002B-5FA7-49A5-B420-79932AD0AA21}"/>
            </c:ext>
          </c:extLst>
        </c:ser>
        <c:ser>
          <c:idx val="44"/>
          <c:order val="44"/>
          <c:tx>
            <c:strRef>
              <c:f>'Q-15'!$B$53</c:f>
              <c:strCache>
                <c:ptCount val="1"/>
                <c:pt idx="0">
                  <c:v>CUS_45</c:v>
                </c:pt>
              </c:strCache>
            </c:strRef>
          </c:tx>
          <c:spPr>
            <a:solidFill>
              <a:schemeClr val="accent3">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'Q-15'!$C$53</c:f>
              <c:numCache>
                <c:formatCode>General</c:formatCode>
                <c:ptCount val="1"/>
                <c:pt idx="0">
                  <c:v>33</c:v>
                </c:pt>
              </c:numCache>
            </c:numRef>
          </c:val>
          <c:extLst>
            <c:ext xmlns:c16="http://schemas.microsoft.com/office/drawing/2014/chart" uri="{C3380CC4-5D6E-409C-BE32-E72D297353CC}">
              <c16:uniqueId val="{0000002C-5FA7-49A5-B420-79932AD0AA21}"/>
            </c:ext>
          </c:extLst>
        </c:ser>
        <c:ser>
          <c:idx val="45"/>
          <c:order val="45"/>
          <c:tx>
            <c:strRef>
              <c:f>'Q-15'!$B$54</c:f>
              <c:strCache>
                <c:ptCount val="1"/>
                <c:pt idx="0">
                  <c:v>CUS_46</c:v>
                </c:pt>
              </c:strCache>
            </c:strRef>
          </c:tx>
          <c:spPr>
            <a:solidFill>
              <a:schemeClr val="accent4">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'Q-15'!$C$54</c:f>
              <c:numCache>
                <c:formatCode>General</c:formatCode>
                <c:ptCount val="1"/>
                <c:pt idx="0">
                  <c:v>39</c:v>
                </c:pt>
              </c:numCache>
            </c:numRef>
          </c:val>
          <c:extLst>
            <c:ext xmlns:c16="http://schemas.microsoft.com/office/drawing/2014/chart" uri="{C3380CC4-5D6E-409C-BE32-E72D297353CC}">
              <c16:uniqueId val="{0000002D-5FA7-49A5-B420-79932AD0AA21}"/>
            </c:ext>
          </c:extLst>
        </c:ser>
        <c:ser>
          <c:idx val="46"/>
          <c:order val="46"/>
          <c:tx>
            <c:strRef>
              <c:f>'Q-15'!$B$55</c:f>
              <c:strCache>
                <c:ptCount val="1"/>
                <c:pt idx="0">
                  <c:v>CUS_47</c:v>
                </c:pt>
              </c:strCache>
            </c:strRef>
          </c:tx>
          <c:spPr>
            <a:solidFill>
              <a:schemeClr val="accent5">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'Q-15'!$C$55</c:f>
              <c:numCache>
                <c:formatCode>General</c:formatCode>
                <c:ptCount val="1"/>
                <c:pt idx="0">
                  <c:v>28</c:v>
                </c:pt>
              </c:numCache>
            </c:numRef>
          </c:val>
          <c:extLst>
            <c:ext xmlns:c16="http://schemas.microsoft.com/office/drawing/2014/chart" uri="{C3380CC4-5D6E-409C-BE32-E72D297353CC}">
              <c16:uniqueId val="{0000002E-5FA7-49A5-B420-79932AD0AA21}"/>
            </c:ext>
          </c:extLst>
        </c:ser>
        <c:ser>
          <c:idx val="47"/>
          <c:order val="47"/>
          <c:tx>
            <c:strRef>
              <c:f>'Q-15'!$B$56</c:f>
              <c:strCache>
                <c:ptCount val="1"/>
                <c:pt idx="0">
                  <c:v>CUS_48</c:v>
                </c:pt>
              </c:strCache>
            </c:strRef>
          </c:tx>
          <c:spPr>
            <a:solidFill>
              <a:schemeClr val="accent6">
                <a:lumMod val="7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'Q-15'!$C$56</c:f>
              <c:numCache>
                <c:formatCode>General</c:formatCode>
                <c:ptCount val="1"/>
                <c:pt idx="0">
                  <c:v>35</c:v>
                </c:pt>
              </c:numCache>
            </c:numRef>
          </c:val>
          <c:extLst>
            <c:ext xmlns:c16="http://schemas.microsoft.com/office/drawing/2014/chart" uri="{C3380CC4-5D6E-409C-BE32-E72D297353CC}">
              <c16:uniqueId val="{0000002F-5FA7-49A5-B420-79932AD0AA21}"/>
            </c:ext>
          </c:extLst>
        </c:ser>
        <c:ser>
          <c:idx val="48"/>
          <c:order val="48"/>
          <c:tx>
            <c:strRef>
              <c:f>'Q-15'!$B$57</c:f>
              <c:strCache>
                <c:ptCount val="1"/>
                <c:pt idx="0">
                  <c:v>CUS_49</c:v>
                </c:pt>
              </c:strCache>
            </c:strRef>
          </c:tx>
          <c:spPr>
            <a:solidFill>
              <a:schemeClr val="accent1">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'Q-15'!$C$57</c:f>
              <c:numCache>
                <c:formatCode>General</c:formatCode>
                <c:ptCount val="1"/>
                <c:pt idx="0">
                  <c:v>38</c:v>
                </c:pt>
              </c:numCache>
            </c:numRef>
          </c:val>
          <c:extLst>
            <c:ext xmlns:c16="http://schemas.microsoft.com/office/drawing/2014/chart" uri="{C3380CC4-5D6E-409C-BE32-E72D297353CC}">
              <c16:uniqueId val="{00000030-5FA7-49A5-B420-79932AD0AA21}"/>
            </c:ext>
          </c:extLst>
        </c:ser>
        <c:ser>
          <c:idx val="49"/>
          <c:order val="49"/>
          <c:tx>
            <c:strRef>
              <c:f>'Q-15'!$B$58</c:f>
              <c:strCache>
                <c:ptCount val="1"/>
                <c:pt idx="0">
                  <c:v>CUS_50</c:v>
                </c:pt>
              </c:strCache>
            </c:strRef>
          </c:tx>
          <c:spPr>
            <a:solidFill>
              <a:schemeClr val="accent2">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'Q-15'!$C$8</c:f>
              <c:strCache>
                <c:ptCount val="1"/>
                <c:pt idx="0">
                  <c:v>SALE($)</c:v>
                </c:pt>
              </c:strCache>
            </c:strRef>
          </c:cat>
          <c:val>
            <c:numRef>
              <c:f>'Q-15'!$C$58</c:f>
              <c:numCache>
                <c:formatCode>General</c:formatCode>
                <c:ptCount val="1"/>
                <c:pt idx="0">
                  <c:v>43</c:v>
                </c:pt>
              </c:numCache>
            </c:numRef>
          </c:val>
          <c:extLst>
            <c:ext xmlns:c16="http://schemas.microsoft.com/office/drawing/2014/chart" uri="{C3380CC4-5D6E-409C-BE32-E72D297353CC}">
              <c16:uniqueId val="{00000031-5FA7-49A5-B420-79932AD0AA21}"/>
            </c:ext>
          </c:extLst>
        </c:ser>
        <c:dLbls>
          <c:showLegendKey val="0"/>
          <c:showVal val="1"/>
          <c:showCatName val="0"/>
          <c:showSerName val="0"/>
          <c:showPercent val="0"/>
          <c:showBubbleSize val="0"/>
        </c:dLbls>
        <c:gapWidth val="219"/>
        <c:shape val="box"/>
        <c:axId val="839509360"/>
        <c:axId val="1025781328"/>
        <c:axId val="0"/>
      </c:bar3DChart>
      <c:catAx>
        <c:axId val="83950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81328"/>
        <c:crosses val="autoZero"/>
        <c:auto val="1"/>
        <c:lblAlgn val="ctr"/>
        <c:lblOffset val="100"/>
        <c:noMultiLvlLbl val="0"/>
      </c:catAx>
      <c:valAx>
        <c:axId val="102578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percentStacked"/>
        <c:varyColors val="0"/>
        <c:ser>
          <c:idx val="0"/>
          <c:order val="0"/>
          <c:tx>
            <c:strRef>
              <c:f>'Q-16'!$B$8</c:f>
              <c:strCache>
                <c:ptCount val="1"/>
                <c:pt idx="0">
                  <c:v>USER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'Q-16'!$B$9:$B$108</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val>
          <c:extLst>
            <c:ext xmlns:c16="http://schemas.microsoft.com/office/drawing/2014/chart" uri="{C3380CC4-5D6E-409C-BE32-E72D297353CC}">
              <c16:uniqueId val="{00000000-E6A6-4AFE-AF7D-821654E38B21}"/>
            </c:ext>
          </c:extLst>
        </c:ser>
        <c:ser>
          <c:idx val="1"/>
          <c:order val="1"/>
          <c:tx>
            <c:strRef>
              <c:f>'Q-16'!$C$8</c:f>
              <c:strCache>
                <c:ptCount val="1"/>
                <c:pt idx="0">
                  <c:v>RESPONSE TIME(ms)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'Q-16'!$C$9:$C$108</c:f>
              <c:numCache>
                <c:formatCode>General</c:formatCode>
                <c:ptCount val="10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pt idx="80">
                  <c:v>136</c:v>
                </c:pt>
                <c:pt idx="81">
                  <c:v>127</c:v>
                </c:pt>
                <c:pt idx="82">
                  <c:v>130</c:v>
                </c:pt>
                <c:pt idx="83">
                  <c:v>122</c:v>
                </c:pt>
                <c:pt idx="84">
                  <c:v>125</c:v>
                </c:pt>
                <c:pt idx="85">
                  <c:v>133</c:v>
                </c:pt>
                <c:pt idx="86">
                  <c:v>140</c:v>
                </c:pt>
                <c:pt idx="87">
                  <c:v>126</c:v>
                </c:pt>
                <c:pt idx="88">
                  <c:v>133</c:v>
                </c:pt>
                <c:pt idx="89">
                  <c:v>135</c:v>
                </c:pt>
                <c:pt idx="90">
                  <c:v>130</c:v>
                </c:pt>
                <c:pt idx="91">
                  <c:v>134</c:v>
                </c:pt>
                <c:pt idx="92">
                  <c:v>141</c:v>
                </c:pt>
                <c:pt idx="93">
                  <c:v>119</c:v>
                </c:pt>
                <c:pt idx="94">
                  <c:v>125</c:v>
                </c:pt>
                <c:pt idx="95">
                  <c:v>131</c:v>
                </c:pt>
                <c:pt idx="96">
                  <c:v>136</c:v>
                </c:pt>
                <c:pt idx="97">
                  <c:v>128</c:v>
                </c:pt>
                <c:pt idx="98">
                  <c:v>124</c:v>
                </c:pt>
                <c:pt idx="99">
                  <c:v>132</c:v>
                </c:pt>
              </c:numCache>
            </c:numRef>
          </c:val>
          <c:extLst>
            <c:ext xmlns:c16="http://schemas.microsoft.com/office/drawing/2014/chart" uri="{C3380CC4-5D6E-409C-BE32-E72D297353CC}">
              <c16:uniqueId val="{00000001-E6A6-4AFE-AF7D-821654E38B21}"/>
            </c:ext>
          </c:extLst>
        </c:ser>
        <c:dLbls>
          <c:dLblPos val="ctr"/>
          <c:showLegendKey val="0"/>
          <c:showVal val="1"/>
          <c:showCatName val="0"/>
          <c:showSerName val="0"/>
          <c:showPercent val="0"/>
          <c:showBubbleSize val="0"/>
        </c:dLbls>
        <c:gapWidth val="150"/>
        <c:overlap val="100"/>
        <c:axId val="211544959"/>
        <c:axId val="338140047"/>
      </c:barChart>
      <c:catAx>
        <c:axId val="211544959"/>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140047"/>
        <c:crosses val="autoZero"/>
        <c:auto val="1"/>
        <c:lblAlgn val="ctr"/>
        <c:lblOffset val="100"/>
        <c:noMultiLvlLbl val="0"/>
      </c:catAx>
      <c:valAx>
        <c:axId val="338140047"/>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44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'Q-17'!$B$9:$D$9</c:f>
              <c:numCache>
                <c:formatCode>General</c:formatCode>
                <c:ptCount val="3"/>
                <c:pt idx="0">
                  <c:v>45</c:v>
                </c:pt>
                <c:pt idx="1">
                  <c:v>32</c:v>
                </c:pt>
                <c:pt idx="2">
                  <c:v>40</c:v>
                </c:pt>
              </c:numCache>
            </c:numRef>
          </c:val>
          <c:extLst>
            <c:ext xmlns:c16="http://schemas.microsoft.com/office/drawing/2014/chart" uri="{C3380CC4-5D6E-409C-BE32-E72D297353CC}">
              <c16:uniqueId val="{00000000-948E-4218-AB01-EB39A6BE235F}"/>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'Q-17'!$B$10:$D$10</c:f>
              <c:numCache>
                <c:formatCode>General</c:formatCode>
                <c:ptCount val="3"/>
                <c:pt idx="0">
                  <c:v>35</c:v>
                </c:pt>
                <c:pt idx="1">
                  <c:v>28</c:v>
                </c:pt>
                <c:pt idx="2">
                  <c:v>39</c:v>
                </c:pt>
              </c:numCache>
            </c:numRef>
          </c:val>
          <c:extLst>
            <c:ext xmlns:c16="http://schemas.microsoft.com/office/drawing/2014/chart" uri="{C3380CC4-5D6E-409C-BE32-E72D297353CC}">
              <c16:uniqueId val="{00000001-948E-4218-AB01-EB39A6BE235F}"/>
            </c:ext>
          </c:extLst>
        </c:ser>
        <c:ser>
          <c:idx val="2"/>
          <c:order val="2"/>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'Q-17'!$B$11:$D$11</c:f>
              <c:numCache>
                <c:formatCode>General</c:formatCode>
                <c:ptCount val="3"/>
                <c:pt idx="0">
                  <c:v>40</c:v>
                </c:pt>
                <c:pt idx="1">
                  <c:v>30</c:v>
                </c:pt>
                <c:pt idx="2">
                  <c:v>42</c:v>
                </c:pt>
              </c:numCache>
            </c:numRef>
          </c:val>
          <c:extLst>
            <c:ext xmlns:c16="http://schemas.microsoft.com/office/drawing/2014/chart" uri="{C3380CC4-5D6E-409C-BE32-E72D297353CC}">
              <c16:uniqueId val="{00000002-948E-4218-AB01-EB39A6BE235F}"/>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'Q-17'!$B$12:$D$12</c:f>
              <c:numCache>
                <c:formatCode>General</c:formatCode>
                <c:ptCount val="3"/>
                <c:pt idx="0">
                  <c:v>38</c:v>
                </c:pt>
                <c:pt idx="1">
                  <c:v>34</c:v>
                </c:pt>
                <c:pt idx="2">
                  <c:v>41</c:v>
                </c:pt>
              </c:numCache>
            </c:numRef>
          </c:val>
          <c:extLst>
            <c:ext xmlns:c16="http://schemas.microsoft.com/office/drawing/2014/chart" uri="{C3380CC4-5D6E-409C-BE32-E72D297353CC}">
              <c16:uniqueId val="{00000003-948E-4218-AB01-EB39A6BE235F}"/>
            </c:ext>
          </c:extLst>
        </c:ser>
        <c:ser>
          <c:idx val="4"/>
          <c:order val="4"/>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'Q-17'!$B$13:$D$13</c:f>
              <c:numCache>
                <c:formatCode>General</c:formatCode>
                <c:ptCount val="3"/>
                <c:pt idx="0">
                  <c:v>42</c:v>
                </c:pt>
                <c:pt idx="1">
                  <c:v>33</c:v>
                </c:pt>
                <c:pt idx="2">
                  <c:v>38</c:v>
                </c:pt>
              </c:numCache>
            </c:numRef>
          </c:val>
          <c:extLst>
            <c:ext xmlns:c16="http://schemas.microsoft.com/office/drawing/2014/chart" uri="{C3380CC4-5D6E-409C-BE32-E72D297353CC}">
              <c16:uniqueId val="{00000004-948E-4218-AB01-EB39A6BE235F}"/>
            </c:ext>
          </c:extLst>
        </c:ser>
        <c:ser>
          <c:idx val="5"/>
          <c:order val="5"/>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'Q-17'!$B$14:$D$14</c:f>
              <c:numCache>
                <c:formatCode>General</c:formatCode>
                <c:ptCount val="3"/>
                <c:pt idx="0">
                  <c:v>37</c:v>
                </c:pt>
                <c:pt idx="1">
                  <c:v>35</c:v>
                </c:pt>
                <c:pt idx="2">
                  <c:v>43</c:v>
                </c:pt>
              </c:numCache>
            </c:numRef>
          </c:val>
          <c:extLst>
            <c:ext xmlns:c16="http://schemas.microsoft.com/office/drawing/2014/chart" uri="{C3380CC4-5D6E-409C-BE32-E72D297353CC}">
              <c16:uniqueId val="{00000005-948E-4218-AB01-EB39A6BE235F}"/>
            </c:ext>
          </c:extLst>
        </c:ser>
        <c:ser>
          <c:idx val="6"/>
          <c:order val="6"/>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'Q-17'!$B$15:$D$15</c:f>
              <c:numCache>
                <c:formatCode>General</c:formatCode>
                <c:ptCount val="3"/>
                <c:pt idx="0">
                  <c:v>39</c:v>
                </c:pt>
                <c:pt idx="1">
                  <c:v>31</c:v>
                </c:pt>
                <c:pt idx="2">
                  <c:v>45</c:v>
                </c:pt>
              </c:numCache>
            </c:numRef>
          </c:val>
          <c:extLst>
            <c:ext xmlns:c16="http://schemas.microsoft.com/office/drawing/2014/chart" uri="{C3380CC4-5D6E-409C-BE32-E72D297353CC}">
              <c16:uniqueId val="{00000006-948E-4218-AB01-EB39A6BE235F}"/>
            </c:ext>
          </c:extLst>
        </c:ser>
        <c:ser>
          <c:idx val="7"/>
          <c:order val="7"/>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'Q-17'!$B$16:$D$16</c:f>
              <c:numCache>
                <c:formatCode>General</c:formatCode>
                <c:ptCount val="3"/>
                <c:pt idx="0">
                  <c:v>43</c:v>
                </c:pt>
                <c:pt idx="1">
                  <c:v>29</c:v>
                </c:pt>
                <c:pt idx="2">
                  <c:v>44</c:v>
                </c:pt>
              </c:numCache>
            </c:numRef>
          </c:val>
          <c:extLst>
            <c:ext xmlns:c16="http://schemas.microsoft.com/office/drawing/2014/chart" uri="{C3380CC4-5D6E-409C-BE32-E72D297353CC}">
              <c16:uniqueId val="{00000007-948E-4218-AB01-EB39A6BE235F}"/>
            </c:ext>
          </c:extLst>
        </c:ser>
        <c:ser>
          <c:idx val="8"/>
          <c:order val="8"/>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'Q-17'!$B$17:$D$17</c:f>
              <c:numCache>
                <c:formatCode>General</c:formatCode>
                <c:ptCount val="3"/>
                <c:pt idx="0">
                  <c:v>44</c:v>
                </c:pt>
                <c:pt idx="1">
                  <c:v>36</c:v>
                </c:pt>
                <c:pt idx="2">
                  <c:v>41</c:v>
                </c:pt>
              </c:numCache>
            </c:numRef>
          </c:val>
          <c:extLst>
            <c:ext xmlns:c16="http://schemas.microsoft.com/office/drawing/2014/chart" uri="{C3380CC4-5D6E-409C-BE32-E72D297353CC}">
              <c16:uniqueId val="{00000008-948E-4218-AB01-EB39A6BE235F}"/>
            </c:ext>
          </c:extLst>
        </c:ser>
        <c:ser>
          <c:idx val="9"/>
          <c:order val="9"/>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'Q-17'!$B$8:$D$8</c:f>
              <c:strCache>
                <c:ptCount val="3"/>
                <c:pt idx="0">
                  <c:v>REGION 1</c:v>
                </c:pt>
                <c:pt idx="1">
                  <c:v>REGION 2</c:v>
                </c:pt>
                <c:pt idx="2">
                  <c:v>REGION 3</c:v>
                </c:pt>
              </c:strCache>
            </c:strRef>
          </c:cat>
          <c:val>
            <c:numRef>
              <c:f>'Q-17'!$B$18:$D$18</c:f>
              <c:numCache>
                <c:formatCode>General</c:formatCode>
                <c:ptCount val="3"/>
                <c:pt idx="0">
                  <c:v>41</c:v>
                </c:pt>
                <c:pt idx="1">
                  <c:v>37</c:v>
                </c:pt>
                <c:pt idx="2">
                  <c:v>37</c:v>
                </c:pt>
              </c:numCache>
            </c:numRef>
          </c:val>
          <c:extLst>
            <c:ext xmlns:c16="http://schemas.microsoft.com/office/drawing/2014/chart" uri="{C3380CC4-5D6E-409C-BE32-E72D297353CC}">
              <c16:uniqueId val="{00000009-948E-4218-AB01-EB39A6BE235F}"/>
            </c:ext>
          </c:extLst>
        </c:ser>
        <c:dLbls>
          <c:showLegendKey val="0"/>
          <c:showVal val="1"/>
          <c:showCatName val="0"/>
          <c:showSerName val="0"/>
          <c:showPercent val="0"/>
          <c:showBubbleSize val="0"/>
        </c:dLbls>
        <c:gapWidth val="219"/>
        <c:shape val="box"/>
        <c:axId val="374911583"/>
        <c:axId val="357178303"/>
        <c:axId val="0"/>
      </c:bar3DChart>
      <c:catAx>
        <c:axId val="37491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78303"/>
        <c:crosses val="autoZero"/>
        <c:auto val="1"/>
        <c:lblAlgn val="ctr"/>
        <c:lblOffset val="100"/>
        <c:noMultiLvlLbl val="0"/>
      </c:catAx>
      <c:valAx>
        <c:axId val="35717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11583"/>
        <c:crosses val="autoZero"/>
        <c:crossBetween val="between"/>
      </c:valAx>
      <c:spPr>
        <a:gradFill>
          <a:gsLst>
            <a:gs pos="8257">
              <a:schemeClr val="accent1">
                <a:lumMod val="5000"/>
                <a:lumOff val="95000"/>
              </a:schemeClr>
            </a:gs>
            <a:gs pos="17431">
              <a:schemeClr val="accent1">
                <a:lumMod val="5000"/>
                <a:lumOff val="95000"/>
              </a:schemeClr>
            </a:gs>
            <a:gs pos="3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7431">
          <a:schemeClr val="accent1">
            <a:lumMod val="5000"/>
            <a:lumOff val="95000"/>
          </a:schemeClr>
        </a:gs>
        <a:gs pos="3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50800" dir="5400000" algn="ctr" rotWithShape="0">
        <a:schemeClr val="tx1"/>
      </a:outerShdw>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a:t>
          </a:r>
        </a:p>
      </cx:txPr>
    </cx:title>
    <cx:plotArea>
      <cx:plotAreaRegion>
        <cx:series layoutId="clusteredColumn" uniqueId="{5B4D69AC-B030-4296-9A4B-951F99FB7CF6}">
          <cx:tx>
            <cx:txData>
              <cx:f>_xlchart.v1.0</cx:f>
              <cx:v>FREQUENCY</cx:v>
            </cx:txData>
          </cx:tx>
          <cx:dataLabels>
            <cx:visibility seriesName="0" categoryName="0" value="1"/>
          </cx:dataLabels>
          <cx:dataId val="0"/>
          <cx:layoutPr>
            <cx:binning intervalClosed="r">
              <cx:binSize val="10"/>
            </cx:binning>
          </cx:layoutPr>
        </cx:series>
      </cx:plotAreaRegion>
      <cx:axis id="0">
        <cx:catScaling gapWidth="0"/>
        <cx:tickLabels/>
      </cx:axis>
      <cx:axis id="1">
        <cx:valScaling/>
        <cx:majorGridlines/>
        <cx:tickLabels/>
      </cx:axis>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Histogram</a:t>
          </a:r>
        </a:p>
      </cx:txPr>
    </cx:title>
    <cx:plotArea>
      <cx:plotAreaRegion>
        <cx:series layoutId="clusteredColumn" uniqueId="{0D9B4A43-848E-40AA-A606-6E4B05A0F5D9}">
          <cx:dataLabels>
            <cx:visibility seriesName="0" categoryName="0" value="1"/>
          </cx:dataLabels>
          <cx:dataId val="0"/>
          <cx:layoutPr>
            <cx:binning intervalClosed="r">
              <cx:binSize val="1"/>
            </cx:binning>
          </cx:layoutPr>
        </cx:series>
      </cx:plotAreaRegion>
      <cx:axis id="0">
        <cx:catScaling gapWidth="0"/>
        <cx:tickLabels/>
      </cx:axis>
      <cx:axis id="1">
        <cx:valScaling/>
        <cx:majorGridlines/>
        <cx:tickLabels/>
      </cx:axis>
    </cx:plotArea>
  </cx:chart>
  <cx:spPr>
    <a:effectLst>
      <a:innerShdw blurRad="63500" dist="50800" dir="8100000">
        <a:prstClr val="black">
          <a:alpha val="48000"/>
        </a:prstClr>
      </a:inn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7945B604-6717-4ED5-BCA8-21CE7740B5D8}">
          <cx:dataLabels>
            <cx:visibility seriesName="0" categoryName="0" value="1"/>
          </cx:dataLabels>
          <cx:dataId val="0"/>
          <cx:layoutPr>
            <cx:binning intervalClosed="r">
              <cx:binSize val="5"/>
            </cx:binning>
          </cx:layoutPr>
        </cx:series>
      </cx:plotAreaRegion>
      <cx:axis id="0">
        <cx:catScaling gapWidth="0"/>
        <cx:tickLabels/>
      </cx:axis>
      <cx:axis id="1">
        <cx:valScaling/>
        <cx:majorGridlines/>
        <cx:tickLabels/>
      </cx:axis>
    </cx:plotArea>
  </cx:chart>
  <cx:spPr>
    <a:blipFill>
      <a:blip r:embed="rId1"/>
      <a:tile tx="0" ty="0" sx="100000" sy="100000" flip="none" algn="tl"/>
    </a:blip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plotSurface>
          <cx: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cx:spPr>
        </cx:plotSurface>
        <cx:series layoutId="clusteredColumn" uniqueId="{B8BFF60B-6113-4088-BFF6-CC92F7EE51D8}">
          <cx:tx>
            <cx:txData>
              <cx:f>_xlchart.v1.4</cx:f>
              <cx:v>RESPONSE TIME(ms)</cx:v>
            </cx:txData>
          </cx:tx>
          <cx:dataLabels>
            <cx:visibility seriesName="0" categoryName="0" value="1"/>
          </cx:dataLabels>
          <cx:dataId val="0"/>
          <cx:layoutPr>
            <cx:binning intervalClosed="r">
              <cx:binSize val="5"/>
            </cx:binning>
          </cx:layoutPr>
        </cx:series>
      </cx:plotAreaRegion>
      <cx:axis id="0">
        <cx:catScaling gapWidth="0"/>
        <cx:tickLabels/>
      </cx:axis>
      <cx:axis id="1">
        <cx:valScaling/>
        <cx:majorGridlines/>
        <cx:tickLabels/>
      </cx:axis>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gradFill>
    <a:ln>
      <a:solidFill>
        <a:schemeClr val="accent1">
          <a:alpha val="72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1047750</xdr:colOff>
      <xdr:row>113</xdr:row>
      <xdr:rowOff>0</xdr:rowOff>
    </xdr:from>
    <xdr:to>
      <xdr:col>6</xdr:col>
      <xdr:colOff>304800</xdr:colOff>
      <xdr:row>123</xdr:row>
      <xdr:rowOff>176211</xdr:rowOff>
    </xdr:to>
    <xdr:graphicFrame macro="">
      <xdr:nvGraphicFramePr>
        <xdr:cNvPr id="3" name="Chart 2">
          <a:extLst>
            <a:ext uri="{FF2B5EF4-FFF2-40B4-BE49-F238E27FC236}">
              <a16:creationId xmlns:a16="http://schemas.microsoft.com/office/drawing/2014/main" id="{30DE3E43-467F-885D-BAC3-73F5DCE12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63</xdr:row>
      <xdr:rowOff>9525</xdr:rowOff>
    </xdr:from>
    <xdr:to>
      <xdr:col>7</xdr:col>
      <xdr:colOff>0</xdr:colOff>
      <xdr:row>74</xdr:row>
      <xdr:rowOff>171451</xdr:rowOff>
    </xdr:to>
    <xdr:graphicFrame macro="">
      <xdr:nvGraphicFramePr>
        <xdr:cNvPr id="3" name="Chart 2">
          <a:extLst>
            <a:ext uri="{FF2B5EF4-FFF2-40B4-BE49-F238E27FC236}">
              <a16:creationId xmlns:a16="http://schemas.microsoft.com/office/drawing/2014/main" id="{2802183F-5118-9A86-F1D4-713665446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19</xdr:row>
      <xdr:rowOff>23813</xdr:rowOff>
    </xdr:from>
    <xdr:to>
      <xdr:col>2</xdr:col>
      <xdr:colOff>1266825</xdr:colOff>
      <xdr:row>31</xdr:row>
      <xdr:rowOff>1</xdr:rowOff>
    </xdr:to>
    <xdr:graphicFrame macro="">
      <xdr:nvGraphicFramePr>
        <xdr:cNvPr id="2" name="Chart 1">
          <a:extLst>
            <a:ext uri="{FF2B5EF4-FFF2-40B4-BE49-F238E27FC236}">
              <a16:creationId xmlns:a16="http://schemas.microsoft.com/office/drawing/2014/main" id="{AB0E045D-A47D-7C65-BAD9-5886B3A19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42</xdr:row>
      <xdr:rowOff>23811</xdr:rowOff>
    </xdr:from>
    <xdr:to>
      <xdr:col>3</xdr:col>
      <xdr:colOff>390525</xdr:colOff>
      <xdr:row>59</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93AC1C7-4740-736B-E5A5-276367A298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200" y="8615361"/>
              <a:ext cx="4572000" cy="33861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19050</xdr:colOff>
      <xdr:row>112</xdr:row>
      <xdr:rowOff>185737</xdr:rowOff>
    </xdr:from>
    <xdr:to>
      <xdr:col>2</xdr:col>
      <xdr:colOff>1495425</xdr:colOff>
      <xdr:row>125</xdr:row>
      <xdr:rowOff>161925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86CE32C-7B41-C0CD-A734-A06BABD20F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50" y="22112287"/>
              <a:ext cx="4419600" cy="2452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14286</xdr:colOff>
      <xdr:row>137</xdr:row>
      <xdr:rowOff>9524</xdr:rowOff>
    </xdr:from>
    <xdr:to>
      <xdr:col>3</xdr:col>
      <xdr:colOff>476249</xdr:colOff>
      <xdr:row>156</xdr:row>
      <xdr:rowOff>57149</xdr:rowOff>
    </xdr:to>
    <xdr:graphicFrame macro="">
      <xdr:nvGraphicFramePr>
        <xdr:cNvPr id="6" name="Chart 5">
          <a:extLst>
            <a:ext uri="{FF2B5EF4-FFF2-40B4-BE49-F238E27FC236}">
              <a16:creationId xmlns:a16="http://schemas.microsoft.com/office/drawing/2014/main" id="{0362F9B2-2CE3-C5DE-C5D5-E78B9C5ED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63</xdr:row>
      <xdr:rowOff>4762</xdr:rowOff>
    </xdr:from>
    <xdr:to>
      <xdr:col>2</xdr:col>
      <xdr:colOff>1638300</xdr:colOff>
      <xdr:row>77</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F58976D-E16F-E788-D3D9-E1608DEDD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25" y="125968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42862</xdr:colOff>
      <xdr:row>87</xdr:row>
      <xdr:rowOff>4761</xdr:rowOff>
    </xdr:from>
    <xdr:to>
      <xdr:col>3</xdr:col>
      <xdr:colOff>57150</xdr:colOff>
      <xdr:row>103</xdr:row>
      <xdr:rowOff>123824</xdr:rowOff>
    </xdr:to>
    <xdr:graphicFrame macro="">
      <xdr:nvGraphicFramePr>
        <xdr:cNvPr id="5" name="Chart 4">
          <a:extLst>
            <a:ext uri="{FF2B5EF4-FFF2-40B4-BE49-F238E27FC236}">
              <a16:creationId xmlns:a16="http://schemas.microsoft.com/office/drawing/2014/main" id="{2BD9FB4C-5BA7-EBFB-44BB-5317C13C5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114</xdr:row>
      <xdr:rowOff>14287</xdr:rowOff>
    </xdr:from>
    <xdr:to>
      <xdr:col>2</xdr:col>
      <xdr:colOff>1666875</xdr:colOff>
      <xdr:row>128</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AC4D8AD-2BAD-FAF6-5EB1-BDE4FD6E0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 y="22321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57150</xdr:colOff>
      <xdr:row>138</xdr:row>
      <xdr:rowOff>42862</xdr:rowOff>
    </xdr:from>
    <xdr:to>
      <xdr:col>2</xdr:col>
      <xdr:colOff>2128838</xdr:colOff>
      <xdr:row>152</xdr:row>
      <xdr:rowOff>142875</xdr:rowOff>
    </xdr:to>
    <xdr:graphicFrame macro="">
      <xdr:nvGraphicFramePr>
        <xdr:cNvPr id="5" name="Chart 4">
          <a:extLst>
            <a:ext uri="{FF2B5EF4-FFF2-40B4-BE49-F238E27FC236}">
              <a16:creationId xmlns:a16="http://schemas.microsoft.com/office/drawing/2014/main" id="{99530235-96D9-19F1-3B9E-35D24FDAB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23</xdr:row>
      <xdr:rowOff>166687</xdr:rowOff>
    </xdr:from>
    <xdr:to>
      <xdr:col>3</xdr:col>
      <xdr:colOff>438150</xdr:colOff>
      <xdr:row>38</xdr:row>
      <xdr:rowOff>52387</xdr:rowOff>
    </xdr:to>
    <xdr:graphicFrame macro="">
      <xdr:nvGraphicFramePr>
        <xdr:cNvPr id="4" name="Chart 3">
          <a:extLst>
            <a:ext uri="{FF2B5EF4-FFF2-40B4-BE49-F238E27FC236}">
              <a16:creationId xmlns:a16="http://schemas.microsoft.com/office/drawing/2014/main" id="{9881743B-F789-8749-F0C9-FCA15607B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y Parekh" id="{005155A6-3F76-4E5B-B7F8-199AF27F6836}" userId="S::Carpediem@chikusha.onmicrosoft.com::b8eb0229-6ed1-4544-a646-a5e7e115219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3-12-14T01:00:51.33" personId="{005155A6-3F76-4E5B-B7F8-199AF27F6836}" id="{4457BBE2-B6E7-4C3E-BCF5-B25888A2964B}">
    <text>By using excel formula in table we can analyze the sales data</text>
  </threadedComment>
</ThreadedComments>
</file>

<file path=xl/threadedComments/threadedComment10.xml><?xml version="1.0" encoding="utf-8"?>
<ThreadedComments xmlns="http://schemas.microsoft.com/office/spreadsheetml/2018/threadedcomments" xmlns:x="http://schemas.openxmlformats.org/spreadsheetml/2006/main">
  <threadedComment ref="H7" dT="2023-12-14T01:00:51.33" personId="{005155A6-3F76-4E5B-B7F8-199AF27F6836}" id="{359897A6-D286-4162-8B77-1DDA08A8208F}">
    <text>By using excel formula in table we can analyze the fuel efficiency of vehicle.</text>
  </threadedComment>
</ThreadedComments>
</file>

<file path=xl/threadedComments/threadedComment11.xml><?xml version="1.0" encoding="utf-8"?>
<ThreadedComments xmlns="http://schemas.microsoft.com/office/spreadsheetml/2018/threadedcomments" xmlns:x="http://schemas.openxmlformats.org/spreadsheetml/2006/main">
  <threadedComment ref="H7" dT="2023-12-14T01:00:51.33" personId="{005155A6-3F76-4E5B-B7F8-199AF27F6836}" id="{51F730E9-BDE3-455C-B38B-218D0E24D5E9}">
    <text>By using excel formula and with the help of column chart we can analyze the age's frequency distribution</text>
  </threadedComment>
</ThreadedComments>
</file>

<file path=xl/threadedComments/threadedComment12.xml><?xml version="1.0" encoding="utf-8"?>
<ThreadedComments xmlns="http://schemas.microsoft.com/office/spreadsheetml/2018/threadedcomments" xmlns:x="http://schemas.openxmlformats.org/spreadsheetml/2006/main">
  <threadedComment ref="H7" dT="2023-12-14T01:00:51.33" personId="{005155A6-3F76-4E5B-B7F8-199AF27F6836}" id="{0D88E45F-3D0F-4EFD-8CC8-692D0225997A}">
    <text>By using excel formula and with the help of column chart we can analyze the spending habits.</text>
  </threadedComment>
</ThreadedComments>
</file>

<file path=xl/threadedComments/threadedComment13.xml><?xml version="1.0" encoding="utf-8"?>
<ThreadedComments xmlns="http://schemas.microsoft.com/office/spreadsheetml/2018/threadedcomments" xmlns:x="http://schemas.openxmlformats.org/spreadsheetml/2006/main">
  <threadedComment ref="H7" dT="2023-12-14T01:00:51.33" personId="{005155A6-3F76-4E5B-B7F8-199AF27F6836}" id="{E0C26810-DD85-45EC-9991-46CD82CBF953}">
    <text>By creating bar chart &amp; histogram we can analyze the frequency of different types of defect.</text>
  </threadedComment>
  <threadedComment ref="B37" dT="2023-12-23T09:55:40.53" personId="{005155A6-3F76-4E5B-B7F8-199AF27F6836}" id="{F084D203-E305-4165-B373-3699CCA36C3B}">
    <text>We can see it in Bar chart as well...</text>
  </threadedComment>
</ThreadedComments>
</file>

<file path=xl/threadedComments/threadedComment14.xml><?xml version="1.0" encoding="utf-8"?>
<ThreadedComments xmlns="http://schemas.microsoft.com/office/spreadsheetml/2018/threadedcomments" xmlns:x="http://schemas.openxmlformats.org/spreadsheetml/2006/main">
  <threadedComment ref="H7" dT="2023-12-14T01:00:51.33" personId="{005155A6-3F76-4E5B-B7F8-199AF27F6836}" id="{7488FDB6-E143-492C-88F8-9CEEB28F4E86}">
    <text>By creating bar chart &amp; histogram we can analyze the feedback from customers about their
satisfaction levels.</text>
  </threadedComment>
</ThreadedComments>
</file>

<file path=xl/threadedComments/threadedComment15.xml><?xml version="1.0" encoding="utf-8"?>
<ThreadedComments xmlns="http://schemas.microsoft.com/office/spreadsheetml/2018/threadedcomments" xmlns:x="http://schemas.openxmlformats.org/spreadsheetml/2006/main">
  <threadedComment ref="H7" dT="2023-12-14T01:00:51.33" personId="{005155A6-3F76-4E5B-B7F8-199AF27F6836}" id="{81D4CC54-B06C-4788-80E7-AFC1BAA8FDE1}">
    <text>By creating bar chart &amp; histogram we can analyze the sales distribution across different price ranges.</text>
  </threadedComment>
</ThreadedComments>
</file>

<file path=xl/threadedComments/threadedComment16.xml><?xml version="1.0" encoding="utf-8"?>
<ThreadedComments xmlns="http://schemas.microsoft.com/office/spreadsheetml/2018/threadedcomments" xmlns:x="http://schemas.openxmlformats.org/spreadsheetml/2006/main">
  <threadedComment ref="H7" dT="2023-12-14T01:00:51.33" personId="{005155A6-3F76-4E5B-B7F8-199AF27F6836}" id="{C6145122-38F5-4377-9910-A9D70F3F46D3}">
    <text>By creating bar chart &amp; histogram we can analyze the response times of a website for
different user locations.</text>
  </threadedComment>
</ThreadedComments>
</file>

<file path=xl/threadedComments/threadedComment17.xml><?xml version="1.0" encoding="utf-8"?>
<ThreadedComments xmlns="http://schemas.microsoft.com/office/spreadsheetml/2018/threadedcomments" xmlns:x="http://schemas.openxmlformats.org/spreadsheetml/2006/main">
  <threadedComment ref="H7" dT="2023-12-14T01:00:51.33" personId="{005155A6-3F76-4E5B-B7F8-199AF27F6836}" id="{C1AF38F4-23C8-4113-877A-CF13ACBEBAF0}">
    <text>By creating bar chart &amp; excel formulas  we can analyze the sales performance of its products
across different regions.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O6" dT="2023-12-14T01:00:51.33" personId="{005155A6-3F76-4E5B-B7F8-199AF27F6836}" id="{125CFDBC-7B74-4705-B4A6-CB0FFBCD90D3}">
    <text>By using excel formula in table we can analyze the restaurant's data</text>
  </threadedComment>
</ThreadedComments>
</file>

<file path=xl/threadedComments/threadedComment3.xml><?xml version="1.0" encoding="utf-8"?>
<ThreadedComments xmlns="http://schemas.microsoft.com/office/spreadsheetml/2018/threadedcomments" xmlns:x="http://schemas.openxmlformats.org/spreadsheetml/2006/main">
  <threadedComment ref="O6" dT="2023-12-14T01:00:51.33" personId="{005155A6-3F76-4E5B-B7F8-199AF27F6836}" id="{D1232EFC-20D9-4B6D-B748-CCD696E72CB4}">
    <text>By using excel formula in table we can analyze the rental duration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O6" dT="2023-12-14T01:00:51.33" personId="{005155A6-3F76-4E5B-B7F8-199AF27F6836}" id="{791CD410-B163-436E-88CC-1B620D0DA195}">
    <text>By using excel formula in table we can analyze the production output</text>
  </threadedComment>
</ThreadedComments>
</file>

<file path=xl/threadedComments/threadedComment5.xml><?xml version="1.0" encoding="utf-8"?>
<ThreadedComments xmlns="http://schemas.microsoft.com/office/spreadsheetml/2018/threadedcomments" xmlns:x="http://schemas.openxmlformats.org/spreadsheetml/2006/main">
  <threadedComment ref="O6" dT="2023-12-14T01:00:51.33" personId="{005155A6-3F76-4E5B-B7F8-199AF27F6836}" id="{7C0AEF63-5676-4FD1-A40C-CD91BD34A97A}">
    <text>By using excel formula in table we can analyze the sales of product</text>
  </threadedComment>
</ThreadedComments>
</file>

<file path=xl/threadedComments/threadedComment6.xml><?xml version="1.0" encoding="utf-8"?>
<ThreadedComments xmlns="http://schemas.microsoft.com/office/spreadsheetml/2018/threadedcomments" xmlns:x="http://schemas.openxmlformats.org/spreadsheetml/2006/main">
  <threadedComment ref="O6" dT="2023-12-14T01:00:51.33" personId="{005155A6-3F76-4E5B-B7F8-199AF27F6836}" id="{8B861AE4-01E4-41C8-BF07-4A489DCAA309}">
    <text>By using excel formula in table we can analyze the delivery time.</text>
  </threadedComment>
</ThreadedComments>
</file>

<file path=xl/threadedComments/threadedComment7.xml><?xml version="1.0" encoding="utf-8"?>
<ThreadedComments xmlns="http://schemas.microsoft.com/office/spreadsheetml/2018/threadedcomments" xmlns:x="http://schemas.openxmlformats.org/spreadsheetml/2006/main">
  <threadedComment ref="H7" dT="2023-12-14T01:00:51.33" personId="{005155A6-3F76-4E5B-B7F8-199AF27F6836}" id="{4EE0C5E8-BDA0-4AA4-BFD5-8E4BBD45F249}">
    <text>By using excel formula in table we can analyze the monthly revenue.</text>
  </threadedComment>
</ThreadedComments>
</file>

<file path=xl/threadedComments/threadedComment8.xml><?xml version="1.0" encoding="utf-8"?>
<ThreadedComments xmlns="http://schemas.microsoft.com/office/spreadsheetml/2018/threadedcomments" xmlns:x="http://schemas.openxmlformats.org/spreadsheetml/2006/main">
  <threadedComment ref="H7" dT="2023-12-14T01:00:51.33" personId="{005155A6-3F76-4E5B-B7F8-199AF27F6836}" id="{D9A26815-F5F0-48F2-8153-879AE56D37DF}">
    <text>By using excel formula in table we can analyze the customer satisfaction rating.</text>
  </threadedComment>
</ThreadedComments>
</file>

<file path=xl/threadedComments/threadedComment9.xml><?xml version="1.0" encoding="utf-8"?>
<ThreadedComments xmlns="http://schemas.microsoft.com/office/spreadsheetml/2018/threadedcomments" xmlns:x="http://schemas.openxmlformats.org/spreadsheetml/2006/main">
  <threadedComment ref="H7" dT="2023-12-14T01:00:51.33" personId="{005155A6-3F76-4E5B-B7F8-199AF27F6836}" id="{94814385-1AEF-4F16-B6D4-4F63BDD22B12}">
    <text>By using excel formula in table we can analyze the customer waiting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xml"/><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2.xml"/><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3.xml"/><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4.xml"/><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5.xml"/><Relationship Id="rId4" Type="http://schemas.microsoft.com/office/2017/10/relationships/threadedComment" Target="../threadedComments/threadedComment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6.xml"/><Relationship Id="rId4" Type="http://schemas.microsoft.com/office/2017/10/relationships/threadedComment" Target="../threadedComments/threadedComment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7.xml"/><Relationship Id="rId4" Type="http://schemas.microsoft.com/office/2017/10/relationships/threadedComment" Target="../threadedComments/threadedComment17.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09D-BA8C-40C1-AB42-CF2FA30E0715}">
  <dimension ref="A1:Q21"/>
  <sheetViews>
    <sheetView workbookViewId="0">
      <selection activeCell="Q13" sqref="Q13"/>
    </sheetView>
  </sheetViews>
  <sheetFormatPr defaultRowHeight="15" x14ac:dyDescent="0.25"/>
  <cols>
    <col min="17" max="17" width="14.710937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1</v>
      </c>
      <c r="B3" s="31"/>
      <c r="C3" s="31"/>
      <c r="D3" s="31"/>
      <c r="E3" s="31"/>
      <c r="F3" s="31"/>
      <c r="G3" s="31"/>
      <c r="H3" s="31"/>
      <c r="I3" s="31"/>
      <c r="J3" s="31"/>
      <c r="K3" s="31"/>
      <c r="L3" s="31"/>
      <c r="M3" s="31"/>
      <c r="N3" s="31"/>
      <c r="O3" s="31"/>
      <c r="P3" s="31"/>
      <c r="Q3" s="31"/>
    </row>
    <row r="5" spans="1:17" x14ac:dyDescent="0.25">
      <c r="A5" t="s">
        <v>2</v>
      </c>
    </row>
    <row r="6" spans="1:17" x14ac:dyDescent="0.25">
      <c r="A6" s="32" t="s">
        <v>3</v>
      </c>
      <c r="B6" s="32"/>
      <c r="C6" s="32"/>
      <c r="D6" s="32"/>
      <c r="E6" s="32"/>
      <c r="F6" s="32"/>
      <c r="G6" s="32"/>
      <c r="H6" s="32"/>
      <c r="I6" s="32"/>
      <c r="J6" s="32"/>
    </row>
    <row r="8" spans="1:17" x14ac:dyDescent="0.25">
      <c r="B8" s="2" t="s">
        <v>4</v>
      </c>
      <c r="C8" s="2" t="s">
        <v>5</v>
      </c>
    </row>
    <row r="9" spans="1:17" x14ac:dyDescent="0.25">
      <c r="B9" s="1">
        <v>1</v>
      </c>
      <c r="C9" s="1">
        <v>50</v>
      </c>
    </row>
    <row r="10" spans="1:17" x14ac:dyDescent="0.25">
      <c r="B10" s="1">
        <v>2</v>
      </c>
      <c r="C10" s="1">
        <v>60</v>
      </c>
    </row>
    <row r="11" spans="1:17" x14ac:dyDescent="0.25">
      <c r="B11" s="1">
        <v>3</v>
      </c>
      <c r="C11" s="1">
        <v>55</v>
      </c>
    </row>
    <row r="12" spans="1:17" x14ac:dyDescent="0.25">
      <c r="B12" s="1">
        <v>4</v>
      </c>
      <c r="C12" s="1">
        <v>70</v>
      </c>
    </row>
    <row r="14" spans="1:17" x14ac:dyDescent="0.25">
      <c r="A14" s="5" t="s">
        <v>6</v>
      </c>
      <c r="K14" s="5" t="s">
        <v>13</v>
      </c>
    </row>
    <row r="16" spans="1:17" x14ac:dyDescent="0.25">
      <c r="A16" s="3" t="s">
        <v>7</v>
      </c>
      <c r="B16" s="32" t="s">
        <v>8</v>
      </c>
      <c r="C16" s="32"/>
      <c r="D16" s="32"/>
      <c r="E16" s="32"/>
      <c r="F16" s="32"/>
      <c r="G16" s="32"/>
      <c r="K16" s="6">
        <f>AVERAGE(C9:C12)</f>
        <v>58.75</v>
      </c>
    </row>
    <row r="17" spans="1:11" x14ac:dyDescent="0.25">
      <c r="K17" s="4"/>
    </row>
    <row r="18" spans="1:11" x14ac:dyDescent="0.25">
      <c r="A18" s="3" t="s">
        <v>9</v>
      </c>
      <c r="B18" s="32" t="s">
        <v>10</v>
      </c>
      <c r="C18" s="32"/>
      <c r="D18" s="32"/>
      <c r="E18" s="32"/>
      <c r="F18" s="32"/>
      <c r="G18" s="32"/>
      <c r="H18" s="32"/>
      <c r="K18" s="6">
        <f>MEDIAN(C9:C12)</f>
        <v>57.5</v>
      </c>
    </row>
    <row r="20" spans="1:11" x14ac:dyDescent="0.25">
      <c r="A20" s="3" t="s">
        <v>11</v>
      </c>
      <c r="B20" s="32" t="s">
        <v>12</v>
      </c>
      <c r="C20" s="32"/>
      <c r="D20" s="32"/>
      <c r="E20" s="32"/>
      <c r="F20" s="32"/>
      <c r="G20" s="32"/>
      <c r="H20" s="32"/>
      <c r="I20" s="32"/>
      <c r="J20" s="32"/>
      <c r="K20" s="6" t="e">
        <f>_xlfn.MODE.SNGL(C9:C12)</f>
        <v>#N/A</v>
      </c>
    </row>
    <row r="21" spans="1:11" x14ac:dyDescent="0.25">
      <c r="B21" s="29"/>
      <c r="C21" s="29"/>
    </row>
  </sheetData>
  <mergeCells count="7">
    <mergeCell ref="B21:C21"/>
    <mergeCell ref="A1:Q1"/>
    <mergeCell ref="A3:Q3"/>
    <mergeCell ref="A6:J6"/>
    <mergeCell ref="B16:G16"/>
    <mergeCell ref="B18:H18"/>
    <mergeCell ref="B20:J2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65CB-CFF4-40F1-BF7E-4123B5492216}">
  <dimension ref="A1:Q39"/>
  <sheetViews>
    <sheetView workbookViewId="0">
      <selection activeCell="K21" sqref="K21"/>
    </sheetView>
  </sheetViews>
  <sheetFormatPr defaultRowHeight="15" x14ac:dyDescent="0.25"/>
  <cols>
    <col min="1" max="1" width="28.42578125" bestFit="1" customWidth="1"/>
    <col min="2" max="6" width="15.7109375" customWidth="1"/>
    <col min="11" max="11" width="11.5703125"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68</v>
      </c>
      <c r="B3" s="34"/>
      <c r="C3" s="34"/>
      <c r="D3" s="34"/>
      <c r="E3" s="34"/>
      <c r="F3" s="34"/>
      <c r="G3" s="34"/>
      <c r="H3" s="34"/>
      <c r="I3" s="34"/>
      <c r="J3" s="34"/>
      <c r="K3" s="8"/>
      <c r="L3" s="8"/>
      <c r="M3" s="8"/>
      <c r="N3" s="8"/>
      <c r="O3" s="8"/>
      <c r="P3" s="8"/>
      <c r="Q3" s="8"/>
    </row>
    <row r="5" spans="1:17" x14ac:dyDescent="0.25">
      <c r="A5" t="s">
        <v>2</v>
      </c>
    </row>
    <row r="6" spans="1:17" x14ac:dyDescent="0.25">
      <c r="A6" s="32" t="s">
        <v>69</v>
      </c>
      <c r="B6" s="32"/>
      <c r="C6" s="32"/>
      <c r="D6" s="32"/>
      <c r="E6" s="32"/>
      <c r="F6" s="32"/>
      <c r="G6" s="32"/>
      <c r="H6" s="32"/>
      <c r="I6" s="32"/>
      <c r="J6" s="32"/>
    </row>
    <row r="7" spans="1:17" x14ac:dyDescent="0.25"/>
    <row r="8" spans="1:17" x14ac:dyDescent="0.25">
      <c r="B8" s="2" t="s">
        <v>73</v>
      </c>
      <c r="C8" s="2" t="s">
        <v>74</v>
      </c>
      <c r="D8" s="2" t="s">
        <v>75</v>
      </c>
      <c r="E8" s="2" t="s">
        <v>76</v>
      </c>
      <c r="F8" s="2" t="s">
        <v>77</v>
      </c>
    </row>
    <row r="9" spans="1:17" x14ac:dyDescent="0.25">
      <c r="B9" s="1">
        <v>30</v>
      </c>
      <c r="C9" s="1">
        <v>25</v>
      </c>
      <c r="D9" s="1">
        <v>22</v>
      </c>
      <c r="E9" s="1">
        <v>18</v>
      </c>
      <c r="F9" s="1">
        <v>35</v>
      </c>
    </row>
    <row r="10" spans="1:17" x14ac:dyDescent="0.25">
      <c r="B10" s="1">
        <v>32</v>
      </c>
      <c r="C10" s="1">
        <v>27</v>
      </c>
      <c r="D10" s="1">
        <v>23</v>
      </c>
      <c r="E10" s="1">
        <v>17</v>
      </c>
      <c r="F10" s="1">
        <v>36</v>
      </c>
    </row>
    <row r="11" spans="1:17" x14ac:dyDescent="0.25">
      <c r="B11" s="1">
        <v>33</v>
      </c>
      <c r="C11" s="1">
        <v>26</v>
      </c>
      <c r="D11" s="1">
        <v>20</v>
      </c>
      <c r="E11" s="1">
        <v>19</v>
      </c>
      <c r="F11" s="1">
        <v>34</v>
      </c>
    </row>
    <row r="12" spans="1:17" x14ac:dyDescent="0.25">
      <c r="B12" s="1">
        <v>28</v>
      </c>
      <c r="C12" s="1">
        <v>23</v>
      </c>
      <c r="D12" s="1">
        <v>25</v>
      </c>
      <c r="E12" s="1">
        <v>20</v>
      </c>
      <c r="F12" s="1">
        <v>35</v>
      </c>
    </row>
    <row r="13" spans="1:17" x14ac:dyDescent="0.25">
      <c r="B13" s="1">
        <v>31</v>
      </c>
      <c r="C13" s="1">
        <v>28</v>
      </c>
      <c r="D13" s="1">
        <v>21</v>
      </c>
      <c r="E13" s="1">
        <v>21</v>
      </c>
      <c r="F13" s="1">
        <v>33</v>
      </c>
    </row>
    <row r="14" spans="1:17" x14ac:dyDescent="0.25">
      <c r="B14" s="1">
        <v>30</v>
      </c>
      <c r="C14" s="1">
        <v>24</v>
      </c>
      <c r="D14" s="1">
        <v>24</v>
      </c>
      <c r="E14" s="1">
        <v>18</v>
      </c>
      <c r="F14" s="1">
        <v>34</v>
      </c>
    </row>
    <row r="15" spans="1:17" x14ac:dyDescent="0.25">
      <c r="B15" s="1">
        <v>29</v>
      </c>
      <c r="C15" s="1">
        <v>26</v>
      </c>
      <c r="D15" s="1">
        <v>23</v>
      </c>
      <c r="E15" s="1">
        <v>19</v>
      </c>
      <c r="F15" s="1">
        <v>32</v>
      </c>
    </row>
    <row r="16" spans="1:17" x14ac:dyDescent="0.25">
      <c r="B16" s="1">
        <v>30</v>
      </c>
      <c r="C16" s="1">
        <v>25</v>
      </c>
      <c r="D16" s="1">
        <v>22</v>
      </c>
      <c r="E16" s="1">
        <v>17</v>
      </c>
      <c r="F16" s="1">
        <v>33</v>
      </c>
    </row>
    <row r="17" spans="1:11" x14ac:dyDescent="0.25">
      <c r="B17" s="1">
        <v>32</v>
      </c>
      <c r="C17" s="1">
        <v>27</v>
      </c>
      <c r="D17" s="1">
        <v>25</v>
      </c>
      <c r="E17" s="1">
        <v>20</v>
      </c>
      <c r="F17" s="1">
        <v>36</v>
      </c>
    </row>
    <row r="18" spans="1:11" x14ac:dyDescent="0.25">
      <c r="B18" s="1">
        <v>31</v>
      </c>
      <c r="C18" s="1">
        <v>28</v>
      </c>
      <c r="D18" s="1">
        <v>24</v>
      </c>
      <c r="E18" s="1">
        <v>19</v>
      </c>
      <c r="F18" s="1">
        <v>34</v>
      </c>
    </row>
    <row r="19" spans="1:11" x14ac:dyDescent="0.25">
      <c r="B19" s="4"/>
      <c r="C19" s="4"/>
    </row>
    <row r="20" spans="1:11" x14ac:dyDescent="0.25">
      <c r="B20" s="4"/>
      <c r="C20" s="4"/>
    </row>
    <row r="21" spans="1:11" x14ac:dyDescent="0.25">
      <c r="A21" s="5" t="s">
        <v>6</v>
      </c>
      <c r="K21" s="5" t="s">
        <v>13</v>
      </c>
    </row>
    <row r="23" spans="1:11" x14ac:dyDescent="0.25">
      <c r="A23" s="37" t="s">
        <v>53</v>
      </c>
      <c r="B23" s="32" t="s">
        <v>70</v>
      </c>
      <c r="C23" s="32"/>
      <c r="D23" s="32"/>
      <c r="E23" s="32"/>
      <c r="F23" s="32"/>
      <c r="G23" s="32"/>
      <c r="I23" t="s">
        <v>73</v>
      </c>
      <c r="K23" s="12">
        <f>AVERAGE(B9:B18)</f>
        <v>30.6</v>
      </c>
    </row>
    <row r="24" spans="1:11" x14ac:dyDescent="0.25">
      <c r="A24" s="37"/>
      <c r="B24" s="32"/>
      <c r="C24" s="32"/>
      <c r="D24" s="32"/>
      <c r="E24" s="32"/>
      <c r="F24" s="32"/>
      <c r="G24" s="32"/>
      <c r="I24" t="s">
        <v>74</v>
      </c>
      <c r="K24" s="12">
        <f>AVERAGE(C9:C18)</f>
        <v>25.9</v>
      </c>
    </row>
    <row r="25" spans="1:11" x14ac:dyDescent="0.25">
      <c r="A25" s="37"/>
      <c r="B25" s="32"/>
      <c r="C25" s="32"/>
      <c r="D25" s="32"/>
      <c r="E25" s="32"/>
      <c r="F25" s="32"/>
      <c r="G25" s="32"/>
      <c r="I25" t="s">
        <v>75</v>
      </c>
      <c r="K25" s="12">
        <f>AVERAGE(D9:D18)</f>
        <v>22.9</v>
      </c>
    </row>
    <row r="26" spans="1:11" x14ac:dyDescent="0.25">
      <c r="A26" s="37"/>
      <c r="B26" s="32"/>
      <c r="C26" s="32"/>
      <c r="D26" s="32"/>
      <c r="E26" s="32"/>
      <c r="F26" s="32"/>
      <c r="G26" s="32"/>
      <c r="I26" t="s">
        <v>76</v>
      </c>
      <c r="K26" s="12">
        <f>AVERAGE(E9:E18)</f>
        <v>18.8</v>
      </c>
    </row>
    <row r="27" spans="1:11" x14ac:dyDescent="0.25">
      <c r="A27" s="37"/>
      <c r="B27" s="32"/>
      <c r="C27" s="32"/>
      <c r="D27" s="32"/>
      <c r="E27" s="32"/>
      <c r="F27" s="32"/>
      <c r="G27" s="32"/>
      <c r="I27" t="s">
        <v>77</v>
      </c>
      <c r="K27" s="12">
        <f>AVERAGE(F9:F18)</f>
        <v>34.200000000000003</v>
      </c>
    </row>
    <row r="28" spans="1:11" x14ac:dyDescent="0.25">
      <c r="K28" s="4"/>
    </row>
    <row r="29" spans="1:11" x14ac:dyDescent="0.25">
      <c r="A29" s="36" t="s">
        <v>54</v>
      </c>
      <c r="B29" s="32" t="s">
        <v>71</v>
      </c>
      <c r="C29" s="32"/>
      <c r="D29" s="32"/>
      <c r="E29" s="32"/>
      <c r="F29" s="32"/>
      <c r="G29" s="32"/>
      <c r="H29" s="14"/>
      <c r="I29" t="s">
        <v>73</v>
      </c>
      <c r="K29" s="12">
        <f>MAX(B9:B18)-MIN(B9:B18)</f>
        <v>5</v>
      </c>
    </row>
    <row r="30" spans="1:11" x14ac:dyDescent="0.25">
      <c r="A30" s="36"/>
      <c r="B30" s="32"/>
      <c r="C30" s="32"/>
      <c r="D30" s="32"/>
      <c r="E30" s="32"/>
      <c r="F30" s="32"/>
      <c r="G30" s="32"/>
      <c r="H30" s="14"/>
      <c r="I30" t="s">
        <v>74</v>
      </c>
      <c r="K30" s="12">
        <f>MAX(C9:C18)-MIN(C9:C18)</f>
        <v>5</v>
      </c>
    </row>
    <row r="31" spans="1:11" x14ac:dyDescent="0.25">
      <c r="A31" s="36"/>
      <c r="B31" s="32"/>
      <c r="C31" s="32"/>
      <c r="D31" s="32"/>
      <c r="E31" s="32"/>
      <c r="F31" s="32"/>
      <c r="G31" s="32"/>
      <c r="H31" s="14"/>
      <c r="I31" t="s">
        <v>75</v>
      </c>
      <c r="K31" s="12">
        <f>MAX(D9:D18)-MIN(D9:D18)</f>
        <v>5</v>
      </c>
    </row>
    <row r="32" spans="1:11" x14ac:dyDescent="0.25">
      <c r="A32" s="36"/>
      <c r="B32" s="32"/>
      <c r="C32" s="32"/>
      <c r="D32" s="32"/>
      <c r="E32" s="32"/>
      <c r="F32" s="32"/>
      <c r="G32" s="32"/>
      <c r="H32" s="14"/>
      <c r="I32" t="s">
        <v>76</v>
      </c>
      <c r="K32" s="12">
        <f>MAX(E9:E18)-MIN(E9:E18)</f>
        <v>4</v>
      </c>
    </row>
    <row r="33" spans="1:13" x14ac:dyDescent="0.25">
      <c r="A33" s="36"/>
      <c r="B33" s="32"/>
      <c r="C33" s="32"/>
      <c r="D33" s="32"/>
      <c r="E33" s="32"/>
      <c r="F33" s="32"/>
      <c r="G33" s="32"/>
      <c r="H33" s="14"/>
      <c r="I33" t="s">
        <v>77</v>
      </c>
      <c r="K33" s="12">
        <f>MAX(F9:F18)-MIN(F9:F18)</f>
        <v>4</v>
      </c>
    </row>
    <row r="34" spans="1:13" x14ac:dyDescent="0.25">
      <c r="A34" s="13"/>
      <c r="M34" s="11"/>
    </row>
    <row r="35" spans="1:13" x14ac:dyDescent="0.25">
      <c r="A35" s="36" t="s">
        <v>54</v>
      </c>
      <c r="B35" s="32" t="s">
        <v>72</v>
      </c>
      <c r="C35" s="32"/>
      <c r="D35" s="32"/>
      <c r="E35" s="32"/>
      <c r="F35" s="32"/>
      <c r="G35" s="32"/>
      <c r="I35" t="s">
        <v>73</v>
      </c>
      <c r="K35" s="12">
        <f>_xlfn.VAR.S(B9:B18)</f>
        <v>2.2666666666666675</v>
      </c>
    </row>
    <row r="36" spans="1:13" x14ac:dyDescent="0.25">
      <c r="A36" s="36"/>
      <c r="B36" s="32"/>
      <c r="C36" s="32"/>
      <c r="D36" s="32"/>
      <c r="E36" s="32"/>
      <c r="F36" s="32"/>
      <c r="G36" s="32"/>
      <c r="I36" t="s">
        <v>74</v>
      </c>
      <c r="K36" s="15">
        <f>_xlfn.VAR.S(C9:C18)</f>
        <v>2.7666666666666675</v>
      </c>
    </row>
    <row r="37" spans="1:13" x14ac:dyDescent="0.25">
      <c r="A37" s="36"/>
      <c r="B37" s="32"/>
      <c r="C37" s="32"/>
      <c r="D37" s="32"/>
      <c r="E37" s="32"/>
      <c r="F37" s="32"/>
      <c r="G37" s="32"/>
      <c r="I37" t="s">
        <v>75</v>
      </c>
      <c r="K37" s="15">
        <f>_xlfn.VAR.S(D9:D18)</f>
        <v>2.7666666666666675</v>
      </c>
    </row>
    <row r="38" spans="1:13" x14ac:dyDescent="0.25">
      <c r="A38" s="36"/>
      <c r="B38" s="32"/>
      <c r="C38" s="32"/>
      <c r="D38" s="32"/>
      <c r="E38" s="32"/>
      <c r="F38" s="32"/>
      <c r="G38" s="32"/>
      <c r="I38" t="s">
        <v>76</v>
      </c>
      <c r="K38" s="15">
        <f>_xlfn.VAR.S(E9:E18)</f>
        <v>1.7333333333333332</v>
      </c>
    </row>
    <row r="39" spans="1:13" x14ac:dyDescent="0.25">
      <c r="A39" s="36"/>
      <c r="B39" s="32"/>
      <c r="C39" s="32"/>
      <c r="D39" s="32"/>
      <c r="E39" s="32"/>
      <c r="F39" s="32"/>
      <c r="G39" s="32"/>
      <c r="I39" t="s">
        <v>77</v>
      </c>
      <c r="K39" s="15">
        <f>_xlfn.VAR.S(F9:F18)</f>
        <v>1.7333333333333332</v>
      </c>
    </row>
  </sheetData>
  <mergeCells count="9">
    <mergeCell ref="B29:G33"/>
    <mergeCell ref="A35:A39"/>
    <mergeCell ref="B35:G39"/>
    <mergeCell ref="A1:J1"/>
    <mergeCell ref="A3:J3"/>
    <mergeCell ref="A6:J6"/>
    <mergeCell ref="A23:A27"/>
    <mergeCell ref="B23:G27"/>
    <mergeCell ref="A29:A33"/>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7C88-9B95-4F87-9ED6-287729FF79F8}">
  <dimension ref="A1:Q131"/>
  <sheetViews>
    <sheetView workbookViewId="0">
      <selection activeCell="H7" sqref="H7"/>
    </sheetView>
  </sheetViews>
  <sheetFormatPr defaultRowHeight="15" x14ac:dyDescent="0.25"/>
  <cols>
    <col min="1" max="1" width="28.42578125" bestFit="1" customWidth="1"/>
    <col min="2" max="2" width="15.7109375" customWidth="1"/>
    <col min="3" max="3" width="19.7109375" bestFit="1" customWidth="1"/>
    <col min="4" max="6" width="15.7109375" customWidth="1"/>
    <col min="11" max="11" width="11.5703125" customWidth="1"/>
    <col min="13" max="13" width="12" bestFit="1" customWidth="1"/>
    <col min="17" max="17" width="20.42578125" customWidth="1"/>
  </cols>
  <sheetData>
    <row r="1" spans="1:17" ht="18.75" x14ac:dyDescent="0.3">
      <c r="A1" s="35" t="s">
        <v>78</v>
      </c>
      <c r="B1" s="35"/>
      <c r="C1" s="35"/>
      <c r="D1" s="35"/>
      <c r="E1" s="35"/>
      <c r="F1" s="35"/>
      <c r="G1" s="35"/>
      <c r="H1" s="35"/>
      <c r="I1" s="35"/>
      <c r="J1" s="35"/>
      <c r="K1" s="9"/>
      <c r="L1" s="9"/>
      <c r="M1" s="9"/>
      <c r="N1" s="9"/>
      <c r="O1" s="9"/>
      <c r="P1" s="9"/>
      <c r="Q1" s="9"/>
    </row>
    <row r="3" spans="1:17" ht="57.75" customHeight="1" x14ac:dyDescent="0.25">
      <c r="A3" s="34" t="s">
        <v>79</v>
      </c>
      <c r="B3" s="34"/>
      <c r="C3" s="34"/>
      <c r="D3" s="34"/>
      <c r="E3" s="34"/>
      <c r="F3" s="34"/>
      <c r="G3" s="34"/>
      <c r="H3" s="34"/>
      <c r="I3" s="34"/>
      <c r="J3" s="34"/>
      <c r="K3" s="8"/>
      <c r="L3" s="8"/>
      <c r="M3" s="8"/>
      <c r="N3" s="8"/>
      <c r="O3" s="8"/>
      <c r="P3" s="8"/>
      <c r="Q3" s="8"/>
    </row>
    <row r="5" spans="1:17" x14ac:dyDescent="0.25">
      <c r="A5" t="s">
        <v>2</v>
      </c>
    </row>
    <row r="6" spans="1:17" x14ac:dyDescent="0.25">
      <c r="A6" s="32" t="s">
        <v>80</v>
      </c>
      <c r="B6" s="32"/>
      <c r="C6" s="32"/>
      <c r="D6" s="32"/>
      <c r="E6" s="32"/>
      <c r="F6" s="32"/>
      <c r="G6" s="32"/>
      <c r="H6" s="32"/>
      <c r="I6" s="32"/>
      <c r="J6" s="32"/>
    </row>
    <row r="7" spans="1:17" x14ac:dyDescent="0.25"/>
    <row r="8" spans="1:17" x14ac:dyDescent="0.25">
      <c r="B8" s="2" t="s">
        <v>82</v>
      </c>
      <c r="C8" s="2" t="s">
        <v>81</v>
      </c>
    </row>
    <row r="9" spans="1:17" x14ac:dyDescent="0.25">
      <c r="B9" s="1" t="s">
        <v>91</v>
      </c>
      <c r="C9" s="1">
        <v>28</v>
      </c>
    </row>
    <row r="10" spans="1:17" x14ac:dyDescent="0.25">
      <c r="B10" s="1" t="s">
        <v>92</v>
      </c>
      <c r="C10" s="1">
        <v>32</v>
      </c>
    </row>
    <row r="11" spans="1:17" x14ac:dyDescent="0.25">
      <c r="B11" s="1" t="s">
        <v>93</v>
      </c>
      <c r="C11" s="1">
        <v>35</v>
      </c>
    </row>
    <row r="12" spans="1:17" x14ac:dyDescent="0.25">
      <c r="B12" s="1" t="s">
        <v>94</v>
      </c>
      <c r="C12" s="1">
        <v>40</v>
      </c>
    </row>
    <row r="13" spans="1:17" x14ac:dyDescent="0.25">
      <c r="B13" s="1" t="s">
        <v>95</v>
      </c>
      <c r="C13" s="1">
        <v>42</v>
      </c>
    </row>
    <row r="14" spans="1:17" x14ac:dyDescent="0.25">
      <c r="B14" s="1" t="s">
        <v>96</v>
      </c>
      <c r="C14" s="1">
        <v>28</v>
      </c>
    </row>
    <row r="15" spans="1:17" x14ac:dyDescent="0.25">
      <c r="B15" s="1" t="s">
        <v>97</v>
      </c>
      <c r="C15" s="1">
        <v>33</v>
      </c>
    </row>
    <row r="16" spans="1:17" x14ac:dyDescent="0.25">
      <c r="B16" s="1" t="s">
        <v>98</v>
      </c>
      <c r="C16" s="1">
        <v>38</v>
      </c>
    </row>
    <row r="17" spans="2:3" x14ac:dyDescent="0.25">
      <c r="B17" s="1" t="s">
        <v>99</v>
      </c>
      <c r="C17" s="1">
        <v>30</v>
      </c>
    </row>
    <row r="18" spans="2:3" x14ac:dyDescent="0.25">
      <c r="B18" s="1" t="s">
        <v>100</v>
      </c>
      <c r="C18" s="1">
        <v>41</v>
      </c>
    </row>
    <row r="19" spans="2:3" x14ac:dyDescent="0.25">
      <c r="B19" s="1" t="s">
        <v>101</v>
      </c>
      <c r="C19" s="1">
        <v>37</v>
      </c>
    </row>
    <row r="20" spans="2:3" x14ac:dyDescent="0.25">
      <c r="B20" s="1" t="s">
        <v>102</v>
      </c>
      <c r="C20" s="1">
        <v>31</v>
      </c>
    </row>
    <row r="21" spans="2:3" x14ac:dyDescent="0.25">
      <c r="B21" s="1" t="s">
        <v>103</v>
      </c>
      <c r="C21" s="1">
        <v>34</v>
      </c>
    </row>
    <row r="22" spans="2:3" x14ac:dyDescent="0.25">
      <c r="B22" s="1" t="s">
        <v>104</v>
      </c>
      <c r="C22" s="1">
        <v>29</v>
      </c>
    </row>
    <row r="23" spans="2:3" x14ac:dyDescent="0.25">
      <c r="B23" s="1" t="s">
        <v>105</v>
      </c>
      <c r="C23" s="1">
        <v>36</v>
      </c>
    </row>
    <row r="24" spans="2:3" x14ac:dyDescent="0.25">
      <c r="B24" s="1" t="s">
        <v>106</v>
      </c>
      <c r="C24" s="1">
        <v>43</v>
      </c>
    </row>
    <row r="25" spans="2:3" x14ac:dyDescent="0.25">
      <c r="B25" s="1" t="s">
        <v>107</v>
      </c>
      <c r="C25" s="1">
        <v>39</v>
      </c>
    </row>
    <row r="26" spans="2:3" x14ac:dyDescent="0.25">
      <c r="B26" s="1" t="s">
        <v>108</v>
      </c>
      <c r="C26" s="1">
        <v>27</v>
      </c>
    </row>
    <row r="27" spans="2:3" x14ac:dyDescent="0.25">
      <c r="B27" s="1" t="s">
        <v>109</v>
      </c>
      <c r="C27" s="1">
        <v>35</v>
      </c>
    </row>
    <row r="28" spans="2:3" x14ac:dyDescent="0.25">
      <c r="B28" s="1" t="s">
        <v>110</v>
      </c>
      <c r="C28" s="1">
        <v>31</v>
      </c>
    </row>
    <row r="29" spans="2:3" x14ac:dyDescent="0.25">
      <c r="B29" s="1" t="s">
        <v>111</v>
      </c>
      <c r="C29" s="1">
        <v>39</v>
      </c>
    </row>
    <row r="30" spans="2:3" x14ac:dyDescent="0.25">
      <c r="B30" s="1" t="s">
        <v>112</v>
      </c>
      <c r="C30" s="1">
        <v>45</v>
      </c>
    </row>
    <row r="31" spans="2:3" x14ac:dyDescent="0.25">
      <c r="B31" s="1" t="s">
        <v>113</v>
      </c>
      <c r="C31" s="1">
        <v>29</v>
      </c>
    </row>
    <row r="32" spans="2:3" x14ac:dyDescent="0.25">
      <c r="B32" s="1" t="s">
        <v>114</v>
      </c>
      <c r="C32" s="1">
        <v>33</v>
      </c>
    </row>
    <row r="33" spans="2:3" x14ac:dyDescent="0.25">
      <c r="B33" s="1" t="s">
        <v>115</v>
      </c>
      <c r="C33" s="1">
        <v>37</v>
      </c>
    </row>
    <row r="34" spans="2:3" x14ac:dyDescent="0.25">
      <c r="B34" s="1" t="s">
        <v>116</v>
      </c>
      <c r="C34" s="1">
        <v>40</v>
      </c>
    </row>
    <row r="35" spans="2:3" x14ac:dyDescent="0.25">
      <c r="B35" s="1" t="s">
        <v>117</v>
      </c>
      <c r="C35" s="1">
        <v>36</v>
      </c>
    </row>
    <row r="36" spans="2:3" x14ac:dyDescent="0.25">
      <c r="B36" s="1" t="s">
        <v>118</v>
      </c>
      <c r="C36" s="1">
        <v>29</v>
      </c>
    </row>
    <row r="37" spans="2:3" x14ac:dyDescent="0.25">
      <c r="B37" s="1" t="s">
        <v>119</v>
      </c>
      <c r="C37" s="1">
        <v>31</v>
      </c>
    </row>
    <row r="38" spans="2:3" x14ac:dyDescent="0.25">
      <c r="B38" s="1" t="s">
        <v>120</v>
      </c>
      <c r="C38" s="1">
        <v>38</v>
      </c>
    </row>
    <row r="39" spans="2:3" x14ac:dyDescent="0.25">
      <c r="B39" s="1" t="s">
        <v>121</v>
      </c>
      <c r="C39" s="1">
        <v>35</v>
      </c>
    </row>
    <row r="40" spans="2:3" x14ac:dyDescent="0.25">
      <c r="B40" s="1" t="s">
        <v>122</v>
      </c>
      <c r="C40" s="1">
        <v>44</v>
      </c>
    </row>
    <row r="41" spans="2:3" x14ac:dyDescent="0.25">
      <c r="B41" s="1" t="s">
        <v>123</v>
      </c>
      <c r="C41" s="1">
        <v>32</v>
      </c>
    </row>
    <row r="42" spans="2:3" x14ac:dyDescent="0.25">
      <c r="B42" s="1" t="s">
        <v>124</v>
      </c>
      <c r="C42" s="1">
        <v>39</v>
      </c>
    </row>
    <row r="43" spans="2:3" x14ac:dyDescent="0.25">
      <c r="B43" s="1" t="s">
        <v>125</v>
      </c>
      <c r="C43" s="1">
        <v>36</v>
      </c>
    </row>
    <row r="44" spans="2:3" x14ac:dyDescent="0.25">
      <c r="B44" s="1" t="s">
        <v>126</v>
      </c>
      <c r="C44" s="1">
        <v>30</v>
      </c>
    </row>
    <row r="45" spans="2:3" x14ac:dyDescent="0.25">
      <c r="B45" s="1" t="s">
        <v>127</v>
      </c>
      <c r="C45" s="1">
        <v>33</v>
      </c>
    </row>
    <row r="46" spans="2:3" x14ac:dyDescent="0.25">
      <c r="B46" s="1" t="s">
        <v>128</v>
      </c>
      <c r="C46" s="1">
        <v>28</v>
      </c>
    </row>
    <row r="47" spans="2:3" x14ac:dyDescent="0.25">
      <c r="B47" s="1" t="s">
        <v>129</v>
      </c>
      <c r="C47" s="1">
        <v>41</v>
      </c>
    </row>
    <row r="48" spans="2:3" x14ac:dyDescent="0.25">
      <c r="B48" s="1" t="s">
        <v>130</v>
      </c>
      <c r="C48" s="1">
        <v>35</v>
      </c>
    </row>
    <row r="49" spans="2:3" x14ac:dyDescent="0.25">
      <c r="B49" s="1" t="s">
        <v>131</v>
      </c>
      <c r="C49" s="1">
        <v>31</v>
      </c>
    </row>
    <row r="50" spans="2:3" x14ac:dyDescent="0.25">
      <c r="B50" s="1" t="s">
        <v>132</v>
      </c>
      <c r="C50" s="1">
        <v>37</v>
      </c>
    </row>
    <row r="51" spans="2:3" x14ac:dyDescent="0.25">
      <c r="B51" s="1" t="s">
        <v>133</v>
      </c>
      <c r="C51" s="1">
        <v>42</v>
      </c>
    </row>
    <row r="52" spans="2:3" x14ac:dyDescent="0.25">
      <c r="B52" s="1" t="s">
        <v>134</v>
      </c>
      <c r="C52" s="1">
        <v>29</v>
      </c>
    </row>
    <row r="53" spans="2:3" x14ac:dyDescent="0.25">
      <c r="B53" s="1" t="s">
        <v>135</v>
      </c>
      <c r="C53" s="1">
        <v>34</v>
      </c>
    </row>
    <row r="54" spans="2:3" x14ac:dyDescent="0.25">
      <c r="B54" s="1" t="s">
        <v>136</v>
      </c>
      <c r="C54" s="1">
        <v>40</v>
      </c>
    </row>
    <row r="55" spans="2:3" x14ac:dyDescent="0.25">
      <c r="B55" s="1" t="s">
        <v>137</v>
      </c>
      <c r="C55" s="1">
        <v>31</v>
      </c>
    </row>
    <row r="56" spans="2:3" x14ac:dyDescent="0.25">
      <c r="B56" s="1" t="s">
        <v>138</v>
      </c>
      <c r="C56" s="1">
        <v>33</v>
      </c>
    </row>
    <row r="57" spans="2:3" x14ac:dyDescent="0.25">
      <c r="B57" s="1" t="s">
        <v>139</v>
      </c>
      <c r="C57" s="1">
        <v>38</v>
      </c>
    </row>
    <row r="58" spans="2:3" x14ac:dyDescent="0.25">
      <c r="B58" s="1" t="s">
        <v>140</v>
      </c>
      <c r="C58" s="1">
        <v>36</v>
      </c>
    </row>
    <row r="59" spans="2:3" x14ac:dyDescent="0.25">
      <c r="B59" s="1" t="s">
        <v>141</v>
      </c>
      <c r="C59" s="1">
        <v>39</v>
      </c>
    </row>
    <row r="60" spans="2:3" x14ac:dyDescent="0.25">
      <c r="B60" s="1" t="s">
        <v>142</v>
      </c>
      <c r="C60" s="1">
        <v>27</v>
      </c>
    </row>
    <row r="61" spans="2:3" x14ac:dyDescent="0.25">
      <c r="B61" s="1" t="s">
        <v>143</v>
      </c>
      <c r="C61" s="1">
        <v>35</v>
      </c>
    </row>
    <row r="62" spans="2:3" x14ac:dyDescent="0.25">
      <c r="B62" s="1" t="s">
        <v>144</v>
      </c>
      <c r="C62" s="1">
        <v>30</v>
      </c>
    </row>
    <row r="63" spans="2:3" x14ac:dyDescent="0.25">
      <c r="B63" s="1" t="s">
        <v>145</v>
      </c>
      <c r="C63" s="1">
        <v>43</v>
      </c>
    </row>
    <row r="64" spans="2:3" x14ac:dyDescent="0.25">
      <c r="B64" s="1" t="s">
        <v>146</v>
      </c>
      <c r="C64" s="1">
        <v>29</v>
      </c>
    </row>
    <row r="65" spans="2:3" x14ac:dyDescent="0.25">
      <c r="B65" s="1" t="s">
        <v>147</v>
      </c>
      <c r="C65" s="1">
        <v>32</v>
      </c>
    </row>
    <row r="66" spans="2:3" x14ac:dyDescent="0.25">
      <c r="B66" s="1" t="s">
        <v>148</v>
      </c>
      <c r="C66" s="1">
        <v>36</v>
      </c>
    </row>
    <row r="67" spans="2:3" x14ac:dyDescent="0.25">
      <c r="B67" s="1" t="s">
        <v>149</v>
      </c>
      <c r="C67" s="1">
        <v>31</v>
      </c>
    </row>
    <row r="68" spans="2:3" x14ac:dyDescent="0.25">
      <c r="B68" s="1" t="s">
        <v>150</v>
      </c>
      <c r="C68" s="1">
        <v>40</v>
      </c>
    </row>
    <row r="69" spans="2:3" x14ac:dyDescent="0.25">
      <c r="B69" s="1" t="s">
        <v>151</v>
      </c>
      <c r="C69" s="1">
        <v>38</v>
      </c>
    </row>
    <row r="70" spans="2:3" x14ac:dyDescent="0.25">
      <c r="B70" s="1" t="s">
        <v>152</v>
      </c>
      <c r="C70" s="1">
        <v>44</v>
      </c>
    </row>
    <row r="71" spans="2:3" x14ac:dyDescent="0.25">
      <c r="B71" s="1" t="s">
        <v>153</v>
      </c>
      <c r="C71" s="1">
        <v>37</v>
      </c>
    </row>
    <row r="72" spans="2:3" x14ac:dyDescent="0.25">
      <c r="B72" s="1" t="s">
        <v>154</v>
      </c>
      <c r="C72" s="1">
        <v>33</v>
      </c>
    </row>
    <row r="73" spans="2:3" x14ac:dyDescent="0.25">
      <c r="B73" s="1" t="s">
        <v>155</v>
      </c>
      <c r="C73" s="1">
        <v>35</v>
      </c>
    </row>
    <row r="74" spans="2:3" x14ac:dyDescent="0.25">
      <c r="B74" s="1" t="s">
        <v>156</v>
      </c>
      <c r="C74" s="1">
        <v>41</v>
      </c>
    </row>
    <row r="75" spans="2:3" x14ac:dyDescent="0.25">
      <c r="B75" s="1" t="s">
        <v>157</v>
      </c>
      <c r="C75" s="1">
        <v>30</v>
      </c>
    </row>
    <row r="76" spans="2:3" x14ac:dyDescent="0.25">
      <c r="B76" s="1" t="s">
        <v>158</v>
      </c>
      <c r="C76" s="1">
        <v>31</v>
      </c>
    </row>
    <row r="77" spans="2:3" x14ac:dyDescent="0.25">
      <c r="B77" s="1" t="s">
        <v>159</v>
      </c>
      <c r="C77" s="1">
        <v>39</v>
      </c>
    </row>
    <row r="78" spans="2:3" x14ac:dyDescent="0.25">
      <c r="B78" s="1" t="s">
        <v>160</v>
      </c>
      <c r="C78" s="1">
        <v>28</v>
      </c>
    </row>
    <row r="79" spans="2:3" x14ac:dyDescent="0.25">
      <c r="B79" s="1" t="s">
        <v>161</v>
      </c>
      <c r="C79" s="1">
        <v>45</v>
      </c>
    </row>
    <row r="80" spans="2:3" x14ac:dyDescent="0.25">
      <c r="B80" s="1" t="s">
        <v>162</v>
      </c>
      <c r="C80" s="1">
        <v>29</v>
      </c>
    </row>
    <row r="81" spans="2:3" x14ac:dyDescent="0.25">
      <c r="B81" s="1" t="s">
        <v>163</v>
      </c>
      <c r="C81" s="1">
        <v>33</v>
      </c>
    </row>
    <row r="82" spans="2:3" x14ac:dyDescent="0.25">
      <c r="B82" s="1" t="s">
        <v>164</v>
      </c>
      <c r="C82" s="1">
        <v>38</v>
      </c>
    </row>
    <row r="83" spans="2:3" x14ac:dyDescent="0.25">
      <c r="B83" s="1" t="s">
        <v>165</v>
      </c>
      <c r="C83" s="1">
        <v>34</v>
      </c>
    </row>
    <row r="84" spans="2:3" x14ac:dyDescent="0.25">
      <c r="B84" s="1" t="s">
        <v>166</v>
      </c>
      <c r="C84" s="1">
        <v>32</v>
      </c>
    </row>
    <row r="85" spans="2:3" x14ac:dyDescent="0.25">
      <c r="B85" s="1" t="s">
        <v>167</v>
      </c>
      <c r="C85" s="1">
        <v>35</v>
      </c>
    </row>
    <row r="86" spans="2:3" x14ac:dyDescent="0.25">
      <c r="B86" s="1" t="s">
        <v>168</v>
      </c>
      <c r="C86" s="1">
        <v>31</v>
      </c>
    </row>
    <row r="87" spans="2:3" x14ac:dyDescent="0.25">
      <c r="B87" s="1" t="s">
        <v>169</v>
      </c>
      <c r="C87" s="1">
        <v>40</v>
      </c>
    </row>
    <row r="88" spans="2:3" x14ac:dyDescent="0.25">
      <c r="B88" s="1" t="s">
        <v>170</v>
      </c>
      <c r="C88" s="1">
        <v>36</v>
      </c>
    </row>
    <row r="89" spans="2:3" x14ac:dyDescent="0.25">
      <c r="B89" s="1" t="s">
        <v>171</v>
      </c>
      <c r="C89" s="1">
        <v>39</v>
      </c>
    </row>
    <row r="90" spans="2:3" x14ac:dyDescent="0.25">
      <c r="B90" s="1" t="s">
        <v>172</v>
      </c>
      <c r="C90" s="1">
        <v>27</v>
      </c>
    </row>
    <row r="91" spans="2:3" x14ac:dyDescent="0.25">
      <c r="B91" s="1" t="s">
        <v>173</v>
      </c>
      <c r="C91" s="1">
        <v>35</v>
      </c>
    </row>
    <row r="92" spans="2:3" x14ac:dyDescent="0.25">
      <c r="B92" s="1" t="s">
        <v>174</v>
      </c>
      <c r="C92" s="1">
        <v>30</v>
      </c>
    </row>
    <row r="93" spans="2:3" x14ac:dyDescent="0.25">
      <c r="B93" s="1" t="s">
        <v>175</v>
      </c>
      <c r="C93" s="1">
        <v>43</v>
      </c>
    </row>
    <row r="94" spans="2:3" x14ac:dyDescent="0.25">
      <c r="B94" s="1" t="s">
        <v>176</v>
      </c>
      <c r="C94" s="1">
        <v>29</v>
      </c>
    </row>
    <row r="95" spans="2:3" x14ac:dyDescent="0.25">
      <c r="B95" s="1" t="s">
        <v>177</v>
      </c>
      <c r="C95" s="1">
        <v>32</v>
      </c>
    </row>
    <row r="96" spans="2:3" x14ac:dyDescent="0.25">
      <c r="B96" s="1" t="s">
        <v>178</v>
      </c>
      <c r="C96" s="1">
        <v>36</v>
      </c>
    </row>
    <row r="97" spans="1:7" x14ac:dyDescent="0.25">
      <c r="B97" s="1" t="s">
        <v>179</v>
      </c>
      <c r="C97" s="1">
        <v>31</v>
      </c>
    </row>
    <row r="98" spans="1:7" x14ac:dyDescent="0.25">
      <c r="B98" s="1" t="s">
        <v>180</v>
      </c>
      <c r="C98" s="1">
        <v>40</v>
      </c>
    </row>
    <row r="99" spans="1:7" x14ac:dyDescent="0.25">
      <c r="B99" s="1" t="s">
        <v>181</v>
      </c>
      <c r="C99" s="1">
        <v>38</v>
      </c>
    </row>
    <row r="100" spans="1:7" x14ac:dyDescent="0.25">
      <c r="B100" s="1" t="s">
        <v>182</v>
      </c>
      <c r="C100" s="1">
        <v>44</v>
      </c>
    </row>
    <row r="101" spans="1:7" x14ac:dyDescent="0.25">
      <c r="B101" s="1" t="s">
        <v>183</v>
      </c>
      <c r="C101" s="1">
        <v>37</v>
      </c>
    </row>
    <row r="102" spans="1:7" x14ac:dyDescent="0.25">
      <c r="B102" s="1" t="s">
        <v>184</v>
      </c>
      <c r="C102" s="1">
        <v>33</v>
      </c>
    </row>
    <row r="103" spans="1:7" x14ac:dyDescent="0.25">
      <c r="B103" s="1" t="s">
        <v>185</v>
      </c>
      <c r="C103" s="1">
        <v>35</v>
      </c>
    </row>
    <row r="104" spans="1:7" x14ac:dyDescent="0.25">
      <c r="B104" s="1" t="s">
        <v>186</v>
      </c>
      <c r="C104" s="1">
        <v>41</v>
      </c>
    </row>
    <row r="105" spans="1:7" x14ac:dyDescent="0.25">
      <c r="B105" s="1" t="s">
        <v>187</v>
      </c>
      <c r="C105" s="1">
        <v>30</v>
      </c>
    </row>
    <row r="106" spans="1:7" x14ac:dyDescent="0.25">
      <c r="B106" s="1" t="s">
        <v>188</v>
      </c>
      <c r="C106" s="1">
        <v>31</v>
      </c>
    </row>
    <row r="107" spans="1:7" x14ac:dyDescent="0.25">
      <c r="B107" s="1" t="s">
        <v>189</v>
      </c>
      <c r="C107" s="1">
        <v>39</v>
      </c>
    </row>
    <row r="108" spans="1:7" x14ac:dyDescent="0.25">
      <c r="B108" s="1" t="s">
        <v>190</v>
      </c>
      <c r="C108" s="1">
        <v>28</v>
      </c>
    </row>
    <row r="110" spans="1:7" x14ac:dyDescent="0.25">
      <c r="A110" s="5" t="s">
        <v>6</v>
      </c>
      <c r="G110" s="5" t="s">
        <v>13</v>
      </c>
    </row>
    <row r="112" spans="1:7" x14ac:dyDescent="0.25">
      <c r="A112" s="3" t="s">
        <v>83</v>
      </c>
      <c r="B112" s="32" t="s">
        <v>84</v>
      </c>
      <c r="C112" s="32"/>
      <c r="D112" s="32"/>
      <c r="E112" s="32"/>
    </row>
    <row r="113" spans="1:7" x14ac:dyDescent="0.25">
      <c r="A113" s="13"/>
      <c r="B113" s="7"/>
      <c r="C113" s="7"/>
      <c r="D113" s="7"/>
      <c r="E113" s="7"/>
    </row>
    <row r="114" spans="1:7" x14ac:dyDescent="0.25">
      <c r="A114" s="16" t="s">
        <v>191</v>
      </c>
      <c r="B114" s="1" t="s">
        <v>192</v>
      </c>
      <c r="C114" s="7"/>
      <c r="D114" s="7"/>
      <c r="E114" s="7"/>
    </row>
    <row r="115" spans="1:7" x14ac:dyDescent="0.25">
      <c r="A115" s="16" t="s">
        <v>193</v>
      </c>
      <c r="B115" s="1">
        <f>COUNTIFS($C$9:$C$108,"&gt;=21",$C$9:$C$108,"&lt;=30")</f>
        <v>21</v>
      </c>
      <c r="C115" s="7"/>
      <c r="D115" s="7"/>
      <c r="E115" s="7"/>
    </row>
    <row r="116" spans="1:7" x14ac:dyDescent="0.25">
      <c r="A116" s="16" t="s">
        <v>194</v>
      </c>
      <c r="B116" s="1">
        <f>COUNTIFS($C$9:$C$108,"&gt;=31",$C$9:$C$108,"&lt;=40")</f>
        <v>65</v>
      </c>
      <c r="C116" s="7"/>
      <c r="D116" s="7"/>
      <c r="E116" s="7"/>
    </row>
    <row r="117" spans="1:7" x14ac:dyDescent="0.25">
      <c r="A117" s="16" t="s">
        <v>195</v>
      </c>
      <c r="B117" s="1">
        <f>COUNTIFS($C$9:$C$108,"&gt;=41",$C$9:$C$108,"&lt;=50")</f>
        <v>14</v>
      </c>
      <c r="C117" s="7"/>
      <c r="D117" s="7"/>
      <c r="E117" s="7"/>
    </row>
    <row r="118" spans="1:7" x14ac:dyDescent="0.25">
      <c r="A118" s="13"/>
      <c r="B118" s="7"/>
      <c r="C118" s="7"/>
      <c r="D118" s="7"/>
      <c r="E118" s="7"/>
    </row>
    <row r="119" spans="1:7" x14ac:dyDescent="0.25">
      <c r="A119" s="13"/>
      <c r="B119" s="7"/>
      <c r="C119" s="7"/>
      <c r="D119" s="7"/>
      <c r="E119" s="7"/>
    </row>
    <row r="120" spans="1:7" x14ac:dyDescent="0.25">
      <c r="A120" s="13"/>
      <c r="B120" s="7"/>
      <c r="C120" s="7"/>
      <c r="D120" s="7"/>
      <c r="E120" s="7"/>
    </row>
    <row r="121" spans="1:7" x14ac:dyDescent="0.25">
      <c r="A121" s="13"/>
      <c r="B121" s="7"/>
      <c r="C121" s="7"/>
      <c r="D121" s="7"/>
      <c r="E121" s="7"/>
    </row>
    <row r="122" spans="1:7" x14ac:dyDescent="0.25">
      <c r="A122" s="13"/>
      <c r="B122" s="7"/>
      <c r="C122" s="7"/>
      <c r="D122" s="7"/>
      <c r="E122" s="7"/>
    </row>
    <row r="123" spans="1:7" x14ac:dyDescent="0.25">
      <c r="A123" s="13"/>
      <c r="B123" s="7"/>
      <c r="C123" s="7"/>
      <c r="D123" s="7"/>
      <c r="E123" s="7"/>
    </row>
    <row r="124" spans="1:7" x14ac:dyDescent="0.25">
      <c r="A124" s="13"/>
      <c r="B124" s="7"/>
      <c r="C124" s="7"/>
      <c r="D124" s="7"/>
      <c r="E124" s="7"/>
    </row>
    <row r="125" spans="1:7" x14ac:dyDescent="0.25">
      <c r="A125" s="13"/>
      <c r="B125" s="7"/>
      <c r="C125" s="7"/>
      <c r="D125" s="7"/>
      <c r="E125" s="7"/>
    </row>
    <row r="126" spans="1:7" x14ac:dyDescent="0.25">
      <c r="A126" s="13"/>
    </row>
    <row r="127" spans="1:7" x14ac:dyDescent="0.25">
      <c r="A127" s="3" t="s">
        <v>85</v>
      </c>
      <c r="B127" s="32" t="s">
        <v>88</v>
      </c>
      <c r="C127" s="32"/>
      <c r="D127" s="32"/>
      <c r="E127" s="32"/>
      <c r="G127" s="6">
        <f>_xlfn.MODE.SNGL(C9:C108)</f>
        <v>31</v>
      </c>
    </row>
    <row r="129" spans="1:7" x14ac:dyDescent="0.25">
      <c r="A129" s="3" t="s">
        <v>86</v>
      </c>
      <c r="B129" s="32" t="s">
        <v>89</v>
      </c>
      <c r="C129" s="32"/>
      <c r="D129" s="32"/>
      <c r="E129" s="32"/>
      <c r="G129" s="6">
        <f>MEDIAN(C9:C108)</f>
        <v>35</v>
      </c>
    </row>
    <row r="131" spans="1:7" x14ac:dyDescent="0.25">
      <c r="A131" s="3" t="s">
        <v>87</v>
      </c>
      <c r="B131" s="7" t="s">
        <v>90</v>
      </c>
      <c r="C131" s="7"/>
      <c r="D131" s="7"/>
      <c r="G131" s="6">
        <f>MAX(C9:C108)-MIN(C9:C108)</f>
        <v>18</v>
      </c>
    </row>
  </sheetData>
  <mergeCells count="6">
    <mergeCell ref="B127:E127"/>
    <mergeCell ref="B112:E112"/>
    <mergeCell ref="B129:E129"/>
    <mergeCell ref="A1:J1"/>
    <mergeCell ref="A3:J3"/>
    <mergeCell ref="A6:J6"/>
  </mergeCells>
  <phoneticPr fontId="4" type="noConversion"/>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34F7-AB56-40C8-B4C4-89882F2542F2}">
  <dimension ref="A1:N82"/>
  <sheetViews>
    <sheetView topLeftCell="A66" workbookViewId="0">
      <selection activeCell="H7" sqref="H7"/>
    </sheetView>
  </sheetViews>
  <sheetFormatPr defaultRowHeight="15" x14ac:dyDescent="0.25"/>
  <cols>
    <col min="1" max="1" width="28.42578125" bestFit="1" customWidth="1"/>
    <col min="2" max="2" width="15.7109375" customWidth="1"/>
    <col min="3" max="3" width="19.7109375" bestFit="1" customWidth="1"/>
    <col min="4" max="6" width="15.7109375" customWidth="1"/>
    <col min="10" max="10" width="11.5703125" customWidth="1"/>
    <col min="14" max="14" width="20.42578125" customWidth="1"/>
  </cols>
  <sheetData>
    <row r="1" spans="1:14" ht="18.75" x14ac:dyDescent="0.3">
      <c r="A1" s="35" t="s">
        <v>78</v>
      </c>
      <c r="B1" s="35"/>
      <c r="C1" s="35"/>
      <c r="D1" s="35"/>
      <c r="E1" s="35"/>
      <c r="F1" s="35"/>
      <c r="G1" s="35"/>
      <c r="H1" s="35"/>
      <c r="I1" s="35"/>
      <c r="J1" s="9"/>
      <c r="K1" s="9"/>
      <c r="L1" s="9"/>
      <c r="M1" s="9"/>
      <c r="N1" s="9"/>
    </row>
    <row r="3" spans="1:14" ht="57.75" customHeight="1" x14ac:dyDescent="0.25">
      <c r="A3" s="34" t="s">
        <v>196</v>
      </c>
      <c r="B3" s="34"/>
      <c r="C3" s="34"/>
      <c r="D3" s="34"/>
      <c r="E3" s="34"/>
      <c r="F3" s="34"/>
      <c r="G3" s="34"/>
      <c r="H3" s="34"/>
      <c r="I3" s="34"/>
      <c r="J3" s="8"/>
      <c r="K3" s="8"/>
      <c r="L3" s="8"/>
      <c r="M3" s="8"/>
      <c r="N3" s="8"/>
    </row>
    <row r="5" spans="1:14" x14ac:dyDescent="0.25">
      <c r="A5" t="s">
        <v>2</v>
      </c>
    </row>
    <row r="6" spans="1:14" x14ac:dyDescent="0.25">
      <c r="A6" s="32" t="s">
        <v>197</v>
      </c>
      <c r="B6" s="32"/>
      <c r="C6" s="32"/>
      <c r="D6" s="32"/>
      <c r="E6" s="32"/>
      <c r="F6" s="32"/>
      <c r="G6" s="32"/>
      <c r="H6" s="32"/>
      <c r="I6" s="32"/>
    </row>
    <row r="7" spans="1:14" x14ac:dyDescent="0.25"/>
    <row r="8" spans="1:14" x14ac:dyDescent="0.25">
      <c r="B8" s="2" t="s">
        <v>16</v>
      </c>
      <c r="C8" s="2" t="s">
        <v>198</v>
      </c>
    </row>
    <row r="9" spans="1:14" x14ac:dyDescent="0.25">
      <c r="B9" s="1" t="s">
        <v>199</v>
      </c>
      <c r="C9" s="1">
        <v>56</v>
      </c>
    </row>
    <row r="10" spans="1:14" x14ac:dyDescent="0.25">
      <c r="B10" s="1" t="s">
        <v>203</v>
      </c>
      <c r="C10" s="1">
        <v>40</v>
      </c>
    </row>
    <row r="11" spans="1:14" x14ac:dyDescent="0.25">
      <c r="B11" s="1" t="s">
        <v>204</v>
      </c>
      <c r="C11" s="1">
        <v>28</v>
      </c>
    </row>
    <row r="12" spans="1:14" x14ac:dyDescent="0.25">
      <c r="B12" s="1" t="s">
        <v>205</v>
      </c>
      <c r="C12" s="1">
        <v>73</v>
      </c>
    </row>
    <row r="13" spans="1:14" x14ac:dyDescent="0.25">
      <c r="B13" s="1" t="s">
        <v>206</v>
      </c>
      <c r="C13" s="1">
        <v>52</v>
      </c>
    </row>
    <row r="14" spans="1:14" x14ac:dyDescent="0.25">
      <c r="B14" s="1" t="s">
        <v>207</v>
      </c>
      <c r="C14" s="1">
        <v>61</v>
      </c>
    </row>
    <row r="15" spans="1:14" x14ac:dyDescent="0.25">
      <c r="B15" s="1" t="s">
        <v>208</v>
      </c>
      <c r="C15" s="1">
        <v>35</v>
      </c>
    </row>
    <row r="16" spans="1:14" x14ac:dyDescent="0.25">
      <c r="B16" s="1" t="s">
        <v>209</v>
      </c>
      <c r="C16" s="1">
        <v>40</v>
      </c>
    </row>
    <row r="17" spans="2:3" x14ac:dyDescent="0.25">
      <c r="B17" s="1" t="s">
        <v>210</v>
      </c>
      <c r="C17" s="1">
        <v>47</v>
      </c>
    </row>
    <row r="18" spans="2:3" x14ac:dyDescent="0.25">
      <c r="B18" s="1" t="s">
        <v>211</v>
      </c>
      <c r="C18" s="1">
        <v>65</v>
      </c>
    </row>
    <row r="19" spans="2:3" x14ac:dyDescent="0.25">
      <c r="B19" s="1" t="s">
        <v>212</v>
      </c>
      <c r="C19" s="1">
        <v>52</v>
      </c>
    </row>
    <row r="20" spans="2:3" x14ac:dyDescent="0.25">
      <c r="B20" s="1" t="s">
        <v>213</v>
      </c>
      <c r="C20" s="1">
        <v>44</v>
      </c>
    </row>
    <row r="21" spans="2:3" x14ac:dyDescent="0.25">
      <c r="B21" s="1" t="s">
        <v>214</v>
      </c>
      <c r="C21" s="1">
        <v>38</v>
      </c>
    </row>
    <row r="22" spans="2:3" x14ac:dyDescent="0.25">
      <c r="B22" s="1" t="s">
        <v>215</v>
      </c>
      <c r="C22" s="1">
        <v>60</v>
      </c>
    </row>
    <row r="23" spans="2:3" x14ac:dyDescent="0.25">
      <c r="B23" s="1" t="s">
        <v>216</v>
      </c>
      <c r="C23" s="1">
        <v>56</v>
      </c>
    </row>
    <row r="24" spans="2:3" x14ac:dyDescent="0.25">
      <c r="B24" s="1" t="s">
        <v>217</v>
      </c>
      <c r="C24" s="1">
        <v>40</v>
      </c>
    </row>
    <row r="25" spans="2:3" x14ac:dyDescent="0.25">
      <c r="B25" s="1" t="s">
        <v>218</v>
      </c>
      <c r="C25" s="1">
        <v>36</v>
      </c>
    </row>
    <row r="26" spans="2:3" x14ac:dyDescent="0.25">
      <c r="B26" s="1" t="s">
        <v>219</v>
      </c>
      <c r="C26" s="1">
        <v>49</v>
      </c>
    </row>
    <row r="27" spans="2:3" x14ac:dyDescent="0.25">
      <c r="B27" s="1" t="s">
        <v>220</v>
      </c>
      <c r="C27" s="1">
        <v>68</v>
      </c>
    </row>
    <row r="28" spans="2:3" x14ac:dyDescent="0.25">
      <c r="B28" s="1" t="s">
        <v>221</v>
      </c>
      <c r="C28" s="1">
        <v>57</v>
      </c>
    </row>
    <row r="29" spans="2:3" x14ac:dyDescent="0.25">
      <c r="B29" s="1" t="s">
        <v>222</v>
      </c>
      <c r="C29" s="1">
        <v>52</v>
      </c>
    </row>
    <row r="30" spans="2:3" x14ac:dyDescent="0.25">
      <c r="B30" s="1" t="s">
        <v>223</v>
      </c>
      <c r="C30" s="1">
        <v>63</v>
      </c>
    </row>
    <row r="31" spans="2:3" x14ac:dyDescent="0.25">
      <c r="B31" s="1" t="s">
        <v>224</v>
      </c>
      <c r="C31" s="1">
        <v>41</v>
      </c>
    </row>
    <row r="32" spans="2:3" x14ac:dyDescent="0.25">
      <c r="B32" s="1" t="s">
        <v>225</v>
      </c>
      <c r="C32" s="1">
        <v>48</v>
      </c>
    </row>
    <row r="33" spans="2:3" x14ac:dyDescent="0.25">
      <c r="B33" s="1" t="s">
        <v>226</v>
      </c>
      <c r="C33" s="1">
        <v>55</v>
      </c>
    </row>
    <row r="34" spans="2:3" x14ac:dyDescent="0.25">
      <c r="B34" s="1" t="s">
        <v>227</v>
      </c>
      <c r="C34" s="1">
        <v>42</v>
      </c>
    </row>
    <row r="35" spans="2:3" x14ac:dyDescent="0.25">
      <c r="B35" s="1" t="s">
        <v>228</v>
      </c>
      <c r="C35" s="1">
        <v>39</v>
      </c>
    </row>
    <row r="36" spans="2:3" x14ac:dyDescent="0.25">
      <c r="B36" s="1" t="s">
        <v>229</v>
      </c>
      <c r="C36" s="1">
        <v>58</v>
      </c>
    </row>
    <row r="37" spans="2:3" x14ac:dyDescent="0.25">
      <c r="B37" s="1" t="s">
        <v>230</v>
      </c>
      <c r="C37" s="1">
        <v>62</v>
      </c>
    </row>
    <row r="38" spans="2:3" x14ac:dyDescent="0.25">
      <c r="B38" s="1" t="s">
        <v>231</v>
      </c>
      <c r="C38" s="1">
        <v>49</v>
      </c>
    </row>
    <row r="39" spans="2:3" x14ac:dyDescent="0.25">
      <c r="B39" s="1" t="s">
        <v>232</v>
      </c>
      <c r="C39" s="1">
        <v>59</v>
      </c>
    </row>
    <row r="40" spans="2:3" x14ac:dyDescent="0.25">
      <c r="B40" s="1" t="s">
        <v>233</v>
      </c>
      <c r="C40" s="1">
        <v>45</v>
      </c>
    </row>
    <row r="41" spans="2:3" x14ac:dyDescent="0.25">
      <c r="B41" s="1" t="s">
        <v>234</v>
      </c>
      <c r="C41" s="1">
        <v>47</v>
      </c>
    </row>
    <row r="42" spans="2:3" x14ac:dyDescent="0.25">
      <c r="B42" s="1" t="s">
        <v>235</v>
      </c>
      <c r="C42" s="1">
        <v>51</v>
      </c>
    </row>
    <row r="43" spans="2:3" x14ac:dyDescent="0.25">
      <c r="B43" s="1" t="s">
        <v>236</v>
      </c>
      <c r="C43" s="1">
        <v>65</v>
      </c>
    </row>
    <row r="44" spans="2:3" x14ac:dyDescent="0.25">
      <c r="B44" s="1" t="s">
        <v>237</v>
      </c>
      <c r="C44" s="1">
        <v>41</v>
      </c>
    </row>
    <row r="45" spans="2:3" x14ac:dyDescent="0.25">
      <c r="B45" s="1" t="s">
        <v>238</v>
      </c>
      <c r="C45" s="1">
        <v>48</v>
      </c>
    </row>
    <row r="46" spans="2:3" x14ac:dyDescent="0.25">
      <c r="B46" s="1" t="s">
        <v>239</v>
      </c>
      <c r="C46" s="1">
        <v>55</v>
      </c>
    </row>
    <row r="47" spans="2:3" x14ac:dyDescent="0.25">
      <c r="B47" s="1" t="s">
        <v>240</v>
      </c>
      <c r="C47" s="1">
        <v>42</v>
      </c>
    </row>
    <row r="48" spans="2:3" x14ac:dyDescent="0.25">
      <c r="B48" s="1" t="s">
        <v>241</v>
      </c>
      <c r="C48" s="1">
        <v>39</v>
      </c>
    </row>
    <row r="49" spans="1:7" x14ac:dyDescent="0.25">
      <c r="B49" s="1" t="s">
        <v>242</v>
      </c>
      <c r="C49" s="1">
        <v>58</v>
      </c>
    </row>
    <row r="50" spans="1:7" x14ac:dyDescent="0.25">
      <c r="B50" s="1" t="s">
        <v>243</v>
      </c>
      <c r="C50" s="1">
        <v>62</v>
      </c>
    </row>
    <row r="51" spans="1:7" x14ac:dyDescent="0.25">
      <c r="B51" s="1" t="s">
        <v>244</v>
      </c>
      <c r="C51" s="1">
        <v>49</v>
      </c>
    </row>
    <row r="52" spans="1:7" x14ac:dyDescent="0.25">
      <c r="B52" s="1" t="s">
        <v>245</v>
      </c>
      <c r="C52" s="1">
        <v>59</v>
      </c>
    </row>
    <row r="53" spans="1:7" x14ac:dyDescent="0.25">
      <c r="B53" s="1" t="s">
        <v>246</v>
      </c>
      <c r="C53" s="1">
        <v>45</v>
      </c>
    </row>
    <row r="54" spans="1:7" x14ac:dyDescent="0.25">
      <c r="B54" s="1" t="s">
        <v>247</v>
      </c>
      <c r="C54" s="1">
        <v>47</v>
      </c>
    </row>
    <row r="55" spans="1:7" x14ac:dyDescent="0.25">
      <c r="B55" s="1" t="s">
        <v>248</v>
      </c>
      <c r="C55" s="1">
        <v>51</v>
      </c>
    </row>
    <row r="56" spans="1:7" x14ac:dyDescent="0.25">
      <c r="B56" s="1" t="s">
        <v>249</v>
      </c>
      <c r="C56" s="1">
        <v>65</v>
      </c>
    </row>
    <row r="57" spans="1:7" x14ac:dyDescent="0.25">
      <c r="B57" s="1" t="s">
        <v>250</v>
      </c>
      <c r="C57" s="1">
        <v>43</v>
      </c>
    </row>
    <row r="58" spans="1:7" x14ac:dyDescent="0.25">
      <c r="B58" s="1" t="s">
        <v>251</v>
      </c>
      <c r="C58" s="1">
        <v>58</v>
      </c>
    </row>
    <row r="60" spans="1:7" x14ac:dyDescent="0.25">
      <c r="A60" s="5" t="s">
        <v>6</v>
      </c>
      <c r="G60" s="5" t="s">
        <v>13</v>
      </c>
    </row>
    <row r="62" spans="1:7" x14ac:dyDescent="0.25">
      <c r="A62" s="3" t="s">
        <v>83</v>
      </c>
      <c r="B62" s="32" t="s">
        <v>84</v>
      </c>
      <c r="C62" s="32"/>
      <c r="D62" s="32"/>
      <c r="E62" s="32"/>
    </row>
    <row r="63" spans="1:7" x14ac:dyDescent="0.25">
      <c r="A63" s="13"/>
      <c r="B63" s="7"/>
      <c r="C63" s="7"/>
      <c r="D63" s="7"/>
      <c r="E63" s="7"/>
    </row>
    <row r="64" spans="1:7" x14ac:dyDescent="0.25">
      <c r="A64" s="16" t="s">
        <v>191</v>
      </c>
      <c r="B64" s="1" t="s">
        <v>192</v>
      </c>
      <c r="C64" s="7"/>
      <c r="D64" s="7"/>
      <c r="E64" s="7"/>
    </row>
    <row r="65" spans="1:7" x14ac:dyDescent="0.25">
      <c r="A65" s="16" t="s">
        <v>193</v>
      </c>
      <c r="B65" s="1">
        <f>COUNTIFS($B$9:$C$58,"&gt;=21",$B$9:$C$58,"&lt;=30")</f>
        <v>1</v>
      </c>
      <c r="C65" s="7"/>
      <c r="D65" s="7"/>
      <c r="E65" s="7"/>
    </row>
    <row r="66" spans="1:7" x14ac:dyDescent="0.25">
      <c r="A66" s="16" t="s">
        <v>194</v>
      </c>
      <c r="B66" s="1">
        <f>COUNTIFS($B$9:$C$58,"&gt;=31",$B$9:$C$58,"&lt;=40")</f>
        <v>8</v>
      </c>
      <c r="C66" s="7"/>
      <c r="D66" s="7"/>
      <c r="E66" s="7"/>
    </row>
    <row r="67" spans="1:7" x14ac:dyDescent="0.25">
      <c r="A67" s="16" t="s">
        <v>195</v>
      </c>
      <c r="B67" s="1">
        <f>COUNTIFS($B$9:$C$58,"&gt;=41",$B$9:$C$58,"&lt;=50")</f>
        <v>16</v>
      </c>
      <c r="C67" s="7"/>
      <c r="D67" s="7"/>
      <c r="E67" s="7"/>
    </row>
    <row r="68" spans="1:7" x14ac:dyDescent="0.25">
      <c r="A68" s="17" t="s">
        <v>200</v>
      </c>
      <c r="B68" s="1">
        <f>COUNTIFS($B$9:$C$58,"&gt;=51",$B$9:$C$58,"&lt;=60")</f>
        <v>16</v>
      </c>
      <c r="C68" s="7"/>
      <c r="D68" s="7"/>
      <c r="E68" s="7"/>
    </row>
    <row r="69" spans="1:7" x14ac:dyDescent="0.25">
      <c r="A69" s="16" t="s">
        <v>201</v>
      </c>
      <c r="B69" s="1">
        <f>COUNTIFS($B$9:$C$58,"&gt;=61",$B$9:$C$58,"&lt;=70")</f>
        <v>8</v>
      </c>
      <c r="C69" s="7"/>
      <c r="D69" s="7"/>
      <c r="E69" s="7"/>
    </row>
    <row r="70" spans="1:7" x14ac:dyDescent="0.25">
      <c r="A70" s="16" t="s">
        <v>202</v>
      </c>
      <c r="B70" s="1">
        <f>COUNTIFS($B$9:$C$58,"&gt;=71",$B$9:$C$58,"&lt;=80")</f>
        <v>1</v>
      </c>
      <c r="C70" s="7"/>
      <c r="D70" s="7"/>
      <c r="E70" s="7"/>
    </row>
    <row r="71" spans="1:7" x14ac:dyDescent="0.25">
      <c r="A71" s="13"/>
      <c r="B71" s="7"/>
      <c r="C71" s="7"/>
      <c r="D71" s="7"/>
      <c r="E71" s="7"/>
    </row>
    <row r="72" spans="1:7" x14ac:dyDescent="0.25">
      <c r="A72" s="13"/>
      <c r="B72" s="7"/>
      <c r="C72" s="7"/>
      <c r="D72" s="7"/>
      <c r="E72" s="7"/>
    </row>
    <row r="73" spans="1:7" x14ac:dyDescent="0.25">
      <c r="A73" s="13"/>
      <c r="B73" s="7"/>
      <c r="C73" s="7"/>
      <c r="D73" s="7"/>
      <c r="E73" s="7"/>
    </row>
    <row r="74" spans="1:7" x14ac:dyDescent="0.25">
      <c r="A74" s="13"/>
      <c r="B74" s="7"/>
      <c r="C74" s="7"/>
      <c r="D74" s="7"/>
      <c r="E74" s="7"/>
    </row>
    <row r="75" spans="1:7" x14ac:dyDescent="0.25">
      <c r="A75" s="13"/>
      <c r="B75" s="7"/>
      <c r="C75" s="7"/>
      <c r="D75" s="7"/>
      <c r="E75" s="7"/>
    </row>
    <row r="76" spans="1:7" x14ac:dyDescent="0.25">
      <c r="A76" s="13"/>
      <c r="B76" s="7"/>
      <c r="C76" s="7"/>
      <c r="D76" s="7"/>
      <c r="E76" s="7"/>
    </row>
    <row r="77" spans="1:7" x14ac:dyDescent="0.25">
      <c r="A77" s="13"/>
    </row>
    <row r="78" spans="1:7" x14ac:dyDescent="0.25">
      <c r="A78" s="3" t="s">
        <v>85</v>
      </c>
      <c r="B78" s="32" t="s">
        <v>88</v>
      </c>
      <c r="C78" s="32"/>
      <c r="D78" s="32"/>
      <c r="E78" s="32"/>
      <c r="G78" s="6">
        <f>_xlfn.MODE.SNGL(C9:C58)</f>
        <v>40</v>
      </c>
    </row>
    <row r="80" spans="1:7" x14ac:dyDescent="0.25">
      <c r="A80" s="3" t="s">
        <v>86</v>
      </c>
      <c r="B80" s="32" t="s">
        <v>89</v>
      </c>
      <c r="C80" s="32"/>
      <c r="D80" s="32"/>
      <c r="E80" s="32"/>
      <c r="G80" s="6">
        <f>MEDIAN(C9:C58)</f>
        <v>50</v>
      </c>
    </row>
    <row r="82" spans="1:7" x14ac:dyDescent="0.25">
      <c r="A82" s="3" t="s">
        <v>87</v>
      </c>
      <c r="B82" s="7" t="s">
        <v>90</v>
      </c>
      <c r="C82" s="7"/>
      <c r="D82" s="7"/>
      <c r="G82" s="6">
        <f>MAX(C9:C58)-MIN(C9:C58)</f>
        <v>45</v>
      </c>
    </row>
  </sheetData>
  <mergeCells count="6">
    <mergeCell ref="B80:E80"/>
    <mergeCell ref="A1:I1"/>
    <mergeCell ref="A3:I3"/>
    <mergeCell ref="A6:I6"/>
    <mergeCell ref="B62:E62"/>
    <mergeCell ref="B78:E78"/>
  </mergeCells>
  <phoneticPr fontId="4" type="noConversion"/>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C13D-CBA8-4781-A533-71B83BF735E6}">
  <dimension ref="A1:O41"/>
  <sheetViews>
    <sheetView topLeftCell="A40" workbookViewId="0">
      <selection activeCell="E10" sqref="E10"/>
    </sheetView>
  </sheetViews>
  <sheetFormatPr defaultRowHeight="15" x14ac:dyDescent="0.25"/>
  <cols>
    <col min="1" max="1" width="28.42578125" bestFit="1" customWidth="1"/>
    <col min="2" max="2" width="15.7109375" customWidth="1"/>
    <col min="3" max="3" width="19.7109375" bestFit="1"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265</v>
      </c>
      <c r="B3" s="34"/>
      <c r="C3" s="34"/>
      <c r="D3" s="34"/>
      <c r="E3" s="34"/>
      <c r="F3" s="34"/>
      <c r="G3" s="34"/>
      <c r="H3" s="34"/>
      <c r="I3" s="34"/>
      <c r="J3" s="34"/>
      <c r="K3" s="8"/>
      <c r="L3" s="8"/>
      <c r="M3" s="8"/>
      <c r="N3" s="8"/>
      <c r="O3" s="8"/>
    </row>
    <row r="5" spans="1:15" x14ac:dyDescent="0.25">
      <c r="A5" t="s">
        <v>2</v>
      </c>
    </row>
    <row r="6" spans="1:15" x14ac:dyDescent="0.25">
      <c r="A6" s="32" t="s">
        <v>252</v>
      </c>
      <c r="B6" s="32"/>
      <c r="C6" s="32"/>
      <c r="D6" s="32"/>
      <c r="E6" s="32"/>
      <c r="F6" s="32"/>
      <c r="G6" s="32"/>
      <c r="H6" s="32"/>
      <c r="I6" s="32"/>
      <c r="J6" s="32"/>
    </row>
    <row r="7" spans="1:15" x14ac:dyDescent="0.25"/>
    <row r="8" spans="1:15" x14ac:dyDescent="0.25">
      <c r="B8" s="2" t="s">
        <v>253</v>
      </c>
      <c r="C8" s="2" t="s">
        <v>192</v>
      </c>
    </row>
    <row r="9" spans="1:15" x14ac:dyDescent="0.25">
      <c r="B9" s="2" t="s">
        <v>254</v>
      </c>
      <c r="C9" s="2">
        <v>30</v>
      </c>
    </row>
    <row r="10" spans="1:15" x14ac:dyDescent="0.25">
      <c r="B10" s="2" t="s">
        <v>255</v>
      </c>
      <c r="C10" s="2">
        <v>40</v>
      </c>
    </row>
    <row r="11" spans="1:15" x14ac:dyDescent="0.25">
      <c r="B11" s="2" t="s">
        <v>256</v>
      </c>
      <c r="C11" s="2">
        <v>20</v>
      </c>
    </row>
    <row r="12" spans="1:15" x14ac:dyDescent="0.25">
      <c r="B12" s="2" t="s">
        <v>257</v>
      </c>
      <c r="C12" s="2">
        <v>10</v>
      </c>
    </row>
    <row r="13" spans="1:15" x14ac:dyDescent="0.25">
      <c r="B13" s="2" t="s">
        <v>258</v>
      </c>
      <c r="C13" s="2">
        <v>45</v>
      </c>
    </row>
    <row r="14" spans="1:15" x14ac:dyDescent="0.25">
      <c r="B14" s="2" t="s">
        <v>259</v>
      </c>
      <c r="C14" s="2">
        <v>25</v>
      </c>
    </row>
    <row r="15" spans="1:15" x14ac:dyDescent="0.25">
      <c r="B15" s="2" t="s">
        <v>260</v>
      </c>
      <c r="C15" s="2">
        <v>30</v>
      </c>
    </row>
    <row r="17" spans="1:7" x14ac:dyDescent="0.25">
      <c r="A17" s="5" t="s">
        <v>6</v>
      </c>
      <c r="G17" s="11"/>
    </row>
    <row r="19" spans="1:7" x14ac:dyDescent="0.25">
      <c r="A19" s="32" t="s">
        <v>261</v>
      </c>
      <c r="B19" s="32"/>
      <c r="C19" s="32"/>
      <c r="D19" s="32"/>
    </row>
    <row r="34" spans="1:3" x14ac:dyDescent="0.25">
      <c r="A34" s="5" t="s">
        <v>6</v>
      </c>
    </row>
    <row r="35" spans="1:3" x14ac:dyDescent="0.25">
      <c r="A35" s="32" t="s">
        <v>262</v>
      </c>
      <c r="B35" s="32"/>
      <c r="C35" s="32"/>
    </row>
    <row r="37" spans="1:3" x14ac:dyDescent="0.25">
      <c r="A37" s="5" t="s">
        <v>13</v>
      </c>
      <c r="B37">
        <f>MAX(C9:C15)</f>
        <v>45</v>
      </c>
      <c r="C37" s="18" t="s">
        <v>263</v>
      </c>
    </row>
    <row r="38" spans="1:3" x14ac:dyDescent="0.25">
      <c r="A38" s="11"/>
      <c r="C38" s="18"/>
    </row>
    <row r="40" spans="1:3" x14ac:dyDescent="0.25">
      <c r="A40" s="5" t="s">
        <v>6</v>
      </c>
    </row>
    <row r="41" spans="1:3" x14ac:dyDescent="0.25">
      <c r="A41" s="32" t="s">
        <v>264</v>
      </c>
      <c r="B41" s="32"/>
      <c r="C41" s="32"/>
    </row>
  </sheetData>
  <mergeCells count="6">
    <mergeCell ref="A19:D19"/>
    <mergeCell ref="A35:C35"/>
    <mergeCell ref="A41:C41"/>
    <mergeCell ref="A1:J1"/>
    <mergeCell ref="A3:J3"/>
    <mergeCell ref="A6:J6"/>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858C0-2369-4A5C-B50A-865E4AB124E6}">
  <dimension ref="A1:O136"/>
  <sheetViews>
    <sheetView topLeftCell="A139" zoomScaleNormal="100" workbookViewId="0">
      <selection activeCell="F10" sqref="F10"/>
    </sheetView>
  </sheetViews>
  <sheetFormatPr defaultRowHeight="15" x14ac:dyDescent="0.25"/>
  <cols>
    <col min="1" max="1" width="28.42578125" bestFit="1" customWidth="1"/>
    <col min="2" max="2" width="15.7109375" customWidth="1"/>
    <col min="3" max="3" width="32.42578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266</v>
      </c>
      <c r="B3" s="34"/>
      <c r="C3" s="34"/>
      <c r="D3" s="34"/>
      <c r="E3" s="34"/>
      <c r="F3" s="34"/>
      <c r="G3" s="34"/>
      <c r="H3" s="34"/>
      <c r="I3" s="34"/>
      <c r="J3" s="34"/>
      <c r="K3" s="8"/>
      <c r="L3" s="8"/>
      <c r="M3" s="8"/>
      <c r="N3" s="8"/>
      <c r="O3" s="8"/>
    </row>
    <row r="5" spans="1:15" x14ac:dyDescent="0.25">
      <c r="A5" t="s">
        <v>2</v>
      </c>
    </row>
    <row r="6" spans="1:15" x14ac:dyDescent="0.25">
      <c r="A6" s="32" t="s">
        <v>267</v>
      </c>
      <c r="B6" s="32"/>
      <c r="C6" s="32"/>
      <c r="D6" s="32"/>
      <c r="E6" s="32"/>
      <c r="F6" s="32"/>
      <c r="G6" s="32"/>
      <c r="H6" s="32"/>
      <c r="I6" s="32"/>
      <c r="J6" s="32"/>
    </row>
    <row r="7" spans="1:15" x14ac:dyDescent="0.25"/>
    <row r="8" spans="1:15" x14ac:dyDescent="0.25">
      <c r="B8" s="2" t="s">
        <v>16</v>
      </c>
      <c r="C8" s="2" t="s">
        <v>61</v>
      </c>
    </row>
    <row r="9" spans="1:15" x14ac:dyDescent="0.25">
      <c r="B9" s="2" t="s">
        <v>268</v>
      </c>
      <c r="C9" s="2">
        <v>4</v>
      </c>
    </row>
    <row r="10" spans="1:15" x14ac:dyDescent="0.25">
      <c r="B10" s="2" t="s">
        <v>272</v>
      </c>
      <c r="C10" s="2">
        <v>5</v>
      </c>
    </row>
    <row r="11" spans="1:15" x14ac:dyDescent="0.25">
      <c r="B11" s="2" t="s">
        <v>273</v>
      </c>
      <c r="C11" s="2">
        <v>3</v>
      </c>
    </row>
    <row r="12" spans="1:15" x14ac:dyDescent="0.25">
      <c r="B12" s="2" t="s">
        <v>274</v>
      </c>
      <c r="C12" s="2">
        <v>4</v>
      </c>
    </row>
    <row r="13" spans="1:15" x14ac:dyDescent="0.25">
      <c r="B13" s="2" t="s">
        <v>275</v>
      </c>
      <c r="C13" s="2">
        <v>4</v>
      </c>
    </row>
    <row r="14" spans="1:15" x14ac:dyDescent="0.25">
      <c r="B14" s="2" t="s">
        <v>276</v>
      </c>
      <c r="C14" s="2">
        <v>3</v>
      </c>
    </row>
    <row r="15" spans="1:15" x14ac:dyDescent="0.25">
      <c r="B15" s="2" t="s">
        <v>277</v>
      </c>
      <c r="C15" s="2">
        <v>2</v>
      </c>
    </row>
    <row r="16" spans="1:15" x14ac:dyDescent="0.25">
      <c r="B16" s="2" t="s">
        <v>278</v>
      </c>
      <c r="C16" s="2">
        <v>5</v>
      </c>
    </row>
    <row r="17" spans="2:3" x14ac:dyDescent="0.25">
      <c r="B17" s="2" t="s">
        <v>279</v>
      </c>
      <c r="C17" s="2">
        <v>4</v>
      </c>
    </row>
    <row r="18" spans="2:3" x14ac:dyDescent="0.25">
      <c r="B18" s="2" t="s">
        <v>280</v>
      </c>
      <c r="C18" s="2">
        <v>3</v>
      </c>
    </row>
    <row r="19" spans="2:3" x14ac:dyDescent="0.25">
      <c r="B19" s="2" t="s">
        <v>281</v>
      </c>
      <c r="C19" s="2">
        <v>5</v>
      </c>
    </row>
    <row r="20" spans="2:3" x14ac:dyDescent="0.25">
      <c r="B20" s="2" t="s">
        <v>282</v>
      </c>
      <c r="C20" s="2">
        <v>4</v>
      </c>
    </row>
    <row r="21" spans="2:3" x14ac:dyDescent="0.25">
      <c r="B21" s="2" t="s">
        <v>283</v>
      </c>
      <c r="C21" s="2">
        <v>2</v>
      </c>
    </row>
    <row r="22" spans="2:3" x14ac:dyDescent="0.25">
      <c r="B22" s="2" t="s">
        <v>284</v>
      </c>
      <c r="C22" s="2">
        <v>3</v>
      </c>
    </row>
    <row r="23" spans="2:3" x14ac:dyDescent="0.25">
      <c r="B23" s="2" t="s">
        <v>285</v>
      </c>
      <c r="C23" s="2">
        <v>4</v>
      </c>
    </row>
    <row r="24" spans="2:3" x14ac:dyDescent="0.25">
      <c r="B24" s="2" t="s">
        <v>286</v>
      </c>
      <c r="C24" s="2">
        <v>5</v>
      </c>
    </row>
    <row r="25" spans="2:3" x14ac:dyDescent="0.25">
      <c r="B25" s="2" t="s">
        <v>287</v>
      </c>
      <c r="C25" s="2">
        <v>3</v>
      </c>
    </row>
    <row r="26" spans="2:3" x14ac:dyDescent="0.25">
      <c r="B26" s="2" t="s">
        <v>288</v>
      </c>
      <c r="C26" s="2">
        <v>4</v>
      </c>
    </row>
    <row r="27" spans="2:3" x14ac:dyDescent="0.25">
      <c r="B27" s="2" t="s">
        <v>289</v>
      </c>
      <c r="C27" s="2">
        <v>5</v>
      </c>
    </row>
    <row r="28" spans="2:3" x14ac:dyDescent="0.25">
      <c r="B28" s="2" t="s">
        <v>290</v>
      </c>
      <c r="C28" s="2">
        <v>3</v>
      </c>
    </row>
    <row r="29" spans="2:3" x14ac:dyDescent="0.25">
      <c r="B29" s="2" t="s">
        <v>291</v>
      </c>
      <c r="C29" s="2">
        <v>4</v>
      </c>
    </row>
    <row r="30" spans="2:3" x14ac:dyDescent="0.25">
      <c r="B30" s="2" t="s">
        <v>292</v>
      </c>
      <c r="C30" s="2">
        <v>3</v>
      </c>
    </row>
    <row r="31" spans="2:3" x14ac:dyDescent="0.25">
      <c r="B31" s="2" t="s">
        <v>293</v>
      </c>
      <c r="C31" s="2">
        <v>2</v>
      </c>
    </row>
    <row r="32" spans="2:3" x14ac:dyDescent="0.25">
      <c r="B32" s="2" t="s">
        <v>294</v>
      </c>
      <c r="C32" s="2">
        <v>4</v>
      </c>
    </row>
    <row r="33" spans="2:3" x14ac:dyDescent="0.25">
      <c r="B33" s="2" t="s">
        <v>295</v>
      </c>
      <c r="C33" s="2">
        <v>5</v>
      </c>
    </row>
    <row r="34" spans="2:3" x14ac:dyDescent="0.25">
      <c r="B34" s="2" t="s">
        <v>296</v>
      </c>
      <c r="C34" s="2">
        <v>3</v>
      </c>
    </row>
    <row r="35" spans="2:3" x14ac:dyDescent="0.25">
      <c r="B35" s="2" t="s">
        <v>297</v>
      </c>
      <c r="C35" s="2">
        <v>4</v>
      </c>
    </row>
    <row r="36" spans="2:3" x14ac:dyDescent="0.25">
      <c r="B36" s="2" t="s">
        <v>298</v>
      </c>
      <c r="C36" s="2">
        <v>5</v>
      </c>
    </row>
    <row r="37" spans="2:3" x14ac:dyDescent="0.25">
      <c r="B37" s="2" t="s">
        <v>299</v>
      </c>
      <c r="C37" s="2">
        <v>4</v>
      </c>
    </row>
    <row r="38" spans="2:3" x14ac:dyDescent="0.25">
      <c r="B38" s="2" t="s">
        <v>300</v>
      </c>
      <c r="C38" s="2">
        <v>3</v>
      </c>
    </row>
    <row r="39" spans="2:3" x14ac:dyDescent="0.25">
      <c r="B39" s="2" t="s">
        <v>301</v>
      </c>
      <c r="C39" s="2">
        <v>3</v>
      </c>
    </row>
    <row r="40" spans="2:3" x14ac:dyDescent="0.25">
      <c r="B40" s="2" t="s">
        <v>302</v>
      </c>
      <c r="C40" s="2">
        <v>4</v>
      </c>
    </row>
    <row r="41" spans="2:3" x14ac:dyDescent="0.25">
      <c r="B41" s="2" t="s">
        <v>303</v>
      </c>
      <c r="C41" s="2">
        <v>5</v>
      </c>
    </row>
    <row r="42" spans="2:3" x14ac:dyDescent="0.25">
      <c r="B42" s="2" t="s">
        <v>304</v>
      </c>
      <c r="C42" s="2">
        <v>2</v>
      </c>
    </row>
    <row r="43" spans="2:3" x14ac:dyDescent="0.25">
      <c r="B43" s="2" t="s">
        <v>305</v>
      </c>
      <c r="C43" s="2">
        <v>3</v>
      </c>
    </row>
    <row r="44" spans="2:3" x14ac:dyDescent="0.25">
      <c r="B44" s="2" t="s">
        <v>306</v>
      </c>
      <c r="C44" s="2">
        <v>4</v>
      </c>
    </row>
    <row r="45" spans="2:3" x14ac:dyDescent="0.25">
      <c r="B45" s="2" t="s">
        <v>307</v>
      </c>
      <c r="C45" s="2">
        <v>4</v>
      </c>
    </row>
    <row r="46" spans="2:3" x14ac:dyDescent="0.25">
      <c r="B46" s="2" t="s">
        <v>308</v>
      </c>
      <c r="C46" s="2">
        <v>3</v>
      </c>
    </row>
    <row r="47" spans="2:3" x14ac:dyDescent="0.25">
      <c r="B47" s="2" t="s">
        <v>309</v>
      </c>
      <c r="C47" s="2">
        <v>5</v>
      </c>
    </row>
    <row r="48" spans="2:3" x14ac:dyDescent="0.25">
      <c r="B48" s="2" t="s">
        <v>310</v>
      </c>
      <c r="C48" s="2">
        <v>4</v>
      </c>
    </row>
    <row r="49" spans="2:3" x14ac:dyDescent="0.25">
      <c r="B49" s="2" t="s">
        <v>311</v>
      </c>
      <c r="C49" s="2">
        <v>3</v>
      </c>
    </row>
    <row r="50" spans="2:3" x14ac:dyDescent="0.25">
      <c r="B50" s="2" t="s">
        <v>312</v>
      </c>
      <c r="C50" s="2">
        <v>4</v>
      </c>
    </row>
    <row r="51" spans="2:3" x14ac:dyDescent="0.25">
      <c r="B51" s="2" t="s">
        <v>313</v>
      </c>
      <c r="C51" s="2">
        <v>5</v>
      </c>
    </row>
    <row r="52" spans="2:3" x14ac:dyDescent="0.25">
      <c r="B52" s="2" t="s">
        <v>314</v>
      </c>
      <c r="C52" s="2">
        <v>4</v>
      </c>
    </row>
    <row r="53" spans="2:3" x14ac:dyDescent="0.25">
      <c r="B53" s="2" t="s">
        <v>315</v>
      </c>
      <c r="C53" s="2">
        <v>2</v>
      </c>
    </row>
    <row r="54" spans="2:3" x14ac:dyDescent="0.25">
      <c r="B54" s="2" t="s">
        <v>316</v>
      </c>
      <c r="C54" s="2">
        <v>3</v>
      </c>
    </row>
    <row r="55" spans="2:3" x14ac:dyDescent="0.25">
      <c r="B55" s="2" t="s">
        <v>317</v>
      </c>
      <c r="C55" s="2">
        <v>4</v>
      </c>
    </row>
    <row r="56" spans="2:3" x14ac:dyDescent="0.25">
      <c r="B56" s="2" t="s">
        <v>318</v>
      </c>
      <c r="C56" s="2">
        <v>5</v>
      </c>
    </row>
    <row r="57" spans="2:3" x14ac:dyDescent="0.25">
      <c r="B57" s="2" t="s">
        <v>319</v>
      </c>
      <c r="C57" s="2">
        <v>3</v>
      </c>
    </row>
    <row r="58" spans="2:3" x14ac:dyDescent="0.25">
      <c r="B58" s="2" t="s">
        <v>320</v>
      </c>
      <c r="C58" s="2">
        <v>4</v>
      </c>
    </row>
    <row r="59" spans="2:3" x14ac:dyDescent="0.25">
      <c r="B59" s="2" t="s">
        <v>321</v>
      </c>
      <c r="C59" s="2">
        <v>5</v>
      </c>
    </row>
    <row r="60" spans="2:3" x14ac:dyDescent="0.25">
      <c r="B60" s="2" t="s">
        <v>322</v>
      </c>
      <c r="C60" s="2">
        <v>4</v>
      </c>
    </row>
    <row r="61" spans="2:3" x14ac:dyDescent="0.25">
      <c r="B61" s="2" t="s">
        <v>323</v>
      </c>
      <c r="C61" s="2">
        <v>3</v>
      </c>
    </row>
    <row r="62" spans="2:3" x14ac:dyDescent="0.25">
      <c r="B62" s="2" t="s">
        <v>324</v>
      </c>
      <c r="C62" s="2">
        <v>4</v>
      </c>
    </row>
    <row r="63" spans="2:3" x14ac:dyDescent="0.25">
      <c r="B63" s="2" t="s">
        <v>325</v>
      </c>
      <c r="C63" s="2">
        <v>5</v>
      </c>
    </row>
    <row r="64" spans="2:3" x14ac:dyDescent="0.25">
      <c r="B64" s="2" t="s">
        <v>326</v>
      </c>
      <c r="C64" s="2">
        <v>3</v>
      </c>
    </row>
    <row r="65" spans="2:3" x14ac:dyDescent="0.25">
      <c r="B65" s="2" t="s">
        <v>327</v>
      </c>
      <c r="C65" s="2">
        <v>4</v>
      </c>
    </row>
    <row r="66" spans="2:3" x14ac:dyDescent="0.25">
      <c r="B66" s="2" t="s">
        <v>328</v>
      </c>
      <c r="C66" s="2">
        <v>5</v>
      </c>
    </row>
    <row r="67" spans="2:3" x14ac:dyDescent="0.25">
      <c r="B67" s="2" t="s">
        <v>329</v>
      </c>
      <c r="C67" s="2">
        <v>4</v>
      </c>
    </row>
    <row r="68" spans="2:3" x14ac:dyDescent="0.25">
      <c r="B68" s="2" t="s">
        <v>330</v>
      </c>
      <c r="C68" s="2">
        <v>3</v>
      </c>
    </row>
    <row r="69" spans="2:3" x14ac:dyDescent="0.25">
      <c r="B69" s="2" t="s">
        <v>331</v>
      </c>
      <c r="C69" s="2">
        <v>3</v>
      </c>
    </row>
    <row r="70" spans="2:3" x14ac:dyDescent="0.25">
      <c r="B70" s="2" t="s">
        <v>332</v>
      </c>
      <c r="C70" s="2">
        <v>4</v>
      </c>
    </row>
    <row r="71" spans="2:3" x14ac:dyDescent="0.25">
      <c r="B71" s="2" t="s">
        <v>333</v>
      </c>
      <c r="C71" s="2">
        <v>5</v>
      </c>
    </row>
    <row r="72" spans="2:3" x14ac:dyDescent="0.25">
      <c r="B72" s="2" t="s">
        <v>334</v>
      </c>
      <c r="C72" s="2">
        <v>2</v>
      </c>
    </row>
    <row r="73" spans="2:3" x14ac:dyDescent="0.25">
      <c r="B73" s="2" t="s">
        <v>335</v>
      </c>
      <c r="C73" s="2">
        <v>3</v>
      </c>
    </row>
    <row r="74" spans="2:3" x14ac:dyDescent="0.25">
      <c r="B74" s="2" t="s">
        <v>336</v>
      </c>
      <c r="C74" s="2">
        <v>4</v>
      </c>
    </row>
    <row r="75" spans="2:3" x14ac:dyDescent="0.25">
      <c r="B75" s="2" t="s">
        <v>337</v>
      </c>
      <c r="C75" s="2">
        <v>4</v>
      </c>
    </row>
    <row r="76" spans="2:3" x14ac:dyDescent="0.25">
      <c r="B76" s="2" t="s">
        <v>338</v>
      </c>
      <c r="C76" s="2">
        <v>3</v>
      </c>
    </row>
    <row r="77" spans="2:3" x14ac:dyDescent="0.25">
      <c r="B77" s="2" t="s">
        <v>339</v>
      </c>
      <c r="C77" s="2">
        <v>5</v>
      </c>
    </row>
    <row r="78" spans="2:3" x14ac:dyDescent="0.25">
      <c r="B78" s="2" t="s">
        <v>340</v>
      </c>
      <c r="C78" s="2">
        <v>4</v>
      </c>
    </row>
    <row r="79" spans="2:3" x14ac:dyDescent="0.25">
      <c r="B79" s="2" t="s">
        <v>341</v>
      </c>
      <c r="C79" s="2">
        <v>3</v>
      </c>
    </row>
    <row r="80" spans="2:3" x14ac:dyDescent="0.25">
      <c r="B80" s="2" t="s">
        <v>342</v>
      </c>
      <c r="C80" s="2">
        <v>4</v>
      </c>
    </row>
    <row r="81" spans="2:3" x14ac:dyDescent="0.25">
      <c r="B81" s="2" t="s">
        <v>343</v>
      </c>
      <c r="C81" s="2">
        <v>5</v>
      </c>
    </row>
    <row r="82" spans="2:3" x14ac:dyDescent="0.25">
      <c r="B82" s="2" t="s">
        <v>344</v>
      </c>
      <c r="C82" s="2">
        <v>4</v>
      </c>
    </row>
    <row r="83" spans="2:3" x14ac:dyDescent="0.25">
      <c r="B83" s="2" t="s">
        <v>345</v>
      </c>
      <c r="C83" s="2">
        <v>2</v>
      </c>
    </row>
    <row r="84" spans="2:3" x14ac:dyDescent="0.25">
      <c r="B84" s="2" t="s">
        <v>346</v>
      </c>
      <c r="C84" s="2">
        <v>3</v>
      </c>
    </row>
    <row r="85" spans="2:3" x14ac:dyDescent="0.25">
      <c r="B85" s="2" t="s">
        <v>347</v>
      </c>
      <c r="C85" s="2">
        <v>4</v>
      </c>
    </row>
    <row r="86" spans="2:3" x14ac:dyDescent="0.25">
      <c r="B86" s="2" t="s">
        <v>348</v>
      </c>
      <c r="C86" s="2">
        <v>5</v>
      </c>
    </row>
    <row r="87" spans="2:3" x14ac:dyDescent="0.25">
      <c r="B87" s="2" t="s">
        <v>349</v>
      </c>
      <c r="C87" s="2">
        <v>3</v>
      </c>
    </row>
    <row r="88" spans="2:3" x14ac:dyDescent="0.25">
      <c r="B88" s="2" t="s">
        <v>350</v>
      </c>
      <c r="C88" s="2">
        <v>4</v>
      </c>
    </row>
    <row r="89" spans="2:3" x14ac:dyDescent="0.25">
      <c r="B89" s="2" t="s">
        <v>351</v>
      </c>
      <c r="C89" s="2">
        <v>5</v>
      </c>
    </row>
    <row r="90" spans="2:3" x14ac:dyDescent="0.25">
      <c r="B90" s="2" t="s">
        <v>352</v>
      </c>
      <c r="C90" s="2">
        <v>4</v>
      </c>
    </row>
    <row r="91" spans="2:3" x14ac:dyDescent="0.25">
      <c r="B91" s="2" t="s">
        <v>353</v>
      </c>
      <c r="C91" s="2">
        <v>3</v>
      </c>
    </row>
    <row r="92" spans="2:3" x14ac:dyDescent="0.25">
      <c r="B92" s="2" t="s">
        <v>354</v>
      </c>
      <c r="C92" s="2">
        <v>4</v>
      </c>
    </row>
    <row r="93" spans="2:3" x14ac:dyDescent="0.25">
      <c r="B93" s="2" t="s">
        <v>355</v>
      </c>
      <c r="C93" s="2">
        <v>5</v>
      </c>
    </row>
    <row r="94" spans="2:3" x14ac:dyDescent="0.25">
      <c r="B94" s="2" t="s">
        <v>356</v>
      </c>
      <c r="C94" s="2">
        <v>3</v>
      </c>
    </row>
    <row r="95" spans="2:3" x14ac:dyDescent="0.25">
      <c r="B95" s="2" t="s">
        <v>357</v>
      </c>
      <c r="C95" s="2">
        <v>4</v>
      </c>
    </row>
    <row r="96" spans="2:3" x14ac:dyDescent="0.25">
      <c r="B96" s="2" t="s">
        <v>358</v>
      </c>
      <c r="C96" s="2">
        <v>5</v>
      </c>
    </row>
    <row r="97" spans="1:7" x14ac:dyDescent="0.25">
      <c r="B97" s="2" t="s">
        <v>359</v>
      </c>
      <c r="C97" s="2">
        <v>4</v>
      </c>
    </row>
    <row r="98" spans="1:7" x14ac:dyDescent="0.25">
      <c r="B98" s="2" t="s">
        <v>360</v>
      </c>
      <c r="C98" s="2">
        <v>3</v>
      </c>
    </row>
    <row r="99" spans="1:7" x14ac:dyDescent="0.25">
      <c r="B99" s="2" t="s">
        <v>361</v>
      </c>
      <c r="C99" s="2">
        <v>3</v>
      </c>
    </row>
    <row r="100" spans="1:7" x14ac:dyDescent="0.25">
      <c r="B100" s="2" t="s">
        <v>362</v>
      </c>
      <c r="C100" s="2">
        <v>4</v>
      </c>
    </row>
    <row r="101" spans="1:7" x14ac:dyDescent="0.25">
      <c r="B101" s="2" t="s">
        <v>363</v>
      </c>
      <c r="C101" s="2">
        <v>5</v>
      </c>
    </row>
    <row r="102" spans="1:7" x14ac:dyDescent="0.25">
      <c r="B102" s="2" t="s">
        <v>364</v>
      </c>
      <c r="C102" s="2">
        <v>2</v>
      </c>
    </row>
    <row r="103" spans="1:7" x14ac:dyDescent="0.25">
      <c r="B103" s="2" t="s">
        <v>365</v>
      </c>
      <c r="C103" s="2">
        <v>3</v>
      </c>
    </row>
    <row r="104" spans="1:7" x14ac:dyDescent="0.25">
      <c r="B104" s="2" t="s">
        <v>366</v>
      </c>
      <c r="C104" s="2">
        <v>4</v>
      </c>
    </row>
    <row r="105" spans="1:7" x14ac:dyDescent="0.25">
      <c r="B105" s="2" t="s">
        <v>367</v>
      </c>
      <c r="C105" s="2">
        <v>4</v>
      </c>
    </row>
    <row r="106" spans="1:7" x14ac:dyDescent="0.25">
      <c r="B106" s="2" t="s">
        <v>368</v>
      </c>
      <c r="C106" s="2">
        <v>3</v>
      </c>
    </row>
    <row r="107" spans="1:7" x14ac:dyDescent="0.25">
      <c r="B107" s="2" t="s">
        <v>369</v>
      </c>
      <c r="C107" s="2">
        <v>5</v>
      </c>
    </row>
    <row r="108" spans="1:7" x14ac:dyDescent="0.25">
      <c r="B108" s="2" t="s">
        <v>370</v>
      </c>
      <c r="C108" s="2">
        <v>4</v>
      </c>
    </row>
    <row r="110" spans="1:7" x14ac:dyDescent="0.25">
      <c r="A110" s="5" t="s">
        <v>6</v>
      </c>
      <c r="G110" s="11"/>
    </row>
    <row r="112" spans="1:7" x14ac:dyDescent="0.25">
      <c r="A112" s="32" t="s">
        <v>269</v>
      </c>
      <c r="B112" s="32"/>
      <c r="C112" s="32"/>
      <c r="D112" s="32"/>
    </row>
    <row r="129" spans="1:3" x14ac:dyDescent="0.25">
      <c r="A129" s="5" t="s">
        <v>6</v>
      </c>
    </row>
    <row r="130" spans="1:3" x14ac:dyDescent="0.25">
      <c r="A130" s="32" t="s">
        <v>270</v>
      </c>
      <c r="B130" s="32"/>
      <c r="C130" s="32"/>
    </row>
    <row r="132" spans="1:3" x14ac:dyDescent="0.25">
      <c r="A132" s="5" t="s">
        <v>13</v>
      </c>
      <c r="B132">
        <f>_xlfn.MODE.SNGL(C9:C108)</f>
        <v>4</v>
      </c>
      <c r="C132" s="18"/>
    </row>
    <row r="133" spans="1:3" x14ac:dyDescent="0.25">
      <c r="A133" s="11"/>
      <c r="C133" s="18"/>
    </row>
    <row r="135" spans="1:3" x14ac:dyDescent="0.25">
      <c r="A135" s="5" t="s">
        <v>6</v>
      </c>
    </row>
    <row r="136" spans="1:3" x14ac:dyDescent="0.25">
      <c r="A136" s="32" t="s">
        <v>271</v>
      </c>
      <c r="B136" s="32"/>
      <c r="C136" s="32"/>
    </row>
  </sheetData>
  <mergeCells count="6">
    <mergeCell ref="A136:C136"/>
    <mergeCell ref="A1:J1"/>
    <mergeCell ref="A3:J3"/>
    <mergeCell ref="A6:J6"/>
    <mergeCell ref="A112:D112"/>
    <mergeCell ref="A130:C130"/>
  </mergeCells>
  <phoneticPr fontId="4" type="noConversion"/>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1881-E981-41AA-AE98-B6EAB696B523}">
  <dimension ref="A1:O86"/>
  <sheetViews>
    <sheetView zoomScaleNormal="100" workbookViewId="0">
      <selection activeCell="F5" sqref="F5"/>
    </sheetView>
  </sheetViews>
  <sheetFormatPr defaultRowHeight="15" x14ac:dyDescent="0.25"/>
  <cols>
    <col min="1" max="1" width="28.42578125" bestFit="1" customWidth="1"/>
    <col min="2" max="2" width="15.7109375" customWidth="1"/>
    <col min="3" max="3" width="32.42578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371</v>
      </c>
      <c r="B3" s="34"/>
      <c r="C3" s="34"/>
      <c r="D3" s="34"/>
      <c r="E3" s="34"/>
      <c r="F3" s="34"/>
      <c r="G3" s="34"/>
      <c r="H3" s="34"/>
      <c r="I3" s="34"/>
      <c r="J3" s="34"/>
      <c r="K3" s="8"/>
      <c r="L3" s="8"/>
      <c r="M3" s="8"/>
      <c r="N3" s="8"/>
      <c r="O3" s="8"/>
    </row>
    <row r="5" spans="1:15" x14ac:dyDescent="0.25">
      <c r="A5" t="s">
        <v>2</v>
      </c>
    </row>
    <row r="6" spans="1:15" x14ac:dyDescent="0.25">
      <c r="A6" s="32" t="s">
        <v>372</v>
      </c>
      <c r="B6" s="32"/>
      <c r="C6" s="32"/>
      <c r="D6" s="32"/>
      <c r="E6" s="32"/>
      <c r="F6" s="32"/>
      <c r="G6" s="32"/>
      <c r="H6" s="32"/>
      <c r="I6" s="32"/>
      <c r="J6" s="32"/>
    </row>
    <row r="7" spans="1:15" x14ac:dyDescent="0.25"/>
    <row r="8" spans="1:15" x14ac:dyDescent="0.25">
      <c r="B8" s="2" t="s">
        <v>37</v>
      </c>
      <c r="C8" s="2" t="s">
        <v>373</v>
      </c>
    </row>
    <row r="9" spans="1:15" x14ac:dyDescent="0.25">
      <c r="B9" s="2" t="s">
        <v>374</v>
      </c>
      <c r="C9" s="2">
        <v>35</v>
      </c>
    </row>
    <row r="10" spans="1:15" x14ac:dyDescent="0.25">
      <c r="B10" s="2" t="s">
        <v>272</v>
      </c>
      <c r="C10" s="2">
        <v>28</v>
      </c>
    </row>
    <row r="11" spans="1:15" x14ac:dyDescent="0.25">
      <c r="B11" s="2" t="s">
        <v>273</v>
      </c>
      <c r="C11" s="2">
        <v>32</v>
      </c>
    </row>
    <row r="12" spans="1:15" x14ac:dyDescent="0.25">
      <c r="B12" s="2" t="s">
        <v>274</v>
      </c>
      <c r="C12" s="2">
        <v>45</v>
      </c>
    </row>
    <row r="13" spans="1:15" x14ac:dyDescent="0.25">
      <c r="B13" s="2" t="s">
        <v>275</v>
      </c>
      <c r="C13" s="2">
        <v>38</v>
      </c>
    </row>
    <row r="14" spans="1:15" x14ac:dyDescent="0.25">
      <c r="B14" s="2" t="s">
        <v>276</v>
      </c>
      <c r="C14" s="2">
        <v>29</v>
      </c>
    </row>
    <row r="15" spans="1:15" x14ac:dyDescent="0.25">
      <c r="B15" s="2" t="s">
        <v>277</v>
      </c>
      <c r="C15" s="2">
        <v>42</v>
      </c>
    </row>
    <row r="16" spans="1:15" x14ac:dyDescent="0.25">
      <c r="B16" s="2" t="s">
        <v>278</v>
      </c>
      <c r="C16" s="2">
        <v>30</v>
      </c>
    </row>
    <row r="17" spans="2:3" x14ac:dyDescent="0.25">
      <c r="B17" s="2" t="s">
        <v>279</v>
      </c>
      <c r="C17" s="2">
        <v>36</v>
      </c>
    </row>
    <row r="18" spans="2:3" x14ac:dyDescent="0.25">
      <c r="B18" s="2" t="s">
        <v>280</v>
      </c>
      <c r="C18" s="2">
        <v>41</v>
      </c>
    </row>
    <row r="19" spans="2:3" x14ac:dyDescent="0.25">
      <c r="B19" s="2" t="s">
        <v>281</v>
      </c>
      <c r="C19" s="2">
        <v>47</v>
      </c>
    </row>
    <row r="20" spans="2:3" x14ac:dyDescent="0.25">
      <c r="B20" s="2" t="s">
        <v>282</v>
      </c>
      <c r="C20" s="2">
        <v>31</v>
      </c>
    </row>
    <row r="21" spans="2:3" x14ac:dyDescent="0.25">
      <c r="B21" s="2" t="s">
        <v>283</v>
      </c>
      <c r="C21" s="2">
        <v>39</v>
      </c>
    </row>
    <row r="22" spans="2:3" x14ac:dyDescent="0.25">
      <c r="B22" s="2" t="s">
        <v>284</v>
      </c>
      <c r="C22" s="2">
        <v>43</v>
      </c>
    </row>
    <row r="23" spans="2:3" x14ac:dyDescent="0.25">
      <c r="B23" s="2" t="s">
        <v>285</v>
      </c>
      <c r="C23" s="2">
        <v>37</v>
      </c>
    </row>
    <row r="24" spans="2:3" x14ac:dyDescent="0.25">
      <c r="B24" s="2" t="s">
        <v>286</v>
      </c>
      <c r="C24" s="2">
        <v>30</v>
      </c>
    </row>
    <row r="25" spans="2:3" x14ac:dyDescent="0.25">
      <c r="B25" s="2" t="s">
        <v>287</v>
      </c>
      <c r="C25" s="2">
        <v>34</v>
      </c>
    </row>
    <row r="26" spans="2:3" x14ac:dyDescent="0.25">
      <c r="B26" s="2" t="s">
        <v>288</v>
      </c>
      <c r="C26" s="2">
        <v>39</v>
      </c>
    </row>
    <row r="27" spans="2:3" x14ac:dyDescent="0.25">
      <c r="B27" s="2" t="s">
        <v>289</v>
      </c>
      <c r="C27" s="2">
        <v>28</v>
      </c>
    </row>
    <row r="28" spans="2:3" x14ac:dyDescent="0.25">
      <c r="B28" s="2" t="s">
        <v>290</v>
      </c>
      <c r="C28" s="2">
        <v>33</v>
      </c>
    </row>
    <row r="29" spans="2:3" x14ac:dyDescent="0.25">
      <c r="B29" s="2" t="s">
        <v>291</v>
      </c>
      <c r="C29" s="2">
        <v>36</v>
      </c>
    </row>
    <row r="30" spans="2:3" x14ac:dyDescent="0.25">
      <c r="B30" s="2" t="s">
        <v>292</v>
      </c>
      <c r="C30" s="2">
        <v>40</v>
      </c>
    </row>
    <row r="31" spans="2:3" x14ac:dyDescent="0.25">
      <c r="B31" s="2" t="s">
        <v>293</v>
      </c>
      <c r="C31" s="2">
        <v>42</v>
      </c>
    </row>
    <row r="32" spans="2:3" x14ac:dyDescent="0.25">
      <c r="B32" s="2" t="s">
        <v>294</v>
      </c>
      <c r="C32" s="2">
        <v>29</v>
      </c>
    </row>
    <row r="33" spans="2:3" x14ac:dyDescent="0.25">
      <c r="B33" s="2" t="s">
        <v>295</v>
      </c>
      <c r="C33" s="2">
        <v>31</v>
      </c>
    </row>
    <row r="34" spans="2:3" x14ac:dyDescent="0.25">
      <c r="B34" s="2" t="s">
        <v>296</v>
      </c>
      <c r="C34" s="2">
        <v>45</v>
      </c>
    </row>
    <row r="35" spans="2:3" x14ac:dyDescent="0.25">
      <c r="B35" s="2" t="s">
        <v>297</v>
      </c>
      <c r="C35" s="2">
        <v>38</v>
      </c>
    </row>
    <row r="36" spans="2:3" x14ac:dyDescent="0.25">
      <c r="B36" s="2" t="s">
        <v>298</v>
      </c>
      <c r="C36" s="2">
        <v>33</v>
      </c>
    </row>
    <row r="37" spans="2:3" x14ac:dyDescent="0.25">
      <c r="B37" s="2" t="s">
        <v>299</v>
      </c>
      <c r="C37" s="2">
        <v>41</v>
      </c>
    </row>
    <row r="38" spans="2:3" x14ac:dyDescent="0.25">
      <c r="B38" s="2" t="s">
        <v>300</v>
      </c>
      <c r="C38" s="2">
        <v>35</v>
      </c>
    </row>
    <row r="39" spans="2:3" x14ac:dyDescent="0.25">
      <c r="B39" s="2" t="s">
        <v>301</v>
      </c>
      <c r="C39" s="2">
        <v>37</v>
      </c>
    </row>
    <row r="40" spans="2:3" x14ac:dyDescent="0.25">
      <c r="B40" s="2" t="s">
        <v>302</v>
      </c>
      <c r="C40" s="2">
        <v>34</v>
      </c>
    </row>
    <row r="41" spans="2:3" x14ac:dyDescent="0.25">
      <c r="B41" s="2" t="s">
        <v>303</v>
      </c>
      <c r="C41" s="2">
        <v>46</v>
      </c>
    </row>
    <row r="42" spans="2:3" x14ac:dyDescent="0.25">
      <c r="B42" s="2" t="s">
        <v>304</v>
      </c>
      <c r="C42" s="2">
        <v>30</v>
      </c>
    </row>
    <row r="43" spans="2:3" x14ac:dyDescent="0.25">
      <c r="B43" s="2" t="s">
        <v>305</v>
      </c>
      <c r="C43" s="2">
        <v>39</v>
      </c>
    </row>
    <row r="44" spans="2:3" x14ac:dyDescent="0.25">
      <c r="B44" s="2" t="s">
        <v>306</v>
      </c>
      <c r="C44" s="2">
        <v>43</v>
      </c>
    </row>
    <row r="45" spans="2:3" x14ac:dyDescent="0.25">
      <c r="B45" s="2" t="s">
        <v>307</v>
      </c>
      <c r="C45" s="2">
        <v>28</v>
      </c>
    </row>
    <row r="46" spans="2:3" x14ac:dyDescent="0.25">
      <c r="B46" s="2" t="s">
        <v>308</v>
      </c>
      <c r="C46" s="2">
        <v>32</v>
      </c>
    </row>
    <row r="47" spans="2:3" x14ac:dyDescent="0.25">
      <c r="B47" s="2" t="s">
        <v>309</v>
      </c>
      <c r="C47" s="2">
        <v>36</v>
      </c>
    </row>
    <row r="48" spans="2:3" x14ac:dyDescent="0.25">
      <c r="B48" s="2" t="s">
        <v>310</v>
      </c>
      <c r="C48" s="2">
        <v>29</v>
      </c>
    </row>
    <row r="49" spans="1:7" x14ac:dyDescent="0.25">
      <c r="B49" s="2" t="s">
        <v>311</v>
      </c>
      <c r="C49" s="2">
        <v>31</v>
      </c>
    </row>
    <row r="50" spans="1:7" x14ac:dyDescent="0.25">
      <c r="B50" s="2" t="s">
        <v>312</v>
      </c>
      <c r="C50" s="2">
        <v>37</v>
      </c>
    </row>
    <row r="51" spans="1:7" x14ac:dyDescent="0.25">
      <c r="B51" s="2" t="s">
        <v>313</v>
      </c>
      <c r="C51" s="2">
        <v>40</v>
      </c>
    </row>
    <row r="52" spans="1:7" x14ac:dyDescent="0.25">
      <c r="B52" s="2" t="s">
        <v>314</v>
      </c>
      <c r="C52" s="2">
        <v>42</v>
      </c>
    </row>
    <row r="53" spans="1:7" x14ac:dyDescent="0.25">
      <c r="B53" s="2" t="s">
        <v>315</v>
      </c>
      <c r="C53" s="2">
        <v>33</v>
      </c>
    </row>
    <row r="54" spans="1:7" x14ac:dyDescent="0.25">
      <c r="B54" s="2" t="s">
        <v>316</v>
      </c>
      <c r="C54" s="2">
        <v>39</v>
      </c>
    </row>
    <row r="55" spans="1:7" x14ac:dyDescent="0.25">
      <c r="B55" s="2" t="s">
        <v>317</v>
      </c>
      <c r="C55" s="2">
        <v>28</v>
      </c>
    </row>
    <row r="56" spans="1:7" x14ac:dyDescent="0.25">
      <c r="B56" s="2" t="s">
        <v>318</v>
      </c>
      <c r="C56" s="2">
        <v>35</v>
      </c>
    </row>
    <row r="57" spans="1:7" x14ac:dyDescent="0.25">
      <c r="B57" s="2" t="s">
        <v>319</v>
      </c>
      <c r="C57" s="2">
        <v>38</v>
      </c>
    </row>
    <row r="58" spans="1:7" x14ac:dyDescent="0.25">
      <c r="B58" s="2" t="s">
        <v>320</v>
      </c>
      <c r="C58" s="2">
        <v>43</v>
      </c>
    </row>
    <row r="60" spans="1:7" x14ac:dyDescent="0.25">
      <c r="A60" s="5" t="s">
        <v>6</v>
      </c>
      <c r="G60" s="11"/>
    </row>
    <row r="62" spans="1:7" x14ac:dyDescent="0.25">
      <c r="A62" s="32" t="s">
        <v>375</v>
      </c>
      <c r="B62" s="32"/>
      <c r="C62" s="32"/>
      <c r="D62" s="32"/>
    </row>
    <row r="79" spans="1:3" x14ac:dyDescent="0.25">
      <c r="A79" s="5" t="s">
        <v>6</v>
      </c>
    </row>
    <row r="80" spans="1:3" x14ac:dyDescent="0.25">
      <c r="A80" s="32" t="s">
        <v>376</v>
      </c>
      <c r="B80" s="32"/>
      <c r="C80" s="32"/>
    </row>
    <row r="82" spans="1:3" x14ac:dyDescent="0.25">
      <c r="A82" s="5" t="s">
        <v>13</v>
      </c>
      <c r="B82">
        <f>AVERAGE(C9:C58)</f>
        <v>36.14</v>
      </c>
      <c r="C82" s="18"/>
    </row>
    <row r="83" spans="1:3" x14ac:dyDescent="0.25">
      <c r="A83" s="11"/>
      <c r="C83" s="18"/>
    </row>
    <row r="85" spans="1:3" x14ac:dyDescent="0.25">
      <c r="A85" s="5" t="s">
        <v>6</v>
      </c>
    </row>
    <row r="86" spans="1:3" x14ac:dyDescent="0.25">
      <c r="A86" s="32" t="s">
        <v>377</v>
      </c>
      <c r="B86" s="32"/>
      <c r="C86" s="32"/>
    </row>
  </sheetData>
  <mergeCells count="6">
    <mergeCell ref="A86:C86"/>
    <mergeCell ref="A1:J1"/>
    <mergeCell ref="A3:J3"/>
    <mergeCell ref="A6:J6"/>
    <mergeCell ref="A62:D62"/>
    <mergeCell ref="A80:C80"/>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355F-D285-4374-BE37-DA4630364B90}">
  <dimension ref="A1:O137"/>
  <sheetViews>
    <sheetView zoomScaleNormal="100" workbookViewId="0">
      <selection activeCell="E9" sqref="E9"/>
    </sheetView>
  </sheetViews>
  <sheetFormatPr defaultRowHeight="15" x14ac:dyDescent="0.25"/>
  <cols>
    <col min="1" max="1" width="28.42578125" bestFit="1" customWidth="1"/>
    <col min="2" max="2" width="15.7109375" customWidth="1"/>
    <col min="3" max="3" width="40.285156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378</v>
      </c>
      <c r="B3" s="34"/>
      <c r="C3" s="34"/>
      <c r="D3" s="34"/>
      <c r="E3" s="34"/>
      <c r="F3" s="34"/>
      <c r="G3" s="34"/>
      <c r="H3" s="34"/>
      <c r="I3" s="34"/>
      <c r="J3" s="34"/>
      <c r="K3" s="8"/>
      <c r="L3" s="8"/>
      <c r="M3" s="8"/>
      <c r="N3" s="8"/>
      <c r="O3" s="8"/>
    </row>
    <row r="5" spans="1:15" x14ac:dyDescent="0.25">
      <c r="A5" t="s">
        <v>2</v>
      </c>
    </row>
    <row r="6" spans="1:15" x14ac:dyDescent="0.25">
      <c r="A6" s="32" t="s">
        <v>379</v>
      </c>
      <c r="B6" s="32"/>
      <c r="C6" s="32"/>
      <c r="D6" s="32"/>
      <c r="E6" s="32"/>
      <c r="F6" s="32"/>
      <c r="G6" s="32"/>
      <c r="H6" s="32"/>
      <c r="I6" s="32"/>
      <c r="J6" s="32"/>
    </row>
    <row r="7" spans="1:15" x14ac:dyDescent="0.25"/>
    <row r="8" spans="1:15" x14ac:dyDescent="0.25">
      <c r="B8" s="2" t="s">
        <v>380</v>
      </c>
      <c r="C8" s="2" t="s">
        <v>381</v>
      </c>
    </row>
    <row r="9" spans="1:15" x14ac:dyDescent="0.25">
      <c r="B9" s="2">
        <v>1</v>
      </c>
      <c r="C9" s="2">
        <v>125</v>
      </c>
    </row>
    <row r="10" spans="1:15" x14ac:dyDescent="0.25">
      <c r="B10" s="2">
        <v>2</v>
      </c>
      <c r="C10" s="2">
        <v>148</v>
      </c>
    </row>
    <row r="11" spans="1:15" x14ac:dyDescent="0.25">
      <c r="B11" s="2">
        <v>3</v>
      </c>
      <c r="C11" s="2">
        <v>137</v>
      </c>
    </row>
    <row r="12" spans="1:15" x14ac:dyDescent="0.25">
      <c r="B12" s="2">
        <v>4</v>
      </c>
      <c r="C12" s="2">
        <v>120</v>
      </c>
    </row>
    <row r="13" spans="1:15" x14ac:dyDescent="0.25">
      <c r="B13" s="2">
        <v>5</v>
      </c>
      <c r="C13" s="2">
        <v>135</v>
      </c>
    </row>
    <row r="14" spans="1:15" x14ac:dyDescent="0.25">
      <c r="B14" s="2">
        <v>6</v>
      </c>
      <c r="C14" s="2">
        <v>132</v>
      </c>
    </row>
    <row r="15" spans="1:15" x14ac:dyDescent="0.25">
      <c r="B15" s="2">
        <v>7</v>
      </c>
      <c r="C15" s="2">
        <v>145</v>
      </c>
    </row>
    <row r="16" spans="1:15" x14ac:dyDescent="0.25">
      <c r="B16" s="2">
        <v>8</v>
      </c>
      <c r="C16" s="2">
        <v>122</v>
      </c>
    </row>
    <row r="17" spans="2:3" x14ac:dyDescent="0.25">
      <c r="B17" s="2">
        <v>9</v>
      </c>
      <c r="C17" s="2">
        <v>130</v>
      </c>
    </row>
    <row r="18" spans="2:3" x14ac:dyDescent="0.25">
      <c r="B18" s="2">
        <v>10</v>
      </c>
      <c r="C18" s="2">
        <v>141</v>
      </c>
    </row>
    <row r="19" spans="2:3" x14ac:dyDescent="0.25">
      <c r="B19" s="2">
        <v>11</v>
      </c>
      <c r="C19" s="2">
        <v>118</v>
      </c>
    </row>
    <row r="20" spans="2:3" x14ac:dyDescent="0.25">
      <c r="B20" s="2">
        <v>12</v>
      </c>
      <c r="C20" s="2">
        <v>125</v>
      </c>
    </row>
    <row r="21" spans="2:3" x14ac:dyDescent="0.25">
      <c r="B21" s="2">
        <v>13</v>
      </c>
      <c r="C21" s="2">
        <v>132</v>
      </c>
    </row>
    <row r="22" spans="2:3" x14ac:dyDescent="0.25">
      <c r="B22" s="2">
        <v>14</v>
      </c>
      <c r="C22" s="2">
        <v>136</v>
      </c>
    </row>
    <row r="23" spans="2:3" x14ac:dyDescent="0.25">
      <c r="B23" s="2">
        <v>15</v>
      </c>
      <c r="C23" s="2">
        <v>128</v>
      </c>
    </row>
    <row r="24" spans="2:3" x14ac:dyDescent="0.25">
      <c r="B24" s="2">
        <v>16</v>
      </c>
      <c r="C24" s="2">
        <v>123</v>
      </c>
    </row>
    <row r="25" spans="2:3" x14ac:dyDescent="0.25">
      <c r="B25" s="2">
        <v>17</v>
      </c>
      <c r="C25" s="2">
        <v>132</v>
      </c>
    </row>
    <row r="26" spans="2:3" x14ac:dyDescent="0.25">
      <c r="B26" s="2">
        <v>18</v>
      </c>
      <c r="C26" s="2">
        <v>138</v>
      </c>
    </row>
    <row r="27" spans="2:3" x14ac:dyDescent="0.25">
      <c r="B27" s="2">
        <v>19</v>
      </c>
      <c r="C27" s="2">
        <v>126</v>
      </c>
    </row>
    <row r="28" spans="2:3" x14ac:dyDescent="0.25">
      <c r="B28" s="2">
        <v>20</v>
      </c>
      <c r="C28" s="2">
        <v>129</v>
      </c>
    </row>
    <row r="29" spans="2:3" x14ac:dyDescent="0.25">
      <c r="B29" s="2">
        <v>21</v>
      </c>
      <c r="C29" s="2">
        <v>136</v>
      </c>
    </row>
    <row r="30" spans="2:3" x14ac:dyDescent="0.25">
      <c r="B30" s="2">
        <v>22</v>
      </c>
      <c r="C30" s="2">
        <v>127</v>
      </c>
    </row>
    <row r="31" spans="2:3" x14ac:dyDescent="0.25">
      <c r="B31" s="2">
        <v>23</v>
      </c>
      <c r="C31" s="2">
        <v>130</v>
      </c>
    </row>
    <row r="32" spans="2:3" x14ac:dyDescent="0.25">
      <c r="B32" s="2">
        <v>24</v>
      </c>
      <c r="C32" s="2">
        <v>122</v>
      </c>
    </row>
    <row r="33" spans="2:3" x14ac:dyDescent="0.25">
      <c r="B33" s="2">
        <v>25</v>
      </c>
      <c r="C33" s="2">
        <v>125</v>
      </c>
    </row>
    <row r="34" spans="2:3" x14ac:dyDescent="0.25">
      <c r="B34" s="2">
        <v>26</v>
      </c>
      <c r="C34" s="2">
        <v>133</v>
      </c>
    </row>
    <row r="35" spans="2:3" x14ac:dyDescent="0.25">
      <c r="B35" s="2">
        <v>27</v>
      </c>
      <c r="C35" s="2">
        <v>140</v>
      </c>
    </row>
    <row r="36" spans="2:3" x14ac:dyDescent="0.25">
      <c r="B36" s="2">
        <v>28</v>
      </c>
      <c r="C36" s="2">
        <v>126</v>
      </c>
    </row>
    <row r="37" spans="2:3" x14ac:dyDescent="0.25">
      <c r="B37" s="2">
        <v>29</v>
      </c>
      <c r="C37" s="2">
        <v>133</v>
      </c>
    </row>
    <row r="38" spans="2:3" x14ac:dyDescent="0.25">
      <c r="B38" s="2">
        <v>30</v>
      </c>
      <c r="C38" s="2">
        <v>135</v>
      </c>
    </row>
    <row r="39" spans="2:3" x14ac:dyDescent="0.25">
      <c r="B39" s="2">
        <v>31</v>
      </c>
      <c r="C39" s="2">
        <v>130</v>
      </c>
    </row>
    <row r="40" spans="2:3" x14ac:dyDescent="0.25">
      <c r="B40" s="2">
        <v>32</v>
      </c>
      <c r="C40" s="2">
        <v>134</v>
      </c>
    </row>
    <row r="41" spans="2:3" x14ac:dyDescent="0.25">
      <c r="B41" s="2">
        <v>33</v>
      </c>
      <c r="C41" s="2">
        <v>141</v>
      </c>
    </row>
    <row r="42" spans="2:3" x14ac:dyDescent="0.25">
      <c r="B42" s="2">
        <v>34</v>
      </c>
      <c r="C42" s="2">
        <v>119</v>
      </c>
    </row>
    <row r="43" spans="2:3" x14ac:dyDescent="0.25">
      <c r="B43" s="2">
        <v>35</v>
      </c>
      <c r="C43" s="2">
        <v>125</v>
      </c>
    </row>
    <row r="44" spans="2:3" x14ac:dyDescent="0.25">
      <c r="B44" s="2">
        <v>36</v>
      </c>
      <c r="C44" s="2">
        <v>131</v>
      </c>
    </row>
    <row r="45" spans="2:3" x14ac:dyDescent="0.25">
      <c r="B45" s="2">
        <v>37</v>
      </c>
      <c r="C45" s="2">
        <v>136</v>
      </c>
    </row>
    <row r="46" spans="2:3" x14ac:dyDescent="0.25">
      <c r="B46" s="2">
        <v>38</v>
      </c>
      <c r="C46" s="2">
        <v>128</v>
      </c>
    </row>
    <row r="47" spans="2:3" x14ac:dyDescent="0.25">
      <c r="B47" s="2">
        <v>39</v>
      </c>
      <c r="C47" s="2">
        <v>124</v>
      </c>
    </row>
    <row r="48" spans="2:3" x14ac:dyDescent="0.25">
      <c r="B48" s="2">
        <v>40</v>
      </c>
      <c r="C48" s="2">
        <v>132</v>
      </c>
    </row>
    <row r="49" spans="2:3" x14ac:dyDescent="0.25">
      <c r="B49" s="2">
        <v>41</v>
      </c>
      <c r="C49" s="2">
        <v>136</v>
      </c>
    </row>
    <row r="50" spans="2:3" x14ac:dyDescent="0.25">
      <c r="B50" s="2">
        <v>42</v>
      </c>
      <c r="C50" s="2">
        <v>127</v>
      </c>
    </row>
    <row r="51" spans="2:3" x14ac:dyDescent="0.25">
      <c r="B51" s="2">
        <v>43</v>
      </c>
      <c r="C51" s="2">
        <v>130</v>
      </c>
    </row>
    <row r="52" spans="2:3" x14ac:dyDescent="0.25">
      <c r="B52" s="2">
        <v>44</v>
      </c>
      <c r="C52" s="2">
        <v>122</v>
      </c>
    </row>
    <row r="53" spans="2:3" x14ac:dyDescent="0.25">
      <c r="B53" s="2">
        <v>45</v>
      </c>
      <c r="C53" s="2">
        <v>125</v>
      </c>
    </row>
    <row r="54" spans="2:3" x14ac:dyDescent="0.25">
      <c r="B54" s="2">
        <v>46</v>
      </c>
      <c r="C54" s="2">
        <v>133</v>
      </c>
    </row>
    <row r="55" spans="2:3" x14ac:dyDescent="0.25">
      <c r="B55" s="2">
        <v>47</v>
      </c>
      <c r="C55" s="2">
        <v>140</v>
      </c>
    </row>
    <row r="56" spans="2:3" x14ac:dyDescent="0.25">
      <c r="B56" s="2">
        <v>48</v>
      </c>
      <c r="C56" s="2">
        <v>126</v>
      </c>
    </row>
    <row r="57" spans="2:3" x14ac:dyDescent="0.25">
      <c r="B57" s="2">
        <v>49</v>
      </c>
      <c r="C57" s="2">
        <v>133</v>
      </c>
    </row>
    <row r="58" spans="2:3" x14ac:dyDescent="0.25">
      <c r="B58" s="2">
        <v>50</v>
      </c>
      <c r="C58" s="2">
        <v>135</v>
      </c>
    </row>
    <row r="59" spans="2:3" x14ac:dyDescent="0.25">
      <c r="B59" s="2">
        <v>51</v>
      </c>
      <c r="C59" s="2">
        <v>130</v>
      </c>
    </row>
    <row r="60" spans="2:3" x14ac:dyDescent="0.25">
      <c r="B60" s="2">
        <v>52</v>
      </c>
      <c r="C60" s="2">
        <v>134</v>
      </c>
    </row>
    <row r="61" spans="2:3" x14ac:dyDescent="0.25">
      <c r="B61" s="2">
        <v>53</v>
      </c>
      <c r="C61" s="2">
        <v>141</v>
      </c>
    </row>
    <row r="62" spans="2:3" x14ac:dyDescent="0.25">
      <c r="B62" s="2">
        <v>54</v>
      </c>
      <c r="C62" s="2">
        <v>119</v>
      </c>
    </row>
    <row r="63" spans="2:3" x14ac:dyDescent="0.25">
      <c r="B63" s="2">
        <v>55</v>
      </c>
      <c r="C63" s="2">
        <v>125</v>
      </c>
    </row>
    <row r="64" spans="2:3" x14ac:dyDescent="0.25">
      <c r="B64" s="2">
        <v>56</v>
      </c>
      <c r="C64" s="2">
        <v>131</v>
      </c>
    </row>
    <row r="65" spans="2:3" x14ac:dyDescent="0.25">
      <c r="B65" s="2">
        <v>57</v>
      </c>
      <c r="C65" s="2">
        <v>136</v>
      </c>
    </row>
    <row r="66" spans="2:3" x14ac:dyDescent="0.25">
      <c r="B66" s="2">
        <v>58</v>
      </c>
      <c r="C66" s="2">
        <v>128</v>
      </c>
    </row>
    <row r="67" spans="2:3" x14ac:dyDescent="0.25">
      <c r="B67" s="2">
        <v>59</v>
      </c>
      <c r="C67" s="2">
        <v>124</v>
      </c>
    </row>
    <row r="68" spans="2:3" x14ac:dyDescent="0.25">
      <c r="B68" s="2">
        <v>60</v>
      </c>
      <c r="C68" s="2">
        <v>132</v>
      </c>
    </row>
    <row r="69" spans="2:3" x14ac:dyDescent="0.25">
      <c r="B69" s="2">
        <v>61</v>
      </c>
      <c r="C69" s="2">
        <v>136</v>
      </c>
    </row>
    <row r="70" spans="2:3" x14ac:dyDescent="0.25">
      <c r="B70" s="2">
        <v>62</v>
      </c>
      <c r="C70" s="2">
        <v>127</v>
      </c>
    </row>
    <row r="71" spans="2:3" x14ac:dyDescent="0.25">
      <c r="B71" s="2">
        <v>63</v>
      </c>
      <c r="C71" s="2">
        <v>130</v>
      </c>
    </row>
    <row r="72" spans="2:3" x14ac:dyDescent="0.25">
      <c r="B72" s="2">
        <v>64</v>
      </c>
      <c r="C72" s="2">
        <v>122</v>
      </c>
    </row>
    <row r="73" spans="2:3" x14ac:dyDescent="0.25">
      <c r="B73" s="2">
        <v>65</v>
      </c>
      <c r="C73" s="2">
        <v>125</v>
      </c>
    </row>
    <row r="74" spans="2:3" x14ac:dyDescent="0.25">
      <c r="B74" s="2">
        <v>66</v>
      </c>
      <c r="C74" s="2">
        <v>133</v>
      </c>
    </row>
    <row r="75" spans="2:3" x14ac:dyDescent="0.25">
      <c r="B75" s="2">
        <v>67</v>
      </c>
      <c r="C75" s="2">
        <v>140</v>
      </c>
    </row>
    <row r="76" spans="2:3" x14ac:dyDescent="0.25">
      <c r="B76" s="2">
        <v>68</v>
      </c>
      <c r="C76" s="2">
        <v>126</v>
      </c>
    </row>
    <row r="77" spans="2:3" x14ac:dyDescent="0.25">
      <c r="B77" s="2">
        <v>69</v>
      </c>
      <c r="C77" s="2">
        <v>133</v>
      </c>
    </row>
    <row r="78" spans="2:3" x14ac:dyDescent="0.25">
      <c r="B78" s="2">
        <v>70</v>
      </c>
      <c r="C78" s="2">
        <v>135</v>
      </c>
    </row>
    <row r="79" spans="2:3" x14ac:dyDescent="0.25">
      <c r="B79" s="2">
        <v>71</v>
      </c>
      <c r="C79" s="2">
        <v>130</v>
      </c>
    </row>
    <row r="80" spans="2:3" x14ac:dyDescent="0.25">
      <c r="B80" s="2">
        <v>72</v>
      </c>
      <c r="C80" s="2">
        <v>134</v>
      </c>
    </row>
    <row r="81" spans="2:3" x14ac:dyDescent="0.25">
      <c r="B81" s="2">
        <v>73</v>
      </c>
      <c r="C81" s="2">
        <v>141</v>
      </c>
    </row>
    <row r="82" spans="2:3" x14ac:dyDescent="0.25">
      <c r="B82" s="2">
        <v>74</v>
      </c>
      <c r="C82" s="2">
        <v>119</v>
      </c>
    </row>
    <row r="83" spans="2:3" x14ac:dyDescent="0.25">
      <c r="B83" s="2">
        <v>75</v>
      </c>
      <c r="C83" s="2">
        <v>125</v>
      </c>
    </row>
    <row r="84" spans="2:3" x14ac:dyDescent="0.25">
      <c r="B84" s="2">
        <v>76</v>
      </c>
      <c r="C84" s="2">
        <v>131</v>
      </c>
    </row>
    <row r="85" spans="2:3" x14ac:dyDescent="0.25">
      <c r="B85" s="2">
        <v>77</v>
      </c>
      <c r="C85" s="2">
        <v>136</v>
      </c>
    </row>
    <row r="86" spans="2:3" x14ac:dyDescent="0.25">
      <c r="B86" s="2">
        <v>78</v>
      </c>
      <c r="C86" s="2">
        <v>128</v>
      </c>
    </row>
    <row r="87" spans="2:3" x14ac:dyDescent="0.25">
      <c r="B87" s="2">
        <v>79</v>
      </c>
      <c r="C87" s="2">
        <v>124</v>
      </c>
    </row>
    <row r="88" spans="2:3" x14ac:dyDescent="0.25">
      <c r="B88" s="2">
        <v>80</v>
      </c>
      <c r="C88" s="2">
        <v>132</v>
      </c>
    </row>
    <row r="89" spans="2:3" x14ac:dyDescent="0.25">
      <c r="B89" s="2">
        <v>81</v>
      </c>
      <c r="C89" s="2">
        <v>136</v>
      </c>
    </row>
    <row r="90" spans="2:3" x14ac:dyDescent="0.25">
      <c r="B90" s="2">
        <v>82</v>
      </c>
      <c r="C90" s="2">
        <v>127</v>
      </c>
    </row>
    <row r="91" spans="2:3" x14ac:dyDescent="0.25">
      <c r="B91" s="2">
        <v>83</v>
      </c>
      <c r="C91" s="2">
        <v>130</v>
      </c>
    </row>
    <row r="92" spans="2:3" x14ac:dyDescent="0.25">
      <c r="B92" s="2">
        <v>84</v>
      </c>
      <c r="C92" s="2">
        <v>122</v>
      </c>
    </row>
    <row r="93" spans="2:3" x14ac:dyDescent="0.25">
      <c r="B93" s="2">
        <v>85</v>
      </c>
      <c r="C93" s="2">
        <v>125</v>
      </c>
    </row>
    <row r="94" spans="2:3" x14ac:dyDescent="0.25">
      <c r="B94" s="2">
        <v>86</v>
      </c>
      <c r="C94" s="2">
        <v>133</v>
      </c>
    </row>
    <row r="95" spans="2:3" x14ac:dyDescent="0.25">
      <c r="B95" s="2">
        <v>87</v>
      </c>
      <c r="C95" s="2">
        <v>140</v>
      </c>
    </row>
    <row r="96" spans="2:3" x14ac:dyDescent="0.25">
      <c r="B96" s="2">
        <v>88</v>
      </c>
      <c r="C96" s="2">
        <v>126</v>
      </c>
    </row>
    <row r="97" spans="1:7" x14ac:dyDescent="0.25">
      <c r="B97" s="2">
        <v>89</v>
      </c>
      <c r="C97" s="2">
        <v>133</v>
      </c>
    </row>
    <row r="98" spans="1:7" x14ac:dyDescent="0.25">
      <c r="B98" s="2">
        <v>90</v>
      </c>
      <c r="C98" s="2">
        <v>135</v>
      </c>
    </row>
    <row r="99" spans="1:7" x14ac:dyDescent="0.25">
      <c r="B99" s="2">
        <v>91</v>
      </c>
      <c r="C99" s="2">
        <v>130</v>
      </c>
    </row>
    <row r="100" spans="1:7" x14ac:dyDescent="0.25">
      <c r="B100" s="2">
        <v>92</v>
      </c>
      <c r="C100" s="2">
        <v>134</v>
      </c>
    </row>
    <row r="101" spans="1:7" x14ac:dyDescent="0.25">
      <c r="B101" s="2">
        <v>93</v>
      </c>
      <c r="C101" s="2">
        <v>141</v>
      </c>
    </row>
    <row r="102" spans="1:7" x14ac:dyDescent="0.25">
      <c r="B102" s="2">
        <v>94</v>
      </c>
      <c r="C102" s="2">
        <v>119</v>
      </c>
    </row>
    <row r="103" spans="1:7" x14ac:dyDescent="0.25">
      <c r="B103" s="2">
        <v>95</v>
      </c>
      <c r="C103" s="2">
        <v>125</v>
      </c>
    </row>
    <row r="104" spans="1:7" x14ac:dyDescent="0.25">
      <c r="B104" s="2">
        <v>96</v>
      </c>
      <c r="C104" s="2">
        <v>131</v>
      </c>
    </row>
    <row r="105" spans="1:7" x14ac:dyDescent="0.25">
      <c r="B105" s="2">
        <v>97</v>
      </c>
      <c r="C105" s="2">
        <v>136</v>
      </c>
    </row>
    <row r="106" spans="1:7" x14ac:dyDescent="0.25">
      <c r="B106" s="2">
        <v>98</v>
      </c>
      <c r="C106" s="2">
        <v>128</v>
      </c>
    </row>
    <row r="107" spans="1:7" x14ac:dyDescent="0.25">
      <c r="B107" s="2">
        <v>99</v>
      </c>
      <c r="C107" s="2">
        <v>124</v>
      </c>
    </row>
    <row r="108" spans="1:7" x14ac:dyDescent="0.25">
      <c r="B108" s="2">
        <v>100</v>
      </c>
      <c r="C108" s="2">
        <v>132</v>
      </c>
    </row>
    <row r="109" spans="1:7" x14ac:dyDescent="0.25">
      <c r="B109" s="18"/>
      <c r="C109" s="18"/>
    </row>
    <row r="111" spans="1:7" x14ac:dyDescent="0.25">
      <c r="A111" s="5" t="s">
        <v>6</v>
      </c>
      <c r="G111" s="11"/>
    </row>
    <row r="113" spans="1:4" x14ac:dyDescent="0.25">
      <c r="A113" s="32" t="s">
        <v>383</v>
      </c>
      <c r="B113" s="32"/>
      <c r="C113" s="32"/>
      <c r="D113" s="32"/>
    </row>
    <row r="130" spans="1:3" x14ac:dyDescent="0.25">
      <c r="A130" s="5" t="s">
        <v>6</v>
      </c>
    </row>
    <row r="131" spans="1:3" x14ac:dyDescent="0.25">
      <c r="A131" s="32" t="s">
        <v>384</v>
      </c>
      <c r="B131" s="32"/>
      <c r="C131" s="32"/>
    </row>
    <row r="133" spans="1:3" x14ac:dyDescent="0.25">
      <c r="A133" s="5" t="s">
        <v>13</v>
      </c>
      <c r="B133">
        <f>MEDIAN(C9:C108)</f>
        <v>130.5</v>
      </c>
      <c r="C133" s="18"/>
    </row>
    <row r="134" spans="1:3" x14ac:dyDescent="0.25">
      <c r="A134" s="11"/>
      <c r="C134" s="18"/>
    </row>
    <row r="136" spans="1:3" x14ac:dyDescent="0.25">
      <c r="A136" s="5" t="s">
        <v>6</v>
      </c>
    </row>
    <row r="137" spans="1:3" x14ac:dyDescent="0.25">
      <c r="A137" s="32" t="s">
        <v>382</v>
      </c>
      <c r="B137" s="32"/>
      <c r="C137" s="32"/>
    </row>
  </sheetData>
  <mergeCells count="6">
    <mergeCell ref="A137:C137"/>
    <mergeCell ref="A1:J1"/>
    <mergeCell ref="A3:J3"/>
    <mergeCell ref="A6:J6"/>
    <mergeCell ref="A113:D113"/>
    <mergeCell ref="A131:C131"/>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30C1-9F15-4C32-A2B9-310611F970F4}">
  <dimension ref="A1:O57"/>
  <sheetViews>
    <sheetView zoomScaleNormal="100" workbookViewId="0">
      <selection activeCell="F9" sqref="F9"/>
    </sheetView>
  </sheetViews>
  <sheetFormatPr defaultRowHeight="15" x14ac:dyDescent="0.25"/>
  <cols>
    <col min="1" max="1" width="28.42578125" bestFit="1" customWidth="1"/>
    <col min="2" max="2" width="15.7109375" customWidth="1"/>
    <col min="3" max="3" width="18.5703125" customWidth="1"/>
    <col min="4" max="6" width="15.7109375" customWidth="1"/>
    <col min="11" max="11" width="11.5703125" customWidth="1"/>
    <col min="15" max="15" width="20.42578125" customWidth="1"/>
  </cols>
  <sheetData>
    <row r="1" spans="1:15" ht="18.75" x14ac:dyDescent="0.3">
      <c r="A1" s="35" t="s">
        <v>78</v>
      </c>
      <c r="B1" s="35"/>
      <c r="C1" s="35"/>
      <c r="D1" s="35"/>
      <c r="E1" s="35"/>
      <c r="F1" s="35"/>
      <c r="G1" s="35"/>
      <c r="H1" s="35"/>
      <c r="I1" s="35"/>
      <c r="J1" s="35"/>
      <c r="K1" s="9"/>
      <c r="L1" s="9"/>
      <c r="M1" s="9"/>
      <c r="N1" s="9"/>
      <c r="O1" s="9"/>
    </row>
    <row r="3" spans="1:15" ht="57.75" customHeight="1" x14ac:dyDescent="0.25">
      <c r="A3" s="34" t="s">
        <v>385</v>
      </c>
      <c r="B3" s="34"/>
      <c r="C3" s="34"/>
      <c r="D3" s="34"/>
      <c r="E3" s="34"/>
      <c r="F3" s="34"/>
      <c r="G3" s="34"/>
      <c r="H3" s="34"/>
      <c r="I3" s="34"/>
      <c r="J3" s="34"/>
      <c r="K3" s="8"/>
      <c r="L3" s="8"/>
      <c r="M3" s="8"/>
      <c r="N3" s="8"/>
      <c r="O3" s="8"/>
    </row>
    <row r="5" spans="1:15" x14ac:dyDescent="0.25">
      <c r="A5" t="s">
        <v>2</v>
      </c>
    </row>
    <row r="6" spans="1:15" x14ac:dyDescent="0.25">
      <c r="A6" s="32" t="s">
        <v>386</v>
      </c>
      <c r="B6" s="32"/>
      <c r="C6" s="32"/>
      <c r="D6" s="32"/>
      <c r="E6" s="32"/>
      <c r="F6" s="32"/>
      <c r="G6" s="32"/>
      <c r="H6" s="32"/>
      <c r="I6" s="32"/>
      <c r="J6" s="32"/>
    </row>
    <row r="7" spans="1:15" x14ac:dyDescent="0.25"/>
    <row r="8" spans="1:15" x14ac:dyDescent="0.25">
      <c r="B8" s="2" t="s">
        <v>387</v>
      </c>
      <c r="C8" s="2" t="s">
        <v>388</v>
      </c>
      <c r="D8" s="2" t="s">
        <v>389</v>
      </c>
    </row>
    <row r="9" spans="1:15" x14ac:dyDescent="0.25">
      <c r="B9" s="1">
        <v>45</v>
      </c>
      <c r="C9" s="1">
        <v>32</v>
      </c>
      <c r="D9" s="1">
        <v>40</v>
      </c>
    </row>
    <row r="10" spans="1:15" x14ac:dyDescent="0.25">
      <c r="B10" s="1">
        <v>35</v>
      </c>
      <c r="C10" s="1">
        <v>28</v>
      </c>
      <c r="D10" s="1">
        <v>39</v>
      </c>
    </row>
    <row r="11" spans="1:15" x14ac:dyDescent="0.25">
      <c r="B11" s="1">
        <v>40</v>
      </c>
      <c r="C11" s="1">
        <v>30</v>
      </c>
      <c r="D11" s="1">
        <v>42</v>
      </c>
    </row>
    <row r="12" spans="1:15" x14ac:dyDescent="0.25">
      <c r="B12" s="1">
        <v>38</v>
      </c>
      <c r="C12" s="1">
        <v>34</v>
      </c>
      <c r="D12" s="1">
        <v>41</v>
      </c>
    </row>
    <row r="13" spans="1:15" x14ac:dyDescent="0.25">
      <c r="B13" s="1">
        <v>42</v>
      </c>
      <c r="C13" s="1">
        <v>33</v>
      </c>
      <c r="D13" s="1">
        <v>38</v>
      </c>
    </row>
    <row r="14" spans="1:15" x14ac:dyDescent="0.25">
      <c r="B14" s="1">
        <v>37</v>
      </c>
      <c r="C14" s="1">
        <v>35</v>
      </c>
      <c r="D14" s="1">
        <v>43</v>
      </c>
    </row>
    <row r="15" spans="1:15" x14ac:dyDescent="0.25">
      <c r="B15" s="1">
        <v>39</v>
      </c>
      <c r="C15" s="1">
        <v>31</v>
      </c>
      <c r="D15" s="1">
        <v>45</v>
      </c>
    </row>
    <row r="16" spans="1:15" x14ac:dyDescent="0.25">
      <c r="B16" s="1">
        <v>43</v>
      </c>
      <c r="C16" s="1">
        <v>29</v>
      </c>
      <c r="D16" s="1">
        <v>44</v>
      </c>
    </row>
    <row r="17" spans="1:7" x14ac:dyDescent="0.25">
      <c r="B17" s="1">
        <v>44</v>
      </c>
      <c r="C17" s="1">
        <v>36</v>
      </c>
      <c r="D17" s="1">
        <v>41</v>
      </c>
    </row>
    <row r="18" spans="1:7" x14ac:dyDescent="0.25">
      <c r="B18" s="1">
        <v>41</v>
      </c>
      <c r="C18" s="1">
        <v>37</v>
      </c>
      <c r="D18" s="1">
        <v>37</v>
      </c>
    </row>
    <row r="19" spans="1:7" x14ac:dyDescent="0.25">
      <c r="B19" s="18"/>
    </row>
    <row r="20" spans="1:7" x14ac:dyDescent="0.25">
      <c r="B20" s="18"/>
    </row>
    <row r="21" spans="1:7" x14ac:dyDescent="0.25">
      <c r="A21" s="5" t="s">
        <v>6</v>
      </c>
      <c r="G21" s="11"/>
    </row>
    <row r="23" spans="1:7" x14ac:dyDescent="0.25">
      <c r="A23" s="32" t="s">
        <v>390</v>
      </c>
      <c r="B23" s="32"/>
      <c r="C23" s="32"/>
      <c r="D23" s="32"/>
    </row>
    <row r="42" spans="1:3" x14ac:dyDescent="0.25">
      <c r="A42" s="5" t="s">
        <v>6</v>
      </c>
    </row>
    <row r="43" spans="1:3" x14ac:dyDescent="0.25">
      <c r="A43" s="14" t="s">
        <v>391</v>
      </c>
      <c r="B43" s="14"/>
      <c r="C43" s="14"/>
    </row>
    <row r="45" spans="1:3" x14ac:dyDescent="0.25">
      <c r="A45" s="5" t="s">
        <v>13</v>
      </c>
      <c r="B45" s="19" t="s">
        <v>387</v>
      </c>
      <c r="C45" s="2">
        <f>AVERAGE(B9:B18)</f>
        <v>40.4</v>
      </c>
    </row>
    <row r="46" spans="1:3" x14ac:dyDescent="0.25">
      <c r="A46" s="11"/>
      <c r="B46" s="19" t="s">
        <v>388</v>
      </c>
      <c r="C46" s="2">
        <f>AVERAGE(C9:C18)</f>
        <v>32.5</v>
      </c>
    </row>
    <row r="47" spans="1:3" x14ac:dyDescent="0.25">
      <c r="A47" s="11"/>
      <c r="B47" s="19" t="s">
        <v>389</v>
      </c>
      <c r="C47" s="2">
        <f>AVERAGE(D9:D18)</f>
        <v>41</v>
      </c>
    </row>
    <row r="48" spans="1:3" x14ac:dyDescent="0.25">
      <c r="A48" s="11"/>
      <c r="C48" s="18"/>
    </row>
    <row r="49" spans="1:3" x14ac:dyDescent="0.25">
      <c r="A49" s="11"/>
      <c r="C49" s="18"/>
    </row>
    <row r="50" spans="1:3" x14ac:dyDescent="0.25">
      <c r="A50" s="11"/>
      <c r="C50" s="18"/>
    </row>
    <row r="52" spans="1:3" x14ac:dyDescent="0.25">
      <c r="A52" s="5" t="s">
        <v>6</v>
      </c>
    </row>
    <row r="53" spans="1:3" x14ac:dyDescent="0.25">
      <c r="A53" s="14" t="s">
        <v>392</v>
      </c>
      <c r="B53" s="14"/>
      <c r="C53" s="14"/>
    </row>
    <row r="55" spans="1:3" x14ac:dyDescent="0.25">
      <c r="A55" s="5" t="s">
        <v>13</v>
      </c>
      <c r="B55" s="19" t="s">
        <v>387</v>
      </c>
      <c r="C55" s="1">
        <f>MAX(B9:B18)-MIN(B9:B18)</f>
        <v>10</v>
      </c>
    </row>
    <row r="56" spans="1:3" x14ac:dyDescent="0.25">
      <c r="B56" s="19" t="s">
        <v>388</v>
      </c>
      <c r="C56" s="1">
        <f>MAX(C9:C18)-MIN(C9:C18)</f>
        <v>9</v>
      </c>
    </row>
    <row r="57" spans="1:3" x14ac:dyDescent="0.25">
      <c r="B57" s="19" t="s">
        <v>389</v>
      </c>
      <c r="C57" s="1">
        <f>MAX(D9:D18)-MIN(D9:D18)</f>
        <v>8</v>
      </c>
    </row>
  </sheetData>
  <mergeCells count="4">
    <mergeCell ref="A1:J1"/>
    <mergeCell ref="A3:J3"/>
    <mergeCell ref="A6:J6"/>
    <mergeCell ref="A23:D23"/>
  </mergeCells>
  <phoneticPr fontId="4" type="noConversion"/>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FF81-60C6-43AC-B8F7-12F9BD810B95}">
  <dimension ref="A1:J58"/>
  <sheetViews>
    <sheetView topLeftCell="A7" zoomScale="85" zoomScaleNormal="85" workbookViewId="0">
      <selection activeCell="F19" sqref="F19"/>
    </sheetView>
  </sheetViews>
  <sheetFormatPr defaultRowHeight="15" x14ac:dyDescent="0.25"/>
  <cols>
    <col min="3" max="3" width="13.28515625" bestFit="1" customWidth="1"/>
    <col min="6" max="6" width="109" bestFit="1" customWidth="1"/>
    <col min="9" max="9" width="23.5703125" bestFit="1" customWidth="1"/>
  </cols>
  <sheetData>
    <row r="1" spans="1:10" ht="34.5" customHeight="1" x14ac:dyDescent="0.3">
      <c r="A1" s="35" t="s">
        <v>393</v>
      </c>
      <c r="B1" s="35"/>
      <c r="C1" s="35"/>
      <c r="D1" s="35"/>
      <c r="E1" s="35"/>
      <c r="F1" s="35"/>
      <c r="G1" s="9"/>
      <c r="H1" s="9"/>
    </row>
    <row r="3" spans="1:10" x14ac:dyDescent="0.25">
      <c r="A3" t="s">
        <v>394</v>
      </c>
    </row>
    <row r="5" spans="1:10" x14ac:dyDescent="0.25">
      <c r="A5" t="s">
        <v>395</v>
      </c>
    </row>
    <row r="6" spans="1:10" x14ac:dyDescent="0.25">
      <c r="A6" t="s">
        <v>396</v>
      </c>
    </row>
    <row r="7" spans="1:10" ht="15.75" thickBot="1" x14ac:dyDescent="0.3"/>
    <row r="8" spans="1:10" ht="15.75" x14ac:dyDescent="0.25">
      <c r="B8" s="20" t="s">
        <v>51</v>
      </c>
      <c r="C8" s="20" t="s">
        <v>397</v>
      </c>
      <c r="I8" s="24" t="s">
        <v>397</v>
      </c>
      <c r="J8" s="24"/>
    </row>
    <row r="9" spans="1:10" x14ac:dyDescent="0.25">
      <c r="B9" s="1">
        <v>1</v>
      </c>
      <c r="C9" s="1">
        <v>-2.5</v>
      </c>
    </row>
    <row r="10" spans="1:10" x14ac:dyDescent="0.25">
      <c r="B10" s="1">
        <v>2</v>
      </c>
      <c r="C10" s="1">
        <v>1.3</v>
      </c>
      <c r="I10" t="s">
        <v>7</v>
      </c>
      <c r="J10">
        <v>0.23599999999999999</v>
      </c>
    </row>
    <row r="11" spans="1:10" x14ac:dyDescent="0.25">
      <c r="B11" s="1">
        <v>3</v>
      </c>
      <c r="C11" s="1">
        <v>-0.8</v>
      </c>
      <c r="I11" t="s">
        <v>485</v>
      </c>
      <c r="J11">
        <v>0.21813233205032737</v>
      </c>
    </row>
    <row r="12" spans="1:10" x14ac:dyDescent="0.25">
      <c r="B12" s="1">
        <v>4</v>
      </c>
      <c r="C12" s="1">
        <v>-1.9</v>
      </c>
      <c r="F12" s="27" t="s">
        <v>398</v>
      </c>
      <c r="I12" t="s">
        <v>486</v>
      </c>
      <c r="J12">
        <v>0.1</v>
      </c>
    </row>
    <row r="13" spans="1:10" x14ac:dyDescent="0.25">
      <c r="B13" s="1">
        <v>5</v>
      </c>
      <c r="C13" s="1">
        <v>2.1</v>
      </c>
      <c r="I13" t="s">
        <v>11</v>
      </c>
      <c r="J13">
        <v>-0.3</v>
      </c>
    </row>
    <row r="14" spans="1:10" x14ac:dyDescent="0.25">
      <c r="B14" s="1">
        <v>6</v>
      </c>
      <c r="C14" s="1">
        <v>0.5</v>
      </c>
      <c r="F14" s="26" t="s">
        <v>399</v>
      </c>
      <c r="G14" s="21">
        <f>SKEW(C9:C58)</f>
        <v>5.4546017084340551E-2</v>
      </c>
      <c r="I14" t="s">
        <v>487</v>
      </c>
      <c r="J14">
        <v>1.5424285118882217</v>
      </c>
    </row>
    <row r="15" spans="1:10" x14ac:dyDescent="0.25">
      <c r="B15" s="1">
        <v>7</v>
      </c>
      <c r="C15" s="1">
        <v>-1.2</v>
      </c>
      <c r="I15" t="s">
        <v>488</v>
      </c>
      <c r="J15">
        <v>2.3790857142857145</v>
      </c>
    </row>
    <row r="16" spans="1:10" x14ac:dyDescent="0.25">
      <c r="B16" s="1">
        <v>8</v>
      </c>
      <c r="C16" s="1">
        <v>1.8</v>
      </c>
      <c r="F16" s="26" t="s">
        <v>400</v>
      </c>
      <c r="G16" s="21">
        <f>KURT(C9:C58)</f>
        <v>-1.3042496425917365</v>
      </c>
      <c r="I16" t="s">
        <v>489</v>
      </c>
      <c r="J16">
        <v>-1.3042496425917365</v>
      </c>
    </row>
    <row r="17" spans="2:10" x14ac:dyDescent="0.25">
      <c r="B17" s="1">
        <v>9</v>
      </c>
      <c r="C17" s="1">
        <v>-0.5</v>
      </c>
      <c r="I17" t="s">
        <v>490</v>
      </c>
      <c r="J17">
        <v>5.4546017084340551E-2</v>
      </c>
    </row>
    <row r="18" spans="2:10" x14ac:dyDescent="0.25">
      <c r="B18" s="1">
        <v>10</v>
      </c>
      <c r="C18" s="1">
        <v>2.2999999999999998</v>
      </c>
      <c r="F18" s="26" t="s">
        <v>401</v>
      </c>
      <c r="I18" t="s">
        <v>29</v>
      </c>
      <c r="J18">
        <v>5.3</v>
      </c>
    </row>
    <row r="19" spans="2:10" x14ac:dyDescent="0.25">
      <c r="B19" s="1">
        <v>11</v>
      </c>
      <c r="C19" s="1">
        <v>-0.7</v>
      </c>
      <c r="I19" t="s">
        <v>491</v>
      </c>
      <c r="J19">
        <v>-2.5</v>
      </c>
    </row>
    <row r="20" spans="2:10" ht="45" x14ac:dyDescent="0.25">
      <c r="B20" s="1">
        <v>12</v>
      </c>
      <c r="C20" s="1">
        <v>1.2</v>
      </c>
      <c r="F20" s="25" t="s">
        <v>497</v>
      </c>
      <c r="G20" s="22"/>
      <c r="I20" t="s">
        <v>492</v>
      </c>
      <c r="J20">
        <v>2.8</v>
      </c>
    </row>
    <row r="21" spans="2:10" x14ac:dyDescent="0.25">
      <c r="B21" s="1">
        <v>13</v>
      </c>
      <c r="C21" s="1">
        <v>-1.5</v>
      </c>
      <c r="I21" t="s">
        <v>493</v>
      </c>
      <c r="J21">
        <v>11.799999999999999</v>
      </c>
    </row>
    <row r="22" spans="2:10" x14ac:dyDescent="0.25">
      <c r="B22" s="1">
        <v>14</v>
      </c>
      <c r="C22" s="1">
        <v>-0.3</v>
      </c>
      <c r="I22" t="s">
        <v>494</v>
      </c>
      <c r="J22">
        <v>50</v>
      </c>
    </row>
    <row r="23" spans="2:10" ht="15.75" thickBot="1" x14ac:dyDescent="0.3">
      <c r="B23" s="1">
        <v>15</v>
      </c>
      <c r="C23" s="1">
        <v>2.6</v>
      </c>
      <c r="I23" s="23" t="s">
        <v>495</v>
      </c>
      <c r="J23" s="23">
        <v>0.43835333290559048</v>
      </c>
    </row>
    <row r="24" spans="2:10" x14ac:dyDescent="0.25">
      <c r="B24" s="1">
        <v>16</v>
      </c>
      <c r="C24" s="1">
        <v>1.1000000000000001</v>
      </c>
    </row>
    <row r="25" spans="2:10" x14ac:dyDescent="0.25">
      <c r="B25" s="1">
        <v>17</v>
      </c>
      <c r="C25" s="1">
        <v>-1.7</v>
      </c>
    </row>
    <row r="26" spans="2:10" x14ac:dyDescent="0.25">
      <c r="B26" s="1">
        <v>18</v>
      </c>
      <c r="C26" s="1">
        <v>0.9</v>
      </c>
    </row>
    <row r="27" spans="2:10" x14ac:dyDescent="0.25">
      <c r="B27" s="1">
        <v>19</v>
      </c>
      <c r="C27" s="1">
        <v>-1.4</v>
      </c>
    </row>
    <row r="28" spans="2:10" x14ac:dyDescent="0.25">
      <c r="B28" s="1">
        <v>20</v>
      </c>
      <c r="C28" s="1">
        <v>0.3</v>
      </c>
    </row>
    <row r="29" spans="2:10" x14ac:dyDescent="0.25">
      <c r="B29" s="1">
        <v>21</v>
      </c>
      <c r="C29" s="1">
        <v>1.9</v>
      </c>
    </row>
    <row r="30" spans="2:10" x14ac:dyDescent="0.25">
      <c r="B30" s="1">
        <v>22</v>
      </c>
      <c r="C30" s="1">
        <v>-1.1000000000000001</v>
      </c>
    </row>
    <row r="31" spans="2:10" x14ac:dyDescent="0.25">
      <c r="B31" s="1">
        <v>23</v>
      </c>
      <c r="C31" s="1">
        <v>-0.4</v>
      </c>
    </row>
    <row r="32" spans="2:10" x14ac:dyDescent="0.25">
      <c r="B32" s="1">
        <v>24</v>
      </c>
      <c r="C32" s="1">
        <v>2.2000000000000002</v>
      </c>
    </row>
    <row r="33" spans="2:3" x14ac:dyDescent="0.25">
      <c r="B33" s="1">
        <v>25</v>
      </c>
      <c r="C33" s="1">
        <v>-0.9</v>
      </c>
    </row>
    <row r="34" spans="2:3" x14ac:dyDescent="0.25">
      <c r="B34" s="1">
        <v>26</v>
      </c>
      <c r="C34" s="1">
        <v>1.6</v>
      </c>
    </row>
    <row r="35" spans="2:3" x14ac:dyDescent="0.25">
      <c r="B35" s="1">
        <v>27</v>
      </c>
      <c r="C35" s="1">
        <v>-0.6</v>
      </c>
    </row>
    <row r="36" spans="2:3" x14ac:dyDescent="0.25">
      <c r="B36" s="1">
        <v>28</v>
      </c>
      <c r="C36" s="1">
        <v>-1.3</v>
      </c>
    </row>
    <row r="37" spans="2:3" x14ac:dyDescent="0.25">
      <c r="B37" s="1">
        <v>29</v>
      </c>
      <c r="C37" s="1">
        <v>2.4</v>
      </c>
    </row>
    <row r="38" spans="2:3" x14ac:dyDescent="0.25">
      <c r="B38" s="1">
        <v>30</v>
      </c>
      <c r="C38" s="1">
        <v>0.7</v>
      </c>
    </row>
    <row r="39" spans="2:3" x14ac:dyDescent="0.25">
      <c r="B39" s="1">
        <v>31</v>
      </c>
      <c r="C39" s="1">
        <v>-1.8</v>
      </c>
    </row>
    <row r="40" spans="2:3" x14ac:dyDescent="0.25">
      <c r="B40" s="1">
        <v>32</v>
      </c>
      <c r="C40" s="1">
        <v>1.5</v>
      </c>
    </row>
    <row r="41" spans="2:3" x14ac:dyDescent="0.25">
      <c r="B41" s="1">
        <v>33</v>
      </c>
      <c r="C41" s="1">
        <v>-0.2</v>
      </c>
    </row>
    <row r="42" spans="2:3" x14ac:dyDescent="0.25">
      <c r="B42" s="1">
        <v>34</v>
      </c>
      <c r="C42" s="1">
        <v>-2.1</v>
      </c>
    </row>
    <row r="43" spans="2:3" x14ac:dyDescent="0.25">
      <c r="B43" s="1">
        <v>35</v>
      </c>
      <c r="C43" s="1">
        <v>2.8</v>
      </c>
    </row>
    <row r="44" spans="2:3" x14ac:dyDescent="0.25">
      <c r="B44" s="1">
        <v>36</v>
      </c>
      <c r="C44" s="1">
        <v>0.8</v>
      </c>
    </row>
    <row r="45" spans="2:3" x14ac:dyDescent="0.25">
      <c r="B45" s="1">
        <v>37</v>
      </c>
      <c r="C45" s="1">
        <v>-1.6</v>
      </c>
    </row>
    <row r="46" spans="2:3" x14ac:dyDescent="0.25">
      <c r="B46" s="1">
        <v>38</v>
      </c>
      <c r="C46" s="1">
        <v>1.4</v>
      </c>
    </row>
    <row r="47" spans="2:3" x14ac:dyDescent="0.25">
      <c r="B47" s="1">
        <v>39</v>
      </c>
      <c r="C47" s="1">
        <v>-0.1</v>
      </c>
    </row>
    <row r="48" spans="2:3" x14ac:dyDescent="0.25">
      <c r="B48" s="1">
        <v>40</v>
      </c>
      <c r="C48" s="1">
        <v>2.5</v>
      </c>
    </row>
    <row r="49" spans="2:3" x14ac:dyDescent="0.25">
      <c r="B49" s="1">
        <v>41</v>
      </c>
      <c r="C49" s="1">
        <v>-1</v>
      </c>
    </row>
    <row r="50" spans="2:3" x14ac:dyDescent="0.25">
      <c r="B50" s="1">
        <v>42</v>
      </c>
      <c r="C50" s="1">
        <v>1.7</v>
      </c>
    </row>
    <row r="51" spans="2:3" x14ac:dyDescent="0.25">
      <c r="B51" s="1">
        <v>43</v>
      </c>
      <c r="C51" s="1">
        <v>-0.9</v>
      </c>
    </row>
    <row r="52" spans="2:3" x14ac:dyDescent="0.25">
      <c r="B52" s="1">
        <v>44</v>
      </c>
      <c r="C52" s="1">
        <v>-2</v>
      </c>
    </row>
    <row r="53" spans="2:3" x14ac:dyDescent="0.25">
      <c r="B53" s="1">
        <v>45</v>
      </c>
      <c r="C53" s="1">
        <v>2.7</v>
      </c>
    </row>
    <row r="54" spans="2:3" x14ac:dyDescent="0.25">
      <c r="B54" s="1">
        <v>46</v>
      </c>
      <c r="C54" s="1">
        <v>0.6</v>
      </c>
    </row>
    <row r="55" spans="2:3" x14ac:dyDescent="0.25">
      <c r="B55" s="1">
        <v>47</v>
      </c>
      <c r="C55" s="1">
        <v>-1.4</v>
      </c>
    </row>
    <row r="56" spans="2:3" x14ac:dyDescent="0.25">
      <c r="B56" s="1">
        <v>48</v>
      </c>
      <c r="C56" s="1">
        <v>1.1000000000000001</v>
      </c>
    </row>
    <row r="57" spans="2:3" x14ac:dyDescent="0.25">
      <c r="B57" s="1">
        <v>49</v>
      </c>
      <c r="C57" s="1">
        <v>-0.3</v>
      </c>
    </row>
    <row r="58" spans="2:3" x14ac:dyDescent="0.25">
      <c r="B58" s="1">
        <v>50</v>
      </c>
      <c r="C58" s="1">
        <v>2</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D47C-F2A0-4D8A-838A-869A2259971F}">
  <dimension ref="A1:P104"/>
  <sheetViews>
    <sheetView topLeftCell="A6" zoomScale="85" zoomScaleNormal="85" workbookViewId="0">
      <selection activeCell="F22" sqref="F22"/>
    </sheetView>
  </sheetViews>
  <sheetFormatPr defaultRowHeight="15" x14ac:dyDescent="0.25"/>
  <cols>
    <col min="2" max="2" width="14" bestFit="1" customWidth="1"/>
    <col min="3" max="3" width="14.7109375" bestFit="1" customWidth="1"/>
    <col min="6" max="6" width="109"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402</v>
      </c>
      <c r="B3" s="32"/>
      <c r="C3" s="32"/>
      <c r="D3" s="32"/>
      <c r="E3" s="32"/>
      <c r="F3" s="32"/>
    </row>
    <row r="5" spans="1:16" x14ac:dyDescent="0.25">
      <c r="A5" t="s">
        <v>395</v>
      </c>
    </row>
    <row r="6" spans="1:16" x14ac:dyDescent="0.25">
      <c r="A6" s="32" t="s">
        <v>403</v>
      </c>
      <c r="B6" s="32"/>
      <c r="C6" s="32"/>
      <c r="D6" s="32"/>
      <c r="E6" s="32"/>
      <c r="F6" s="32"/>
    </row>
    <row r="7" spans="1:16" ht="15.75" thickBot="1" x14ac:dyDescent="0.3"/>
    <row r="8" spans="1:16" ht="15.75" x14ac:dyDescent="0.25">
      <c r="B8" s="20" t="s">
        <v>404</v>
      </c>
      <c r="C8" s="20" t="s">
        <v>405</v>
      </c>
      <c r="I8" s="24" t="s">
        <v>405</v>
      </c>
      <c r="J8" s="24"/>
    </row>
    <row r="9" spans="1:16" x14ac:dyDescent="0.25">
      <c r="B9" s="1">
        <v>1</v>
      </c>
      <c r="C9" s="1">
        <v>2.5</v>
      </c>
    </row>
    <row r="10" spans="1:16" x14ac:dyDescent="0.25">
      <c r="B10" s="1">
        <v>2</v>
      </c>
      <c r="C10" s="1">
        <v>4.8</v>
      </c>
      <c r="I10" t="s">
        <v>7</v>
      </c>
      <c r="J10">
        <v>3.379166666666666</v>
      </c>
    </row>
    <row r="11" spans="1:16" x14ac:dyDescent="0.25">
      <c r="B11" s="1">
        <v>3</v>
      </c>
      <c r="C11" s="1">
        <v>3.2</v>
      </c>
      <c r="I11" t="s">
        <v>485</v>
      </c>
      <c r="J11">
        <v>8.0567023785401773E-2</v>
      </c>
    </row>
    <row r="12" spans="1:16" x14ac:dyDescent="0.25">
      <c r="B12" s="1">
        <v>4</v>
      </c>
      <c r="C12" s="1">
        <v>2.1</v>
      </c>
      <c r="F12" s="27" t="s">
        <v>398</v>
      </c>
      <c r="I12" t="s">
        <v>486</v>
      </c>
      <c r="J12">
        <v>3.3</v>
      </c>
    </row>
    <row r="13" spans="1:16" x14ac:dyDescent="0.25">
      <c r="B13" s="1">
        <v>5</v>
      </c>
      <c r="C13" s="1">
        <v>4.5</v>
      </c>
      <c r="I13" t="s">
        <v>11</v>
      </c>
      <c r="J13">
        <v>3.3</v>
      </c>
    </row>
    <row r="14" spans="1:16" x14ac:dyDescent="0.25">
      <c r="B14" s="1">
        <v>6</v>
      </c>
      <c r="C14" s="1">
        <v>2.9</v>
      </c>
      <c r="F14" s="28" t="s">
        <v>399</v>
      </c>
      <c r="G14" s="21">
        <f>SKEW(C9:C104)</f>
        <v>0.22402536454542335</v>
      </c>
      <c r="I14" t="s">
        <v>487</v>
      </c>
      <c r="J14">
        <v>0.78939239347563983</v>
      </c>
    </row>
    <row r="15" spans="1:16" x14ac:dyDescent="0.25">
      <c r="B15" s="1">
        <v>7</v>
      </c>
      <c r="C15" s="1">
        <v>2.2999999999999998</v>
      </c>
      <c r="I15" t="s">
        <v>488</v>
      </c>
      <c r="J15">
        <v>0.62314035087719943</v>
      </c>
    </row>
    <row r="16" spans="1:16" x14ac:dyDescent="0.25">
      <c r="B16" s="1">
        <v>8</v>
      </c>
      <c r="C16" s="1">
        <v>3.1</v>
      </c>
      <c r="F16" s="28" t="s">
        <v>400</v>
      </c>
      <c r="G16" s="21">
        <f>KURT(C9:C104)</f>
        <v>-0.93120912452529181</v>
      </c>
      <c r="I16" t="s">
        <v>489</v>
      </c>
      <c r="J16">
        <v>-0.93120912452529181</v>
      </c>
    </row>
    <row r="17" spans="2:10" x14ac:dyDescent="0.25">
      <c r="B17" s="1">
        <v>9</v>
      </c>
      <c r="C17" s="1">
        <v>4.2</v>
      </c>
      <c r="I17" t="s">
        <v>490</v>
      </c>
      <c r="J17">
        <v>0.22402536454542335</v>
      </c>
    </row>
    <row r="18" spans="2:10" x14ac:dyDescent="0.25">
      <c r="B18" s="1">
        <v>10</v>
      </c>
      <c r="C18" s="1">
        <v>3.9</v>
      </c>
      <c r="F18" s="28" t="s">
        <v>401</v>
      </c>
      <c r="I18" t="s">
        <v>29</v>
      </c>
      <c r="J18">
        <v>2.9000000000000004</v>
      </c>
    </row>
    <row r="19" spans="2:10" x14ac:dyDescent="0.25">
      <c r="B19" s="1">
        <v>11</v>
      </c>
      <c r="C19" s="1">
        <v>2.8</v>
      </c>
      <c r="I19" t="s">
        <v>491</v>
      </c>
      <c r="J19">
        <v>2</v>
      </c>
    </row>
    <row r="20" spans="2:10" ht="45" x14ac:dyDescent="0.25">
      <c r="B20" s="1">
        <v>12</v>
      </c>
      <c r="C20" s="1">
        <v>4.0999999999999996</v>
      </c>
      <c r="F20" s="25" t="s">
        <v>496</v>
      </c>
      <c r="G20" s="22"/>
      <c r="I20" t="s">
        <v>492</v>
      </c>
      <c r="J20">
        <v>4.9000000000000004</v>
      </c>
    </row>
    <row r="21" spans="2:10" x14ac:dyDescent="0.25">
      <c r="B21" s="1">
        <v>13</v>
      </c>
      <c r="C21" s="1">
        <v>2.6</v>
      </c>
      <c r="I21" t="s">
        <v>493</v>
      </c>
      <c r="J21">
        <v>324.39999999999992</v>
      </c>
    </row>
    <row r="22" spans="2:10" x14ac:dyDescent="0.25">
      <c r="B22" s="1">
        <v>14</v>
      </c>
      <c r="C22" s="1">
        <v>2.4</v>
      </c>
      <c r="I22" t="s">
        <v>494</v>
      </c>
      <c r="J22">
        <v>96</v>
      </c>
    </row>
    <row r="23" spans="2:10" ht="15.75" thickBot="1" x14ac:dyDescent="0.3">
      <c r="B23" s="1">
        <v>15</v>
      </c>
      <c r="C23" s="1">
        <v>4.7</v>
      </c>
      <c r="I23" s="23" t="s">
        <v>495</v>
      </c>
      <c r="J23" s="23">
        <v>0.15994576481942013</v>
      </c>
    </row>
    <row r="24" spans="2:10" x14ac:dyDescent="0.25">
      <c r="B24" s="1">
        <v>16</v>
      </c>
      <c r="C24" s="1">
        <v>3.3</v>
      </c>
    </row>
    <row r="25" spans="2:10" x14ac:dyDescent="0.25">
      <c r="B25" s="1">
        <v>17</v>
      </c>
      <c r="C25" s="1">
        <v>2.7</v>
      </c>
    </row>
    <row r="26" spans="2:10" x14ac:dyDescent="0.25">
      <c r="B26" s="1">
        <v>18</v>
      </c>
      <c r="C26" s="1">
        <v>3</v>
      </c>
    </row>
    <row r="27" spans="2:10" x14ac:dyDescent="0.25">
      <c r="B27" s="1">
        <v>19</v>
      </c>
      <c r="C27" s="1">
        <v>4.3</v>
      </c>
    </row>
    <row r="28" spans="2:10" x14ac:dyDescent="0.25">
      <c r="B28" s="1">
        <v>20</v>
      </c>
      <c r="C28" s="1">
        <v>3.7</v>
      </c>
    </row>
    <row r="29" spans="2:10" x14ac:dyDescent="0.25">
      <c r="B29" s="1">
        <v>21</v>
      </c>
      <c r="C29" s="1">
        <v>2.2000000000000002</v>
      </c>
    </row>
    <row r="30" spans="2:10" x14ac:dyDescent="0.25">
      <c r="B30" s="1">
        <v>22</v>
      </c>
      <c r="C30" s="1">
        <v>3.6</v>
      </c>
    </row>
    <row r="31" spans="2:10" x14ac:dyDescent="0.25">
      <c r="B31" s="1">
        <v>23</v>
      </c>
      <c r="C31" s="1">
        <v>4</v>
      </c>
    </row>
    <row r="32" spans="2:10" x14ac:dyDescent="0.25">
      <c r="B32" s="1">
        <v>24</v>
      </c>
      <c r="C32" s="1">
        <v>2.7</v>
      </c>
    </row>
    <row r="33" spans="2:3" x14ac:dyDescent="0.25">
      <c r="B33" s="1">
        <v>25</v>
      </c>
      <c r="C33" s="1">
        <v>3.8</v>
      </c>
    </row>
    <row r="34" spans="2:3" x14ac:dyDescent="0.25">
      <c r="B34" s="1">
        <v>26</v>
      </c>
      <c r="C34" s="1">
        <v>3.5</v>
      </c>
    </row>
    <row r="35" spans="2:3" x14ac:dyDescent="0.25">
      <c r="B35" s="1">
        <v>27</v>
      </c>
      <c r="C35" s="1">
        <v>3.2</v>
      </c>
    </row>
    <row r="36" spans="2:3" x14ac:dyDescent="0.25">
      <c r="B36" s="1">
        <v>28</v>
      </c>
      <c r="C36" s="1">
        <v>4.4000000000000004</v>
      </c>
    </row>
    <row r="37" spans="2:3" x14ac:dyDescent="0.25">
      <c r="B37" s="1">
        <v>29</v>
      </c>
      <c r="C37" s="1">
        <v>2</v>
      </c>
    </row>
    <row r="38" spans="2:3" x14ac:dyDescent="0.25">
      <c r="B38" s="1">
        <v>30</v>
      </c>
      <c r="C38" s="1">
        <v>3.4</v>
      </c>
    </row>
    <row r="39" spans="2:3" x14ac:dyDescent="0.25">
      <c r="B39" s="1">
        <v>31</v>
      </c>
      <c r="C39" s="1">
        <v>3.1</v>
      </c>
    </row>
    <row r="40" spans="2:3" x14ac:dyDescent="0.25">
      <c r="B40" s="1">
        <v>32</v>
      </c>
      <c r="C40" s="1">
        <v>2.9</v>
      </c>
    </row>
    <row r="41" spans="2:3" x14ac:dyDescent="0.25">
      <c r="B41" s="1">
        <v>33</v>
      </c>
      <c r="C41" s="1">
        <v>4.5999999999999996</v>
      </c>
    </row>
    <row r="42" spans="2:3" x14ac:dyDescent="0.25">
      <c r="B42" s="1">
        <v>34</v>
      </c>
      <c r="C42" s="1">
        <v>3.3</v>
      </c>
    </row>
    <row r="43" spans="2:3" x14ac:dyDescent="0.25">
      <c r="B43" s="1">
        <v>35</v>
      </c>
      <c r="C43" s="1">
        <v>2.5</v>
      </c>
    </row>
    <row r="44" spans="2:3" x14ac:dyDescent="0.25">
      <c r="B44" s="1">
        <v>36</v>
      </c>
      <c r="C44" s="1">
        <v>4.9000000000000004</v>
      </c>
    </row>
    <row r="45" spans="2:3" x14ac:dyDescent="0.25">
      <c r="B45" s="1">
        <v>37</v>
      </c>
      <c r="C45" s="1">
        <v>2.8</v>
      </c>
    </row>
    <row r="46" spans="2:3" x14ac:dyDescent="0.25">
      <c r="B46" s="1">
        <v>38</v>
      </c>
      <c r="C46" s="1">
        <v>3</v>
      </c>
    </row>
    <row r="47" spans="2:3" x14ac:dyDescent="0.25">
      <c r="B47" s="1">
        <v>39</v>
      </c>
      <c r="C47" s="1">
        <v>4.2</v>
      </c>
    </row>
    <row r="48" spans="2:3" x14ac:dyDescent="0.25">
      <c r="B48" s="1">
        <v>40</v>
      </c>
      <c r="C48" s="1">
        <v>3.9</v>
      </c>
    </row>
    <row r="49" spans="2:3" x14ac:dyDescent="0.25">
      <c r="B49" s="1">
        <v>41</v>
      </c>
      <c r="C49" s="1">
        <v>2.8</v>
      </c>
    </row>
    <row r="50" spans="2:3" x14ac:dyDescent="0.25">
      <c r="B50" s="1">
        <v>42</v>
      </c>
      <c r="C50" s="1">
        <v>4.0999999999999996</v>
      </c>
    </row>
    <row r="51" spans="2:3" x14ac:dyDescent="0.25">
      <c r="B51" s="1">
        <v>43</v>
      </c>
      <c r="C51" s="1">
        <v>2.6</v>
      </c>
    </row>
    <row r="52" spans="2:3" x14ac:dyDescent="0.25">
      <c r="B52" s="1">
        <v>44</v>
      </c>
      <c r="C52" s="1">
        <v>2.4</v>
      </c>
    </row>
    <row r="53" spans="2:3" x14ac:dyDescent="0.25">
      <c r="B53" s="1">
        <v>45</v>
      </c>
      <c r="C53" s="1">
        <v>4.7</v>
      </c>
    </row>
    <row r="54" spans="2:3" x14ac:dyDescent="0.25">
      <c r="B54" s="1">
        <v>46</v>
      </c>
      <c r="C54" s="1">
        <v>3.3</v>
      </c>
    </row>
    <row r="55" spans="2:3" x14ac:dyDescent="0.25">
      <c r="B55" s="1">
        <v>47</v>
      </c>
      <c r="C55" s="1">
        <v>2.7</v>
      </c>
    </row>
    <row r="56" spans="2:3" x14ac:dyDescent="0.25">
      <c r="B56" s="1">
        <v>48</v>
      </c>
      <c r="C56" s="1">
        <v>3</v>
      </c>
    </row>
    <row r="57" spans="2:3" x14ac:dyDescent="0.25">
      <c r="B57" s="1">
        <v>49</v>
      </c>
      <c r="C57" s="1">
        <v>4.3</v>
      </c>
    </row>
    <row r="58" spans="2:3" x14ac:dyDescent="0.25">
      <c r="B58" s="1">
        <v>50</v>
      </c>
      <c r="C58" s="1">
        <v>3.7</v>
      </c>
    </row>
    <row r="59" spans="2:3" x14ac:dyDescent="0.25">
      <c r="B59" s="1">
        <v>51</v>
      </c>
      <c r="C59" s="1">
        <v>2.2000000000000002</v>
      </c>
    </row>
    <row r="60" spans="2:3" x14ac:dyDescent="0.25">
      <c r="B60" s="1">
        <v>52</v>
      </c>
      <c r="C60" s="1">
        <v>3.6</v>
      </c>
    </row>
    <row r="61" spans="2:3" x14ac:dyDescent="0.25">
      <c r="B61" s="1">
        <v>53</v>
      </c>
      <c r="C61" s="1">
        <v>4</v>
      </c>
    </row>
    <row r="62" spans="2:3" x14ac:dyDescent="0.25">
      <c r="B62" s="1">
        <v>54</v>
      </c>
      <c r="C62" s="1">
        <v>2.7</v>
      </c>
    </row>
    <row r="63" spans="2:3" x14ac:dyDescent="0.25">
      <c r="B63" s="1">
        <v>55</v>
      </c>
      <c r="C63" s="1">
        <v>3.8</v>
      </c>
    </row>
    <row r="64" spans="2:3" x14ac:dyDescent="0.25">
      <c r="B64" s="1">
        <v>56</v>
      </c>
      <c r="C64" s="1">
        <v>3.5</v>
      </c>
    </row>
    <row r="65" spans="2:3" x14ac:dyDescent="0.25">
      <c r="B65" s="1">
        <v>57</v>
      </c>
      <c r="C65" s="1">
        <v>3.2</v>
      </c>
    </row>
    <row r="66" spans="2:3" x14ac:dyDescent="0.25">
      <c r="B66" s="1">
        <v>58</v>
      </c>
      <c r="C66" s="1">
        <v>4.4000000000000004</v>
      </c>
    </row>
    <row r="67" spans="2:3" x14ac:dyDescent="0.25">
      <c r="B67" s="1">
        <v>59</v>
      </c>
      <c r="C67" s="1">
        <v>2</v>
      </c>
    </row>
    <row r="68" spans="2:3" x14ac:dyDescent="0.25">
      <c r="B68" s="1">
        <v>60</v>
      </c>
      <c r="C68" s="1">
        <v>3.4</v>
      </c>
    </row>
    <row r="69" spans="2:3" x14ac:dyDescent="0.25">
      <c r="B69" s="1">
        <v>61</v>
      </c>
      <c r="C69" s="1">
        <v>3.1</v>
      </c>
    </row>
    <row r="70" spans="2:3" x14ac:dyDescent="0.25">
      <c r="B70" s="1">
        <v>62</v>
      </c>
      <c r="C70" s="1">
        <v>2.9</v>
      </c>
    </row>
    <row r="71" spans="2:3" x14ac:dyDescent="0.25">
      <c r="B71" s="1">
        <v>63</v>
      </c>
      <c r="C71" s="1">
        <v>4.5999999999999996</v>
      </c>
    </row>
    <row r="72" spans="2:3" x14ac:dyDescent="0.25">
      <c r="B72" s="1">
        <v>64</v>
      </c>
      <c r="C72" s="1">
        <v>3.3</v>
      </c>
    </row>
    <row r="73" spans="2:3" x14ac:dyDescent="0.25">
      <c r="B73" s="1">
        <v>65</v>
      </c>
      <c r="C73" s="1">
        <v>2.5</v>
      </c>
    </row>
    <row r="74" spans="2:3" x14ac:dyDescent="0.25">
      <c r="B74" s="1">
        <v>66</v>
      </c>
      <c r="C74" s="1">
        <v>4.9000000000000004</v>
      </c>
    </row>
    <row r="75" spans="2:3" x14ac:dyDescent="0.25">
      <c r="B75" s="1">
        <v>67</v>
      </c>
      <c r="C75" s="1">
        <v>2.8</v>
      </c>
    </row>
    <row r="76" spans="2:3" x14ac:dyDescent="0.25">
      <c r="B76" s="1">
        <v>68</v>
      </c>
      <c r="C76" s="1">
        <v>3</v>
      </c>
    </row>
    <row r="77" spans="2:3" x14ac:dyDescent="0.25">
      <c r="B77" s="1">
        <v>69</v>
      </c>
      <c r="C77" s="1">
        <v>4.2</v>
      </c>
    </row>
    <row r="78" spans="2:3" x14ac:dyDescent="0.25">
      <c r="B78" s="1">
        <v>70</v>
      </c>
      <c r="C78" s="1">
        <v>3.9</v>
      </c>
    </row>
    <row r="79" spans="2:3" x14ac:dyDescent="0.25">
      <c r="B79" s="1">
        <v>71</v>
      </c>
      <c r="C79" s="1">
        <v>2.8</v>
      </c>
    </row>
    <row r="80" spans="2:3" x14ac:dyDescent="0.25">
      <c r="B80" s="1">
        <v>72</v>
      </c>
      <c r="C80" s="1">
        <v>4.0999999999999996</v>
      </c>
    </row>
    <row r="81" spans="2:3" x14ac:dyDescent="0.25">
      <c r="B81" s="1">
        <v>73</v>
      </c>
      <c r="C81" s="1">
        <v>2.6</v>
      </c>
    </row>
    <row r="82" spans="2:3" x14ac:dyDescent="0.25">
      <c r="B82" s="1">
        <v>74</v>
      </c>
      <c r="C82" s="1">
        <v>2.4</v>
      </c>
    </row>
    <row r="83" spans="2:3" x14ac:dyDescent="0.25">
      <c r="B83" s="1">
        <v>75</v>
      </c>
      <c r="C83" s="1">
        <v>4.7</v>
      </c>
    </row>
    <row r="84" spans="2:3" x14ac:dyDescent="0.25">
      <c r="B84" s="1">
        <v>76</v>
      </c>
      <c r="C84" s="1">
        <v>3.3</v>
      </c>
    </row>
    <row r="85" spans="2:3" x14ac:dyDescent="0.25">
      <c r="B85" s="1">
        <v>77</v>
      </c>
      <c r="C85" s="1">
        <v>2.7</v>
      </c>
    </row>
    <row r="86" spans="2:3" x14ac:dyDescent="0.25">
      <c r="B86" s="1">
        <v>78</v>
      </c>
      <c r="C86" s="1">
        <v>3</v>
      </c>
    </row>
    <row r="87" spans="2:3" x14ac:dyDescent="0.25">
      <c r="B87" s="1">
        <v>79</v>
      </c>
      <c r="C87" s="1">
        <v>4.3</v>
      </c>
    </row>
    <row r="88" spans="2:3" x14ac:dyDescent="0.25">
      <c r="B88" s="1">
        <v>80</v>
      </c>
      <c r="C88" s="1">
        <v>3.7</v>
      </c>
    </row>
    <row r="89" spans="2:3" x14ac:dyDescent="0.25">
      <c r="B89" s="1">
        <v>81</v>
      </c>
      <c r="C89" s="1">
        <v>2.2000000000000002</v>
      </c>
    </row>
    <row r="90" spans="2:3" x14ac:dyDescent="0.25">
      <c r="B90" s="1">
        <v>82</v>
      </c>
      <c r="C90" s="1">
        <v>3.6</v>
      </c>
    </row>
    <row r="91" spans="2:3" x14ac:dyDescent="0.25">
      <c r="B91" s="1">
        <v>83</v>
      </c>
      <c r="C91" s="1">
        <v>4</v>
      </c>
    </row>
    <row r="92" spans="2:3" x14ac:dyDescent="0.25">
      <c r="B92" s="1">
        <v>84</v>
      </c>
      <c r="C92" s="1">
        <v>2.7</v>
      </c>
    </row>
    <row r="93" spans="2:3" x14ac:dyDescent="0.25">
      <c r="B93" s="1">
        <v>85</v>
      </c>
      <c r="C93" s="1">
        <v>3.8</v>
      </c>
    </row>
    <row r="94" spans="2:3" x14ac:dyDescent="0.25">
      <c r="B94" s="1">
        <v>86</v>
      </c>
      <c r="C94" s="1">
        <v>3.5</v>
      </c>
    </row>
    <row r="95" spans="2:3" x14ac:dyDescent="0.25">
      <c r="B95" s="1">
        <v>87</v>
      </c>
      <c r="C95" s="1">
        <v>3.2</v>
      </c>
    </row>
    <row r="96" spans="2:3" x14ac:dyDescent="0.25">
      <c r="B96" s="1">
        <v>88</v>
      </c>
      <c r="C96" s="1">
        <v>4.4000000000000004</v>
      </c>
    </row>
    <row r="97" spans="2:3" x14ac:dyDescent="0.25">
      <c r="B97" s="1">
        <v>89</v>
      </c>
      <c r="C97" s="1">
        <v>2</v>
      </c>
    </row>
    <row r="98" spans="2:3" x14ac:dyDescent="0.25">
      <c r="B98" s="1">
        <v>90</v>
      </c>
      <c r="C98" s="1">
        <v>3.4</v>
      </c>
    </row>
    <row r="99" spans="2:3" x14ac:dyDescent="0.25">
      <c r="B99" s="1">
        <v>91</v>
      </c>
      <c r="C99" s="1">
        <v>3.1</v>
      </c>
    </row>
    <row r="100" spans="2:3" x14ac:dyDescent="0.25">
      <c r="B100" s="1">
        <v>92</v>
      </c>
      <c r="C100" s="1">
        <v>2.9</v>
      </c>
    </row>
    <row r="101" spans="2:3" x14ac:dyDescent="0.25">
      <c r="B101" s="1">
        <v>93</v>
      </c>
      <c r="C101" s="1">
        <v>4.5999999999999996</v>
      </c>
    </row>
    <row r="102" spans="2:3" x14ac:dyDescent="0.25">
      <c r="B102" s="1">
        <v>94</v>
      </c>
      <c r="C102" s="1">
        <v>3.3</v>
      </c>
    </row>
    <row r="103" spans="2:3" x14ac:dyDescent="0.25">
      <c r="B103" s="1">
        <v>95</v>
      </c>
      <c r="C103" s="1">
        <v>2.5</v>
      </c>
    </row>
    <row r="104" spans="2:3" x14ac:dyDescent="0.25">
      <c r="B104" s="1">
        <v>96</v>
      </c>
      <c r="C104" s="1">
        <v>4.9000000000000004</v>
      </c>
    </row>
  </sheetData>
  <mergeCells count="3">
    <mergeCell ref="A1:F1"/>
    <mergeCell ref="A3:F3"/>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3E284-C71E-40DA-8385-7DCE6E345A31}">
  <dimension ref="A1:Q37"/>
  <sheetViews>
    <sheetView workbookViewId="0">
      <selection activeCell="O11" sqref="O11"/>
    </sheetView>
  </sheetViews>
  <sheetFormatPr defaultRowHeight="15" x14ac:dyDescent="0.25"/>
  <cols>
    <col min="2" max="2" width="11" bestFit="1" customWidth="1"/>
    <col min="3" max="3" width="19.7109375" bestFit="1" customWidth="1"/>
    <col min="17" max="17" width="14.710937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14</v>
      </c>
      <c r="B3" s="31"/>
      <c r="C3" s="31"/>
      <c r="D3" s="31"/>
      <c r="E3" s="31"/>
      <c r="F3" s="31"/>
      <c r="G3" s="31"/>
      <c r="H3" s="31"/>
      <c r="I3" s="31"/>
      <c r="J3" s="31"/>
      <c r="K3" s="31"/>
      <c r="L3" s="31"/>
      <c r="M3" s="31"/>
      <c r="N3" s="31"/>
      <c r="O3" s="31"/>
      <c r="P3" s="31"/>
      <c r="Q3" s="31"/>
    </row>
    <row r="5" spans="1:17" x14ac:dyDescent="0.25">
      <c r="A5" t="s">
        <v>2</v>
      </c>
    </row>
    <row r="6" spans="1:17" x14ac:dyDescent="0.25">
      <c r="A6" s="33" t="s">
        <v>15</v>
      </c>
      <c r="B6" s="32"/>
      <c r="C6" s="32"/>
      <c r="D6" s="32"/>
      <c r="E6" s="32"/>
      <c r="F6" s="32"/>
      <c r="G6" s="32"/>
      <c r="H6" s="32"/>
      <c r="I6" s="32"/>
      <c r="J6" s="32"/>
    </row>
    <row r="8" spans="1:17" x14ac:dyDescent="0.25">
      <c r="B8" s="2" t="s">
        <v>16</v>
      </c>
      <c r="C8" s="2" t="s">
        <v>17</v>
      </c>
    </row>
    <row r="9" spans="1:17" x14ac:dyDescent="0.25">
      <c r="B9" s="1">
        <v>1</v>
      </c>
      <c r="C9" s="1">
        <v>15</v>
      </c>
    </row>
    <row r="10" spans="1:17" x14ac:dyDescent="0.25">
      <c r="B10" s="1">
        <v>2</v>
      </c>
      <c r="C10" s="1">
        <v>10</v>
      </c>
    </row>
    <row r="11" spans="1:17" x14ac:dyDescent="0.25">
      <c r="B11" s="1">
        <v>3</v>
      </c>
      <c r="C11" s="1">
        <v>20</v>
      </c>
    </row>
    <row r="12" spans="1:17" x14ac:dyDescent="0.25">
      <c r="B12" s="1">
        <v>4</v>
      </c>
      <c r="C12" s="1">
        <v>25</v>
      </c>
    </row>
    <row r="13" spans="1:17" x14ac:dyDescent="0.25">
      <c r="B13" s="1">
        <v>5</v>
      </c>
      <c r="C13" s="1">
        <v>15</v>
      </c>
    </row>
    <row r="14" spans="1:17" x14ac:dyDescent="0.25">
      <c r="B14" s="1">
        <v>6</v>
      </c>
      <c r="C14" s="1">
        <v>10</v>
      </c>
    </row>
    <row r="15" spans="1:17" x14ac:dyDescent="0.25">
      <c r="B15" s="1">
        <v>7</v>
      </c>
      <c r="C15" s="1">
        <v>30</v>
      </c>
    </row>
    <row r="16" spans="1:17" x14ac:dyDescent="0.25">
      <c r="B16" s="1">
        <v>8</v>
      </c>
      <c r="C16" s="1">
        <v>20</v>
      </c>
    </row>
    <row r="17" spans="1:11" x14ac:dyDescent="0.25">
      <c r="B17" s="1">
        <v>9</v>
      </c>
      <c r="C17" s="1">
        <v>15</v>
      </c>
    </row>
    <row r="18" spans="1:11" x14ac:dyDescent="0.25">
      <c r="B18" s="1">
        <v>10</v>
      </c>
      <c r="C18" s="1">
        <v>10</v>
      </c>
    </row>
    <row r="19" spans="1:11" x14ac:dyDescent="0.25">
      <c r="B19" s="1">
        <v>11</v>
      </c>
      <c r="C19" s="1">
        <v>10</v>
      </c>
    </row>
    <row r="20" spans="1:11" x14ac:dyDescent="0.25">
      <c r="B20" s="1">
        <v>12</v>
      </c>
      <c r="C20" s="1">
        <v>25</v>
      </c>
    </row>
    <row r="21" spans="1:11" x14ac:dyDescent="0.25">
      <c r="B21" s="1">
        <v>13</v>
      </c>
      <c r="C21" s="1">
        <v>15</v>
      </c>
    </row>
    <row r="22" spans="1:11" x14ac:dyDescent="0.25">
      <c r="B22" s="1">
        <v>14</v>
      </c>
      <c r="C22" s="1">
        <v>20</v>
      </c>
    </row>
    <row r="23" spans="1:11" x14ac:dyDescent="0.25">
      <c r="B23" s="1">
        <v>15</v>
      </c>
      <c r="C23" s="1">
        <v>20</v>
      </c>
    </row>
    <row r="24" spans="1:11" x14ac:dyDescent="0.25">
      <c r="B24" s="1">
        <v>16</v>
      </c>
      <c r="C24" s="1">
        <v>15</v>
      </c>
    </row>
    <row r="25" spans="1:11" x14ac:dyDescent="0.25">
      <c r="B25" s="1">
        <v>17</v>
      </c>
      <c r="C25" s="1">
        <v>10</v>
      </c>
    </row>
    <row r="26" spans="1:11" x14ac:dyDescent="0.25">
      <c r="B26" s="1">
        <v>18</v>
      </c>
      <c r="C26" s="1">
        <v>10</v>
      </c>
    </row>
    <row r="27" spans="1:11" x14ac:dyDescent="0.25">
      <c r="B27" s="1">
        <v>19</v>
      </c>
      <c r="C27" s="1">
        <v>20</v>
      </c>
    </row>
    <row r="28" spans="1:11" x14ac:dyDescent="0.25">
      <c r="B28" s="1">
        <v>20</v>
      </c>
      <c r="C28" s="1">
        <v>25</v>
      </c>
    </row>
    <row r="29" spans="1:11" x14ac:dyDescent="0.25">
      <c r="B29" s="4"/>
      <c r="C29" s="4"/>
    </row>
    <row r="30" spans="1:11" x14ac:dyDescent="0.25">
      <c r="A30" s="5" t="s">
        <v>6</v>
      </c>
      <c r="K30" s="5" t="s">
        <v>13</v>
      </c>
    </row>
    <row r="32" spans="1:11" x14ac:dyDescent="0.25">
      <c r="A32" s="3" t="s">
        <v>7</v>
      </c>
      <c r="B32" s="32" t="s">
        <v>18</v>
      </c>
      <c r="C32" s="32"/>
      <c r="D32" s="32"/>
      <c r="E32" s="32"/>
      <c r="F32" s="32"/>
      <c r="G32" s="32"/>
      <c r="K32" s="6">
        <f>AVERAGE(C9:C28)</f>
        <v>17</v>
      </c>
    </row>
    <row r="33" spans="1:11" x14ac:dyDescent="0.25">
      <c r="K33" s="4"/>
    </row>
    <row r="34" spans="1:11" x14ac:dyDescent="0.25">
      <c r="A34" s="3" t="s">
        <v>9</v>
      </c>
      <c r="B34" s="32" t="s">
        <v>19</v>
      </c>
      <c r="C34" s="32"/>
      <c r="D34" s="32"/>
      <c r="E34" s="32"/>
      <c r="F34" s="32"/>
      <c r="G34" s="32"/>
      <c r="H34" s="32"/>
      <c r="K34" s="6">
        <f>MEDIAN(C9:C28)</f>
        <v>15</v>
      </c>
    </row>
    <row r="36" spans="1:11" x14ac:dyDescent="0.25">
      <c r="A36" s="3" t="s">
        <v>11</v>
      </c>
      <c r="B36" s="32" t="s">
        <v>20</v>
      </c>
      <c r="C36" s="32"/>
      <c r="D36" s="32"/>
      <c r="E36" s="32"/>
      <c r="F36" s="32"/>
      <c r="G36" s="32"/>
      <c r="H36" s="32"/>
      <c r="I36" s="32"/>
      <c r="J36" s="32"/>
      <c r="K36" s="6">
        <f>_xlfn.MODE.SNGL(C9:C28)</f>
        <v>10</v>
      </c>
    </row>
    <row r="37" spans="1:11" x14ac:dyDescent="0.25">
      <c r="B37" s="29"/>
      <c r="C37" s="29"/>
    </row>
  </sheetData>
  <mergeCells count="7">
    <mergeCell ref="B37:C37"/>
    <mergeCell ref="A1:Q1"/>
    <mergeCell ref="A3:Q3"/>
    <mergeCell ref="A6:J6"/>
    <mergeCell ref="B32:G32"/>
    <mergeCell ref="B34:H34"/>
    <mergeCell ref="B36:J36"/>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AC2B-1A11-486D-BDED-FFAB2A7CD87B}">
  <dimension ref="A1:P108"/>
  <sheetViews>
    <sheetView topLeftCell="D8" workbookViewId="0">
      <selection activeCell="F11" sqref="F11"/>
    </sheetView>
  </sheetViews>
  <sheetFormatPr defaultRowHeight="15" x14ac:dyDescent="0.25"/>
  <cols>
    <col min="2" max="2" width="14" bestFit="1" customWidth="1"/>
    <col min="3" max="3" width="14.7109375" bestFit="1" customWidth="1"/>
    <col min="6" max="6" width="115.710937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406</v>
      </c>
      <c r="B3" s="32"/>
      <c r="C3" s="32"/>
      <c r="D3" s="32"/>
      <c r="E3" s="32"/>
      <c r="F3" s="32"/>
    </row>
    <row r="5" spans="1:16" x14ac:dyDescent="0.25">
      <c r="A5" t="s">
        <v>395</v>
      </c>
    </row>
    <row r="6" spans="1:16" x14ac:dyDescent="0.25">
      <c r="A6" s="32" t="s">
        <v>407</v>
      </c>
      <c r="B6" s="32"/>
      <c r="C6" s="32"/>
      <c r="D6" s="32"/>
      <c r="E6" s="32"/>
      <c r="F6" s="32"/>
    </row>
    <row r="7" spans="1:16" ht="15.75" thickBot="1" x14ac:dyDescent="0.3"/>
    <row r="8" spans="1:16" ht="15.75" x14ac:dyDescent="0.25">
      <c r="B8" s="20" t="s">
        <v>16</v>
      </c>
      <c r="C8" s="20" t="s">
        <v>61</v>
      </c>
      <c r="I8" s="24" t="s">
        <v>61</v>
      </c>
      <c r="J8" s="24"/>
    </row>
    <row r="9" spans="1:16" x14ac:dyDescent="0.25">
      <c r="B9" s="1">
        <v>1</v>
      </c>
      <c r="C9" s="1">
        <v>4</v>
      </c>
    </row>
    <row r="10" spans="1:16" x14ac:dyDescent="0.25">
      <c r="B10" s="1">
        <v>2</v>
      </c>
      <c r="C10" s="1">
        <v>5</v>
      </c>
      <c r="I10" t="s">
        <v>7</v>
      </c>
      <c r="J10">
        <v>3.77</v>
      </c>
    </row>
    <row r="11" spans="1:16" x14ac:dyDescent="0.25">
      <c r="B11" s="1">
        <v>3</v>
      </c>
      <c r="C11" s="1">
        <v>3</v>
      </c>
      <c r="I11" t="s">
        <v>485</v>
      </c>
      <c r="J11">
        <v>8.9730235436641728E-2</v>
      </c>
    </row>
    <row r="12" spans="1:16" x14ac:dyDescent="0.25">
      <c r="B12" s="1">
        <v>4</v>
      </c>
      <c r="C12" s="1">
        <v>4</v>
      </c>
      <c r="F12" s="27" t="s">
        <v>398</v>
      </c>
      <c r="I12" t="s">
        <v>486</v>
      </c>
      <c r="J12">
        <v>4</v>
      </c>
    </row>
    <row r="13" spans="1:16" x14ac:dyDescent="0.25">
      <c r="B13" s="1">
        <v>5</v>
      </c>
      <c r="C13" s="1">
        <v>4</v>
      </c>
      <c r="I13" t="s">
        <v>11</v>
      </c>
      <c r="J13">
        <v>4</v>
      </c>
    </row>
    <row r="14" spans="1:16" x14ac:dyDescent="0.25">
      <c r="B14" s="1">
        <v>6</v>
      </c>
      <c r="C14" s="1">
        <v>3</v>
      </c>
      <c r="F14" s="28" t="s">
        <v>408</v>
      </c>
      <c r="G14" s="21">
        <f>SKEW(C8:C108)</f>
        <v>-0.21090973977304461</v>
      </c>
      <c r="I14" t="s">
        <v>487</v>
      </c>
      <c r="J14">
        <v>0.89730235436641725</v>
      </c>
    </row>
    <row r="15" spans="1:16" x14ac:dyDescent="0.25">
      <c r="B15" s="1">
        <v>7</v>
      </c>
      <c r="C15" s="1">
        <v>2</v>
      </c>
      <c r="I15" t="s">
        <v>488</v>
      </c>
      <c r="J15">
        <v>0.80515151515151551</v>
      </c>
    </row>
    <row r="16" spans="1:16" x14ac:dyDescent="0.25">
      <c r="B16" s="1">
        <v>8</v>
      </c>
      <c r="C16" s="1">
        <v>5</v>
      </c>
      <c r="F16" s="28" t="s">
        <v>409</v>
      </c>
      <c r="G16" s="21">
        <f>KURT(C9:C108)</f>
        <v>-0.74525627211662515</v>
      </c>
      <c r="I16" t="s">
        <v>489</v>
      </c>
      <c r="J16">
        <v>-0.74525627211662515</v>
      </c>
    </row>
    <row r="17" spans="2:10" x14ac:dyDescent="0.25">
      <c r="B17" s="1">
        <v>9</v>
      </c>
      <c r="C17" s="1">
        <v>4</v>
      </c>
      <c r="I17" t="s">
        <v>490</v>
      </c>
      <c r="J17">
        <v>-0.21090973977304461</v>
      </c>
    </row>
    <row r="18" spans="2:10" x14ac:dyDescent="0.25">
      <c r="B18" s="1">
        <v>10</v>
      </c>
      <c r="C18" s="1">
        <v>3</v>
      </c>
      <c r="F18" s="28" t="s">
        <v>410</v>
      </c>
      <c r="I18" t="s">
        <v>29</v>
      </c>
      <c r="J18">
        <v>3</v>
      </c>
    </row>
    <row r="19" spans="2:10" x14ac:dyDescent="0.25">
      <c r="B19" s="1">
        <v>11</v>
      </c>
      <c r="C19" s="1">
        <v>5</v>
      </c>
      <c r="I19" t="s">
        <v>491</v>
      </c>
      <c r="J19">
        <v>2</v>
      </c>
    </row>
    <row r="20" spans="2:10" ht="45" x14ac:dyDescent="0.25">
      <c r="B20" s="1">
        <v>12</v>
      </c>
      <c r="C20" s="1">
        <v>4</v>
      </c>
      <c r="F20" s="25" t="s">
        <v>498</v>
      </c>
      <c r="G20" s="22"/>
      <c r="I20" t="s">
        <v>492</v>
      </c>
      <c r="J20">
        <v>5</v>
      </c>
    </row>
    <row r="21" spans="2:10" x14ac:dyDescent="0.25">
      <c r="B21" s="1">
        <v>13</v>
      </c>
      <c r="C21" s="1">
        <v>2</v>
      </c>
      <c r="I21" t="s">
        <v>493</v>
      </c>
      <c r="J21">
        <v>377</v>
      </c>
    </row>
    <row r="22" spans="2:10" x14ac:dyDescent="0.25">
      <c r="B22" s="1">
        <v>14</v>
      </c>
      <c r="C22" s="1">
        <v>3</v>
      </c>
      <c r="I22" t="s">
        <v>494</v>
      </c>
      <c r="J22">
        <v>100</v>
      </c>
    </row>
    <row r="23" spans="2:10" ht="15.75" thickBot="1" x14ac:dyDescent="0.3">
      <c r="B23" s="1">
        <v>15</v>
      </c>
      <c r="C23" s="1">
        <v>4</v>
      </c>
      <c r="I23" s="23" t="s">
        <v>495</v>
      </c>
      <c r="J23" s="23">
        <v>0.1780442542232247</v>
      </c>
    </row>
    <row r="24" spans="2:10" x14ac:dyDescent="0.25">
      <c r="B24" s="1">
        <v>16</v>
      </c>
      <c r="C24" s="1">
        <v>5</v>
      </c>
    </row>
    <row r="25" spans="2:10" x14ac:dyDescent="0.25">
      <c r="B25" s="1">
        <v>17</v>
      </c>
      <c r="C25" s="1">
        <v>3</v>
      </c>
    </row>
    <row r="26" spans="2:10" x14ac:dyDescent="0.25">
      <c r="B26" s="1">
        <v>18</v>
      </c>
      <c r="C26" s="1">
        <v>4</v>
      </c>
    </row>
    <row r="27" spans="2:10" x14ac:dyDescent="0.25">
      <c r="B27" s="1">
        <v>19</v>
      </c>
      <c r="C27" s="1">
        <v>5</v>
      </c>
    </row>
    <row r="28" spans="2:10" x14ac:dyDescent="0.25">
      <c r="B28" s="1">
        <v>20</v>
      </c>
      <c r="C28" s="1">
        <v>3</v>
      </c>
    </row>
    <row r="29" spans="2:10" x14ac:dyDescent="0.25">
      <c r="B29" s="1">
        <v>21</v>
      </c>
      <c r="C29" s="1">
        <v>4</v>
      </c>
    </row>
    <row r="30" spans="2:10" x14ac:dyDescent="0.25">
      <c r="B30" s="1">
        <v>22</v>
      </c>
      <c r="C30" s="1">
        <v>3</v>
      </c>
    </row>
    <row r="31" spans="2:10" x14ac:dyDescent="0.25">
      <c r="B31" s="1">
        <v>23</v>
      </c>
      <c r="C31" s="1">
        <v>2</v>
      </c>
    </row>
    <row r="32" spans="2:10" x14ac:dyDescent="0.25">
      <c r="B32" s="1">
        <v>24</v>
      </c>
      <c r="C32" s="1">
        <v>4</v>
      </c>
    </row>
    <row r="33" spans="2:3" x14ac:dyDescent="0.25">
      <c r="B33" s="1">
        <v>25</v>
      </c>
      <c r="C33" s="1">
        <v>5</v>
      </c>
    </row>
    <row r="34" spans="2:3" x14ac:dyDescent="0.25">
      <c r="B34" s="1">
        <v>26</v>
      </c>
      <c r="C34" s="1">
        <v>3</v>
      </c>
    </row>
    <row r="35" spans="2:3" x14ac:dyDescent="0.25">
      <c r="B35" s="1">
        <v>27</v>
      </c>
      <c r="C35" s="1">
        <v>4</v>
      </c>
    </row>
    <row r="36" spans="2:3" x14ac:dyDescent="0.25">
      <c r="B36" s="1">
        <v>28</v>
      </c>
      <c r="C36" s="1">
        <v>5</v>
      </c>
    </row>
    <row r="37" spans="2:3" x14ac:dyDescent="0.25">
      <c r="B37" s="1">
        <v>29</v>
      </c>
      <c r="C37" s="1">
        <v>4</v>
      </c>
    </row>
    <row r="38" spans="2:3" x14ac:dyDescent="0.25">
      <c r="B38" s="1">
        <v>30</v>
      </c>
      <c r="C38" s="1">
        <v>3</v>
      </c>
    </row>
    <row r="39" spans="2:3" x14ac:dyDescent="0.25">
      <c r="B39" s="1">
        <v>31</v>
      </c>
      <c r="C39" s="1">
        <v>3</v>
      </c>
    </row>
    <row r="40" spans="2:3" x14ac:dyDescent="0.25">
      <c r="B40" s="1">
        <v>32</v>
      </c>
      <c r="C40" s="1">
        <v>4</v>
      </c>
    </row>
    <row r="41" spans="2:3" x14ac:dyDescent="0.25">
      <c r="B41" s="1">
        <v>33</v>
      </c>
      <c r="C41" s="1">
        <v>5</v>
      </c>
    </row>
    <row r="42" spans="2:3" x14ac:dyDescent="0.25">
      <c r="B42" s="1">
        <v>34</v>
      </c>
      <c r="C42" s="1">
        <v>2</v>
      </c>
    </row>
    <row r="43" spans="2:3" x14ac:dyDescent="0.25">
      <c r="B43" s="1">
        <v>35</v>
      </c>
      <c r="C43" s="1">
        <v>3</v>
      </c>
    </row>
    <row r="44" spans="2:3" x14ac:dyDescent="0.25">
      <c r="B44" s="1">
        <v>36</v>
      </c>
      <c r="C44" s="1">
        <v>4</v>
      </c>
    </row>
    <row r="45" spans="2:3" x14ac:dyDescent="0.25">
      <c r="B45" s="1">
        <v>37</v>
      </c>
      <c r="C45" s="1">
        <v>4</v>
      </c>
    </row>
    <row r="46" spans="2:3" x14ac:dyDescent="0.25">
      <c r="B46" s="1">
        <v>38</v>
      </c>
      <c r="C46" s="1">
        <v>3</v>
      </c>
    </row>
    <row r="47" spans="2:3" x14ac:dyDescent="0.25">
      <c r="B47" s="1">
        <v>39</v>
      </c>
      <c r="C47" s="1">
        <v>5</v>
      </c>
    </row>
    <row r="48" spans="2:3" x14ac:dyDescent="0.25">
      <c r="B48" s="1">
        <v>40</v>
      </c>
      <c r="C48" s="1">
        <v>4</v>
      </c>
    </row>
    <row r="49" spans="2:3" x14ac:dyDescent="0.25">
      <c r="B49" s="1">
        <v>41</v>
      </c>
      <c r="C49" s="1">
        <v>3</v>
      </c>
    </row>
    <row r="50" spans="2:3" x14ac:dyDescent="0.25">
      <c r="B50" s="1">
        <v>42</v>
      </c>
      <c r="C50" s="1">
        <v>4</v>
      </c>
    </row>
    <row r="51" spans="2:3" x14ac:dyDescent="0.25">
      <c r="B51" s="1">
        <v>43</v>
      </c>
      <c r="C51" s="1">
        <v>5</v>
      </c>
    </row>
    <row r="52" spans="2:3" x14ac:dyDescent="0.25">
      <c r="B52" s="1">
        <v>44</v>
      </c>
      <c r="C52" s="1">
        <v>4</v>
      </c>
    </row>
    <row r="53" spans="2:3" x14ac:dyDescent="0.25">
      <c r="B53" s="1">
        <v>45</v>
      </c>
      <c r="C53" s="1">
        <v>2</v>
      </c>
    </row>
    <row r="54" spans="2:3" x14ac:dyDescent="0.25">
      <c r="B54" s="1">
        <v>46</v>
      </c>
      <c r="C54" s="1">
        <v>3</v>
      </c>
    </row>
    <row r="55" spans="2:3" x14ac:dyDescent="0.25">
      <c r="B55" s="1">
        <v>47</v>
      </c>
      <c r="C55" s="1">
        <v>4</v>
      </c>
    </row>
    <row r="56" spans="2:3" x14ac:dyDescent="0.25">
      <c r="B56" s="1">
        <v>48</v>
      </c>
      <c r="C56" s="1">
        <v>5</v>
      </c>
    </row>
    <row r="57" spans="2:3" x14ac:dyDescent="0.25">
      <c r="B57" s="1">
        <v>49</v>
      </c>
      <c r="C57" s="1">
        <v>3</v>
      </c>
    </row>
    <row r="58" spans="2:3" x14ac:dyDescent="0.25">
      <c r="B58" s="1">
        <v>50</v>
      </c>
      <c r="C58" s="1">
        <v>4</v>
      </c>
    </row>
    <row r="59" spans="2:3" x14ac:dyDescent="0.25">
      <c r="B59" s="1">
        <v>51</v>
      </c>
      <c r="C59" s="1">
        <v>5</v>
      </c>
    </row>
    <row r="60" spans="2:3" x14ac:dyDescent="0.25">
      <c r="B60" s="1">
        <v>52</v>
      </c>
      <c r="C60" s="1">
        <v>4</v>
      </c>
    </row>
    <row r="61" spans="2:3" x14ac:dyDescent="0.25">
      <c r="B61" s="1">
        <v>53</v>
      </c>
      <c r="C61" s="1">
        <v>3</v>
      </c>
    </row>
    <row r="62" spans="2:3" x14ac:dyDescent="0.25">
      <c r="B62" s="1">
        <v>54</v>
      </c>
      <c r="C62" s="1">
        <v>4</v>
      </c>
    </row>
    <row r="63" spans="2:3" x14ac:dyDescent="0.25">
      <c r="B63" s="1">
        <v>55</v>
      </c>
      <c r="C63" s="1">
        <v>5</v>
      </c>
    </row>
    <row r="64" spans="2:3" x14ac:dyDescent="0.25">
      <c r="B64" s="1">
        <v>56</v>
      </c>
      <c r="C64" s="1">
        <v>3</v>
      </c>
    </row>
    <row r="65" spans="2:3" x14ac:dyDescent="0.25">
      <c r="B65" s="1">
        <v>57</v>
      </c>
      <c r="C65" s="1">
        <v>4</v>
      </c>
    </row>
    <row r="66" spans="2:3" x14ac:dyDescent="0.25">
      <c r="B66" s="1">
        <v>58</v>
      </c>
      <c r="C66" s="1">
        <v>5</v>
      </c>
    </row>
    <row r="67" spans="2:3" x14ac:dyDescent="0.25">
      <c r="B67" s="1">
        <v>59</v>
      </c>
      <c r="C67" s="1">
        <v>4</v>
      </c>
    </row>
    <row r="68" spans="2:3" x14ac:dyDescent="0.25">
      <c r="B68" s="1">
        <v>60</v>
      </c>
      <c r="C68" s="1">
        <v>3</v>
      </c>
    </row>
    <row r="69" spans="2:3" x14ac:dyDescent="0.25">
      <c r="B69" s="1">
        <v>61</v>
      </c>
      <c r="C69" s="1">
        <v>3</v>
      </c>
    </row>
    <row r="70" spans="2:3" x14ac:dyDescent="0.25">
      <c r="B70" s="1">
        <v>62</v>
      </c>
      <c r="C70" s="1">
        <v>4</v>
      </c>
    </row>
    <row r="71" spans="2:3" x14ac:dyDescent="0.25">
      <c r="B71" s="1">
        <v>63</v>
      </c>
      <c r="C71" s="1">
        <v>5</v>
      </c>
    </row>
    <row r="72" spans="2:3" x14ac:dyDescent="0.25">
      <c r="B72" s="1">
        <v>64</v>
      </c>
      <c r="C72" s="1">
        <v>2</v>
      </c>
    </row>
    <row r="73" spans="2:3" x14ac:dyDescent="0.25">
      <c r="B73" s="1">
        <v>65</v>
      </c>
      <c r="C73" s="1">
        <v>3</v>
      </c>
    </row>
    <row r="74" spans="2:3" x14ac:dyDescent="0.25">
      <c r="B74" s="1">
        <v>66</v>
      </c>
      <c r="C74" s="1">
        <v>4</v>
      </c>
    </row>
    <row r="75" spans="2:3" x14ac:dyDescent="0.25">
      <c r="B75" s="1">
        <v>67</v>
      </c>
      <c r="C75" s="1">
        <v>4</v>
      </c>
    </row>
    <row r="76" spans="2:3" x14ac:dyDescent="0.25">
      <c r="B76" s="1">
        <v>68</v>
      </c>
      <c r="C76" s="1">
        <v>3</v>
      </c>
    </row>
    <row r="77" spans="2:3" x14ac:dyDescent="0.25">
      <c r="B77" s="1">
        <v>69</v>
      </c>
      <c r="C77" s="1">
        <v>5</v>
      </c>
    </row>
    <row r="78" spans="2:3" x14ac:dyDescent="0.25">
      <c r="B78" s="1">
        <v>70</v>
      </c>
      <c r="C78" s="1">
        <v>4</v>
      </c>
    </row>
    <row r="79" spans="2:3" x14ac:dyDescent="0.25">
      <c r="B79" s="1">
        <v>71</v>
      </c>
      <c r="C79" s="1">
        <v>3</v>
      </c>
    </row>
    <row r="80" spans="2:3" x14ac:dyDescent="0.25">
      <c r="B80" s="1">
        <v>72</v>
      </c>
      <c r="C80" s="1">
        <v>4</v>
      </c>
    </row>
    <row r="81" spans="2:3" x14ac:dyDescent="0.25">
      <c r="B81" s="1">
        <v>73</v>
      </c>
      <c r="C81" s="1">
        <v>5</v>
      </c>
    </row>
    <row r="82" spans="2:3" x14ac:dyDescent="0.25">
      <c r="B82" s="1">
        <v>74</v>
      </c>
      <c r="C82" s="1">
        <v>4</v>
      </c>
    </row>
    <row r="83" spans="2:3" x14ac:dyDescent="0.25">
      <c r="B83" s="1">
        <v>75</v>
      </c>
      <c r="C83" s="1">
        <v>2</v>
      </c>
    </row>
    <row r="84" spans="2:3" x14ac:dyDescent="0.25">
      <c r="B84" s="1">
        <v>76</v>
      </c>
      <c r="C84" s="1">
        <v>3</v>
      </c>
    </row>
    <row r="85" spans="2:3" x14ac:dyDescent="0.25">
      <c r="B85" s="1">
        <v>77</v>
      </c>
      <c r="C85" s="1">
        <v>4</v>
      </c>
    </row>
    <row r="86" spans="2:3" x14ac:dyDescent="0.25">
      <c r="B86" s="1">
        <v>78</v>
      </c>
      <c r="C86" s="1">
        <v>5</v>
      </c>
    </row>
    <row r="87" spans="2:3" x14ac:dyDescent="0.25">
      <c r="B87" s="1">
        <v>79</v>
      </c>
      <c r="C87" s="1">
        <v>3</v>
      </c>
    </row>
    <row r="88" spans="2:3" x14ac:dyDescent="0.25">
      <c r="B88" s="1">
        <v>80</v>
      </c>
      <c r="C88" s="1">
        <v>4</v>
      </c>
    </row>
    <row r="89" spans="2:3" x14ac:dyDescent="0.25">
      <c r="B89" s="1">
        <v>81</v>
      </c>
      <c r="C89" s="1">
        <v>5</v>
      </c>
    </row>
    <row r="90" spans="2:3" x14ac:dyDescent="0.25">
      <c r="B90" s="1">
        <v>82</v>
      </c>
      <c r="C90" s="1">
        <v>4</v>
      </c>
    </row>
    <row r="91" spans="2:3" x14ac:dyDescent="0.25">
      <c r="B91" s="1">
        <v>83</v>
      </c>
      <c r="C91" s="1">
        <v>3</v>
      </c>
    </row>
    <row r="92" spans="2:3" x14ac:dyDescent="0.25">
      <c r="B92" s="1">
        <v>84</v>
      </c>
      <c r="C92" s="1">
        <v>4</v>
      </c>
    </row>
    <row r="93" spans="2:3" x14ac:dyDescent="0.25">
      <c r="B93" s="1">
        <v>85</v>
      </c>
      <c r="C93" s="1">
        <v>5</v>
      </c>
    </row>
    <row r="94" spans="2:3" x14ac:dyDescent="0.25">
      <c r="B94" s="1">
        <v>86</v>
      </c>
      <c r="C94" s="1">
        <v>3</v>
      </c>
    </row>
    <row r="95" spans="2:3" x14ac:dyDescent="0.25">
      <c r="B95" s="1">
        <v>87</v>
      </c>
      <c r="C95" s="1">
        <v>4</v>
      </c>
    </row>
    <row r="96" spans="2:3" x14ac:dyDescent="0.25">
      <c r="B96" s="1">
        <v>88</v>
      </c>
      <c r="C96" s="1">
        <v>5</v>
      </c>
    </row>
    <row r="97" spans="2:3" x14ac:dyDescent="0.25">
      <c r="B97" s="1">
        <v>89</v>
      </c>
      <c r="C97" s="1">
        <v>4</v>
      </c>
    </row>
    <row r="98" spans="2:3" x14ac:dyDescent="0.25">
      <c r="B98" s="1">
        <v>90</v>
      </c>
      <c r="C98" s="1">
        <v>3</v>
      </c>
    </row>
    <row r="99" spans="2:3" x14ac:dyDescent="0.25">
      <c r="B99" s="1">
        <v>91</v>
      </c>
      <c r="C99" s="1">
        <v>3</v>
      </c>
    </row>
    <row r="100" spans="2:3" x14ac:dyDescent="0.25">
      <c r="B100" s="1">
        <v>92</v>
      </c>
      <c r="C100" s="1">
        <v>4</v>
      </c>
    </row>
    <row r="101" spans="2:3" x14ac:dyDescent="0.25">
      <c r="B101" s="1">
        <v>93</v>
      </c>
      <c r="C101" s="1">
        <v>5</v>
      </c>
    </row>
    <row r="102" spans="2:3" x14ac:dyDescent="0.25">
      <c r="B102" s="1">
        <v>94</v>
      </c>
      <c r="C102" s="1">
        <v>2</v>
      </c>
    </row>
    <row r="103" spans="2:3" x14ac:dyDescent="0.25">
      <c r="B103" s="1">
        <v>95</v>
      </c>
      <c r="C103" s="1">
        <v>3</v>
      </c>
    </row>
    <row r="104" spans="2:3" x14ac:dyDescent="0.25">
      <c r="B104" s="1">
        <v>96</v>
      </c>
      <c r="C104" s="1">
        <v>4</v>
      </c>
    </row>
    <row r="105" spans="2:3" x14ac:dyDescent="0.25">
      <c r="B105" s="1">
        <v>97</v>
      </c>
      <c r="C105" s="1">
        <v>4</v>
      </c>
    </row>
    <row r="106" spans="2:3" x14ac:dyDescent="0.25">
      <c r="B106" s="1">
        <v>98</v>
      </c>
      <c r="C106" s="1">
        <v>3</v>
      </c>
    </row>
    <row r="107" spans="2:3" x14ac:dyDescent="0.25">
      <c r="B107" s="1">
        <v>99</v>
      </c>
      <c r="C107" s="1">
        <v>5</v>
      </c>
    </row>
    <row r="108" spans="2:3" x14ac:dyDescent="0.25">
      <c r="B108" s="1">
        <v>100</v>
      </c>
      <c r="C108" s="1">
        <v>4</v>
      </c>
    </row>
  </sheetData>
  <mergeCells count="3">
    <mergeCell ref="A1:F1"/>
    <mergeCell ref="A3:F3"/>
    <mergeCell ref="A6:F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ED19C-2D95-4476-9988-A85A38CECE32}">
  <dimension ref="A1:P108"/>
  <sheetViews>
    <sheetView topLeftCell="D8" workbookViewId="0">
      <selection activeCell="F20" sqref="F20"/>
    </sheetView>
  </sheetViews>
  <sheetFormatPr defaultRowHeight="15" x14ac:dyDescent="0.25"/>
  <cols>
    <col min="2" max="2" width="14" bestFit="1" customWidth="1"/>
    <col min="3" max="3" width="14.7109375" bestFit="1" customWidth="1"/>
    <col min="6" max="6" width="112.570312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411</v>
      </c>
      <c r="B3" s="32"/>
      <c r="C3" s="32"/>
      <c r="D3" s="32"/>
      <c r="E3" s="32"/>
      <c r="F3" s="32"/>
    </row>
    <row r="5" spans="1:16" x14ac:dyDescent="0.25">
      <c r="A5" t="s">
        <v>395</v>
      </c>
    </row>
    <row r="6" spans="1:16" x14ac:dyDescent="0.25">
      <c r="A6" s="32" t="s">
        <v>412</v>
      </c>
      <c r="B6" s="32"/>
      <c r="C6" s="32"/>
      <c r="D6" s="32"/>
      <c r="E6" s="32"/>
      <c r="F6" s="32"/>
    </row>
    <row r="7" spans="1:16" ht="15.75" thickBot="1" x14ac:dyDescent="0.3"/>
    <row r="8" spans="1:16" ht="15.75" x14ac:dyDescent="0.25">
      <c r="B8" s="20" t="s">
        <v>413</v>
      </c>
      <c r="C8" s="20" t="s">
        <v>414</v>
      </c>
      <c r="I8" s="24" t="s">
        <v>414</v>
      </c>
      <c r="J8" s="24"/>
    </row>
    <row r="9" spans="1:16" x14ac:dyDescent="0.25">
      <c r="B9" s="1">
        <v>1</v>
      </c>
      <c r="C9" s="1">
        <v>280</v>
      </c>
    </row>
    <row r="10" spans="1:16" x14ac:dyDescent="0.25">
      <c r="B10" s="1">
        <v>2</v>
      </c>
      <c r="C10" s="1">
        <v>350</v>
      </c>
      <c r="I10" t="s">
        <v>7</v>
      </c>
      <c r="J10">
        <v>317.7</v>
      </c>
    </row>
    <row r="11" spans="1:16" x14ac:dyDescent="0.25">
      <c r="B11" s="1">
        <v>3</v>
      </c>
      <c r="C11" s="1">
        <v>310</v>
      </c>
      <c r="I11" t="s">
        <v>485</v>
      </c>
      <c r="J11">
        <v>3.234457786355724</v>
      </c>
    </row>
    <row r="12" spans="1:16" x14ac:dyDescent="0.25">
      <c r="B12" s="1">
        <v>4</v>
      </c>
      <c r="C12" s="1">
        <v>270</v>
      </c>
      <c r="F12" s="27" t="s">
        <v>398</v>
      </c>
      <c r="I12" t="s">
        <v>486</v>
      </c>
      <c r="J12">
        <v>315</v>
      </c>
    </row>
    <row r="13" spans="1:16" x14ac:dyDescent="0.25">
      <c r="B13" s="1">
        <v>5</v>
      </c>
      <c r="C13" s="1">
        <v>390</v>
      </c>
      <c r="I13" t="s">
        <v>11</v>
      </c>
      <c r="J13">
        <v>350</v>
      </c>
    </row>
    <row r="14" spans="1:16" x14ac:dyDescent="0.25">
      <c r="B14" s="1">
        <v>6</v>
      </c>
      <c r="C14" s="1">
        <v>320</v>
      </c>
      <c r="F14" s="28" t="s">
        <v>415</v>
      </c>
      <c r="G14" s="21">
        <f>SKEW(C8:C108)</f>
        <v>0.2092186247974063</v>
      </c>
      <c r="I14" t="s">
        <v>487</v>
      </c>
      <c r="J14">
        <v>32.344577863557241</v>
      </c>
    </row>
    <row r="15" spans="1:16" x14ac:dyDescent="0.25">
      <c r="B15" s="1">
        <v>7</v>
      </c>
      <c r="C15" s="1">
        <v>290</v>
      </c>
      <c r="I15" t="s">
        <v>488</v>
      </c>
      <c r="J15">
        <v>1046.1717171717171</v>
      </c>
    </row>
    <row r="16" spans="1:16" x14ac:dyDescent="0.25">
      <c r="B16" s="1">
        <v>8</v>
      </c>
      <c r="C16" s="1">
        <v>340</v>
      </c>
      <c r="F16" s="28" t="s">
        <v>416</v>
      </c>
      <c r="G16" s="21">
        <f>KURT(C9:C108)</f>
        <v>-1.0374244845101974</v>
      </c>
      <c r="I16" t="s">
        <v>489</v>
      </c>
      <c r="J16">
        <v>-1.0374244845101974</v>
      </c>
    </row>
    <row r="17" spans="2:10" x14ac:dyDescent="0.25">
      <c r="B17" s="1">
        <v>9</v>
      </c>
      <c r="C17" s="1">
        <v>310</v>
      </c>
      <c r="I17" t="s">
        <v>490</v>
      </c>
      <c r="J17">
        <v>0.2092186247974063</v>
      </c>
    </row>
    <row r="18" spans="2:10" x14ac:dyDescent="0.25">
      <c r="B18" s="1">
        <v>10</v>
      </c>
      <c r="C18" s="1">
        <v>380</v>
      </c>
      <c r="F18" s="28" t="s">
        <v>417</v>
      </c>
      <c r="I18" t="s">
        <v>29</v>
      </c>
      <c r="J18">
        <v>120</v>
      </c>
    </row>
    <row r="19" spans="2:10" x14ac:dyDescent="0.25">
      <c r="B19" s="1">
        <v>11</v>
      </c>
      <c r="C19" s="1">
        <v>270</v>
      </c>
      <c r="I19" t="s">
        <v>491</v>
      </c>
      <c r="J19">
        <v>270</v>
      </c>
    </row>
    <row r="20" spans="2:10" ht="45" x14ac:dyDescent="0.25">
      <c r="B20" s="1">
        <v>12</v>
      </c>
      <c r="C20" s="1">
        <v>350</v>
      </c>
      <c r="F20" s="25" t="s">
        <v>499</v>
      </c>
      <c r="G20" s="22"/>
      <c r="I20" t="s">
        <v>492</v>
      </c>
      <c r="J20">
        <v>390</v>
      </c>
    </row>
    <row r="21" spans="2:10" x14ac:dyDescent="0.25">
      <c r="B21" s="1">
        <v>13</v>
      </c>
      <c r="C21" s="1">
        <v>300</v>
      </c>
      <c r="I21" t="s">
        <v>493</v>
      </c>
      <c r="J21">
        <v>31770</v>
      </c>
    </row>
    <row r="22" spans="2:10" x14ac:dyDescent="0.25">
      <c r="B22" s="1">
        <v>14</v>
      </c>
      <c r="C22" s="1">
        <v>330</v>
      </c>
      <c r="I22" t="s">
        <v>494</v>
      </c>
      <c r="J22">
        <v>100</v>
      </c>
    </row>
    <row r="23" spans="2:10" ht="15.75" thickBot="1" x14ac:dyDescent="0.3">
      <c r="B23" s="1">
        <v>15</v>
      </c>
      <c r="C23" s="1">
        <v>370</v>
      </c>
      <c r="I23" s="23" t="s">
        <v>495</v>
      </c>
      <c r="J23" s="23">
        <v>6.4178659688777033</v>
      </c>
    </row>
    <row r="24" spans="2:10" x14ac:dyDescent="0.25">
      <c r="B24" s="1">
        <v>16</v>
      </c>
      <c r="C24" s="1">
        <v>310</v>
      </c>
    </row>
    <row r="25" spans="2:10" x14ac:dyDescent="0.25">
      <c r="B25" s="1">
        <v>17</v>
      </c>
      <c r="C25" s="1">
        <v>280</v>
      </c>
    </row>
    <row r="26" spans="2:10" x14ac:dyDescent="0.25">
      <c r="B26" s="1">
        <v>18</v>
      </c>
      <c r="C26" s="1">
        <v>320</v>
      </c>
    </row>
    <row r="27" spans="2:10" x14ac:dyDescent="0.25">
      <c r="B27" s="1">
        <v>19</v>
      </c>
      <c r="C27" s="1">
        <v>350</v>
      </c>
    </row>
    <row r="28" spans="2:10" x14ac:dyDescent="0.25">
      <c r="B28" s="1">
        <v>20</v>
      </c>
      <c r="C28" s="1">
        <v>290</v>
      </c>
    </row>
    <row r="29" spans="2:10" x14ac:dyDescent="0.25">
      <c r="B29" s="1">
        <v>21</v>
      </c>
      <c r="C29" s="1">
        <v>270</v>
      </c>
    </row>
    <row r="30" spans="2:10" x14ac:dyDescent="0.25">
      <c r="B30" s="1">
        <v>22</v>
      </c>
      <c r="C30" s="1">
        <v>350</v>
      </c>
    </row>
    <row r="31" spans="2:10" x14ac:dyDescent="0.25">
      <c r="B31" s="1">
        <v>23</v>
      </c>
      <c r="C31" s="1">
        <v>300</v>
      </c>
    </row>
    <row r="32" spans="2:10" x14ac:dyDescent="0.25">
      <c r="B32" s="1">
        <v>24</v>
      </c>
      <c r="C32" s="1">
        <v>330</v>
      </c>
    </row>
    <row r="33" spans="2:3" x14ac:dyDescent="0.25">
      <c r="B33" s="1">
        <v>25</v>
      </c>
      <c r="C33" s="1">
        <v>370</v>
      </c>
    </row>
    <row r="34" spans="2:3" x14ac:dyDescent="0.25">
      <c r="B34" s="1">
        <v>26</v>
      </c>
      <c r="C34" s="1">
        <v>310</v>
      </c>
    </row>
    <row r="35" spans="2:3" x14ac:dyDescent="0.25">
      <c r="B35" s="1">
        <v>27</v>
      </c>
      <c r="C35" s="1">
        <v>280</v>
      </c>
    </row>
    <row r="36" spans="2:3" x14ac:dyDescent="0.25">
      <c r="B36" s="1">
        <v>28</v>
      </c>
      <c r="C36" s="1">
        <v>320</v>
      </c>
    </row>
    <row r="37" spans="2:3" x14ac:dyDescent="0.25">
      <c r="B37" s="1">
        <v>29</v>
      </c>
      <c r="C37" s="1">
        <v>350</v>
      </c>
    </row>
    <row r="38" spans="2:3" x14ac:dyDescent="0.25">
      <c r="B38" s="1">
        <v>30</v>
      </c>
      <c r="C38" s="1">
        <v>290</v>
      </c>
    </row>
    <row r="39" spans="2:3" x14ac:dyDescent="0.25">
      <c r="B39" s="1">
        <v>31</v>
      </c>
      <c r="C39" s="1">
        <v>270</v>
      </c>
    </row>
    <row r="40" spans="2:3" x14ac:dyDescent="0.25">
      <c r="B40" s="1">
        <v>32</v>
      </c>
      <c r="C40" s="1">
        <v>350</v>
      </c>
    </row>
    <row r="41" spans="2:3" x14ac:dyDescent="0.25">
      <c r="B41" s="1">
        <v>33</v>
      </c>
      <c r="C41" s="1">
        <v>300</v>
      </c>
    </row>
    <row r="42" spans="2:3" x14ac:dyDescent="0.25">
      <c r="B42" s="1">
        <v>34</v>
      </c>
      <c r="C42" s="1">
        <v>330</v>
      </c>
    </row>
    <row r="43" spans="2:3" x14ac:dyDescent="0.25">
      <c r="B43" s="1">
        <v>35</v>
      </c>
      <c r="C43" s="1">
        <v>370</v>
      </c>
    </row>
    <row r="44" spans="2:3" x14ac:dyDescent="0.25">
      <c r="B44" s="1">
        <v>36</v>
      </c>
      <c r="C44" s="1">
        <v>310</v>
      </c>
    </row>
    <row r="45" spans="2:3" x14ac:dyDescent="0.25">
      <c r="B45" s="1">
        <v>37</v>
      </c>
      <c r="C45" s="1">
        <v>280</v>
      </c>
    </row>
    <row r="46" spans="2:3" x14ac:dyDescent="0.25">
      <c r="B46" s="1">
        <v>38</v>
      </c>
      <c r="C46" s="1">
        <v>320</v>
      </c>
    </row>
    <row r="47" spans="2:3" x14ac:dyDescent="0.25">
      <c r="B47" s="1">
        <v>39</v>
      </c>
      <c r="C47" s="1">
        <v>350</v>
      </c>
    </row>
    <row r="48" spans="2:3" x14ac:dyDescent="0.25">
      <c r="B48" s="1">
        <v>40</v>
      </c>
      <c r="C48" s="1">
        <v>290</v>
      </c>
    </row>
    <row r="49" spans="2:3" x14ac:dyDescent="0.25">
      <c r="B49" s="1">
        <v>41</v>
      </c>
      <c r="C49" s="1">
        <v>270</v>
      </c>
    </row>
    <row r="50" spans="2:3" x14ac:dyDescent="0.25">
      <c r="B50" s="1">
        <v>42</v>
      </c>
      <c r="C50" s="1">
        <v>350</v>
      </c>
    </row>
    <row r="51" spans="2:3" x14ac:dyDescent="0.25">
      <c r="B51" s="1">
        <v>43</v>
      </c>
      <c r="C51" s="1">
        <v>300</v>
      </c>
    </row>
    <row r="52" spans="2:3" x14ac:dyDescent="0.25">
      <c r="B52" s="1">
        <v>44</v>
      </c>
      <c r="C52" s="1">
        <v>330</v>
      </c>
    </row>
    <row r="53" spans="2:3" x14ac:dyDescent="0.25">
      <c r="B53" s="1">
        <v>45</v>
      </c>
      <c r="C53" s="1">
        <v>370</v>
      </c>
    </row>
    <row r="54" spans="2:3" x14ac:dyDescent="0.25">
      <c r="B54" s="1">
        <v>46</v>
      </c>
      <c r="C54" s="1">
        <v>310</v>
      </c>
    </row>
    <row r="55" spans="2:3" x14ac:dyDescent="0.25">
      <c r="B55" s="1">
        <v>47</v>
      </c>
      <c r="C55" s="1">
        <v>280</v>
      </c>
    </row>
    <row r="56" spans="2:3" x14ac:dyDescent="0.25">
      <c r="B56" s="1">
        <v>48</v>
      </c>
      <c r="C56" s="1">
        <v>320</v>
      </c>
    </row>
    <row r="57" spans="2:3" x14ac:dyDescent="0.25">
      <c r="B57" s="1">
        <v>49</v>
      </c>
      <c r="C57" s="1">
        <v>350</v>
      </c>
    </row>
    <row r="58" spans="2:3" x14ac:dyDescent="0.25">
      <c r="B58" s="1">
        <v>50</v>
      </c>
      <c r="C58" s="1">
        <v>290</v>
      </c>
    </row>
    <row r="59" spans="2:3" x14ac:dyDescent="0.25">
      <c r="B59" s="1">
        <v>51</v>
      </c>
      <c r="C59" s="1">
        <v>270</v>
      </c>
    </row>
    <row r="60" spans="2:3" x14ac:dyDescent="0.25">
      <c r="B60" s="1">
        <v>52</v>
      </c>
      <c r="C60" s="1">
        <v>350</v>
      </c>
    </row>
    <row r="61" spans="2:3" x14ac:dyDescent="0.25">
      <c r="B61" s="1">
        <v>53</v>
      </c>
      <c r="C61" s="1">
        <v>300</v>
      </c>
    </row>
    <row r="62" spans="2:3" x14ac:dyDescent="0.25">
      <c r="B62" s="1">
        <v>54</v>
      </c>
      <c r="C62" s="1">
        <v>330</v>
      </c>
    </row>
    <row r="63" spans="2:3" x14ac:dyDescent="0.25">
      <c r="B63" s="1">
        <v>55</v>
      </c>
      <c r="C63" s="1">
        <v>370</v>
      </c>
    </row>
    <row r="64" spans="2:3" x14ac:dyDescent="0.25">
      <c r="B64" s="1">
        <v>56</v>
      </c>
      <c r="C64" s="1">
        <v>310</v>
      </c>
    </row>
    <row r="65" spans="2:3" x14ac:dyDescent="0.25">
      <c r="B65" s="1">
        <v>57</v>
      </c>
      <c r="C65" s="1">
        <v>280</v>
      </c>
    </row>
    <row r="66" spans="2:3" x14ac:dyDescent="0.25">
      <c r="B66" s="1">
        <v>58</v>
      </c>
      <c r="C66" s="1">
        <v>320</v>
      </c>
    </row>
    <row r="67" spans="2:3" x14ac:dyDescent="0.25">
      <c r="B67" s="1">
        <v>59</v>
      </c>
      <c r="C67" s="1">
        <v>350</v>
      </c>
    </row>
    <row r="68" spans="2:3" x14ac:dyDescent="0.25">
      <c r="B68" s="1">
        <v>60</v>
      </c>
      <c r="C68" s="1">
        <v>290</v>
      </c>
    </row>
    <row r="69" spans="2:3" x14ac:dyDescent="0.25">
      <c r="B69" s="1">
        <v>61</v>
      </c>
      <c r="C69" s="1">
        <v>270</v>
      </c>
    </row>
    <row r="70" spans="2:3" x14ac:dyDescent="0.25">
      <c r="B70" s="1">
        <v>62</v>
      </c>
      <c r="C70" s="1">
        <v>350</v>
      </c>
    </row>
    <row r="71" spans="2:3" x14ac:dyDescent="0.25">
      <c r="B71" s="1">
        <v>63</v>
      </c>
      <c r="C71" s="1">
        <v>300</v>
      </c>
    </row>
    <row r="72" spans="2:3" x14ac:dyDescent="0.25">
      <c r="B72" s="1">
        <v>64</v>
      </c>
      <c r="C72" s="1">
        <v>330</v>
      </c>
    </row>
    <row r="73" spans="2:3" x14ac:dyDescent="0.25">
      <c r="B73" s="1">
        <v>65</v>
      </c>
      <c r="C73" s="1">
        <v>370</v>
      </c>
    </row>
    <row r="74" spans="2:3" x14ac:dyDescent="0.25">
      <c r="B74" s="1">
        <v>66</v>
      </c>
      <c r="C74" s="1">
        <v>310</v>
      </c>
    </row>
    <row r="75" spans="2:3" x14ac:dyDescent="0.25">
      <c r="B75" s="1">
        <v>67</v>
      </c>
      <c r="C75" s="1">
        <v>280</v>
      </c>
    </row>
    <row r="76" spans="2:3" x14ac:dyDescent="0.25">
      <c r="B76" s="1">
        <v>68</v>
      </c>
      <c r="C76" s="1">
        <v>320</v>
      </c>
    </row>
    <row r="77" spans="2:3" x14ac:dyDescent="0.25">
      <c r="B77" s="1">
        <v>69</v>
      </c>
      <c r="C77" s="1">
        <v>350</v>
      </c>
    </row>
    <row r="78" spans="2:3" x14ac:dyDescent="0.25">
      <c r="B78" s="1">
        <v>70</v>
      </c>
      <c r="C78" s="1">
        <v>290</v>
      </c>
    </row>
    <row r="79" spans="2:3" x14ac:dyDescent="0.25">
      <c r="B79" s="1">
        <v>71</v>
      </c>
      <c r="C79" s="1">
        <v>270</v>
      </c>
    </row>
    <row r="80" spans="2:3" x14ac:dyDescent="0.25">
      <c r="B80" s="1">
        <v>72</v>
      </c>
      <c r="C80" s="1">
        <v>350</v>
      </c>
    </row>
    <row r="81" spans="2:3" x14ac:dyDescent="0.25">
      <c r="B81" s="1">
        <v>73</v>
      </c>
      <c r="C81" s="1">
        <v>300</v>
      </c>
    </row>
    <row r="82" spans="2:3" x14ac:dyDescent="0.25">
      <c r="B82" s="1">
        <v>74</v>
      </c>
      <c r="C82" s="1">
        <v>330</v>
      </c>
    </row>
    <row r="83" spans="2:3" x14ac:dyDescent="0.25">
      <c r="B83" s="1">
        <v>75</v>
      </c>
      <c r="C83" s="1">
        <v>370</v>
      </c>
    </row>
    <row r="84" spans="2:3" x14ac:dyDescent="0.25">
      <c r="B84" s="1">
        <v>76</v>
      </c>
      <c r="C84" s="1">
        <v>310</v>
      </c>
    </row>
    <row r="85" spans="2:3" x14ac:dyDescent="0.25">
      <c r="B85" s="1">
        <v>77</v>
      </c>
      <c r="C85" s="1">
        <v>280</v>
      </c>
    </row>
    <row r="86" spans="2:3" x14ac:dyDescent="0.25">
      <c r="B86" s="1">
        <v>78</v>
      </c>
      <c r="C86" s="1">
        <v>320</v>
      </c>
    </row>
    <row r="87" spans="2:3" x14ac:dyDescent="0.25">
      <c r="B87" s="1">
        <v>79</v>
      </c>
      <c r="C87" s="1">
        <v>350</v>
      </c>
    </row>
    <row r="88" spans="2:3" x14ac:dyDescent="0.25">
      <c r="B88" s="1">
        <v>80</v>
      </c>
      <c r="C88" s="1">
        <v>290</v>
      </c>
    </row>
    <row r="89" spans="2:3" x14ac:dyDescent="0.25">
      <c r="B89" s="1">
        <v>81</v>
      </c>
      <c r="C89" s="1">
        <v>270</v>
      </c>
    </row>
    <row r="90" spans="2:3" x14ac:dyDescent="0.25">
      <c r="B90" s="1">
        <v>82</v>
      </c>
      <c r="C90" s="1">
        <v>350</v>
      </c>
    </row>
    <row r="91" spans="2:3" x14ac:dyDescent="0.25">
      <c r="B91" s="1">
        <v>83</v>
      </c>
      <c r="C91" s="1">
        <v>300</v>
      </c>
    </row>
    <row r="92" spans="2:3" x14ac:dyDescent="0.25">
      <c r="B92" s="1">
        <v>84</v>
      </c>
      <c r="C92" s="1">
        <v>330</v>
      </c>
    </row>
    <row r="93" spans="2:3" x14ac:dyDescent="0.25">
      <c r="B93" s="1">
        <v>85</v>
      </c>
      <c r="C93" s="1">
        <v>370</v>
      </c>
    </row>
    <row r="94" spans="2:3" x14ac:dyDescent="0.25">
      <c r="B94" s="1">
        <v>86</v>
      </c>
      <c r="C94" s="1">
        <v>310</v>
      </c>
    </row>
    <row r="95" spans="2:3" x14ac:dyDescent="0.25">
      <c r="B95" s="1">
        <v>87</v>
      </c>
      <c r="C95" s="1">
        <v>280</v>
      </c>
    </row>
    <row r="96" spans="2:3" x14ac:dyDescent="0.25">
      <c r="B96" s="1">
        <v>88</v>
      </c>
      <c r="C96" s="1">
        <v>320</v>
      </c>
    </row>
    <row r="97" spans="2:3" x14ac:dyDescent="0.25">
      <c r="B97" s="1">
        <v>89</v>
      </c>
      <c r="C97" s="1">
        <v>350</v>
      </c>
    </row>
    <row r="98" spans="2:3" x14ac:dyDescent="0.25">
      <c r="B98" s="1">
        <v>90</v>
      </c>
      <c r="C98" s="1">
        <v>290</v>
      </c>
    </row>
    <row r="99" spans="2:3" x14ac:dyDescent="0.25">
      <c r="B99" s="1">
        <v>91</v>
      </c>
      <c r="C99" s="1">
        <v>270</v>
      </c>
    </row>
    <row r="100" spans="2:3" x14ac:dyDescent="0.25">
      <c r="B100" s="1">
        <v>92</v>
      </c>
      <c r="C100" s="1">
        <v>350</v>
      </c>
    </row>
    <row r="101" spans="2:3" x14ac:dyDescent="0.25">
      <c r="B101" s="1">
        <v>93</v>
      </c>
      <c r="C101" s="1">
        <v>300</v>
      </c>
    </row>
    <row r="102" spans="2:3" x14ac:dyDescent="0.25">
      <c r="B102" s="1">
        <v>94</v>
      </c>
      <c r="C102" s="1">
        <v>330</v>
      </c>
    </row>
    <row r="103" spans="2:3" x14ac:dyDescent="0.25">
      <c r="B103" s="1">
        <v>95</v>
      </c>
      <c r="C103" s="1">
        <v>370</v>
      </c>
    </row>
    <row r="104" spans="2:3" x14ac:dyDescent="0.25">
      <c r="B104" s="1">
        <v>96</v>
      </c>
      <c r="C104" s="1">
        <v>310</v>
      </c>
    </row>
    <row r="105" spans="2:3" x14ac:dyDescent="0.25">
      <c r="B105" s="1">
        <v>97</v>
      </c>
      <c r="C105" s="1">
        <v>280</v>
      </c>
    </row>
    <row r="106" spans="2:3" x14ac:dyDescent="0.25">
      <c r="B106" s="1">
        <v>98</v>
      </c>
      <c r="C106" s="1">
        <v>320</v>
      </c>
    </row>
    <row r="107" spans="2:3" x14ac:dyDescent="0.25">
      <c r="B107" s="1">
        <v>99</v>
      </c>
      <c r="C107" s="1">
        <v>350</v>
      </c>
    </row>
    <row r="108" spans="2:3" x14ac:dyDescent="0.25">
      <c r="B108" s="1">
        <v>100</v>
      </c>
      <c r="C108" s="1">
        <v>290</v>
      </c>
    </row>
  </sheetData>
  <mergeCells count="3">
    <mergeCell ref="A1:F1"/>
    <mergeCell ref="A3:F3"/>
    <mergeCell ref="A6:F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A770-B368-4CD9-B0DD-5B5D42B40630}">
  <dimension ref="A1:P108"/>
  <sheetViews>
    <sheetView topLeftCell="D8" workbookViewId="0">
      <selection activeCell="F9" sqref="F9"/>
    </sheetView>
  </sheetViews>
  <sheetFormatPr defaultRowHeight="15" x14ac:dyDescent="0.25"/>
  <cols>
    <col min="2" max="2" width="14" bestFit="1" customWidth="1"/>
    <col min="3" max="3" width="21.42578125" customWidth="1"/>
    <col min="6" max="6" width="112.5703125" bestFit="1" customWidth="1"/>
    <col min="9" max="9" width="23.28515625" bestFit="1" customWidth="1"/>
  </cols>
  <sheetData>
    <row r="1" spans="1:16" ht="34.5" customHeight="1" x14ac:dyDescent="0.3">
      <c r="A1" s="35" t="s">
        <v>393</v>
      </c>
      <c r="B1" s="35"/>
      <c r="C1" s="35"/>
      <c r="D1" s="35"/>
      <c r="E1" s="35"/>
      <c r="F1" s="35"/>
      <c r="G1" s="9"/>
      <c r="H1" s="9"/>
      <c r="I1" s="9"/>
      <c r="J1" s="9"/>
      <c r="K1" s="9"/>
      <c r="L1" s="9"/>
      <c r="M1" s="9"/>
      <c r="N1" s="9"/>
      <c r="O1" s="9"/>
      <c r="P1" s="9"/>
    </row>
    <row r="3" spans="1:16" x14ac:dyDescent="0.25">
      <c r="A3" s="32" t="s">
        <v>418</v>
      </c>
      <c r="B3" s="32"/>
      <c r="C3" s="32"/>
      <c r="D3" s="32"/>
      <c r="E3" s="32"/>
      <c r="F3" s="32"/>
    </row>
    <row r="5" spans="1:16" x14ac:dyDescent="0.25">
      <c r="A5" t="s">
        <v>395</v>
      </c>
    </row>
    <row r="6" spans="1:16" x14ac:dyDescent="0.25">
      <c r="A6" s="32" t="s">
        <v>419</v>
      </c>
      <c r="B6" s="32"/>
      <c r="C6" s="32"/>
      <c r="D6" s="32"/>
      <c r="E6" s="32"/>
      <c r="F6" s="32"/>
    </row>
    <row r="7" spans="1:16" ht="15.75" thickBot="1" x14ac:dyDescent="0.3"/>
    <row r="8" spans="1:16" ht="15.75" x14ac:dyDescent="0.25">
      <c r="B8" s="20" t="s">
        <v>16</v>
      </c>
      <c r="C8" s="20" t="s">
        <v>17</v>
      </c>
      <c r="I8" s="24" t="s">
        <v>17</v>
      </c>
      <c r="J8" s="24"/>
    </row>
    <row r="9" spans="1:16" x14ac:dyDescent="0.25">
      <c r="B9" s="1">
        <v>1</v>
      </c>
      <c r="C9" s="1">
        <v>12</v>
      </c>
    </row>
    <row r="10" spans="1:16" x14ac:dyDescent="0.25">
      <c r="B10" s="1">
        <v>2</v>
      </c>
      <c r="C10" s="1">
        <v>18</v>
      </c>
      <c r="I10" t="s">
        <v>7</v>
      </c>
      <c r="J10">
        <v>18.09</v>
      </c>
    </row>
    <row r="11" spans="1:16" x14ac:dyDescent="0.25">
      <c r="B11" s="1">
        <v>3</v>
      </c>
      <c r="C11" s="1">
        <v>15</v>
      </c>
      <c r="I11" t="s">
        <v>485</v>
      </c>
      <c r="J11">
        <v>0.29166709956677805</v>
      </c>
    </row>
    <row r="12" spans="1:16" x14ac:dyDescent="0.25">
      <c r="B12" s="1">
        <v>4</v>
      </c>
      <c r="C12" s="1">
        <v>22</v>
      </c>
      <c r="F12" s="27" t="s">
        <v>398</v>
      </c>
      <c r="I12" t="s">
        <v>486</v>
      </c>
      <c r="J12">
        <v>18</v>
      </c>
    </row>
    <row r="13" spans="1:16" x14ac:dyDescent="0.25">
      <c r="B13" s="1">
        <v>5</v>
      </c>
      <c r="C13" s="1">
        <v>20</v>
      </c>
      <c r="I13" t="s">
        <v>11</v>
      </c>
      <c r="J13">
        <v>22</v>
      </c>
    </row>
    <row r="14" spans="1:16" x14ac:dyDescent="0.25">
      <c r="B14" s="1">
        <v>6</v>
      </c>
      <c r="C14" s="1">
        <v>14</v>
      </c>
      <c r="F14" s="28" t="s">
        <v>415</v>
      </c>
      <c r="G14" s="21">
        <f>SKEW(C8:C108)</f>
        <v>-0.3350128722188207</v>
      </c>
      <c r="I14" t="s">
        <v>487</v>
      </c>
      <c r="J14">
        <v>2.9166709956677805</v>
      </c>
    </row>
    <row r="15" spans="1:16" x14ac:dyDescent="0.25">
      <c r="B15" s="1">
        <v>7</v>
      </c>
      <c r="C15" s="1">
        <v>16</v>
      </c>
      <c r="I15" t="s">
        <v>488</v>
      </c>
      <c r="J15">
        <v>8.5069696969696835</v>
      </c>
    </row>
    <row r="16" spans="1:16" x14ac:dyDescent="0.25">
      <c r="B16" s="1">
        <v>8</v>
      </c>
      <c r="C16" s="1">
        <v>21</v>
      </c>
      <c r="F16" s="28" t="s">
        <v>416</v>
      </c>
      <c r="G16" s="21">
        <f>KURT(C9:C108)</f>
        <v>-0.88101144669010489</v>
      </c>
      <c r="I16" t="s">
        <v>489</v>
      </c>
      <c r="J16">
        <v>-0.88101144669010489</v>
      </c>
    </row>
    <row r="17" spans="2:10" x14ac:dyDescent="0.25">
      <c r="B17" s="1">
        <v>9</v>
      </c>
      <c r="C17" s="1">
        <v>19</v>
      </c>
      <c r="I17" t="s">
        <v>490</v>
      </c>
      <c r="J17">
        <v>-0.3350128722188207</v>
      </c>
    </row>
    <row r="18" spans="2:10" x14ac:dyDescent="0.25">
      <c r="B18" s="1">
        <v>10</v>
      </c>
      <c r="C18" s="1">
        <v>17</v>
      </c>
      <c r="F18" s="28" t="s">
        <v>417</v>
      </c>
      <c r="I18" t="s">
        <v>29</v>
      </c>
      <c r="J18">
        <v>10</v>
      </c>
    </row>
    <row r="19" spans="2:10" x14ac:dyDescent="0.25">
      <c r="B19" s="1">
        <v>11</v>
      </c>
      <c r="C19" s="1">
        <v>22</v>
      </c>
      <c r="I19" t="s">
        <v>491</v>
      </c>
      <c r="J19">
        <v>12</v>
      </c>
    </row>
    <row r="20" spans="2:10" ht="45" x14ac:dyDescent="0.25">
      <c r="B20" s="1">
        <v>12</v>
      </c>
      <c r="C20" s="1">
        <v>19</v>
      </c>
      <c r="F20" s="25" t="s">
        <v>500</v>
      </c>
      <c r="G20" s="22"/>
      <c r="I20" t="s">
        <v>492</v>
      </c>
      <c r="J20">
        <v>22</v>
      </c>
    </row>
    <row r="21" spans="2:10" x14ac:dyDescent="0.25">
      <c r="B21" s="1">
        <v>13</v>
      </c>
      <c r="C21" s="1">
        <v>13</v>
      </c>
      <c r="I21" t="s">
        <v>493</v>
      </c>
      <c r="J21">
        <v>1809</v>
      </c>
    </row>
    <row r="22" spans="2:10" x14ac:dyDescent="0.25">
      <c r="B22" s="1">
        <v>14</v>
      </c>
      <c r="C22" s="1">
        <v>16</v>
      </c>
      <c r="I22" t="s">
        <v>494</v>
      </c>
      <c r="J22">
        <v>100</v>
      </c>
    </row>
    <row r="23" spans="2:10" ht="15.75" thickBot="1" x14ac:dyDescent="0.3">
      <c r="B23" s="1">
        <v>15</v>
      </c>
      <c r="C23" s="1">
        <v>21</v>
      </c>
      <c r="I23" s="23" t="s">
        <v>495</v>
      </c>
      <c r="J23" s="23">
        <v>0.57873080318044423</v>
      </c>
    </row>
    <row r="24" spans="2:10" x14ac:dyDescent="0.25">
      <c r="B24" s="1">
        <v>16</v>
      </c>
      <c r="C24" s="1">
        <v>22</v>
      </c>
    </row>
    <row r="25" spans="2:10" x14ac:dyDescent="0.25">
      <c r="B25" s="1">
        <v>17</v>
      </c>
      <c r="C25" s="1">
        <v>17</v>
      </c>
    </row>
    <row r="26" spans="2:10" x14ac:dyDescent="0.25">
      <c r="B26" s="1">
        <v>18</v>
      </c>
      <c r="C26" s="1">
        <v>19</v>
      </c>
    </row>
    <row r="27" spans="2:10" x14ac:dyDescent="0.25">
      <c r="B27" s="1">
        <v>19</v>
      </c>
      <c r="C27" s="1">
        <v>22</v>
      </c>
    </row>
    <row r="28" spans="2:10" x14ac:dyDescent="0.25">
      <c r="B28" s="1">
        <v>20</v>
      </c>
      <c r="C28" s="1">
        <v>18</v>
      </c>
    </row>
    <row r="29" spans="2:10" x14ac:dyDescent="0.25">
      <c r="B29" s="1">
        <v>21</v>
      </c>
      <c r="C29" s="1">
        <v>14</v>
      </c>
    </row>
    <row r="30" spans="2:10" x14ac:dyDescent="0.25">
      <c r="B30" s="1">
        <v>22</v>
      </c>
      <c r="C30" s="1">
        <v>20</v>
      </c>
    </row>
    <row r="31" spans="2:10" x14ac:dyDescent="0.25">
      <c r="B31" s="1">
        <v>23</v>
      </c>
      <c r="C31" s="1">
        <v>19</v>
      </c>
    </row>
    <row r="32" spans="2:10" x14ac:dyDescent="0.25">
      <c r="B32" s="1">
        <v>24</v>
      </c>
      <c r="C32" s="1">
        <v>17</v>
      </c>
    </row>
    <row r="33" spans="2:3" x14ac:dyDescent="0.25">
      <c r="B33" s="1">
        <v>25</v>
      </c>
      <c r="C33" s="1">
        <v>22</v>
      </c>
    </row>
    <row r="34" spans="2:3" x14ac:dyDescent="0.25">
      <c r="B34" s="1">
        <v>26</v>
      </c>
      <c r="C34" s="1">
        <v>18</v>
      </c>
    </row>
    <row r="35" spans="2:3" x14ac:dyDescent="0.25">
      <c r="B35" s="1">
        <v>27</v>
      </c>
      <c r="C35" s="1">
        <v>15</v>
      </c>
    </row>
    <row r="36" spans="2:3" x14ac:dyDescent="0.25">
      <c r="B36" s="1">
        <v>28</v>
      </c>
      <c r="C36" s="1">
        <v>21</v>
      </c>
    </row>
    <row r="37" spans="2:3" x14ac:dyDescent="0.25">
      <c r="B37" s="1">
        <v>29</v>
      </c>
      <c r="C37" s="1">
        <v>20</v>
      </c>
    </row>
    <row r="38" spans="2:3" x14ac:dyDescent="0.25">
      <c r="B38" s="1">
        <v>30</v>
      </c>
      <c r="C38" s="1">
        <v>16</v>
      </c>
    </row>
    <row r="39" spans="2:3" x14ac:dyDescent="0.25">
      <c r="B39" s="1">
        <v>31</v>
      </c>
      <c r="C39" s="1">
        <v>12</v>
      </c>
    </row>
    <row r="40" spans="2:3" x14ac:dyDescent="0.25">
      <c r="B40" s="1">
        <v>32</v>
      </c>
      <c r="C40" s="1">
        <v>18</v>
      </c>
    </row>
    <row r="41" spans="2:3" x14ac:dyDescent="0.25">
      <c r="B41" s="1">
        <v>33</v>
      </c>
      <c r="C41" s="1">
        <v>15</v>
      </c>
    </row>
    <row r="42" spans="2:3" x14ac:dyDescent="0.25">
      <c r="B42" s="1">
        <v>34</v>
      </c>
      <c r="C42" s="1">
        <v>22</v>
      </c>
    </row>
    <row r="43" spans="2:3" x14ac:dyDescent="0.25">
      <c r="B43" s="1">
        <v>35</v>
      </c>
      <c r="C43" s="1">
        <v>20</v>
      </c>
    </row>
    <row r="44" spans="2:3" x14ac:dyDescent="0.25">
      <c r="B44" s="1">
        <v>36</v>
      </c>
      <c r="C44" s="1">
        <v>14</v>
      </c>
    </row>
    <row r="45" spans="2:3" x14ac:dyDescent="0.25">
      <c r="B45" s="1">
        <v>37</v>
      </c>
      <c r="C45" s="1">
        <v>16</v>
      </c>
    </row>
    <row r="46" spans="2:3" x14ac:dyDescent="0.25">
      <c r="B46" s="1">
        <v>38</v>
      </c>
      <c r="C46" s="1">
        <v>21</v>
      </c>
    </row>
    <row r="47" spans="2:3" x14ac:dyDescent="0.25">
      <c r="B47" s="1">
        <v>39</v>
      </c>
      <c r="C47" s="1">
        <v>19</v>
      </c>
    </row>
    <row r="48" spans="2:3" x14ac:dyDescent="0.25">
      <c r="B48" s="1">
        <v>40</v>
      </c>
      <c r="C48" s="1">
        <v>17</v>
      </c>
    </row>
    <row r="49" spans="2:3" x14ac:dyDescent="0.25">
      <c r="B49" s="1">
        <v>41</v>
      </c>
      <c r="C49" s="1">
        <v>22</v>
      </c>
    </row>
    <row r="50" spans="2:3" x14ac:dyDescent="0.25">
      <c r="B50" s="1">
        <v>42</v>
      </c>
      <c r="C50" s="1">
        <v>19</v>
      </c>
    </row>
    <row r="51" spans="2:3" x14ac:dyDescent="0.25">
      <c r="B51" s="1">
        <v>43</v>
      </c>
      <c r="C51" s="1">
        <v>13</v>
      </c>
    </row>
    <row r="52" spans="2:3" x14ac:dyDescent="0.25">
      <c r="B52" s="1">
        <v>44</v>
      </c>
      <c r="C52" s="1">
        <v>16</v>
      </c>
    </row>
    <row r="53" spans="2:3" x14ac:dyDescent="0.25">
      <c r="B53" s="1">
        <v>45</v>
      </c>
      <c r="C53" s="1">
        <v>21</v>
      </c>
    </row>
    <row r="54" spans="2:3" x14ac:dyDescent="0.25">
      <c r="B54" s="1">
        <v>46</v>
      </c>
      <c r="C54" s="1">
        <v>22</v>
      </c>
    </row>
    <row r="55" spans="2:3" x14ac:dyDescent="0.25">
      <c r="B55" s="1">
        <v>47</v>
      </c>
      <c r="C55" s="1">
        <v>17</v>
      </c>
    </row>
    <row r="56" spans="2:3" x14ac:dyDescent="0.25">
      <c r="B56" s="1">
        <v>48</v>
      </c>
      <c r="C56" s="1">
        <v>19</v>
      </c>
    </row>
    <row r="57" spans="2:3" x14ac:dyDescent="0.25">
      <c r="B57" s="1">
        <v>49</v>
      </c>
      <c r="C57" s="1">
        <v>22</v>
      </c>
    </row>
    <row r="58" spans="2:3" x14ac:dyDescent="0.25">
      <c r="B58" s="1">
        <v>50</v>
      </c>
      <c r="C58" s="1">
        <v>18</v>
      </c>
    </row>
    <row r="59" spans="2:3" x14ac:dyDescent="0.25">
      <c r="B59" s="1">
        <v>51</v>
      </c>
      <c r="C59" s="1">
        <v>14</v>
      </c>
    </row>
    <row r="60" spans="2:3" x14ac:dyDescent="0.25">
      <c r="B60" s="1">
        <v>52</v>
      </c>
      <c r="C60" s="1">
        <v>20</v>
      </c>
    </row>
    <row r="61" spans="2:3" x14ac:dyDescent="0.25">
      <c r="B61" s="1">
        <v>53</v>
      </c>
      <c r="C61" s="1">
        <v>19</v>
      </c>
    </row>
    <row r="62" spans="2:3" x14ac:dyDescent="0.25">
      <c r="B62" s="1">
        <v>54</v>
      </c>
      <c r="C62" s="1">
        <v>17</v>
      </c>
    </row>
    <row r="63" spans="2:3" x14ac:dyDescent="0.25">
      <c r="B63" s="1">
        <v>55</v>
      </c>
      <c r="C63" s="1">
        <v>22</v>
      </c>
    </row>
    <row r="64" spans="2:3" x14ac:dyDescent="0.25">
      <c r="B64" s="1">
        <v>56</v>
      </c>
      <c r="C64" s="1">
        <v>18</v>
      </c>
    </row>
    <row r="65" spans="2:3" x14ac:dyDescent="0.25">
      <c r="B65" s="1">
        <v>57</v>
      </c>
      <c r="C65" s="1">
        <v>15</v>
      </c>
    </row>
    <row r="66" spans="2:3" x14ac:dyDescent="0.25">
      <c r="B66" s="1">
        <v>58</v>
      </c>
      <c r="C66" s="1">
        <v>21</v>
      </c>
    </row>
    <row r="67" spans="2:3" x14ac:dyDescent="0.25">
      <c r="B67" s="1">
        <v>59</v>
      </c>
      <c r="C67" s="1">
        <v>20</v>
      </c>
    </row>
    <row r="68" spans="2:3" x14ac:dyDescent="0.25">
      <c r="B68" s="1">
        <v>60</v>
      </c>
      <c r="C68" s="1">
        <v>16</v>
      </c>
    </row>
    <row r="69" spans="2:3" x14ac:dyDescent="0.25">
      <c r="B69" s="1">
        <v>61</v>
      </c>
      <c r="C69" s="1">
        <v>12</v>
      </c>
    </row>
    <row r="70" spans="2:3" x14ac:dyDescent="0.25">
      <c r="B70" s="1">
        <v>62</v>
      </c>
      <c r="C70" s="1">
        <v>18</v>
      </c>
    </row>
    <row r="71" spans="2:3" x14ac:dyDescent="0.25">
      <c r="B71" s="1">
        <v>63</v>
      </c>
      <c r="C71" s="1">
        <v>15</v>
      </c>
    </row>
    <row r="72" spans="2:3" x14ac:dyDescent="0.25">
      <c r="B72" s="1">
        <v>64</v>
      </c>
      <c r="C72" s="1">
        <v>22</v>
      </c>
    </row>
    <row r="73" spans="2:3" x14ac:dyDescent="0.25">
      <c r="B73" s="1">
        <v>65</v>
      </c>
      <c r="C73" s="1">
        <v>20</v>
      </c>
    </row>
    <row r="74" spans="2:3" x14ac:dyDescent="0.25">
      <c r="B74" s="1">
        <v>66</v>
      </c>
      <c r="C74" s="1">
        <v>14</v>
      </c>
    </row>
    <row r="75" spans="2:3" x14ac:dyDescent="0.25">
      <c r="B75" s="1">
        <v>67</v>
      </c>
      <c r="C75" s="1">
        <v>16</v>
      </c>
    </row>
    <row r="76" spans="2:3" x14ac:dyDescent="0.25">
      <c r="B76" s="1">
        <v>68</v>
      </c>
      <c r="C76" s="1">
        <v>21</v>
      </c>
    </row>
    <row r="77" spans="2:3" x14ac:dyDescent="0.25">
      <c r="B77" s="1">
        <v>69</v>
      </c>
      <c r="C77" s="1">
        <v>19</v>
      </c>
    </row>
    <row r="78" spans="2:3" x14ac:dyDescent="0.25">
      <c r="B78" s="1">
        <v>70</v>
      </c>
      <c r="C78" s="1">
        <v>17</v>
      </c>
    </row>
    <row r="79" spans="2:3" x14ac:dyDescent="0.25">
      <c r="B79" s="1">
        <v>71</v>
      </c>
      <c r="C79" s="1">
        <v>22</v>
      </c>
    </row>
    <row r="80" spans="2:3" x14ac:dyDescent="0.25">
      <c r="B80" s="1">
        <v>72</v>
      </c>
      <c r="C80" s="1">
        <v>19</v>
      </c>
    </row>
    <row r="81" spans="2:3" x14ac:dyDescent="0.25">
      <c r="B81" s="1">
        <v>73</v>
      </c>
      <c r="C81" s="1">
        <v>13</v>
      </c>
    </row>
    <row r="82" spans="2:3" x14ac:dyDescent="0.25">
      <c r="B82" s="1">
        <v>74</v>
      </c>
      <c r="C82" s="1">
        <v>16</v>
      </c>
    </row>
    <row r="83" spans="2:3" x14ac:dyDescent="0.25">
      <c r="B83" s="1">
        <v>75</v>
      </c>
      <c r="C83" s="1">
        <v>21</v>
      </c>
    </row>
    <row r="84" spans="2:3" x14ac:dyDescent="0.25">
      <c r="B84" s="1">
        <v>76</v>
      </c>
      <c r="C84" s="1">
        <v>22</v>
      </c>
    </row>
    <row r="85" spans="2:3" x14ac:dyDescent="0.25">
      <c r="B85" s="1">
        <v>77</v>
      </c>
      <c r="C85" s="1">
        <v>17</v>
      </c>
    </row>
    <row r="86" spans="2:3" x14ac:dyDescent="0.25">
      <c r="B86" s="1">
        <v>78</v>
      </c>
      <c r="C86" s="1">
        <v>19</v>
      </c>
    </row>
    <row r="87" spans="2:3" x14ac:dyDescent="0.25">
      <c r="B87" s="1">
        <v>79</v>
      </c>
      <c r="C87" s="1">
        <v>22</v>
      </c>
    </row>
    <row r="88" spans="2:3" x14ac:dyDescent="0.25">
      <c r="B88" s="1">
        <v>80</v>
      </c>
      <c r="C88" s="1">
        <v>18</v>
      </c>
    </row>
    <row r="89" spans="2:3" x14ac:dyDescent="0.25">
      <c r="B89" s="1">
        <v>81</v>
      </c>
      <c r="C89" s="1">
        <v>14</v>
      </c>
    </row>
    <row r="90" spans="2:3" x14ac:dyDescent="0.25">
      <c r="B90" s="1">
        <v>82</v>
      </c>
      <c r="C90" s="1">
        <v>20</v>
      </c>
    </row>
    <row r="91" spans="2:3" x14ac:dyDescent="0.25">
      <c r="B91" s="1">
        <v>83</v>
      </c>
      <c r="C91" s="1">
        <v>19</v>
      </c>
    </row>
    <row r="92" spans="2:3" x14ac:dyDescent="0.25">
      <c r="B92" s="1">
        <v>84</v>
      </c>
      <c r="C92" s="1">
        <v>17</v>
      </c>
    </row>
    <row r="93" spans="2:3" x14ac:dyDescent="0.25">
      <c r="B93" s="1">
        <v>85</v>
      </c>
      <c r="C93" s="1">
        <v>22</v>
      </c>
    </row>
    <row r="94" spans="2:3" x14ac:dyDescent="0.25">
      <c r="B94" s="1">
        <v>86</v>
      </c>
      <c r="C94" s="1">
        <v>18</v>
      </c>
    </row>
    <row r="95" spans="2:3" x14ac:dyDescent="0.25">
      <c r="B95" s="1">
        <v>87</v>
      </c>
      <c r="C95" s="1">
        <v>15</v>
      </c>
    </row>
    <row r="96" spans="2:3" x14ac:dyDescent="0.25">
      <c r="B96" s="1">
        <v>88</v>
      </c>
      <c r="C96" s="1">
        <v>21</v>
      </c>
    </row>
    <row r="97" spans="2:3" x14ac:dyDescent="0.25">
      <c r="B97" s="1">
        <v>89</v>
      </c>
      <c r="C97" s="1">
        <v>20</v>
      </c>
    </row>
    <row r="98" spans="2:3" x14ac:dyDescent="0.25">
      <c r="B98" s="1">
        <v>90</v>
      </c>
      <c r="C98" s="1">
        <v>16</v>
      </c>
    </row>
    <row r="99" spans="2:3" x14ac:dyDescent="0.25">
      <c r="B99" s="1">
        <v>91</v>
      </c>
      <c r="C99" s="1">
        <v>12</v>
      </c>
    </row>
    <row r="100" spans="2:3" x14ac:dyDescent="0.25">
      <c r="B100" s="1">
        <v>92</v>
      </c>
      <c r="C100" s="1">
        <v>18</v>
      </c>
    </row>
    <row r="101" spans="2:3" x14ac:dyDescent="0.25">
      <c r="B101" s="1">
        <v>93</v>
      </c>
      <c r="C101" s="1">
        <v>15</v>
      </c>
    </row>
    <row r="102" spans="2:3" x14ac:dyDescent="0.25">
      <c r="B102" s="1">
        <v>94</v>
      </c>
      <c r="C102" s="1">
        <v>22</v>
      </c>
    </row>
    <row r="103" spans="2:3" x14ac:dyDescent="0.25">
      <c r="B103" s="1">
        <v>95</v>
      </c>
      <c r="C103" s="1">
        <v>20</v>
      </c>
    </row>
    <row r="104" spans="2:3" x14ac:dyDescent="0.25">
      <c r="B104" s="1">
        <v>96</v>
      </c>
      <c r="C104" s="1">
        <v>14</v>
      </c>
    </row>
    <row r="105" spans="2:3" x14ac:dyDescent="0.25">
      <c r="B105" s="1">
        <v>97</v>
      </c>
      <c r="C105" s="1">
        <v>16</v>
      </c>
    </row>
    <row r="106" spans="2:3" x14ac:dyDescent="0.25">
      <c r="B106" s="1">
        <v>98</v>
      </c>
      <c r="C106" s="1">
        <v>21</v>
      </c>
    </row>
    <row r="107" spans="2:3" x14ac:dyDescent="0.25">
      <c r="B107" s="1">
        <v>99</v>
      </c>
      <c r="C107" s="1">
        <v>19</v>
      </c>
    </row>
    <row r="108" spans="2:3" x14ac:dyDescent="0.25">
      <c r="B108" s="1">
        <v>100</v>
      </c>
      <c r="C108" s="1">
        <v>17</v>
      </c>
    </row>
  </sheetData>
  <mergeCells count="3">
    <mergeCell ref="A1:F1"/>
    <mergeCell ref="A3:F3"/>
    <mergeCell ref="A6:F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0F997-E1F4-4FB8-B2D7-6184B36D6F77}">
  <dimension ref="A1:P108"/>
  <sheetViews>
    <sheetView topLeftCell="A7" zoomScale="85" zoomScaleNormal="85" workbookViewId="0">
      <selection activeCell="E32" activeCellId="2" sqref="E14:F14 E22:F22 E32:F3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421</v>
      </c>
      <c r="B3" s="32"/>
      <c r="C3" s="32"/>
      <c r="D3" s="32"/>
      <c r="E3" s="32"/>
      <c r="F3" s="32"/>
    </row>
    <row r="5" spans="1:16" x14ac:dyDescent="0.25">
      <c r="A5" t="s">
        <v>395</v>
      </c>
    </row>
    <row r="6" spans="1:16" x14ac:dyDescent="0.25">
      <c r="A6" s="32" t="s">
        <v>422</v>
      </c>
      <c r="B6" s="32"/>
      <c r="C6" s="32"/>
      <c r="D6" s="32"/>
      <c r="E6" s="32"/>
      <c r="F6" s="32"/>
    </row>
    <row r="8" spans="1:16" ht="15.75" x14ac:dyDescent="0.25">
      <c r="B8" s="20" t="s">
        <v>423</v>
      </c>
      <c r="C8" s="20" t="s">
        <v>424</v>
      </c>
    </row>
    <row r="9" spans="1:16" x14ac:dyDescent="0.25">
      <c r="B9" s="1">
        <v>1</v>
      </c>
      <c r="C9" s="1">
        <v>40</v>
      </c>
    </row>
    <row r="10" spans="1:16" x14ac:dyDescent="0.25">
      <c r="B10" s="1">
        <v>2</v>
      </c>
      <c r="C10" s="1">
        <v>45</v>
      </c>
    </row>
    <row r="11" spans="1:16" x14ac:dyDescent="0.25">
      <c r="B11" s="1">
        <v>3</v>
      </c>
      <c r="C11" s="1">
        <v>50</v>
      </c>
    </row>
    <row r="12" spans="1:16" x14ac:dyDescent="0.25">
      <c r="B12" s="1">
        <v>4</v>
      </c>
      <c r="C12" s="1">
        <v>55</v>
      </c>
      <c r="E12" s="27" t="s">
        <v>398</v>
      </c>
    </row>
    <row r="13" spans="1:16" x14ac:dyDescent="0.25">
      <c r="B13" s="1">
        <v>5</v>
      </c>
      <c r="C13" s="1">
        <v>60</v>
      </c>
    </row>
    <row r="14" spans="1:16" x14ac:dyDescent="0.25">
      <c r="B14" s="1">
        <v>6</v>
      </c>
      <c r="C14" s="1">
        <v>62</v>
      </c>
      <c r="E14" s="40" t="s">
        <v>425</v>
      </c>
      <c r="F14" s="40"/>
      <c r="G14" s="13"/>
    </row>
    <row r="15" spans="1:16" x14ac:dyDescent="0.25">
      <c r="B15" s="1">
        <v>7</v>
      </c>
      <c r="C15" s="1">
        <v>65</v>
      </c>
    </row>
    <row r="16" spans="1:16" x14ac:dyDescent="0.25">
      <c r="B16" s="1">
        <v>8</v>
      </c>
      <c r="C16" s="1">
        <v>68</v>
      </c>
      <c r="E16" t="s">
        <v>426</v>
      </c>
      <c r="F16" s="7">
        <f>_xlfn.QUARTILE.INC(C9:C108,1)</f>
        <v>128.75</v>
      </c>
      <c r="G16" s="13"/>
    </row>
    <row r="17" spans="2:7" x14ac:dyDescent="0.25">
      <c r="B17" s="1">
        <v>9</v>
      </c>
      <c r="C17" s="1">
        <v>70</v>
      </c>
    </row>
    <row r="18" spans="2:7" x14ac:dyDescent="0.25">
      <c r="B18" s="1">
        <v>10</v>
      </c>
      <c r="C18" s="1">
        <v>72</v>
      </c>
      <c r="E18" t="s">
        <v>427</v>
      </c>
      <c r="F18" s="7">
        <f>_xlfn.QUARTILE.INC(C9:C108,2)</f>
        <v>252.5</v>
      </c>
    </row>
    <row r="19" spans="2:7" x14ac:dyDescent="0.25">
      <c r="B19" s="1">
        <v>11</v>
      </c>
      <c r="C19" s="1">
        <v>75</v>
      </c>
    </row>
    <row r="20" spans="2:7" x14ac:dyDescent="0.25">
      <c r="B20" s="1">
        <v>12</v>
      </c>
      <c r="C20" s="1">
        <v>78</v>
      </c>
      <c r="E20" t="s">
        <v>428</v>
      </c>
      <c r="F20" s="7">
        <f>_xlfn.QUARTILE.INC(C9:C108,3)</f>
        <v>376.25</v>
      </c>
      <c r="G20" s="22"/>
    </row>
    <row r="21" spans="2:7" x14ac:dyDescent="0.25">
      <c r="B21" s="1">
        <v>13</v>
      </c>
      <c r="C21" s="1">
        <v>80</v>
      </c>
    </row>
    <row r="22" spans="2:7" x14ac:dyDescent="0.25">
      <c r="B22" s="1">
        <v>14</v>
      </c>
      <c r="C22" s="1">
        <v>82</v>
      </c>
      <c r="E22" s="40" t="s">
        <v>429</v>
      </c>
      <c r="F22" s="40"/>
    </row>
    <row r="23" spans="2:7" x14ac:dyDescent="0.25">
      <c r="B23" s="1">
        <v>15</v>
      </c>
      <c r="C23" s="1">
        <v>85</v>
      </c>
    </row>
    <row r="24" spans="2:7" x14ac:dyDescent="0.25">
      <c r="B24" s="1">
        <v>16</v>
      </c>
      <c r="C24" s="1">
        <v>88</v>
      </c>
      <c r="E24" t="s">
        <v>430</v>
      </c>
      <c r="F24" s="7">
        <f>_xlfn.PERCENTILE.INC(C9:C108,0.1)</f>
        <v>74.7</v>
      </c>
    </row>
    <row r="25" spans="2:7" x14ac:dyDescent="0.25">
      <c r="B25" s="1">
        <v>17</v>
      </c>
      <c r="C25" s="1">
        <v>90</v>
      </c>
    </row>
    <row r="26" spans="2:7" x14ac:dyDescent="0.25">
      <c r="B26" s="1">
        <v>18</v>
      </c>
      <c r="C26" s="1">
        <v>92</v>
      </c>
      <c r="E26" t="s">
        <v>431</v>
      </c>
      <c r="F26" s="7">
        <f>_xlfn.PERCENTILE.INC(C9:C108,0.25)</f>
        <v>128.75</v>
      </c>
    </row>
    <row r="27" spans="2:7" x14ac:dyDescent="0.25">
      <c r="B27" s="1">
        <v>19</v>
      </c>
      <c r="C27" s="1">
        <v>95</v>
      </c>
    </row>
    <row r="28" spans="2:7" x14ac:dyDescent="0.25">
      <c r="B28" s="1">
        <v>20</v>
      </c>
      <c r="C28" s="1">
        <v>100</v>
      </c>
      <c r="E28" t="s">
        <v>432</v>
      </c>
      <c r="F28" s="7">
        <f>_xlfn.PERCENTILE.INC(C9:C108,0.75)</f>
        <v>376.25</v>
      </c>
    </row>
    <row r="29" spans="2:7" x14ac:dyDescent="0.25">
      <c r="B29" s="1">
        <v>21</v>
      </c>
      <c r="C29" s="1">
        <v>105</v>
      </c>
    </row>
    <row r="30" spans="2:7" x14ac:dyDescent="0.25">
      <c r="B30" s="1">
        <v>22</v>
      </c>
      <c r="C30" s="1">
        <v>110</v>
      </c>
      <c r="E30" t="s">
        <v>433</v>
      </c>
      <c r="F30" s="7">
        <f>_xlfn.PERCENTILE.INC(C9:C108,0.9)</f>
        <v>450.50000000000006</v>
      </c>
    </row>
    <row r="31" spans="2:7" x14ac:dyDescent="0.25">
      <c r="B31" s="1">
        <v>23</v>
      </c>
      <c r="C31" s="1">
        <v>115</v>
      </c>
    </row>
    <row r="32" spans="2:7" x14ac:dyDescent="0.25">
      <c r="B32" s="1">
        <v>24</v>
      </c>
      <c r="C32" s="1">
        <v>120</v>
      </c>
      <c r="E32" s="40" t="s">
        <v>434</v>
      </c>
      <c r="F32" s="40"/>
    </row>
    <row r="33" spans="2:6" x14ac:dyDescent="0.25">
      <c r="B33" s="1">
        <v>25</v>
      </c>
      <c r="C33" s="1">
        <v>125</v>
      </c>
    </row>
    <row r="34" spans="2:6" x14ac:dyDescent="0.25">
      <c r="B34" s="1">
        <v>26</v>
      </c>
      <c r="C34" s="1">
        <v>130</v>
      </c>
      <c r="E34" s="41" t="s">
        <v>501</v>
      </c>
      <c r="F34" s="41"/>
    </row>
    <row r="35" spans="2:6" x14ac:dyDescent="0.25">
      <c r="B35" s="1">
        <v>27</v>
      </c>
      <c r="C35" s="1">
        <v>135</v>
      </c>
    </row>
    <row r="36" spans="2:6" x14ac:dyDescent="0.25">
      <c r="B36" s="1">
        <v>28</v>
      </c>
      <c r="C36" s="1">
        <v>140</v>
      </c>
      <c r="E36" s="32" t="s">
        <v>502</v>
      </c>
      <c r="F36" s="32"/>
    </row>
    <row r="37" spans="2:6" x14ac:dyDescent="0.25">
      <c r="B37" s="1">
        <v>29</v>
      </c>
      <c r="C37" s="1">
        <v>145</v>
      </c>
      <c r="E37" s="32" t="s">
        <v>503</v>
      </c>
      <c r="F37" s="32"/>
    </row>
    <row r="38" spans="2:6" x14ac:dyDescent="0.25">
      <c r="B38" s="1">
        <v>30</v>
      </c>
      <c r="C38" s="1">
        <v>150</v>
      </c>
      <c r="E38" s="32" t="s">
        <v>504</v>
      </c>
      <c r="F38" s="32"/>
    </row>
    <row r="39" spans="2:6" x14ac:dyDescent="0.25">
      <c r="B39" s="1">
        <v>31</v>
      </c>
      <c r="C39" s="1">
        <v>155</v>
      </c>
    </row>
    <row r="40" spans="2:6" x14ac:dyDescent="0.25">
      <c r="B40" s="1">
        <v>32</v>
      </c>
      <c r="C40" s="1">
        <v>160</v>
      </c>
      <c r="E40" s="32" t="s">
        <v>505</v>
      </c>
      <c r="F40" s="32"/>
    </row>
    <row r="41" spans="2:6" x14ac:dyDescent="0.25">
      <c r="B41" s="1">
        <v>33</v>
      </c>
      <c r="C41" s="1">
        <v>165</v>
      </c>
      <c r="E41" s="32" t="s">
        <v>506</v>
      </c>
      <c r="F41" s="32"/>
    </row>
    <row r="42" spans="2:6" x14ac:dyDescent="0.25">
      <c r="B42" s="1">
        <v>34</v>
      </c>
      <c r="C42" s="1">
        <v>170</v>
      </c>
      <c r="E42" s="32" t="s">
        <v>507</v>
      </c>
      <c r="F42" s="32"/>
    </row>
    <row r="43" spans="2:6" x14ac:dyDescent="0.25">
      <c r="B43" s="1">
        <v>35</v>
      </c>
      <c r="C43" s="1">
        <v>175</v>
      </c>
      <c r="E43" s="32" t="s">
        <v>508</v>
      </c>
      <c r="F43" s="32"/>
    </row>
    <row r="44" spans="2:6" x14ac:dyDescent="0.25">
      <c r="B44" s="1">
        <v>36</v>
      </c>
      <c r="C44" s="1">
        <v>180</v>
      </c>
    </row>
    <row r="45" spans="2:6" x14ac:dyDescent="0.25">
      <c r="B45" s="1">
        <v>37</v>
      </c>
      <c r="C45" s="1">
        <v>185</v>
      </c>
    </row>
    <row r="46" spans="2:6" x14ac:dyDescent="0.25">
      <c r="B46" s="1">
        <v>38</v>
      </c>
      <c r="C46" s="1">
        <v>190</v>
      </c>
    </row>
    <row r="47" spans="2:6" x14ac:dyDescent="0.25">
      <c r="B47" s="1">
        <v>39</v>
      </c>
      <c r="C47" s="1">
        <v>195</v>
      </c>
    </row>
    <row r="48" spans="2:6" x14ac:dyDescent="0.25">
      <c r="B48" s="1">
        <v>40</v>
      </c>
      <c r="C48" s="1">
        <v>200</v>
      </c>
    </row>
    <row r="49" spans="2:3" x14ac:dyDescent="0.25">
      <c r="B49" s="1">
        <v>41</v>
      </c>
      <c r="C49" s="1">
        <v>205</v>
      </c>
    </row>
    <row r="50" spans="2:3" x14ac:dyDescent="0.25">
      <c r="B50" s="1">
        <v>42</v>
      </c>
      <c r="C50" s="1">
        <v>210</v>
      </c>
    </row>
    <row r="51" spans="2:3" x14ac:dyDescent="0.25">
      <c r="B51" s="1">
        <v>43</v>
      </c>
      <c r="C51" s="1">
        <v>215</v>
      </c>
    </row>
    <row r="52" spans="2:3" x14ac:dyDescent="0.25">
      <c r="B52" s="1">
        <v>44</v>
      </c>
      <c r="C52" s="1">
        <v>220</v>
      </c>
    </row>
    <row r="53" spans="2:3" x14ac:dyDescent="0.25">
      <c r="B53" s="1">
        <v>45</v>
      </c>
      <c r="C53" s="1">
        <v>225</v>
      </c>
    </row>
    <row r="54" spans="2:3" x14ac:dyDescent="0.25">
      <c r="B54" s="1">
        <v>46</v>
      </c>
      <c r="C54" s="1">
        <v>230</v>
      </c>
    </row>
    <row r="55" spans="2:3" x14ac:dyDescent="0.25">
      <c r="B55" s="1">
        <v>47</v>
      </c>
      <c r="C55" s="1">
        <v>235</v>
      </c>
    </row>
    <row r="56" spans="2:3" x14ac:dyDescent="0.25">
      <c r="B56" s="1">
        <v>48</v>
      </c>
      <c r="C56" s="1">
        <v>240</v>
      </c>
    </row>
    <row r="57" spans="2:3" x14ac:dyDescent="0.25">
      <c r="B57" s="1">
        <v>49</v>
      </c>
      <c r="C57" s="1">
        <v>245</v>
      </c>
    </row>
    <row r="58" spans="2:3" x14ac:dyDescent="0.25">
      <c r="B58" s="1">
        <v>50</v>
      </c>
      <c r="C58" s="1">
        <v>250</v>
      </c>
    </row>
    <row r="59" spans="2:3" x14ac:dyDescent="0.25">
      <c r="B59" s="1">
        <v>51</v>
      </c>
      <c r="C59" s="1">
        <v>255</v>
      </c>
    </row>
    <row r="60" spans="2:3" x14ac:dyDescent="0.25">
      <c r="B60" s="1">
        <v>52</v>
      </c>
      <c r="C60" s="1">
        <v>260</v>
      </c>
    </row>
    <row r="61" spans="2:3" x14ac:dyDescent="0.25">
      <c r="B61" s="1">
        <v>53</v>
      </c>
      <c r="C61" s="1">
        <v>265</v>
      </c>
    </row>
    <row r="62" spans="2:3" x14ac:dyDescent="0.25">
      <c r="B62" s="1">
        <v>54</v>
      </c>
      <c r="C62" s="1">
        <v>270</v>
      </c>
    </row>
    <row r="63" spans="2:3" x14ac:dyDescent="0.25">
      <c r="B63" s="1">
        <v>55</v>
      </c>
      <c r="C63" s="1">
        <v>275</v>
      </c>
    </row>
    <row r="64" spans="2:3" x14ac:dyDescent="0.25">
      <c r="B64" s="1">
        <v>56</v>
      </c>
      <c r="C64" s="1">
        <v>280</v>
      </c>
    </row>
    <row r="65" spans="2:3" x14ac:dyDescent="0.25">
      <c r="B65" s="1">
        <v>57</v>
      </c>
      <c r="C65" s="1">
        <v>285</v>
      </c>
    </row>
    <row r="66" spans="2:3" x14ac:dyDescent="0.25">
      <c r="B66" s="1">
        <v>58</v>
      </c>
      <c r="C66" s="1">
        <v>290</v>
      </c>
    </row>
    <row r="67" spans="2:3" x14ac:dyDescent="0.25">
      <c r="B67" s="1">
        <v>59</v>
      </c>
      <c r="C67" s="1">
        <v>295</v>
      </c>
    </row>
    <row r="68" spans="2:3" x14ac:dyDescent="0.25">
      <c r="B68" s="1">
        <v>60</v>
      </c>
      <c r="C68" s="1">
        <v>300</v>
      </c>
    </row>
    <row r="69" spans="2:3" x14ac:dyDescent="0.25">
      <c r="B69" s="1">
        <v>61</v>
      </c>
      <c r="C69" s="1">
        <v>305</v>
      </c>
    </row>
    <row r="70" spans="2:3" x14ac:dyDescent="0.25">
      <c r="B70" s="1">
        <v>62</v>
      </c>
      <c r="C70" s="1">
        <v>310</v>
      </c>
    </row>
    <row r="71" spans="2:3" x14ac:dyDescent="0.25">
      <c r="B71" s="1">
        <v>63</v>
      </c>
      <c r="C71" s="1">
        <v>315</v>
      </c>
    </row>
    <row r="72" spans="2:3" x14ac:dyDescent="0.25">
      <c r="B72" s="1">
        <v>64</v>
      </c>
      <c r="C72" s="1">
        <v>320</v>
      </c>
    </row>
    <row r="73" spans="2:3" x14ac:dyDescent="0.25">
      <c r="B73" s="1">
        <v>65</v>
      </c>
      <c r="C73" s="1">
        <v>325</v>
      </c>
    </row>
    <row r="74" spans="2:3" x14ac:dyDescent="0.25">
      <c r="B74" s="1">
        <v>66</v>
      </c>
      <c r="C74" s="1">
        <v>330</v>
      </c>
    </row>
    <row r="75" spans="2:3" x14ac:dyDescent="0.25">
      <c r="B75" s="1">
        <v>67</v>
      </c>
      <c r="C75" s="1">
        <v>335</v>
      </c>
    </row>
    <row r="76" spans="2:3" x14ac:dyDescent="0.25">
      <c r="B76" s="1">
        <v>68</v>
      </c>
      <c r="C76" s="1">
        <v>340</v>
      </c>
    </row>
    <row r="77" spans="2:3" x14ac:dyDescent="0.25">
      <c r="B77" s="1">
        <v>69</v>
      </c>
      <c r="C77" s="1">
        <v>345</v>
      </c>
    </row>
    <row r="78" spans="2:3" x14ac:dyDescent="0.25">
      <c r="B78" s="1">
        <v>70</v>
      </c>
      <c r="C78" s="1">
        <v>350</v>
      </c>
    </row>
    <row r="79" spans="2:3" x14ac:dyDescent="0.25">
      <c r="B79" s="1">
        <v>71</v>
      </c>
      <c r="C79" s="1">
        <v>355</v>
      </c>
    </row>
    <row r="80" spans="2:3" x14ac:dyDescent="0.25">
      <c r="B80" s="1">
        <v>72</v>
      </c>
      <c r="C80" s="1">
        <v>360</v>
      </c>
    </row>
    <row r="81" spans="2:3" x14ac:dyDescent="0.25">
      <c r="B81" s="1">
        <v>73</v>
      </c>
      <c r="C81" s="1">
        <v>365</v>
      </c>
    </row>
    <row r="82" spans="2:3" x14ac:dyDescent="0.25">
      <c r="B82" s="1">
        <v>74</v>
      </c>
      <c r="C82" s="1">
        <v>370</v>
      </c>
    </row>
    <row r="83" spans="2:3" x14ac:dyDescent="0.25">
      <c r="B83" s="1">
        <v>75</v>
      </c>
      <c r="C83" s="1">
        <v>375</v>
      </c>
    </row>
    <row r="84" spans="2:3" x14ac:dyDescent="0.25">
      <c r="B84" s="1">
        <v>76</v>
      </c>
      <c r="C84" s="1">
        <v>380</v>
      </c>
    </row>
    <row r="85" spans="2:3" x14ac:dyDescent="0.25">
      <c r="B85" s="1">
        <v>77</v>
      </c>
      <c r="C85" s="1">
        <v>385</v>
      </c>
    </row>
    <row r="86" spans="2:3" x14ac:dyDescent="0.25">
      <c r="B86" s="1">
        <v>78</v>
      </c>
      <c r="C86" s="1">
        <v>390</v>
      </c>
    </row>
    <row r="87" spans="2:3" x14ac:dyDescent="0.25">
      <c r="B87" s="1">
        <v>79</v>
      </c>
      <c r="C87" s="1">
        <v>395</v>
      </c>
    </row>
    <row r="88" spans="2:3" x14ac:dyDescent="0.25">
      <c r="B88" s="1">
        <v>80</v>
      </c>
      <c r="C88" s="1">
        <v>400</v>
      </c>
    </row>
    <row r="89" spans="2:3" x14ac:dyDescent="0.25">
      <c r="B89" s="1">
        <v>81</v>
      </c>
      <c r="C89" s="1">
        <v>405</v>
      </c>
    </row>
    <row r="90" spans="2:3" x14ac:dyDescent="0.25">
      <c r="B90" s="1">
        <v>82</v>
      </c>
      <c r="C90" s="1">
        <v>410</v>
      </c>
    </row>
    <row r="91" spans="2:3" x14ac:dyDescent="0.25">
      <c r="B91" s="1">
        <v>83</v>
      </c>
      <c r="C91" s="1">
        <v>415</v>
      </c>
    </row>
    <row r="92" spans="2:3" x14ac:dyDescent="0.25">
      <c r="B92" s="1">
        <v>84</v>
      </c>
      <c r="C92" s="1">
        <v>420</v>
      </c>
    </row>
    <row r="93" spans="2:3" x14ac:dyDescent="0.25">
      <c r="B93" s="1">
        <v>85</v>
      </c>
      <c r="C93" s="1">
        <v>425</v>
      </c>
    </row>
    <row r="94" spans="2:3" x14ac:dyDescent="0.25">
      <c r="B94" s="1">
        <v>86</v>
      </c>
      <c r="C94" s="1">
        <v>430</v>
      </c>
    </row>
    <row r="95" spans="2:3" x14ac:dyDescent="0.25">
      <c r="B95" s="1">
        <v>87</v>
      </c>
      <c r="C95" s="1">
        <v>435</v>
      </c>
    </row>
    <row r="96" spans="2:3" x14ac:dyDescent="0.25">
      <c r="B96" s="1">
        <v>88</v>
      </c>
      <c r="C96" s="1">
        <v>440</v>
      </c>
    </row>
    <row r="97" spans="2:3" x14ac:dyDescent="0.25">
      <c r="B97" s="1">
        <v>89</v>
      </c>
      <c r="C97" s="1">
        <v>445</v>
      </c>
    </row>
    <row r="98" spans="2:3" x14ac:dyDescent="0.25">
      <c r="B98" s="1">
        <v>90</v>
      </c>
      <c r="C98" s="1">
        <v>450</v>
      </c>
    </row>
    <row r="99" spans="2:3" x14ac:dyDescent="0.25">
      <c r="B99" s="1">
        <v>91</v>
      </c>
      <c r="C99" s="1">
        <v>455</v>
      </c>
    </row>
    <row r="100" spans="2:3" x14ac:dyDescent="0.25">
      <c r="B100" s="1">
        <v>92</v>
      </c>
      <c r="C100" s="1">
        <v>460</v>
      </c>
    </row>
    <row r="101" spans="2:3" x14ac:dyDescent="0.25">
      <c r="B101" s="1">
        <v>93</v>
      </c>
      <c r="C101" s="1">
        <v>465</v>
      </c>
    </row>
    <row r="102" spans="2:3" x14ac:dyDescent="0.25">
      <c r="B102" s="1">
        <v>94</v>
      </c>
      <c r="C102" s="1">
        <v>470</v>
      </c>
    </row>
    <row r="103" spans="2:3" x14ac:dyDescent="0.25">
      <c r="B103" s="1">
        <v>95</v>
      </c>
      <c r="C103" s="1">
        <v>475</v>
      </c>
    </row>
    <row r="104" spans="2:3" x14ac:dyDescent="0.25">
      <c r="B104" s="1">
        <v>96</v>
      </c>
      <c r="C104" s="1">
        <v>480</v>
      </c>
    </row>
    <row r="105" spans="2:3" x14ac:dyDescent="0.25">
      <c r="B105" s="1">
        <v>97</v>
      </c>
      <c r="C105" s="1">
        <v>485</v>
      </c>
    </row>
    <row r="106" spans="2:3" x14ac:dyDescent="0.25">
      <c r="B106" s="1">
        <v>98</v>
      </c>
      <c r="C106" s="1">
        <v>490</v>
      </c>
    </row>
    <row r="107" spans="2:3" x14ac:dyDescent="0.25">
      <c r="B107" s="1">
        <v>99</v>
      </c>
      <c r="C107" s="1">
        <v>495</v>
      </c>
    </row>
    <row r="108" spans="2:3" x14ac:dyDescent="0.25">
      <c r="B108" s="1">
        <v>100</v>
      </c>
      <c r="C108" s="1">
        <v>500</v>
      </c>
    </row>
  </sheetData>
  <mergeCells count="14">
    <mergeCell ref="E40:F40"/>
    <mergeCell ref="E41:F41"/>
    <mergeCell ref="E42:F42"/>
    <mergeCell ref="E43:F43"/>
    <mergeCell ref="E14:F14"/>
    <mergeCell ref="E22:F22"/>
    <mergeCell ref="E38:F38"/>
    <mergeCell ref="E32:F32"/>
    <mergeCell ref="E34:F34"/>
    <mergeCell ref="E36:F36"/>
    <mergeCell ref="E37:F37"/>
    <mergeCell ref="A1:F1"/>
    <mergeCell ref="A3:F3"/>
    <mergeCell ref="A6:F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5E39E-D926-400E-B0DF-00B072BD9D78}">
  <dimension ref="A1:P108"/>
  <sheetViews>
    <sheetView topLeftCell="A23"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435</v>
      </c>
      <c r="B3" s="32"/>
      <c r="C3" s="32"/>
      <c r="D3" s="32"/>
      <c r="E3" s="32"/>
      <c r="F3" s="32"/>
    </row>
    <row r="5" spans="1:16" x14ac:dyDescent="0.25">
      <c r="A5" t="s">
        <v>395</v>
      </c>
    </row>
    <row r="6" spans="1:16" x14ac:dyDescent="0.25">
      <c r="A6" s="32" t="s">
        <v>436</v>
      </c>
      <c r="B6" s="32"/>
      <c r="C6" s="32"/>
      <c r="D6" s="32"/>
      <c r="E6" s="32"/>
      <c r="F6" s="32"/>
    </row>
    <row r="8" spans="1:16" ht="15.75" x14ac:dyDescent="0.25">
      <c r="B8" s="20" t="s">
        <v>437</v>
      </c>
      <c r="C8" s="20" t="s">
        <v>438</v>
      </c>
    </row>
    <row r="9" spans="1:16" x14ac:dyDescent="0.25">
      <c r="B9" s="1">
        <v>1</v>
      </c>
      <c r="C9" s="1">
        <v>55</v>
      </c>
    </row>
    <row r="10" spans="1:16" x14ac:dyDescent="0.25">
      <c r="B10" s="1">
        <v>2</v>
      </c>
      <c r="C10" s="1">
        <v>60</v>
      </c>
    </row>
    <row r="11" spans="1:16" x14ac:dyDescent="0.25">
      <c r="B11" s="1">
        <v>3</v>
      </c>
      <c r="C11" s="1">
        <v>62</v>
      </c>
    </row>
    <row r="12" spans="1:16" x14ac:dyDescent="0.25">
      <c r="B12" s="1">
        <v>4</v>
      </c>
      <c r="C12" s="1">
        <v>65</v>
      </c>
      <c r="E12" s="27" t="s">
        <v>398</v>
      </c>
    </row>
    <row r="13" spans="1:16" x14ac:dyDescent="0.25">
      <c r="B13" s="1">
        <v>5</v>
      </c>
      <c r="C13" s="1">
        <v>68</v>
      </c>
    </row>
    <row r="14" spans="1:16" x14ac:dyDescent="0.25">
      <c r="B14" s="1">
        <v>6</v>
      </c>
      <c r="C14" s="1">
        <v>70</v>
      </c>
      <c r="E14" s="40" t="s">
        <v>450</v>
      </c>
      <c r="F14" s="40"/>
      <c r="G14" s="13"/>
    </row>
    <row r="15" spans="1:16" x14ac:dyDescent="0.25">
      <c r="B15" s="1">
        <v>7</v>
      </c>
      <c r="C15" s="1">
        <v>72</v>
      </c>
    </row>
    <row r="16" spans="1:16" x14ac:dyDescent="0.25">
      <c r="B16" s="1">
        <v>8</v>
      </c>
      <c r="C16" s="1">
        <v>75</v>
      </c>
      <c r="E16" t="s">
        <v>426</v>
      </c>
      <c r="F16" s="7">
        <f>_xlfn.QUARTILE.INC(C9:C108,1)</f>
        <v>143.75</v>
      </c>
      <c r="G16" s="13"/>
    </row>
    <row r="17" spans="2:7" x14ac:dyDescent="0.25">
      <c r="B17" s="1">
        <v>9</v>
      </c>
      <c r="C17" s="1">
        <v>78</v>
      </c>
    </row>
    <row r="18" spans="2:7" x14ac:dyDescent="0.25">
      <c r="B18" s="1">
        <v>10</v>
      </c>
      <c r="C18" s="1">
        <v>80</v>
      </c>
      <c r="E18" t="s">
        <v>427</v>
      </c>
      <c r="F18" s="7">
        <f>_xlfn.QUARTILE.INC(C9:C108,2)</f>
        <v>267.5</v>
      </c>
    </row>
    <row r="19" spans="2:7" x14ac:dyDescent="0.25">
      <c r="B19" s="1">
        <v>11</v>
      </c>
      <c r="C19" s="1">
        <v>82</v>
      </c>
    </row>
    <row r="20" spans="2:7" x14ac:dyDescent="0.25">
      <c r="B20" s="1">
        <v>12</v>
      </c>
      <c r="C20" s="1">
        <v>85</v>
      </c>
      <c r="E20" t="s">
        <v>428</v>
      </c>
      <c r="F20" s="7">
        <f>_xlfn.QUARTILE.INC(C9:C108,3)</f>
        <v>391.25</v>
      </c>
      <c r="G20" s="22"/>
    </row>
    <row r="21" spans="2:7" x14ac:dyDescent="0.25">
      <c r="B21" s="1">
        <v>13</v>
      </c>
      <c r="C21" s="1">
        <v>88</v>
      </c>
    </row>
    <row r="22" spans="2:7" x14ac:dyDescent="0.25">
      <c r="B22" s="1">
        <v>14</v>
      </c>
      <c r="C22" s="1">
        <v>90</v>
      </c>
      <c r="E22" s="40" t="s">
        <v>451</v>
      </c>
      <c r="F22" s="40"/>
    </row>
    <row r="23" spans="2:7" x14ac:dyDescent="0.25">
      <c r="B23" s="1">
        <v>15</v>
      </c>
      <c r="C23" s="1">
        <v>92</v>
      </c>
    </row>
    <row r="24" spans="2:7" x14ac:dyDescent="0.25">
      <c r="B24" s="1">
        <v>16</v>
      </c>
      <c r="C24" s="1">
        <v>95</v>
      </c>
      <c r="E24" t="s">
        <v>439</v>
      </c>
      <c r="F24" s="7">
        <f>_xlfn.PERCENTILE.INC(C9:C108,0.15)</f>
        <v>94.55</v>
      </c>
    </row>
    <row r="25" spans="2:7" x14ac:dyDescent="0.25">
      <c r="B25" s="1">
        <v>17</v>
      </c>
      <c r="C25" s="1">
        <v>100</v>
      </c>
    </row>
    <row r="26" spans="2:7" x14ac:dyDescent="0.25">
      <c r="B26" s="1">
        <v>18</v>
      </c>
      <c r="C26" s="1">
        <v>105</v>
      </c>
      <c r="E26" t="s">
        <v>440</v>
      </c>
      <c r="F26" s="7">
        <f>_xlfn.PERCENTILE.INC(C9:C108,0.5)</f>
        <v>267.5</v>
      </c>
    </row>
    <row r="27" spans="2:7" x14ac:dyDescent="0.25">
      <c r="B27" s="1">
        <v>19</v>
      </c>
      <c r="C27" s="1">
        <v>110</v>
      </c>
    </row>
    <row r="28" spans="2:7" x14ac:dyDescent="0.25">
      <c r="B28" s="1">
        <v>20</v>
      </c>
      <c r="C28" s="1">
        <v>115</v>
      </c>
      <c r="E28" t="s">
        <v>441</v>
      </c>
      <c r="F28" s="7">
        <f>_xlfn.PERCENTILE.INC(C9:C108,0.85)</f>
        <v>440.74999999999994</v>
      </c>
    </row>
    <row r="29" spans="2:7" x14ac:dyDescent="0.25">
      <c r="B29" s="1">
        <v>21</v>
      </c>
      <c r="C29" s="1">
        <v>120</v>
      </c>
    </row>
    <row r="30" spans="2:7" x14ac:dyDescent="0.25">
      <c r="B30" s="1">
        <v>22</v>
      </c>
      <c r="C30" s="1">
        <v>125</v>
      </c>
      <c r="F30" s="7"/>
    </row>
    <row r="31" spans="2:7" x14ac:dyDescent="0.25">
      <c r="B31" s="1">
        <v>23</v>
      </c>
      <c r="C31" s="1">
        <v>130</v>
      </c>
    </row>
    <row r="32" spans="2:7" x14ac:dyDescent="0.25">
      <c r="B32" s="1">
        <v>24</v>
      </c>
      <c r="C32" s="1">
        <v>135</v>
      </c>
      <c r="E32" s="40" t="s">
        <v>452</v>
      </c>
      <c r="F32" s="40"/>
    </row>
    <row r="33" spans="2:6" x14ac:dyDescent="0.25">
      <c r="B33" s="1">
        <v>25</v>
      </c>
      <c r="C33" s="1">
        <v>140</v>
      </c>
    </row>
    <row r="34" spans="2:6" x14ac:dyDescent="0.25">
      <c r="B34" s="1">
        <v>26</v>
      </c>
      <c r="C34" s="1">
        <v>145</v>
      </c>
      <c r="E34" s="41" t="s">
        <v>512</v>
      </c>
      <c r="F34" s="41"/>
    </row>
    <row r="35" spans="2:6" x14ac:dyDescent="0.25">
      <c r="B35" s="1">
        <v>27</v>
      </c>
      <c r="C35" s="1">
        <v>150</v>
      </c>
    </row>
    <row r="36" spans="2:6" x14ac:dyDescent="0.25">
      <c r="B36" s="1">
        <v>28</v>
      </c>
      <c r="C36" s="1">
        <v>155</v>
      </c>
      <c r="E36" s="32" t="s">
        <v>509</v>
      </c>
      <c r="F36" s="32"/>
    </row>
    <row r="37" spans="2:6" x14ac:dyDescent="0.25">
      <c r="B37" s="1">
        <v>29</v>
      </c>
      <c r="C37" s="1">
        <v>160</v>
      </c>
      <c r="E37" s="32" t="s">
        <v>510</v>
      </c>
      <c r="F37" s="32"/>
    </row>
    <row r="38" spans="2:6" x14ac:dyDescent="0.25">
      <c r="B38" s="1">
        <v>30</v>
      </c>
      <c r="C38" s="1">
        <v>165</v>
      </c>
      <c r="E38" s="32" t="s">
        <v>511</v>
      </c>
      <c r="F38" s="32"/>
    </row>
    <row r="39" spans="2:6" x14ac:dyDescent="0.25">
      <c r="B39" s="1">
        <v>31</v>
      </c>
      <c r="C39" s="1">
        <v>170</v>
      </c>
    </row>
    <row r="40" spans="2:6" x14ac:dyDescent="0.25">
      <c r="B40" s="1">
        <v>32</v>
      </c>
      <c r="C40" s="1">
        <v>175</v>
      </c>
      <c r="E40" s="32" t="s">
        <v>513</v>
      </c>
      <c r="F40" s="32"/>
    </row>
    <row r="41" spans="2:6" x14ac:dyDescent="0.25">
      <c r="B41" s="1">
        <v>33</v>
      </c>
      <c r="C41" s="1">
        <v>180</v>
      </c>
      <c r="E41" s="32" t="s">
        <v>514</v>
      </c>
      <c r="F41" s="32"/>
    </row>
    <row r="42" spans="2:6" x14ac:dyDescent="0.25">
      <c r="B42" s="1">
        <v>34</v>
      </c>
      <c r="C42" s="1">
        <v>185</v>
      </c>
      <c r="E42" s="32" t="s">
        <v>515</v>
      </c>
      <c r="F42" s="32"/>
    </row>
    <row r="43" spans="2:6" x14ac:dyDescent="0.25">
      <c r="B43" s="1">
        <v>35</v>
      </c>
      <c r="C43" s="1">
        <v>190</v>
      </c>
      <c r="E43" s="32"/>
      <c r="F43" s="32"/>
    </row>
    <row r="44" spans="2:6" x14ac:dyDescent="0.25">
      <c r="B44" s="1">
        <v>36</v>
      </c>
      <c r="C44" s="1">
        <v>195</v>
      </c>
    </row>
    <row r="45" spans="2:6" x14ac:dyDescent="0.25">
      <c r="B45" s="1">
        <v>37</v>
      </c>
      <c r="C45" s="1">
        <v>200</v>
      </c>
    </row>
    <row r="46" spans="2:6" x14ac:dyDescent="0.25">
      <c r="B46" s="1">
        <v>38</v>
      </c>
      <c r="C46" s="1">
        <v>205</v>
      </c>
    </row>
    <row r="47" spans="2:6" x14ac:dyDescent="0.25">
      <c r="B47" s="1">
        <v>39</v>
      </c>
      <c r="C47" s="1">
        <v>210</v>
      </c>
    </row>
    <row r="48" spans="2:6" x14ac:dyDescent="0.25">
      <c r="B48" s="1">
        <v>40</v>
      </c>
      <c r="C48" s="1">
        <v>215</v>
      </c>
    </row>
    <row r="49" spans="2:3" x14ac:dyDescent="0.25">
      <c r="B49" s="1">
        <v>41</v>
      </c>
      <c r="C49" s="1">
        <v>220</v>
      </c>
    </row>
    <row r="50" spans="2:3" x14ac:dyDescent="0.25">
      <c r="B50" s="1">
        <v>42</v>
      </c>
      <c r="C50" s="1">
        <v>225</v>
      </c>
    </row>
    <row r="51" spans="2:3" x14ac:dyDescent="0.25">
      <c r="B51" s="1">
        <v>43</v>
      </c>
      <c r="C51" s="1">
        <v>230</v>
      </c>
    </row>
    <row r="52" spans="2:3" x14ac:dyDescent="0.25">
      <c r="B52" s="1">
        <v>44</v>
      </c>
      <c r="C52" s="1">
        <v>235</v>
      </c>
    </row>
    <row r="53" spans="2:3" x14ac:dyDescent="0.25">
      <c r="B53" s="1">
        <v>45</v>
      </c>
      <c r="C53" s="1">
        <v>240</v>
      </c>
    </row>
    <row r="54" spans="2:3" x14ac:dyDescent="0.25">
      <c r="B54" s="1">
        <v>46</v>
      </c>
      <c r="C54" s="1">
        <v>245</v>
      </c>
    </row>
    <row r="55" spans="2:3" x14ac:dyDescent="0.25">
      <c r="B55" s="1">
        <v>47</v>
      </c>
      <c r="C55" s="1">
        <v>250</v>
      </c>
    </row>
    <row r="56" spans="2:3" x14ac:dyDescent="0.25">
      <c r="B56" s="1">
        <v>48</v>
      </c>
      <c r="C56" s="1">
        <v>255</v>
      </c>
    </row>
    <row r="57" spans="2:3" x14ac:dyDescent="0.25">
      <c r="B57" s="1">
        <v>49</v>
      </c>
      <c r="C57" s="1">
        <v>260</v>
      </c>
    </row>
    <row r="58" spans="2:3" x14ac:dyDescent="0.25">
      <c r="B58" s="1">
        <v>50</v>
      </c>
      <c r="C58" s="1">
        <v>265</v>
      </c>
    </row>
    <row r="59" spans="2:3" x14ac:dyDescent="0.25">
      <c r="B59" s="1">
        <v>51</v>
      </c>
      <c r="C59" s="1">
        <v>270</v>
      </c>
    </row>
    <row r="60" spans="2:3" x14ac:dyDescent="0.25">
      <c r="B60" s="1">
        <v>52</v>
      </c>
      <c r="C60" s="1">
        <v>275</v>
      </c>
    </row>
    <row r="61" spans="2:3" x14ac:dyDescent="0.25">
      <c r="B61" s="1">
        <v>53</v>
      </c>
      <c r="C61" s="1">
        <v>280</v>
      </c>
    </row>
    <row r="62" spans="2:3" x14ac:dyDescent="0.25">
      <c r="B62" s="1">
        <v>54</v>
      </c>
      <c r="C62" s="1">
        <v>285</v>
      </c>
    </row>
    <row r="63" spans="2:3" x14ac:dyDescent="0.25">
      <c r="B63" s="1">
        <v>55</v>
      </c>
      <c r="C63" s="1">
        <v>290</v>
      </c>
    </row>
    <row r="64" spans="2:3" x14ac:dyDescent="0.25">
      <c r="B64" s="1">
        <v>56</v>
      </c>
      <c r="C64" s="1">
        <v>295</v>
      </c>
    </row>
    <row r="65" spans="2:3" x14ac:dyDescent="0.25">
      <c r="B65" s="1">
        <v>57</v>
      </c>
      <c r="C65" s="1">
        <v>300</v>
      </c>
    </row>
    <row r="66" spans="2:3" x14ac:dyDescent="0.25">
      <c r="B66" s="1">
        <v>58</v>
      </c>
      <c r="C66" s="1">
        <v>305</v>
      </c>
    </row>
    <row r="67" spans="2:3" x14ac:dyDescent="0.25">
      <c r="B67" s="1">
        <v>59</v>
      </c>
      <c r="C67" s="1">
        <v>310</v>
      </c>
    </row>
    <row r="68" spans="2:3" x14ac:dyDescent="0.25">
      <c r="B68" s="1">
        <v>60</v>
      </c>
      <c r="C68" s="1">
        <v>315</v>
      </c>
    </row>
    <row r="69" spans="2:3" x14ac:dyDescent="0.25">
      <c r="B69" s="1">
        <v>61</v>
      </c>
      <c r="C69" s="1">
        <v>320</v>
      </c>
    </row>
    <row r="70" spans="2:3" x14ac:dyDescent="0.25">
      <c r="B70" s="1">
        <v>62</v>
      </c>
      <c r="C70" s="1">
        <v>325</v>
      </c>
    </row>
    <row r="71" spans="2:3" x14ac:dyDescent="0.25">
      <c r="B71" s="1">
        <v>63</v>
      </c>
      <c r="C71" s="1">
        <v>330</v>
      </c>
    </row>
    <row r="72" spans="2:3" x14ac:dyDescent="0.25">
      <c r="B72" s="1">
        <v>64</v>
      </c>
      <c r="C72" s="1">
        <v>335</v>
      </c>
    </row>
    <row r="73" spans="2:3" x14ac:dyDescent="0.25">
      <c r="B73" s="1">
        <v>65</v>
      </c>
      <c r="C73" s="1">
        <v>340</v>
      </c>
    </row>
    <row r="74" spans="2:3" x14ac:dyDescent="0.25">
      <c r="B74" s="1">
        <v>66</v>
      </c>
      <c r="C74" s="1">
        <v>345</v>
      </c>
    </row>
    <row r="75" spans="2:3" x14ac:dyDescent="0.25">
      <c r="B75" s="1">
        <v>67</v>
      </c>
      <c r="C75" s="1">
        <v>350</v>
      </c>
    </row>
    <row r="76" spans="2:3" x14ac:dyDescent="0.25">
      <c r="B76" s="1">
        <v>68</v>
      </c>
      <c r="C76" s="1">
        <v>355</v>
      </c>
    </row>
    <row r="77" spans="2:3" x14ac:dyDescent="0.25">
      <c r="B77" s="1">
        <v>69</v>
      </c>
      <c r="C77" s="1">
        <v>360</v>
      </c>
    </row>
    <row r="78" spans="2:3" x14ac:dyDescent="0.25">
      <c r="B78" s="1">
        <v>70</v>
      </c>
      <c r="C78" s="1">
        <v>365</v>
      </c>
    </row>
    <row r="79" spans="2:3" x14ac:dyDescent="0.25">
      <c r="B79" s="1">
        <v>71</v>
      </c>
      <c r="C79" s="1">
        <v>370</v>
      </c>
    </row>
    <row r="80" spans="2:3" x14ac:dyDescent="0.25">
      <c r="B80" s="1">
        <v>72</v>
      </c>
      <c r="C80" s="1">
        <v>375</v>
      </c>
    </row>
    <row r="81" spans="2:3" x14ac:dyDescent="0.25">
      <c r="B81" s="1">
        <v>73</v>
      </c>
      <c r="C81" s="1">
        <v>380</v>
      </c>
    </row>
    <row r="82" spans="2:3" x14ac:dyDescent="0.25">
      <c r="B82" s="1">
        <v>74</v>
      </c>
      <c r="C82" s="1">
        <v>385</v>
      </c>
    </row>
    <row r="83" spans="2:3" x14ac:dyDescent="0.25">
      <c r="B83" s="1">
        <v>75</v>
      </c>
      <c r="C83" s="1">
        <v>390</v>
      </c>
    </row>
    <row r="84" spans="2:3" x14ac:dyDescent="0.25">
      <c r="B84" s="1">
        <v>76</v>
      </c>
      <c r="C84" s="1">
        <v>395</v>
      </c>
    </row>
    <row r="85" spans="2:3" x14ac:dyDescent="0.25">
      <c r="B85" s="1">
        <v>77</v>
      </c>
      <c r="C85" s="1">
        <v>400</v>
      </c>
    </row>
    <row r="86" spans="2:3" x14ac:dyDescent="0.25">
      <c r="B86" s="1">
        <v>78</v>
      </c>
      <c r="C86" s="1">
        <v>405</v>
      </c>
    </row>
    <row r="87" spans="2:3" x14ac:dyDescent="0.25">
      <c r="B87" s="1">
        <v>79</v>
      </c>
      <c r="C87" s="1">
        <v>410</v>
      </c>
    </row>
    <row r="88" spans="2:3" x14ac:dyDescent="0.25">
      <c r="B88" s="1">
        <v>80</v>
      </c>
      <c r="C88" s="1">
        <v>415</v>
      </c>
    </row>
    <row r="89" spans="2:3" x14ac:dyDescent="0.25">
      <c r="B89" s="1">
        <v>81</v>
      </c>
      <c r="C89" s="1">
        <v>420</v>
      </c>
    </row>
    <row r="90" spans="2:3" x14ac:dyDescent="0.25">
      <c r="B90" s="1">
        <v>82</v>
      </c>
      <c r="C90" s="1">
        <v>425</v>
      </c>
    </row>
    <row r="91" spans="2:3" x14ac:dyDescent="0.25">
      <c r="B91" s="1">
        <v>83</v>
      </c>
      <c r="C91" s="1">
        <v>430</v>
      </c>
    </row>
    <row r="92" spans="2:3" x14ac:dyDescent="0.25">
      <c r="B92" s="1">
        <v>84</v>
      </c>
      <c r="C92" s="1">
        <v>435</v>
      </c>
    </row>
    <row r="93" spans="2:3" x14ac:dyDescent="0.25">
      <c r="B93" s="1">
        <v>85</v>
      </c>
      <c r="C93" s="1">
        <v>440</v>
      </c>
    </row>
    <row r="94" spans="2:3" x14ac:dyDescent="0.25">
      <c r="B94" s="1">
        <v>86</v>
      </c>
      <c r="C94" s="1">
        <v>445</v>
      </c>
    </row>
    <row r="95" spans="2:3" x14ac:dyDescent="0.25">
      <c r="B95" s="1">
        <v>87</v>
      </c>
      <c r="C95" s="1">
        <v>450</v>
      </c>
    </row>
    <row r="96" spans="2:3" x14ac:dyDescent="0.25">
      <c r="B96" s="1">
        <v>88</v>
      </c>
      <c r="C96" s="1">
        <v>455</v>
      </c>
    </row>
    <row r="97" spans="2:3" x14ac:dyDescent="0.25">
      <c r="B97" s="1">
        <v>89</v>
      </c>
      <c r="C97" s="1">
        <v>460</v>
      </c>
    </row>
    <row r="98" spans="2:3" x14ac:dyDescent="0.25">
      <c r="B98" s="1">
        <v>90</v>
      </c>
      <c r="C98" s="1">
        <v>465</v>
      </c>
    </row>
    <row r="99" spans="2:3" x14ac:dyDescent="0.25">
      <c r="B99" s="1">
        <v>91</v>
      </c>
      <c r="C99" s="1">
        <v>470</v>
      </c>
    </row>
    <row r="100" spans="2:3" x14ac:dyDescent="0.25">
      <c r="B100" s="1">
        <v>92</v>
      </c>
      <c r="C100" s="1">
        <v>475</v>
      </c>
    </row>
    <row r="101" spans="2:3" x14ac:dyDescent="0.25">
      <c r="B101" s="1">
        <v>93</v>
      </c>
      <c r="C101" s="1">
        <v>480</v>
      </c>
    </row>
    <row r="102" spans="2:3" x14ac:dyDescent="0.25">
      <c r="B102" s="1">
        <v>94</v>
      </c>
      <c r="C102" s="1">
        <v>485</v>
      </c>
    </row>
    <row r="103" spans="2:3" x14ac:dyDescent="0.25">
      <c r="B103" s="1">
        <v>95</v>
      </c>
      <c r="C103" s="1">
        <v>490</v>
      </c>
    </row>
    <row r="104" spans="2:3" x14ac:dyDescent="0.25">
      <c r="B104" s="1">
        <v>96</v>
      </c>
      <c r="C104" s="1">
        <v>495</v>
      </c>
    </row>
    <row r="105" spans="2:3" x14ac:dyDescent="0.25">
      <c r="B105" s="1">
        <v>97</v>
      </c>
      <c r="C105" s="1">
        <v>500</v>
      </c>
    </row>
    <row r="106" spans="2:3" x14ac:dyDescent="0.25">
      <c r="B106" s="1">
        <v>98</v>
      </c>
      <c r="C106" s="1">
        <v>505</v>
      </c>
    </row>
    <row r="107" spans="2:3" x14ac:dyDescent="0.25">
      <c r="B107" s="1">
        <v>99</v>
      </c>
      <c r="C107" s="1">
        <v>510</v>
      </c>
    </row>
    <row r="108" spans="2:3" x14ac:dyDescent="0.25">
      <c r="B108" s="1">
        <v>100</v>
      </c>
      <c r="C108" s="1">
        <v>515</v>
      </c>
    </row>
  </sheetData>
  <mergeCells count="14">
    <mergeCell ref="E43:F43"/>
    <mergeCell ref="E14:F14"/>
    <mergeCell ref="E22:F22"/>
    <mergeCell ref="E32:F32"/>
    <mergeCell ref="E37:F37"/>
    <mergeCell ref="E38:F38"/>
    <mergeCell ref="E40:F40"/>
    <mergeCell ref="E41:F41"/>
    <mergeCell ref="E42:F42"/>
    <mergeCell ref="A1:F1"/>
    <mergeCell ref="A3:F3"/>
    <mergeCell ref="A6:F6"/>
    <mergeCell ref="E34:F34"/>
    <mergeCell ref="E36:F3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E275-B3B4-4C53-8C83-B7803A3D3B1D}">
  <dimension ref="A1:P118"/>
  <sheetViews>
    <sheetView topLeftCell="A24"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442</v>
      </c>
      <c r="B3" s="32"/>
      <c r="C3" s="32"/>
      <c r="D3" s="32"/>
      <c r="E3" s="32"/>
      <c r="F3" s="32"/>
    </row>
    <row r="5" spans="1:16" x14ac:dyDescent="0.25">
      <c r="A5" t="s">
        <v>395</v>
      </c>
    </row>
    <row r="6" spans="1:16" x14ac:dyDescent="0.25">
      <c r="A6" s="32" t="s">
        <v>443</v>
      </c>
      <c r="B6" s="32"/>
      <c r="C6" s="32"/>
      <c r="D6" s="32"/>
      <c r="E6" s="32"/>
      <c r="F6" s="32"/>
    </row>
    <row r="8" spans="1:16" ht="15.75" x14ac:dyDescent="0.25">
      <c r="B8" s="20" t="s">
        <v>16</v>
      </c>
      <c r="C8" s="20" t="s">
        <v>198</v>
      </c>
    </row>
    <row r="9" spans="1:16" x14ac:dyDescent="0.25">
      <c r="B9" s="1">
        <v>1</v>
      </c>
      <c r="C9" s="1">
        <v>20</v>
      </c>
    </row>
    <row r="10" spans="1:16" x14ac:dyDescent="0.25">
      <c r="B10" s="1">
        <v>2</v>
      </c>
      <c r="C10" s="1">
        <v>25</v>
      </c>
    </row>
    <row r="11" spans="1:16" x14ac:dyDescent="0.25">
      <c r="B11" s="1">
        <v>3</v>
      </c>
      <c r="C11" s="1">
        <v>30</v>
      </c>
    </row>
    <row r="12" spans="1:16" x14ac:dyDescent="0.25">
      <c r="B12" s="1">
        <v>4</v>
      </c>
      <c r="C12" s="1">
        <v>35</v>
      </c>
      <c r="E12" s="27" t="s">
        <v>398</v>
      </c>
    </row>
    <row r="13" spans="1:16" x14ac:dyDescent="0.25">
      <c r="B13" s="1">
        <v>5</v>
      </c>
      <c r="C13" s="1">
        <v>40</v>
      </c>
    </row>
    <row r="14" spans="1:16" x14ac:dyDescent="0.25">
      <c r="B14" s="1">
        <v>6</v>
      </c>
      <c r="C14" s="1">
        <v>45</v>
      </c>
      <c r="E14" s="40" t="s">
        <v>447</v>
      </c>
      <c r="F14" s="40"/>
      <c r="G14" s="13"/>
    </row>
    <row r="15" spans="1:16" x14ac:dyDescent="0.25">
      <c r="B15" s="1">
        <v>7</v>
      </c>
      <c r="C15" s="1">
        <v>50</v>
      </c>
    </row>
    <row r="16" spans="1:16" x14ac:dyDescent="0.25">
      <c r="B16" s="1">
        <v>8</v>
      </c>
      <c r="C16" s="1">
        <v>55</v>
      </c>
      <c r="E16" t="s">
        <v>426</v>
      </c>
      <c r="F16" s="7">
        <f>_xlfn.QUARTILE.INC(C9:C118,1)</f>
        <v>156.25</v>
      </c>
      <c r="G16" s="13"/>
    </row>
    <row r="17" spans="2:7" x14ac:dyDescent="0.25">
      <c r="B17" s="1">
        <v>9</v>
      </c>
      <c r="C17" s="1">
        <v>60</v>
      </c>
    </row>
    <row r="18" spans="2:7" x14ac:dyDescent="0.25">
      <c r="B18" s="1">
        <v>10</v>
      </c>
      <c r="C18" s="1">
        <v>65</v>
      </c>
      <c r="E18" t="s">
        <v>427</v>
      </c>
      <c r="F18" s="7">
        <f>_xlfn.QUARTILE.INC(C9:C118,2)</f>
        <v>292.5</v>
      </c>
    </row>
    <row r="19" spans="2:7" x14ac:dyDescent="0.25">
      <c r="B19" s="1">
        <v>11</v>
      </c>
      <c r="C19" s="1">
        <v>70</v>
      </c>
    </row>
    <row r="20" spans="2:7" x14ac:dyDescent="0.25">
      <c r="B20" s="1">
        <v>12</v>
      </c>
      <c r="C20" s="1">
        <v>75</v>
      </c>
      <c r="E20" t="s">
        <v>428</v>
      </c>
      <c r="F20" s="7">
        <f>_xlfn.QUARTILE.INC(C9:C118,3)</f>
        <v>428.75</v>
      </c>
      <c r="G20" s="22"/>
    </row>
    <row r="21" spans="2:7" x14ac:dyDescent="0.25">
      <c r="B21" s="1">
        <v>13</v>
      </c>
      <c r="C21" s="1">
        <v>80</v>
      </c>
    </row>
    <row r="22" spans="2:7" x14ac:dyDescent="0.25">
      <c r="B22" s="1">
        <v>14</v>
      </c>
      <c r="C22" s="1">
        <v>85</v>
      </c>
      <c r="E22" s="40" t="s">
        <v>448</v>
      </c>
      <c r="F22" s="40"/>
    </row>
    <row r="23" spans="2:7" x14ac:dyDescent="0.25">
      <c r="B23" s="1">
        <v>15</v>
      </c>
      <c r="C23" s="1">
        <v>90</v>
      </c>
    </row>
    <row r="24" spans="2:7" x14ac:dyDescent="0.25">
      <c r="B24" s="1">
        <v>16</v>
      </c>
      <c r="C24" s="1">
        <v>95</v>
      </c>
      <c r="E24" t="s">
        <v>444</v>
      </c>
      <c r="F24" s="7">
        <f>_xlfn.PERCENTILE.INC(C9:C118,0.2)</f>
        <v>129</v>
      </c>
    </row>
    <row r="25" spans="2:7" x14ac:dyDescent="0.25">
      <c r="B25" s="1">
        <v>17</v>
      </c>
      <c r="C25" s="1">
        <v>100</v>
      </c>
    </row>
    <row r="26" spans="2:7" x14ac:dyDescent="0.25">
      <c r="B26" s="1">
        <v>18</v>
      </c>
      <c r="C26" s="1">
        <v>105</v>
      </c>
      <c r="E26" t="s">
        <v>445</v>
      </c>
      <c r="F26" s="7">
        <f>_xlfn.PERCENTILE.INC(C9:C118,0.4)</f>
        <v>238</v>
      </c>
    </row>
    <row r="27" spans="2:7" x14ac:dyDescent="0.25">
      <c r="B27" s="1">
        <v>19</v>
      </c>
      <c r="C27" s="1">
        <v>110</v>
      </c>
    </row>
    <row r="28" spans="2:7" x14ac:dyDescent="0.25">
      <c r="B28" s="1">
        <v>20</v>
      </c>
      <c r="C28" s="1">
        <v>115</v>
      </c>
      <c r="E28" t="s">
        <v>446</v>
      </c>
      <c r="F28" s="7">
        <f>_xlfn.PERCENTILE.INC(C9:C118,0.8)</f>
        <v>456</v>
      </c>
    </row>
    <row r="29" spans="2:7" x14ac:dyDescent="0.25">
      <c r="B29" s="1">
        <v>21</v>
      </c>
      <c r="C29" s="1">
        <v>120</v>
      </c>
    </row>
    <row r="30" spans="2:7" x14ac:dyDescent="0.25">
      <c r="B30" s="1">
        <v>22</v>
      </c>
      <c r="C30" s="1">
        <v>125</v>
      </c>
      <c r="F30" s="7"/>
    </row>
    <row r="31" spans="2:7" x14ac:dyDescent="0.25">
      <c r="B31" s="1">
        <v>23</v>
      </c>
      <c r="C31" s="1">
        <v>130</v>
      </c>
    </row>
    <row r="32" spans="2:7" x14ac:dyDescent="0.25">
      <c r="B32" s="1">
        <v>24</v>
      </c>
      <c r="C32" s="1">
        <v>135</v>
      </c>
      <c r="E32" s="40" t="s">
        <v>449</v>
      </c>
      <c r="F32" s="40"/>
    </row>
    <row r="33" spans="2:6" x14ac:dyDescent="0.25">
      <c r="B33" s="1">
        <v>25</v>
      </c>
      <c r="C33" s="1">
        <v>140</v>
      </c>
    </row>
    <row r="34" spans="2:6" x14ac:dyDescent="0.25">
      <c r="B34" s="1">
        <v>26</v>
      </c>
      <c r="C34" s="1">
        <v>145</v>
      </c>
      <c r="E34" s="41" t="s">
        <v>516</v>
      </c>
      <c r="F34" s="41"/>
    </row>
    <row r="35" spans="2:6" x14ac:dyDescent="0.25">
      <c r="B35" s="1">
        <v>27</v>
      </c>
      <c r="C35" s="1">
        <v>150</v>
      </c>
    </row>
    <row r="36" spans="2:6" x14ac:dyDescent="0.25">
      <c r="B36" s="1">
        <v>28</v>
      </c>
      <c r="C36" s="1">
        <v>155</v>
      </c>
      <c r="E36" s="32" t="s">
        <v>517</v>
      </c>
      <c r="F36" s="32"/>
    </row>
    <row r="37" spans="2:6" x14ac:dyDescent="0.25">
      <c r="B37" s="1">
        <v>29</v>
      </c>
      <c r="C37" s="1">
        <v>160</v>
      </c>
      <c r="E37" s="32" t="s">
        <v>518</v>
      </c>
      <c r="F37" s="32"/>
    </row>
    <row r="38" spans="2:6" x14ac:dyDescent="0.25">
      <c r="B38" s="1">
        <v>30</v>
      </c>
      <c r="C38" s="1">
        <v>165</v>
      </c>
      <c r="E38" s="32" t="s">
        <v>519</v>
      </c>
      <c r="F38" s="32"/>
    </row>
    <row r="39" spans="2:6" x14ac:dyDescent="0.25">
      <c r="B39" s="1">
        <v>31</v>
      </c>
      <c r="C39" s="1">
        <v>170</v>
      </c>
    </row>
    <row r="40" spans="2:6" x14ac:dyDescent="0.25">
      <c r="B40" s="1">
        <v>32</v>
      </c>
      <c r="C40" s="1">
        <v>175</v>
      </c>
      <c r="E40" s="32" t="s">
        <v>520</v>
      </c>
      <c r="F40" s="32"/>
    </row>
    <row r="41" spans="2:6" x14ac:dyDescent="0.25">
      <c r="B41" s="1">
        <v>33</v>
      </c>
      <c r="C41" s="1">
        <v>180</v>
      </c>
      <c r="E41" s="32" t="s">
        <v>521</v>
      </c>
      <c r="F41" s="32"/>
    </row>
    <row r="42" spans="2:6" x14ac:dyDescent="0.25">
      <c r="B42" s="1">
        <v>34</v>
      </c>
      <c r="C42" s="1">
        <v>185</v>
      </c>
      <c r="E42" s="32" t="s">
        <v>522</v>
      </c>
      <c r="F42" s="32"/>
    </row>
    <row r="43" spans="2:6" x14ac:dyDescent="0.25">
      <c r="B43" s="1">
        <v>35</v>
      </c>
      <c r="C43" s="1">
        <v>190</v>
      </c>
    </row>
    <row r="44" spans="2:6" x14ac:dyDescent="0.25">
      <c r="B44" s="1">
        <v>36</v>
      </c>
      <c r="C44" s="1">
        <v>195</v>
      </c>
    </row>
    <row r="45" spans="2:6" x14ac:dyDescent="0.25">
      <c r="B45" s="1">
        <v>37</v>
      </c>
      <c r="C45" s="1">
        <v>200</v>
      </c>
    </row>
    <row r="46" spans="2:6" x14ac:dyDescent="0.25">
      <c r="B46" s="1">
        <v>38</v>
      </c>
      <c r="C46" s="1">
        <v>205</v>
      </c>
    </row>
    <row r="47" spans="2:6" x14ac:dyDescent="0.25">
      <c r="B47" s="1">
        <v>39</v>
      </c>
      <c r="C47" s="1">
        <v>210</v>
      </c>
    </row>
    <row r="48" spans="2:6" x14ac:dyDescent="0.25">
      <c r="B48" s="1">
        <v>40</v>
      </c>
      <c r="C48" s="1">
        <v>215</v>
      </c>
    </row>
    <row r="49" spans="2:3" x14ac:dyDescent="0.25">
      <c r="B49" s="1">
        <v>41</v>
      </c>
      <c r="C49" s="1">
        <v>220</v>
      </c>
    </row>
    <row r="50" spans="2:3" x14ac:dyDescent="0.25">
      <c r="B50" s="1">
        <v>42</v>
      </c>
      <c r="C50" s="1">
        <v>225</v>
      </c>
    </row>
    <row r="51" spans="2:3" x14ac:dyDescent="0.25">
      <c r="B51" s="1">
        <v>43</v>
      </c>
      <c r="C51" s="1">
        <v>230</v>
      </c>
    </row>
    <row r="52" spans="2:3" x14ac:dyDescent="0.25">
      <c r="B52" s="1">
        <v>44</v>
      </c>
      <c r="C52" s="1">
        <v>235</v>
      </c>
    </row>
    <row r="53" spans="2:3" x14ac:dyDescent="0.25">
      <c r="B53" s="1">
        <v>45</v>
      </c>
      <c r="C53" s="1">
        <v>240</v>
      </c>
    </row>
    <row r="54" spans="2:3" x14ac:dyDescent="0.25">
      <c r="B54" s="1">
        <v>46</v>
      </c>
      <c r="C54" s="1">
        <v>245</v>
      </c>
    </row>
    <row r="55" spans="2:3" x14ac:dyDescent="0.25">
      <c r="B55" s="1">
        <v>47</v>
      </c>
      <c r="C55" s="1">
        <v>250</v>
      </c>
    </row>
    <row r="56" spans="2:3" x14ac:dyDescent="0.25">
      <c r="B56" s="1">
        <v>48</v>
      </c>
      <c r="C56" s="1">
        <v>255</v>
      </c>
    </row>
    <row r="57" spans="2:3" x14ac:dyDescent="0.25">
      <c r="B57" s="1">
        <v>49</v>
      </c>
      <c r="C57" s="1">
        <v>260</v>
      </c>
    </row>
    <row r="58" spans="2:3" x14ac:dyDescent="0.25">
      <c r="B58" s="1">
        <v>50</v>
      </c>
      <c r="C58" s="1">
        <v>265</v>
      </c>
    </row>
    <row r="59" spans="2:3" x14ac:dyDescent="0.25">
      <c r="B59" s="1">
        <v>51</v>
      </c>
      <c r="C59" s="1">
        <v>270</v>
      </c>
    </row>
    <row r="60" spans="2:3" x14ac:dyDescent="0.25">
      <c r="B60" s="1">
        <v>52</v>
      </c>
      <c r="C60" s="1">
        <v>275</v>
      </c>
    </row>
    <row r="61" spans="2:3" x14ac:dyDescent="0.25">
      <c r="B61" s="1">
        <v>53</v>
      </c>
      <c r="C61" s="1">
        <v>280</v>
      </c>
    </row>
    <row r="62" spans="2:3" x14ac:dyDescent="0.25">
      <c r="B62" s="1">
        <v>54</v>
      </c>
      <c r="C62" s="1">
        <v>285</v>
      </c>
    </row>
    <row r="63" spans="2:3" x14ac:dyDescent="0.25">
      <c r="B63" s="1">
        <v>55</v>
      </c>
      <c r="C63" s="1">
        <v>290</v>
      </c>
    </row>
    <row r="64" spans="2:3" x14ac:dyDescent="0.25">
      <c r="B64" s="1">
        <v>56</v>
      </c>
      <c r="C64" s="1">
        <v>295</v>
      </c>
    </row>
    <row r="65" spans="2:3" x14ac:dyDescent="0.25">
      <c r="B65" s="1">
        <v>57</v>
      </c>
      <c r="C65" s="1">
        <v>300</v>
      </c>
    </row>
    <row r="66" spans="2:3" x14ac:dyDescent="0.25">
      <c r="B66" s="1">
        <v>58</v>
      </c>
      <c r="C66" s="1">
        <v>305</v>
      </c>
    </row>
    <row r="67" spans="2:3" x14ac:dyDescent="0.25">
      <c r="B67" s="1">
        <v>59</v>
      </c>
      <c r="C67" s="1">
        <v>310</v>
      </c>
    </row>
    <row r="68" spans="2:3" x14ac:dyDescent="0.25">
      <c r="B68" s="1">
        <v>60</v>
      </c>
      <c r="C68" s="1">
        <v>315</v>
      </c>
    </row>
    <row r="69" spans="2:3" x14ac:dyDescent="0.25">
      <c r="B69" s="1">
        <v>61</v>
      </c>
      <c r="C69" s="1">
        <v>320</v>
      </c>
    </row>
    <row r="70" spans="2:3" x14ac:dyDescent="0.25">
      <c r="B70" s="1">
        <v>62</v>
      </c>
      <c r="C70" s="1">
        <v>325</v>
      </c>
    </row>
    <row r="71" spans="2:3" x14ac:dyDescent="0.25">
      <c r="B71" s="1">
        <v>63</v>
      </c>
      <c r="C71" s="1">
        <v>330</v>
      </c>
    </row>
    <row r="72" spans="2:3" x14ac:dyDescent="0.25">
      <c r="B72" s="1">
        <v>64</v>
      </c>
      <c r="C72" s="1">
        <v>335</v>
      </c>
    </row>
    <row r="73" spans="2:3" x14ac:dyDescent="0.25">
      <c r="B73" s="1">
        <v>65</v>
      </c>
      <c r="C73" s="1">
        <v>340</v>
      </c>
    </row>
    <row r="74" spans="2:3" x14ac:dyDescent="0.25">
      <c r="B74" s="1">
        <v>66</v>
      </c>
      <c r="C74" s="1">
        <v>345</v>
      </c>
    </row>
    <row r="75" spans="2:3" x14ac:dyDescent="0.25">
      <c r="B75" s="1">
        <v>67</v>
      </c>
      <c r="C75" s="1">
        <v>350</v>
      </c>
    </row>
    <row r="76" spans="2:3" x14ac:dyDescent="0.25">
      <c r="B76" s="1">
        <v>68</v>
      </c>
      <c r="C76" s="1">
        <v>355</v>
      </c>
    </row>
    <row r="77" spans="2:3" x14ac:dyDescent="0.25">
      <c r="B77" s="1">
        <v>69</v>
      </c>
      <c r="C77" s="1">
        <v>360</v>
      </c>
    </row>
    <row r="78" spans="2:3" x14ac:dyDescent="0.25">
      <c r="B78" s="1">
        <v>70</v>
      </c>
      <c r="C78" s="1">
        <v>365</v>
      </c>
    </row>
    <row r="79" spans="2:3" x14ac:dyDescent="0.25">
      <c r="B79" s="1">
        <v>71</v>
      </c>
      <c r="C79" s="1">
        <v>370</v>
      </c>
    </row>
    <row r="80" spans="2:3" x14ac:dyDescent="0.25">
      <c r="B80" s="1">
        <v>72</v>
      </c>
      <c r="C80" s="1">
        <v>375</v>
      </c>
    </row>
    <row r="81" spans="2:3" x14ac:dyDescent="0.25">
      <c r="B81" s="1">
        <v>73</v>
      </c>
      <c r="C81" s="1">
        <v>380</v>
      </c>
    </row>
    <row r="82" spans="2:3" x14ac:dyDescent="0.25">
      <c r="B82" s="1">
        <v>74</v>
      </c>
      <c r="C82" s="1">
        <v>385</v>
      </c>
    </row>
    <row r="83" spans="2:3" x14ac:dyDescent="0.25">
      <c r="B83" s="1">
        <v>75</v>
      </c>
      <c r="C83" s="1">
        <v>390</v>
      </c>
    </row>
    <row r="84" spans="2:3" x14ac:dyDescent="0.25">
      <c r="B84" s="1">
        <v>76</v>
      </c>
      <c r="C84" s="1">
        <v>395</v>
      </c>
    </row>
    <row r="85" spans="2:3" x14ac:dyDescent="0.25">
      <c r="B85" s="1">
        <v>77</v>
      </c>
      <c r="C85" s="1">
        <v>400</v>
      </c>
    </row>
    <row r="86" spans="2:3" x14ac:dyDescent="0.25">
      <c r="B86" s="1">
        <v>78</v>
      </c>
      <c r="C86" s="1">
        <v>405</v>
      </c>
    </row>
    <row r="87" spans="2:3" x14ac:dyDescent="0.25">
      <c r="B87" s="1">
        <v>79</v>
      </c>
      <c r="C87" s="1">
        <v>410</v>
      </c>
    </row>
    <row r="88" spans="2:3" x14ac:dyDescent="0.25">
      <c r="B88" s="1">
        <v>80</v>
      </c>
      <c r="C88" s="1">
        <v>415</v>
      </c>
    </row>
    <row r="89" spans="2:3" x14ac:dyDescent="0.25">
      <c r="B89" s="1">
        <v>81</v>
      </c>
      <c r="C89" s="1">
        <v>420</v>
      </c>
    </row>
    <row r="90" spans="2:3" x14ac:dyDescent="0.25">
      <c r="B90" s="1">
        <v>82</v>
      </c>
      <c r="C90" s="1">
        <v>425</v>
      </c>
    </row>
    <row r="91" spans="2:3" x14ac:dyDescent="0.25">
      <c r="B91" s="1">
        <v>83</v>
      </c>
      <c r="C91" s="1">
        <v>430</v>
      </c>
    </row>
    <row r="92" spans="2:3" x14ac:dyDescent="0.25">
      <c r="B92" s="1">
        <v>84</v>
      </c>
      <c r="C92" s="1">
        <v>435</v>
      </c>
    </row>
    <row r="93" spans="2:3" x14ac:dyDescent="0.25">
      <c r="B93" s="1">
        <v>85</v>
      </c>
      <c r="C93" s="1">
        <v>440</v>
      </c>
    </row>
    <row r="94" spans="2:3" x14ac:dyDescent="0.25">
      <c r="B94" s="1">
        <v>86</v>
      </c>
      <c r="C94" s="1">
        <v>445</v>
      </c>
    </row>
    <row r="95" spans="2:3" x14ac:dyDescent="0.25">
      <c r="B95" s="1">
        <v>87</v>
      </c>
      <c r="C95" s="1">
        <v>450</v>
      </c>
    </row>
    <row r="96" spans="2:3" x14ac:dyDescent="0.25">
      <c r="B96" s="1">
        <v>88</v>
      </c>
      <c r="C96" s="1">
        <v>455</v>
      </c>
    </row>
    <row r="97" spans="2:3" x14ac:dyDescent="0.25">
      <c r="B97" s="1">
        <v>89</v>
      </c>
      <c r="C97" s="1">
        <v>460</v>
      </c>
    </row>
    <row r="98" spans="2:3" x14ac:dyDescent="0.25">
      <c r="B98" s="1">
        <v>90</v>
      </c>
      <c r="C98" s="1">
        <v>465</v>
      </c>
    </row>
    <row r="99" spans="2:3" x14ac:dyDescent="0.25">
      <c r="B99" s="1">
        <v>91</v>
      </c>
      <c r="C99" s="1">
        <v>470</v>
      </c>
    </row>
    <row r="100" spans="2:3" x14ac:dyDescent="0.25">
      <c r="B100" s="1">
        <v>92</v>
      </c>
      <c r="C100" s="1">
        <v>475</v>
      </c>
    </row>
    <row r="101" spans="2:3" x14ac:dyDescent="0.25">
      <c r="B101" s="1">
        <v>93</v>
      </c>
      <c r="C101" s="1">
        <v>480</v>
      </c>
    </row>
    <row r="102" spans="2:3" x14ac:dyDescent="0.25">
      <c r="B102" s="1">
        <v>94</v>
      </c>
      <c r="C102" s="1">
        <v>485</v>
      </c>
    </row>
    <row r="103" spans="2:3" x14ac:dyDescent="0.25">
      <c r="B103" s="1">
        <v>95</v>
      </c>
      <c r="C103" s="1">
        <v>490</v>
      </c>
    </row>
    <row r="104" spans="2:3" x14ac:dyDescent="0.25">
      <c r="B104" s="1">
        <v>96</v>
      </c>
      <c r="C104" s="1">
        <v>495</v>
      </c>
    </row>
    <row r="105" spans="2:3" x14ac:dyDescent="0.25">
      <c r="B105" s="1">
        <v>97</v>
      </c>
      <c r="C105" s="1">
        <v>500</v>
      </c>
    </row>
    <row r="106" spans="2:3" x14ac:dyDescent="0.25">
      <c r="B106" s="1">
        <v>98</v>
      </c>
      <c r="C106" s="1">
        <v>505</v>
      </c>
    </row>
    <row r="107" spans="2:3" x14ac:dyDescent="0.25">
      <c r="B107" s="1">
        <v>99</v>
      </c>
      <c r="C107" s="1">
        <v>510</v>
      </c>
    </row>
    <row r="108" spans="2:3" x14ac:dyDescent="0.25">
      <c r="B108" s="1">
        <v>100</v>
      </c>
      <c r="C108" s="1">
        <v>515</v>
      </c>
    </row>
    <row r="109" spans="2:3" x14ac:dyDescent="0.25">
      <c r="B109" s="1">
        <v>101</v>
      </c>
      <c r="C109" s="1">
        <v>520</v>
      </c>
    </row>
    <row r="110" spans="2:3" x14ac:dyDescent="0.25">
      <c r="B110" s="1">
        <v>102</v>
      </c>
      <c r="C110" s="1">
        <v>525</v>
      </c>
    </row>
    <row r="111" spans="2:3" x14ac:dyDescent="0.25">
      <c r="B111" s="1">
        <v>103</v>
      </c>
      <c r="C111" s="1">
        <v>530</v>
      </c>
    </row>
    <row r="112" spans="2:3" x14ac:dyDescent="0.25">
      <c r="B112" s="1">
        <v>104</v>
      </c>
      <c r="C112" s="1">
        <v>535</v>
      </c>
    </row>
    <row r="113" spans="2:3" x14ac:dyDescent="0.25">
      <c r="B113" s="1">
        <v>105</v>
      </c>
      <c r="C113" s="1">
        <v>540</v>
      </c>
    </row>
    <row r="114" spans="2:3" x14ac:dyDescent="0.25">
      <c r="B114" s="1">
        <v>106</v>
      </c>
      <c r="C114" s="1">
        <v>545</v>
      </c>
    </row>
    <row r="115" spans="2:3" x14ac:dyDescent="0.25">
      <c r="B115" s="1">
        <v>107</v>
      </c>
      <c r="C115" s="1">
        <v>550</v>
      </c>
    </row>
    <row r="116" spans="2:3" x14ac:dyDescent="0.25">
      <c r="B116" s="1">
        <v>108</v>
      </c>
      <c r="C116" s="1">
        <v>555</v>
      </c>
    </row>
    <row r="117" spans="2:3" x14ac:dyDescent="0.25">
      <c r="B117" s="1">
        <v>109</v>
      </c>
      <c r="C117" s="1">
        <v>560</v>
      </c>
    </row>
    <row r="118" spans="2:3" x14ac:dyDescent="0.25">
      <c r="B118" s="1">
        <v>110</v>
      </c>
      <c r="C118" s="1">
        <v>565</v>
      </c>
    </row>
  </sheetData>
  <mergeCells count="13">
    <mergeCell ref="E40:F40"/>
    <mergeCell ref="E41:F41"/>
    <mergeCell ref="E42:F42"/>
    <mergeCell ref="E32:F32"/>
    <mergeCell ref="E34:F34"/>
    <mergeCell ref="E36:F36"/>
    <mergeCell ref="E37:F37"/>
    <mergeCell ref="E38:F38"/>
    <mergeCell ref="A1:F1"/>
    <mergeCell ref="A3:F3"/>
    <mergeCell ref="A6:F6"/>
    <mergeCell ref="E14:F14"/>
    <mergeCell ref="E22:F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8BD0-CF1D-472F-81CC-F24B80FA0059}">
  <dimension ref="A1:P128"/>
  <sheetViews>
    <sheetView topLeftCell="A20" zoomScale="85" zoomScaleNormal="85" workbookViewId="0">
      <selection activeCell="E34" sqref="E34:F42"/>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453</v>
      </c>
      <c r="B3" s="32"/>
      <c r="C3" s="32"/>
      <c r="D3" s="32"/>
      <c r="E3" s="32"/>
      <c r="F3" s="32"/>
    </row>
    <row r="5" spans="1:16" x14ac:dyDescent="0.25">
      <c r="A5" t="s">
        <v>395</v>
      </c>
    </row>
    <row r="6" spans="1:16" x14ac:dyDescent="0.25">
      <c r="A6" s="32" t="s">
        <v>454</v>
      </c>
      <c r="B6" s="32"/>
      <c r="C6" s="32"/>
      <c r="D6" s="32"/>
      <c r="E6" s="32"/>
      <c r="F6" s="32"/>
    </row>
    <row r="8" spans="1:16" ht="15.75" x14ac:dyDescent="0.25">
      <c r="B8" s="20" t="s">
        <v>423</v>
      </c>
      <c r="C8" s="20" t="s">
        <v>455</v>
      </c>
    </row>
    <row r="9" spans="1:16" x14ac:dyDescent="0.25">
      <c r="B9" s="1">
        <v>1</v>
      </c>
      <c r="C9" s="1">
        <v>15</v>
      </c>
    </row>
    <row r="10" spans="1:16" x14ac:dyDescent="0.25">
      <c r="B10" s="1">
        <v>2</v>
      </c>
      <c r="C10" s="1">
        <v>20</v>
      </c>
    </row>
    <row r="11" spans="1:16" x14ac:dyDescent="0.25">
      <c r="B11" s="1">
        <v>3</v>
      </c>
      <c r="C11" s="1">
        <v>25</v>
      </c>
    </row>
    <row r="12" spans="1:16" x14ac:dyDescent="0.25">
      <c r="B12" s="1">
        <v>4</v>
      </c>
      <c r="C12" s="1">
        <v>30</v>
      </c>
      <c r="E12" s="27" t="s">
        <v>398</v>
      </c>
    </row>
    <row r="13" spans="1:16" x14ac:dyDescent="0.25">
      <c r="B13" s="1">
        <v>5</v>
      </c>
      <c r="C13" s="1">
        <v>35</v>
      </c>
    </row>
    <row r="14" spans="1:16" x14ac:dyDescent="0.25">
      <c r="B14" s="1">
        <v>6</v>
      </c>
      <c r="C14" s="1">
        <v>40</v>
      </c>
      <c r="E14" s="40" t="s">
        <v>456</v>
      </c>
      <c r="F14" s="40"/>
      <c r="G14" s="13"/>
    </row>
    <row r="15" spans="1:16" x14ac:dyDescent="0.25">
      <c r="B15" s="1">
        <v>7</v>
      </c>
      <c r="C15" s="1">
        <v>45</v>
      </c>
    </row>
    <row r="16" spans="1:16" x14ac:dyDescent="0.25">
      <c r="B16" s="1">
        <v>8</v>
      </c>
      <c r="C16" s="1">
        <v>50</v>
      </c>
      <c r="E16" t="s">
        <v>426</v>
      </c>
      <c r="F16" s="7">
        <f>_xlfn.QUARTILE.INC(C9:C128,1)</f>
        <v>163.75</v>
      </c>
      <c r="G16" s="13"/>
    </row>
    <row r="17" spans="2:7" x14ac:dyDescent="0.25">
      <c r="B17" s="1">
        <v>9</v>
      </c>
      <c r="C17" s="1">
        <v>55</v>
      </c>
    </row>
    <row r="18" spans="2:7" x14ac:dyDescent="0.25">
      <c r="B18" s="1">
        <v>10</v>
      </c>
      <c r="C18" s="1">
        <v>60</v>
      </c>
      <c r="E18" t="s">
        <v>427</v>
      </c>
      <c r="F18" s="7">
        <f>_xlfn.QUARTILE.INC(C9:C128,2)</f>
        <v>312.5</v>
      </c>
    </row>
    <row r="19" spans="2:7" x14ac:dyDescent="0.25">
      <c r="B19" s="1">
        <v>11</v>
      </c>
      <c r="C19" s="1">
        <v>65</v>
      </c>
    </row>
    <row r="20" spans="2:7" x14ac:dyDescent="0.25">
      <c r="B20" s="1">
        <v>12</v>
      </c>
      <c r="C20" s="1">
        <v>70</v>
      </c>
      <c r="E20" t="s">
        <v>428</v>
      </c>
      <c r="F20" s="7">
        <f>_xlfn.QUARTILE.INC(C9:C128,3)</f>
        <v>461.25</v>
      </c>
      <c r="G20" s="22"/>
    </row>
    <row r="21" spans="2:7" x14ac:dyDescent="0.25">
      <c r="B21" s="1">
        <v>13</v>
      </c>
      <c r="C21" s="1">
        <v>75</v>
      </c>
    </row>
    <row r="22" spans="2:7" x14ac:dyDescent="0.25">
      <c r="B22" s="1">
        <v>14</v>
      </c>
      <c r="C22" s="1">
        <v>80</v>
      </c>
      <c r="E22" s="40" t="s">
        <v>457</v>
      </c>
      <c r="F22" s="40"/>
    </row>
    <row r="23" spans="2:7" x14ac:dyDescent="0.25">
      <c r="B23" s="1">
        <v>15</v>
      </c>
      <c r="C23" s="1">
        <v>85</v>
      </c>
    </row>
    <row r="24" spans="2:7" x14ac:dyDescent="0.25">
      <c r="B24" s="1">
        <v>16</v>
      </c>
      <c r="C24" s="1">
        <v>90</v>
      </c>
      <c r="E24" t="s">
        <v>459</v>
      </c>
      <c r="F24" s="7">
        <f>_xlfn.PERCENTILE.INC(C9:C128,0.3)</f>
        <v>193.49999999999997</v>
      </c>
    </row>
    <row r="25" spans="2:7" x14ac:dyDescent="0.25">
      <c r="B25" s="1">
        <v>17</v>
      </c>
      <c r="C25" s="1">
        <v>95</v>
      </c>
    </row>
    <row r="26" spans="2:7" x14ac:dyDescent="0.25">
      <c r="B26" s="1">
        <v>18</v>
      </c>
      <c r="C26" s="1">
        <v>100</v>
      </c>
      <c r="E26" t="s">
        <v>440</v>
      </c>
      <c r="F26" s="7">
        <f>_xlfn.PERCENTILE.INC(C9:C128,0.5)</f>
        <v>312.5</v>
      </c>
    </row>
    <row r="27" spans="2:7" x14ac:dyDescent="0.25">
      <c r="B27" s="1">
        <v>19</v>
      </c>
      <c r="C27" s="1">
        <v>105</v>
      </c>
    </row>
    <row r="28" spans="2:7" x14ac:dyDescent="0.25">
      <c r="B28" s="1">
        <v>20</v>
      </c>
      <c r="C28" s="1">
        <v>110</v>
      </c>
      <c r="E28" t="s">
        <v>460</v>
      </c>
      <c r="F28" s="7">
        <f>_xlfn.PERCENTILE.INC(C9:C128,0.7)</f>
        <v>431.5</v>
      </c>
    </row>
    <row r="29" spans="2:7" x14ac:dyDescent="0.25">
      <c r="B29" s="1">
        <v>21</v>
      </c>
      <c r="C29" s="1">
        <v>115</v>
      </c>
    </row>
    <row r="30" spans="2:7" x14ac:dyDescent="0.25">
      <c r="B30" s="1">
        <v>22</v>
      </c>
      <c r="C30" s="1">
        <v>120</v>
      </c>
      <c r="F30" s="7"/>
    </row>
    <row r="31" spans="2:7" x14ac:dyDescent="0.25">
      <c r="B31" s="1">
        <v>23</v>
      </c>
      <c r="C31" s="1">
        <v>125</v>
      </c>
    </row>
    <row r="32" spans="2:7" x14ac:dyDescent="0.25">
      <c r="B32" s="1">
        <v>24</v>
      </c>
      <c r="C32" s="1">
        <v>130</v>
      </c>
      <c r="E32" s="40" t="s">
        <v>458</v>
      </c>
      <c r="F32" s="40"/>
    </row>
    <row r="33" spans="2:6" x14ac:dyDescent="0.25">
      <c r="B33" s="1">
        <v>25</v>
      </c>
      <c r="C33" s="1">
        <v>135</v>
      </c>
    </row>
    <row r="34" spans="2:6" x14ac:dyDescent="0.25">
      <c r="B34" s="1">
        <v>26</v>
      </c>
      <c r="C34" s="1">
        <v>140</v>
      </c>
      <c r="E34" s="41" t="s">
        <v>516</v>
      </c>
      <c r="F34" s="41"/>
    </row>
    <row r="35" spans="2:6" x14ac:dyDescent="0.25">
      <c r="B35" s="1">
        <v>27</v>
      </c>
      <c r="C35" s="1">
        <v>145</v>
      </c>
    </row>
    <row r="36" spans="2:6" x14ac:dyDescent="0.25">
      <c r="B36" s="1">
        <v>28</v>
      </c>
      <c r="C36" s="1">
        <v>150</v>
      </c>
      <c r="E36" s="32" t="s">
        <v>523</v>
      </c>
      <c r="F36" s="32"/>
    </row>
    <row r="37" spans="2:6" x14ac:dyDescent="0.25">
      <c r="B37" s="1">
        <v>29</v>
      </c>
      <c r="C37" s="1">
        <v>155</v>
      </c>
      <c r="E37" s="32" t="s">
        <v>524</v>
      </c>
      <c r="F37" s="32"/>
    </row>
    <row r="38" spans="2:6" x14ac:dyDescent="0.25">
      <c r="B38" s="1">
        <v>30</v>
      </c>
      <c r="C38" s="1">
        <v>160</v>
      </c>
      <c r="E38" s="32" t="s">
        <v>525</v>
      </c>
      <c r="F38" s="32"/>
    </row>
    <row r="39" spans="2:6" x14ac:dyDescent="0.25">
      <c r="B39" s="1">
        <v>31</v>
      </c>
      <c r="C39" s="1">
        <v>165</v>
      </c>
    </row>
    <row r="40" spans="2:6" x14ac:dyDescent="0.25">
      <c r="B40" s="1">
        <v>32</v>
      </c>
      <c r="C40" s="1">
        <v>170</v>
      </c>
      <c r="E40" s="32" t="s">
        <v>526</v>
      </c>
      <c r="F40" s="32"/>
    </row>
    <row r="41" spans="2:6" x14ac:dyDescent="0.25">
      <c r="B41" s="1">
        <v>33</v>
      </c>
      <c r="C41" s="1">
        <v>175</v>
      </c>
      <c r="E41" s="32" t="s">
        <v>527</v>
      </c>
      <c r="F41" s="32"/>
    </row>
    <row r="42" spans="2:6" x14ac:dyDescent="0.25">
      <c r="B42" s="1">
        <v>34</v>
      </c>
      <c r="C42" s="1">
        <v>180</v>
      </c>
      <c r="E42" s="32" t="s">
        <v>528</v>
      </c>
      <c r="F42" s="32"/>
    </row>
    <row r="43" spans="2:6" x14ac:dyDescent="0.25">
      <c r="B43" s="1">
        <v>35</v>
      </c>
      <c r="C43" s="1">
        <v>185</v>
      </c>
    </row>
    <row r="44" spans="2:6" x14ac:dyDescent="0.25">
      <c r="B44" s="1">
        <v>36</v>
      </c>
      <c r="C44" s="1">
        <v>190</v>
      </c>
    </row>
    <row r="45" spans="2:6" x14ac:dyDescent="0.25">
      <c r="B45" s="1">
        <v>37</v>
      </c>
      <c r="C45" s="1">
        <v>195</v>
      </c>
    </row>
    <row r="46" spans="2:6" x14ac:dyDescent="0.25">
      <c r="B46" s="1">
        <v>38</v>
      </c>
      <c r="C46" s="1">
        <v>200</v>
      </c>
    </row>
    <row r="47" spans="2:6" x14ac:dyDescent="0.25">
      <c r="B47" s="1">
        <v>39</v>
      </c>
      <c r="C47" s="1">
        <v>205</v>
      </c>
    </row>
    <row r="48" spans="2:6" x14ac:dyDescent="0.25">
      <c r="B48" s="1">
        <v>40</v>
      </c>
      <c r="C48" s="1">
        <v>210</v>
      </c>
    </row>
    <row r="49" spans="2:3" x14ac:dyDescent="0.25">
      <c r="B49" s="1">
        <v>41</v>
      </c>
      <c r="C49" s="1">
        <v>215</v>
      </c>
    </row>
    <row r="50" spans="2:3" x14ac:dyDescent="0.25">
      <c r="B50" s="1">
        <v>42</v>
      </c>
      <c r="C50" s="1">
        <v>220</v>
      </c>
    </row>
    <row r="51" spans="2:3" x14ac:dyDescent="0.25">
      <c r="B51" s="1">
        <v>43</v>
      </c>
      <c r="C51" s="1">
        <v>225</v>
      </c>
    </row>
    <row r="52" spans="2:3" x14ac:dyDescent="0.25">
      <c r="B52" s="1">
        <v>44</v>
      </c>
      <c r="C52" s="1">
        <v>230</v>
      </c>
    </row>
    <row r="53" spans="2:3" x14ac:dyDescent="0.25">
      <c r="B53" s="1">
        <v>45</v>
      </c>
      <c r="C53" s="1">
        <v>235</v>
      </c>
    </row>
    <row r="54" spans="2:3" x14ac:dyDescent="0.25">
      <c r="B54" s="1">
        <v>46</v>
      </c>
      <c r="C54" s="1">
        <v>240</v>
      </c>
    </row>
    <row r="55" spans="2:3" x14ac:dyDescent="0.25">
      <c r="B55" s="1">
        <v>47</v>
      </c>
      <c r="C55" s="1">
        <v>245</v>
      </c>
    </row>
    <row r="56" spans="2:3" x14ac:dyDescent="0.25">
      <c r="B56" s="1">
        <v>48</v>
      </c>
      <c r="C56" s="1">
        <v>250</v>
      </c>
    </row>
    <row r="57" spans="2:3" x14ac:dyDescent="0.25">
      <c r="B57" s="1">
        <v>49</v>
      </c>
      <c r="C57" s="1">
        <v>255</v>
      </c>
    </row>
    <row r="58" spans="2:3" x14ac:dyDescent="0.25">
      <c r="B58" s="1">
        <v>50</v>
      </c>
      <c r="C58" s="1">
        <v>260</v>
      </c>
    </row>
    <row r="59" spans="2:3" x14ac:dyDescent="0.25">
      <c r="B59" s="1">
        <v>51</v>
      </c>
      <c r="C59" s="1">
        <v>265</v>
      </c>
    </row>
    <row r="60" spans="2:3" x14ac:dyDescent="0.25">
      <c r="B60" s="1">
        <v>52</v>
      </c>
      <c r="C60" s="1">
        <v>270</v>
      </c>
    </row>
    <row r="61" spans="2:3" x14ac:dyDescent="0.25">
      <c r="B61" s="1">
        <v>53</v>
      </c>
      <c r="C61" s="1">
        <v>275</v>
      </c>
    </row>
    <row r="62" spans="2:3" x14ac:dyDescent="0.25">
      <c r="B62" s="1">
        <v>54</v>
      </c>
      <c r="C62" s="1">
        <v>280</v>
      </c>
    </row>
    <row r="63" spans="2:3" x14ac:dyDescent="0.25">
      <c r="B63" s="1">
        <v>55</v>
      </c>
      <c r="C63" s="1">
        <v>285</v>
      </c>
    </row>
    <row r="64" spans="2:3" x14ac:dyDescent="0.25">
      <c r="B64" s="1">
        <v>56</v>
      </c>
      <c r="C64" s="1">
        <v>290</v>
      </c>
    </row>
    <row r="65" spans="2:3" x14ac:dyDescent="0.25">
      <c r="B65" s="1">
        <v>57</v>
      </c>
      <c r="C65" s="1">
        <v>295</v>
      </c>
    </row>
    <row r="66" spans="2:3" x14ac:dyDescent="0.25">
      <c r="B66" s="1">
        <v>58</v>
      </c>
      <c r="C66" s="1">
        <v>300</v>
      </c>
    </row>
    <row r="67" spans="2:3" x14ac:dyDescent="0.25">
      <c r="B67" s="1">
        <v>59</v>
      </c>
      <c r="C67" s="1">
        <v>305</v>
      </c>
    </row>
    <row r="68" spans="2:3" x14ac:dyDescent="0.25">
      <c r="B68" s="1">
        <v>60</v>
      </c>
      <c r="C68" s="1">
        <v>310</v>
      </c>
    </row>
    <row r="69" spans="2:3" x14ac:dyDescent="0.25">
      <c r="B69" s="1">
        <v>61</v>
      </c>
      <c r="C69" s="1">
        <v>315</v>
      </c>
    </row>
    <row r="70" spans="2:3" x14ac:dyDescent="0.25">
      <c r="B70" s="1">
        <v>62</v>
      </c>
      <c r="C70" s="1">
        <v>320</v>
      </c>
    </row>
    <row r="71" spans="2:3" x14ac:dyDescent="0.25">
      <c r="B71" s="1">
        <v>63</v>
      </c>
      <c r="C71" s="1">
        <v>325</v>
      </c>
    </row>
    <row r="72" spans="2:3" x14ac:dyDescent="0.25">
      <c r="B72" s="1">
        <v>64</v>
      </c>
      <c r="C72" s="1">
        <v>330</v>
      </c>
    </row>
    <row r="73" spans="2:3" x14ac:dyDescent="0.25">
      <c r="B73" s="1">
        <v>65</v>
      </c>
      <c r="C73" s="1">
        <v>335</v>
      </c>
    </row>
    <row r="74" spans="2:3" x14ac:dyDescent="0.25">
      <c r="B74" s="1">
        <v>66</v>
      </c>
      <c r="C74" s="1">
        <v>340</v>
      </c>
    </row>
    <row r="75" spans="2:3" x14ac:dyDescent="0.25">
      <c r="B75" s="1">
        <v>67</v>
      </c>
      <c r="C75" s="1">
        <v>345</v>
      </c>
    </row>
    <row r="76" spans="2:3" x14ac:dyDescent="0.25">
      <c r="B76" s="1">
        <v>68</v>
      </c>
      <c r="C76" s="1">
        <v>350</v>
      </c>
    </row>
    <row r="77" spans="2:3" x14ac:dyDescent="0.25">
      <c r="B77" s="1">
        <v>69</v>
      </c>
      <c r="C77" s="1">
        <v>355</v>
      </c>
    </row>
    <row r="78" spans="2:3" x14ac:dyDescent="0.25">
      <c r="B78" s="1">
        <v>70</v>
      </c>
      <c r="C78" s="1">
        <v>360</v>
      </c>
    </row>
    <row r="79" spans="2:3" x14ac:dyDescent="0.25">
      <c r="B79" s="1">
        <v>71</v>
      </c>
      <c r="C79" s="1">
        <v>365</v>
      </c>
    </row>
    <row r="80" spans="2:3" x14ac:dyDescent="0.25">
      <c r="B80" s="1">
        <v>72</v>
      </c>
      <c r="C80" s="1">
        <v>370</v>
      </c>
    </row>
    <row r="81" spans="2:3" x14ac:dyDescent="0.25">
      <c r="B81" s="1">
        <v>73</v>
      </c>
      <c r="C81" s="1">
        <v>375</v>
      </c>
    </row>
    <row r="82" spans="2:3" x14ac:dyDescent="0.25">
      <c r="B82" s="1">
        <v>74</v>
      </c>
      <c r="C82" s="1">
        <v>380</v>
      </c>
    </row>
    <row r="83" spans="2:3" x14ac:dyDescent="0.25">
      <c r="B83" s="1">
        <v>75</v>
      </c>
      <c r="C83" s="1">
        <v>385</v>
      </c>
    </row>
    <row r="84" spans="2:3" x14ac:dyDescent="0.25">
      <c r="B84" s="1">
        <v>76</v>
      </c>
      <c r="C84" s="1">
        <v>390</v>
      </c>
    </row>
    <row r="85" spans="2:3" x14ac:dyDescent="0.25">
      <c r="B85" s="1">
        <v>77</v>
      </c>
      <c r="C85" s="1">
        <v>395</v>
      </c>
    </row>
    <row r="86" spans="2:3" x14ac:dyDescent="0.25">
      <c r="B86" s="1">
        <v>78</v>
      </c>
      <c r="C86" s="1">
        <v>400</v>
      </c>
    </row>
    <row r="87" spans="2:3" x14ac:dyDescent="0.25">
      <c r="B87" s="1">
        <v>79</v>
      </c>
      <c r="C87" s="1">
        <v>405</v>
      </c>
    </row>
    <row r="88" spans="2:3" x14ac:dyDescent="0.25">
      <c r="B88" s="1">
        <v>80</v>
      </c>
      <c r="C88" s="1">
        <v>410</v>
      </c>
    </row>
    <row r="89" spans="2:3" x14ac:dyDescent="0.25">
      <c r="B89" s="1">
        <v>81</v>
      </c>
      <c r="C89" s="1">
        <v>415</v>
      </c>
    </row>
    <row r="90" spans="2:3" x14ac:dyDescent="0.25">
      <c r="B90" s="1">
        <v>82</v>
      </c>
      <c r="C90" s="1">
        <v>420</v>
      </c>
    </row>
    <row r="91" spans="2:3" x14ac:dyDescent="0.25">
      <c r="B91" s="1">
        <v>83</v>
      </c>
      <c r="C91" s="1">
        <v>425</v>
      </c>
    </row>
    <row r="92" spans="2:3" x14ac:dyDescent="0.25">
      <c r="B92" s="1">
        <v>84</v>
      </c>
      <c r="C92" s="1">
        <v>430</v>
      </c>
    </row>
    <row r="93" spans="2:3" x14ac:dyDescent="0.25">
      <c r="B93" s="1">
        <v>85</v>
      </c>
      <c r="C93" s="1">
        <v>435</v>
      </c>
    </row>
    <row r="94" spans="2:3" x14ac:dyDescent="0.25">
      <c r="B94" s="1">
        <v>86</v>
      </c>
      <c r="C94" s="1">
        <v>440</v>
      </c>
    </row>
    <row r="95" spans="2:3" x14ac:dyDescent="0.25">
      <c r="B95" s="1">
        <v>87</v>
      </c>
      <c r="C95" s="1">
        <v>445</v>
      </c>
    </row>
    <row r="96" spans="2:3" x14ac:dyDescent="0.25">
      <c r="B96" s="1">
        <v>88</v>
      </c>
      <c r="C96" s="1">
        <v>450</v>
      </c>
    </row>
    <row r="97" spans="2:3" x14ac:dyDescent="0.25">
      <c r="B97" s="1">
        <v>89</v>
      </c>
      <c r="C97" s="1">
        <v>455</v>
      </c>
    </row>
    <row r="98" spans="2:3" x14ac:dyDescent="0.25">
      <c r="B98" s="1">
        <v>90</v>
      </c>
      <c r="C98" s="1">
        <v>460</v>
      </c>
    </row>
    <row r="99" spans="2:3" x14ac:dyDescent="0.25">
      <c r="B99" s="1">
        <v>91</v>
      </c>
      <c r="C99" s="1">
        <v>465</v>
      </c>
    </row>
    <row r="100" spans="2:3" x14ac:dyDescent="0.25">
      <c r="B100" s="1">
        <v>92</v>
      </c>
      <c r="C100" s="1">
        <v>470</v>
      </c>
    </row>
    <row r="101" spans="2:3" x14ac:dyDescent="0.25">
      <c r="B101" s="1">
        <v>93</v>
      </c>
      <c r="C101" s="1">
        <v>475</v>
      </c>
    </row>
    <row r="102" spans="2:3" x14ac:dyDescent="0.25">
      <c r="B102" s="1">
        <v>94</v>
      </c>
      <c r="C102" s="1">
        <v>480</v>
      </c>
    </row>
    <row r="103" spans="2:3" x14ac:dyDescent="0.25">
      <c r="B103" s="1">
        <v>95</v>
      </c>
      <c r="C103" s="1">
        <v>485</v>
      </c>
    </row>
    <row r="104" spans="2:3" x14ac:dyDescent="0.25">
      <c r="B104" s="1">
        <v>96</v>
      </c>
      <c r="C104" s="1">
        <v>490</v>
      </c>
    </row>
    <row r="105" spans="2:3" x14ac:dyDescent="0.25">
      <c r="B105" s="1">
        <v>97</v>
      </c>
      <c r="C105" s="1">
        <v>495</v>
      </c>
    </row>
    <row r="106" spans="2:3" x14ac:dyDescent="0.25">
      <c r="B106" s="1">
        <v>98</v>
      </c>
      <c r="C106" s="1">
        <v>500</v>
      </c>
    </row>
    <row r="107" spans="2:3" x14ac:dyDescent="0.25">
      <c r="B107" s="1">
        <v>99</v>
      </c>
      <c r="C107" s="1">
        <v>505</v>
      </c>
    </row>
    <row r="108" spans="2:3" x14ac:dyDescent="0.25">
      <c r="B108" s="1">
        <v>100</v>
      </c>
      <c r="C108" s="1">
        <v>510</v>
      </c>
    </row>
    <row r="109" spans="2:3" x14ac:dyDescent="0.25">
      <c r="B109" s="1">
        <v>101</v>
      </c>
      <c r="C109" s="1">
        <v>515</v>
      </c>
    </row>
    <row r="110" spans="2:3" x14ac:dyDescent="0.25">
      <c r="B110" s="1">
        <v>102</v>
      </c>
      <c r="C110" s="1">
        <v>520</v>
      </c>
    </row>
    <row r="111" spans="2:3" x14ac:dyDescent="0.25">
      <c r="B111" s="1">
        <v>103</v>
      </c>
      <c r="C111" s="1">
        <v>525</v>
      </c>
    </row>
    <row r="112" spans="2:3" x14ac:dyDescent="0.25">
      <c r="B112" s="1">
        <v>104</v>
      </c>
      <c r="C112" s="1">
        <v>530</v>
      </c>
    </row>
    <row r="113" spans="2:3" x14ac:dyDescent="0.25">
      <c r="B113" s="1">
        <v>105</v>
      </c>
      <c r="C113" s="1">
        <v>535</v>
      </c>
    </row>
    <row r="114" spans="2:3" x14ac:dyDescent="0.25">
      <c r="B114" s="1">
        <v>106</v>
      </c>
      <c r="C114" s="1">
        <v>540</v>
      </c>
    </row>
    <row r="115" spans="2:3" x14ac:dyDescent="0.25">
      <c r="B115" s="1">
        <v>107</v>
      </c>
      <c r="C115" s="1">
        <v>545</v>
      </c>
    </row>
    <row r="116" spans="2:3" x14ac:dyDescent="0.25">
      <c r="B116" s="1">
        <v>108</v>
      </c>
      <c r="C116" s="1">
        <v>550</v>
      </c>
    </row>
    <row r="117" spans="2:3" x14ac:dyDescent="0.25">
      <c r="B117" s="1">
        <v>109</v>
      </c>
      <c r="C117" s="1">
        <v>555</v>
      </c>
    </row>
    <row r="118" spans="2:3" x14ac:dyDescent="0.25">
      <c r="B118" s="1">
        <v>110</v>
      </c>
      <c r="C118" s="1">
        <v>560</v>
      </c>
    </row>
    <row r="119" spans="2:3" x14ac:dyDescent="0.25">
      <c r="B119" s="1">
        <v>111</v>
      </c>
      <c r="C119" s="1">
        <v>565</v>
      </c>
    </row>
    <row r="120" spans="2:3" x14ac:dyDescent="0.25">
      <c r="B120" s="1">
        <v>112</v>
      </c>
      <c r="C120" s="1">
        <v>570</v>
      </c>
    </row>
    <row r="121" spans="2:3" x14ac:dyDescent="0.25">
      <c r="B121" s="1">
        <v>113</v>
      </c>
      <c r="C121" s="1">
        <v>575</v>
      </c>
    </row>
    <row r="122" spans="2:3" x14ac:dyDescent="0.25">
      <c r="B122" s="1">
        <v>114</v>
      </c>
      <c r="C122" s="1">
        <v>580</v>
      </c>
    </row>
    <row r="123" spans="2:3" x14ac:dyDescent="0.25">
      <c r="B123" s="1">
        <v>115</v>
      </c>
      <c r="C123" s="1">
        <v>585</v>
      </c>
    </row>
    <row r="124" spans="2:3" x14ac:dyDescent="0.25">
      <c r="B124" s="1">
        <v>116</v>
      </c>
      <c r="C124" s="1">
        <v>590</v>
      </c>
    </row>
    <row r="125" spans="2:3" x14ac:dyDescent="0.25">
      <c r="B125" s="1">
        <v>117</v>
      </c>
      <c r="C125" s="1">
        <v>595</v>
      </c>
    </row>
    <row r="126" spans="2:3" x14ac:dyDescent="0.25">
      <c r="B126" s="1">
        <v>118</v>
      </c>
      <c r="C126" s="1">
        <v>600</v>
      </c>
    </row>
    <row r="127" spans="2:3" x14ac:dyDescent="0.25">
      <c r="B127" s="1">
        <v>119</v>
      </c>
      <c r="C127" s="1">
        <v>605</v>
      </c>
    </row>
    <row r="128" spans="2:3" x14ac:dyDescent="0.25">
      <c r="B128" s="1">
        <v>120</v>
      </c>
      <c r="C128" s="1">
        <v>610</v>
      </c>
    </row>
  </sheetData>
  <mergeCells count="13">
    <mergeCell ref="E40:F40"/>
    <mergeCell ref="E41:F41"/>
    <mergeCell ref="E42:F42"/>
    <mergeCell ref="E32:F32"/>
    <mergeCell ref="E34:F34"/>
    <mergeCell ref="E36:F36"/>
    <mergeCell ref="E37:F37"/>
    <mergeCell ref="E38:F38"/>
    <mergeCell ref="A1:F1"/>
    <mergeCell ref="A3:F3"/>
    <mergeCell ref="A6:F6"/>
    <mergeCell ref="E14:F14"/>
    <mergeCell ref="E22:F2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85BE-4357-4AD7-8F58-D710A9488998}">
  <dimension ref="A1:P129"/>
  <sheetViews>
    <sheetView zoomScale="85" zoomScaleNormal="85" workbookViewId="0">
      <selection activeCell="E38" sqref="E38:F38"/>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420</v>
      </c>
      <c r="B1" s="35"/>
      <c r="C1" s="35"/>
      <c r="D1" s="35"/>
      <c r="E1" s="35"/>
      <c r="F1" s="35"/>
      <c r="G1" s="9"/>
      <c r="H1" s="9"/>
      <c r="I1" s="9"/>
      <c r="J1" s="9"/>
      <c r="K1" s="9"/>
      <c r="L1" s="9"/>
      <c r="M1" s="9"/>
      <c r="N1" s="9"/>
      <c r="O1" s="9"/>
      <c r="P1" s="9"/>
    </row>
    <row r="3" spans="1:16" x14ac:dyDescent="0.25">
      <c r="A3" s="32" t="s">
        <v>461</v>
      </c>
      <c r="B3" s="32"/>
      <c r="C3" s="32"/>
      <c r="D3" s="32"/>
      <c r="E3" s="32"/>
      <c r="F3" s="32"/>
    </row>
    <row r="5" spans="1:16" x14ac:dyDescent="0.25">
      <c r="A5" t="s">
        <v>395</v>
      </c>
    </row>
    <row r="6" spans="1:16" x14ac:dyDescent="0.25">
      <c r="A6" s="32" t="s">
        <v>462</v>
      </c>
      <c r="B6" s="32"/>
      <c r="C6" s="32"/>
      <c r="D6" s="32"/>
      <c r="E6" s="32"/>
      <c r="F6" s="32"/>
    </row>
    <row r="8" spans="1:16" ht="15.75" x14ac:dyDescent="0.25">
      <c r="B8" s="20" t="s">
        <v>37</v>
      </c>
      <c r="C8" s="20" t="s">
        <v>463</v>
      </c>
    </row>
    <row r="9" spans="1:16" x14ac:dyDescent="0.25">
      <c r="B9" s="1">
        <v>1</v>
      </c>
      <c r="C9" s="1">
        <v>0.5</v>
      </c>
    </row>
    <row r="10" spans="1:16" x14ac:dyDescent="0.25">
      <c r="B10" s="1">
        <v>2</v>
      </c>
      <c r="C10" s="1">
        <v>1</v>
      </c>
    </row>
    <row r="11" spans="1:16" x14ac:dyDescent="0.25">
      <c r="B11" s="1">
        <v>3</v>
      </c>
      <c r="C11" s="1">
        <v>0.2</v>
      </c>
    </row>
    <row r="12" spans="1:16" x14ac:dyDescent="0.25">
      <c r="B12" s="1">
        <v>4</v>
      </c>
      <c r="C12" s="1">
        <v>0.7</v>
      </c>
      <c r="E12" s="27" t="s">
        <v>398</v>
      </c>
    </row>
    <row r="13" spans="1:16" x14ac:dyDescent="0.25">
      <c r="B13" s="1">
        <v>5</v>
      </c>
      <c r="C13" s="1">
        <v>0.3</v>
      </c>
    </row>
    <row r="14" spans="1:16" x14ac:dyDescent="0.25">
      <c r="B14" s="1">
        <v>6</v>
      </c>
      <c r="C14" s="1">
        <v>0.9</v>
      </c>
      <c r="E14" s="40" t="s">
        <v>464</v>
      </c>
      <c r="F14" s="40"/>
      <c r="G14" s="13"/>
    </row>
    <row r="15" spans="1:16" x14ac:dyDescent="0.25">
      <c r="B15" s="1">
        <v>7</v>
      </c>
      <c r="C15" s="1">
        <v>1.2</v>
      </c>
    </row>
    <row r="16" spans="1:16" x14ac:dyDescent="0.25">
      <c r="B16" s="1">
        <v>8</v>
      </c>
      <c r="C16" s="1">
        <v>0.6</v>
      </c>
      <c r="E16" t="s">
        <v>426</v>
      </c>
      <c r="F16" s="7">
        <f>_xlfn.QUARTILE.INC(C9:C129,1)</f>
        <v>0.4</v>
      </c>
      <c r="G16" s="13"/>
    </row>
    <row r="17" spans="2:7" x14ac:dyDescent="0.25">
      <c r="B17" s="1">
        <v>9</v>
      </c>
      <c r="C17" s="1">
        <v>0.4</v>
      </c>
    </row>
    <row r="18" spans="2:7" x14ac:dyDescent="0.25">
      <c r="B18" s="1">
        <v>10</v>
      </c>
      <c r="C18" s="1">
        <v>1.1000000000000001</v>
      </c>
      <c r="E18" t="s">
        <v>427</v>
      </c>
      <c r="F18" s="7">
        <f>_xlfn.QUARTILE.INC(C11:C131,2)</f>
        <v>0.7</v>
      </c>
    </row>
    <row r="19" spans="2:7" x14ac:dyDescent="0.25">
      <c r="B19" s="1">
        <v>11</v>
      </c>
      <c r="C19" s="1">
        <v>0.8</v>
      </c>
    </row>
    <row r="20" spans="2:7" x14ac:dyDescent="0.25">
      <c r="B20" s="1">
        <v>12</v>
      </c>
      <c r="C20" s="1">
        <v>0.5</v>
      </c>
      <c r="E20" t="s">
        <v>428</v>
      </c>
      <c r="F20" s="7">
        <f>_xlfn.QUARTILE.INC(C9:C129,3)</f>
        <v>0.9</v>
      </c>
      <c r="G20" s="22"/>
    </row>
    <row r="21" spans="2:7" x14ac:dyDescent="0.25">
      <c r="B21" s="1">
        <v>13</v>
      </c>
      <c r="C21" s="1">
        <v>0.3</v>
      </c>
    </row>
    <row r="22" spans="2:7" x14ac:dyDescent="0.25">
      <c r="B22" s="1">
        <v>14</v>
      </c>
      <c r="C22" s="1">
        <v>0.6</v>
      </c>
      <c r="E22" s="40" t="s">
        <v>465</v>
      </c>
      <c r="F22" s="40"/>
    </row>
    <row r="23" spans="2:7" x14ac:dyDescent="0.25">
      <c r="B23" s="1">
        <v>15</v>
      </c>
      <c r="C23" s="1">
        <v>1</v>
      </c>
    </row>
    <row r="24" spans="2:7" x14ac:dyDescent="0.25">
      <c r="B24" s="1">
        <v>16</v>
      </c>
      <c r="C24" s="1">
        <v>0.4</v>
      </c>
      <c r="E24" t="s">
        <v>431</v>
      </c>
      <c r="F24" s="7">
        <f>_xlfn.PERCENTILE.INC(C9:C129,0.25)</f>
        <v>0.4</v>
      </c>
    </row>
    <row r="25" spans="2:7" x14ac:dyDescent="0.25">
      <c r="B25" s="1">
        <v>17</v>
      </c>
      <c r="C25" s="1">
        <v>0.5</v>
      </c>
    </row>
    <row r="26" spans="2:7" x14ac:dyDescent="0.25">
      <c r="B26" s="1">
        <v>18</v>
      </c>
      <c r="C26" s="1">
        <v>0.7</v>
      </c>
      <c r="E26" t="s">
        <v>440</v>
      </c>
      <c r="F26" s="7">
        <f>_xlfn.PERCENTILE.INC(C9:C129,0.5)</f>
        <v>0.7</v>
      </c>
    </row>
    <row r="27" spans="2:7" x14ac:dyDescent="0.25">
      <c r="B27" s="1">
        <v>19</v>
      </c>
      <c r="C27" s="1">
        <v>0.9</v>
      </c>
    </row>
    <row r="28" spans="2:7" x14ac:dyDescent="0.25">
      <c r="B28" s="1">
        <v>20</v>
      </c>
      <c r="C28" s="1">
        <v>1.3</v>
      </c>
      <c r="E28" t="s">
        <v>432</v>
      </c>
      <c r="F28" s="7">
        <f>_xlfn.PERCENTILE.INC(C9:C129,0.75)</f>
        <v>0.9</v>
      </c>
    </row>
    <row r="29" spans="2:7" x14ac:dyDescent="0.25">
      <c r="B29" s="1">
        <v>21</v>
      </c>
      <c r="C29" s="1">
        <v>0.8</v>
      </c>
    </row>
    <row r="30" spans="2:7" x14ac:dyDescent="0.25">
      <c r="B30" s="1">
        <v>22</v>
      </c>
      <c r="C30" s="1">
        <v>0.6</v>
      </c>
      <c r="F30" s="7"/>
    </row>
    <row r="31" spans="2:7" x14ac:dyDescent="0.25">
      <c r="B31" s="1">
        <v>23</v>
      </c>
      <c r="C31" s="1">
        <v>0.4</v>
      </c>
    </row>
    <row r="32" spans="2:7" x14ac:dyDescent="0.25">
      <c r="B32" s="1">
        <v>24</v>
      </c>
      <c r="C32" s="1">
        <v>0.7</v>
      </c>
      <c r="E32" s="40" t="s">
        <v>466</v>
      </c>
      <c r="F32" s="40"/>
    </row>
    <row r="33" spans="2:6" x14ac:dyDescent="0.25">
      <c r="B33" s="1">
        <v>25</v>
      </c>
      <c r="C33" s="1">
        <v>0.9</v>
      </c>
    </row>
    <row r="34" spans="2:6" x14ac:dyDescent="0.25">
      <c r="B34" s="1">
        <v>26</v>
      </c>
      <c r="C34" s="1">
        <v>0.5</v>
      </c>
      <c r="E34" s="41" t="s">
        <v>516</v>
      </c>
      <c r="F34" s="41"/>
    </row>
    <row r="35" spans="2:6" x14ac:dyDescent="0.25">
      <c r="B35" s="1">
        <v>27</v>
      </c>
      <c r="C35" s="1">
        <v>0.2</v>
      </c>
    </row>
    <row r="36" spans="2:6" x14ac:dyDescent="0.25">
      <c r="B36" s="1">
        <v>28</v>
      </c>
      <c r="C36" s="1">
        <v>1</v>
      </c>
      <c r="E36" s="32" t="s">
        <v>529</v>
      </c>
      <c r="F36" s="32"/>
    </row>
    <row r="37" spans="2:6" x14ac:dyDescent="0.25">
      <c r="B37" s="1">
        <v>29</v>
      </c>
      <c r="C37" s="1">
        <v>0.8</v>
      </c>
      <c r="E37" s="32" t="s">
        <v>530</v>
      </c>
      <c r="F37" s="32"/>
    </row>
    <row r="38" spans="2:6" x14ac:dyDescent="0.25">
      <c r="B38" s="1">
        <v>30</v>
      </c>
      <c r="C38" s="1">
        <v>0.3</v>
      </c>
      <c r="E38" s="32" t="s">
        <v>531</v>
      </c>
      <c r="F38" s="32"/>
    </row>
    <row r="39" spans="2:6" x14ac:dyDescent="0.25">
      <c r="B39" s="1">
        <v>31</v>
      </c>
      <c r="C39" s="1">
        <v>0.6</v>
      </c>
    </row>
    <row r="40" spans="2:6" x14ac:dyDescent="0.25">
      <c r="B40" s="1">
        <v>32</v>
      </c>
      <c r="C40" s="1">
        <v>0.4</v>
      </c>
      <c r="E40" s="32" t="s">
        <v>532</v>
      </c>
      <c r="F40" s="32"/>
    </row>
    <row r="41" spans="2:6" x14ac:dyDescent="0.25">
      <c r="B41" s="1">
        <v>33</v>
      </c>
      <c r="C41" s="1">
        <v>0.7</v>
      </c>
      <c r="E41" s="32" t="s">
        <v>533</v>
      </c>
      <c r="F41" s="32"/>
    </row>
    <row r="42" spans="2:6" x14ac:dyDescent="0.25">
      <c r="B42" s="1">
        <v>34</v>
      </c>
      <c r="C42" s="1">
        <v>0.9</v>
      </c>
      <c r="E42" s="32" t="s">
        <v>534</v>
      </c>
      <c r="F42" s="32"/>
    </row>
    <row r="43" spans="2:6" x14ac:dyDescent="0.25">
      <c r="B43" s="1">
        <v>35</v>
      </c>
      <c r="C43" s="1">
        <v>1.2</v>
      </c>
    </row>
    <row r="44" spans="2:6" x14ac:dyDescent="0.25">
      <c r="B44" s="1">
        <v>36</v>
      </c>
      <c r="C44" s="1">
        <v>0.8</v>
      </c>
    </row>
    <row r="45" spans="2:6" x14ac:dyDescent="0.25">
      <c r="B45" s="1">
        <v>37</v>
      </c>
      <c r="C45" s="1">
        <v>0.3</v>
      </c>
    </row>
    <row r="46" spans="2:6" x14ac:dyDescent="0.25">
      <c r="B46" s="1">
        <v>38</v>
      </c>
      <c r="C46" s="1">
        <v>0.6</v>
      </c>
    </row>
    <row r="47" spans="2:6" x14ac:dyDescent="0.25">
      <c r="B47" s="1">
        <v>39</v>
      </c>
      <c r="C47" s="1">
        <v>0.5</v>
      </c>
    </row>
    <row r="48" spans="2:6" x14ac:dyDescent="0.25">
      <c r="B48" s="1">
        <v>40</v>
      </c>
      <c r="C48" s="1">
        <v>0.4</v>
      </c>
    </row>
    <row r="49" spans="2:3" x14ac:dyDescent="0.25">
      <c r="B49" s="1">
        <v>41</v>
      </c>
      <c r="C49" s="1">
        <v>0.7</v>
      </c>
    </row>
    <row r="50" spans="2:3" x14ac:dyDescent="0.25">
      <c r="B50" s="1">
        <v>42</v>
      </c>
      <c r="C50" s="1">
        <v>0.9</v>
      </c>
    </row>
    <row r="51" spans="2:3" x14ac:dyDescent="0.25">
      <c r="B51" s="1">
        <v>43</v>
      </c>
      <c r="C51" s="1">
        <v>1.1000000000000001</v>
      </c>
    </row>
    <row r="52" spans="2:3" x14ac:dyDescent="0.25">
      <c r="B52" s="1">
        <v>44</v>
      </c>
      <c r="C52" s="1">
        <v>0.3</v>
      </c>
    </row>
    <row r="53" spans="2:3" x14ac:dyDescent="0.25">
      <c r="B53" s="1">
        <v>45</v>
      </c>
      <c r="C53" s="1">
        <v>1.4</v>
      </c>
    </row>
    <row r="54" spans="2:3" x14ac:dyDescent="0.25">
      <c r="B54" s="1">
        <v>46</v>
      </c>
      <c r="C54" s="1">
        <v>0.9</v>
      </c>
    </row>
    <row r="55" spans="2:3" x14ac:dyDescent="0.25">
      <c r="B55" s="1">
        <v>47</v>
      </c>
      <c r="C55" s="1">
        <v>0.6</v>
      </c>
    </row>
    <row r="56" spans="2:3" x14ac:dyDescent="0.25">
      <c r="B56" s="1">
        <v>48</v>
      </c>
      <c r="C56" s="1">
        <v>0.2</v>
      </c>
    </row>
    <row r="57" spans="2:3" x14ac:dyDescent="0.25">
      <c r="B57" s="1">
        <v>49</v>
      </c>
      <c r="C57" s="1">
        <v>1.5</v>
      </c>
    </row>
    <row r="58" spans="2:3" x14ac:dyDescent="0.25">
      <c r="B58" s="1">
        <v>50</v>
      </c>
      <c r="C58" s="1">
        <v>1</v>
      </c>
    </row>
    <row r="59" spans="2:3" x14ac:dyDescent="0.25">
      <c r="B59" s="1">
        <v>51</v>
      </c>
      <c r="C59" s="1">
        <v>0.6</v>
      </c>
    </row>
    <row r="60" spans="2:3" x14ac:dyDescent="0.25">
      <c r="B60" s="1">
        <v>52</v>
      </c>
      <c r="C60" s="1">
        <v>0.4</v>
      </c>
    </row>
    <row r="61" spans="2:3" x14ac:dyDescent="0.25">
      <c r="B61" s="1">
        <v>53</v>
      </c>
      <c r="C61" s="1">
        <v>0.7</v>
      </c>
    </row>
    <row r="62" spans="2:3" x14ac:dyDescent="0.25">
      <c r="B62" s="1">
        <v>54</v>
      </c>
      <c r="C62" s="1">
        <v>1</v>
      </c>
    </row>
    <row r="63" spans="2:3" x14ac:dyDescent="0.25">
      <c r="B63" s="1">
        <v>55</v>
      </c>
      <c r="C63" s="1">
        <v>0.8</v>
      </c>
    </row>
    <row r="64" spans="2:3" x14ac:dyDescent="0.25">
      <c r="B64" s="1">
        <v>56</v>
      </c>
      <c r="C64" s="1">
        <v>0.3</v>
      </c>
    </row>
    <row r="65" spans="2:3" x14ac:dyDescent="0.25">
      <c r="B65" s="1">
        <v>57</v>
      </c>
      <c r="C65" s="1">
        <v>0.5</v>
      </c>
    </row>
    <row r="66" spans="2:3" x14ac:dyDescent="0.25">
      <c r="B66" s="1">
        <v>58</v>
      </c>
      <c r="C66" s="1">
        <v>0.8</v>
      </c>
    </row>
    <row r="67" spans="2:3" x14ac:dyDescent="0.25">
      <c r="B67" s="1">
        <v>59</v>
      </c>
      <c r="C67" s="1">
        <v>0.6</v>
      </c>
    </row>
    <row r="68" spans="2:3" x14ac:dyDescent="0.25">
      <c r="B68" s="1">
        <v>60</v>
      </c>
      <c r="C68" s="1">
        <v>0.3</v>
      </c>
    </row>
    <row r="69" spans="2:3" x14ac:dyDescent="0.25">
      <c r="B69" s="1">
        <v>61</v>
      </c>
      <c r="C69" s="1">
        <v>0.9</v>
      </c>
    </row>
    <row r="70" spans="2:3" x14ac:dyDescent="0.25">
      <c r="B70" s="1">
        <v>62</v>
      </c>
      <c r="C70" s="1">
        <v>0.4</v>
      </c>
    </row>
    <row r="71" spans="2:3" x14ac:dyDescent="0.25">
      <c r="B71" s="1">
        <v>63</v>
      </c>
      <c r="C71" s="1">
        <v>0.7</v>
      </c>
    </row>
    <row r="72" spans="2:3" x14ac:dyDescent="0.25">
      <c r="B72" s="1">
        <v>64</v>
      </c>
      <c r="C72" s="1">
        <v>0.9</v>
      </c>
    </row>
    <row r="73" spans="2:3" x14ac:dyDescent="0.25">
      <c r="B73" s="1">
        <v>65</v>
      </c>
      <c r="C73" s="1">
        <v>1</v>
      </c>
    </row>
    <row r="74" spans="2:3" x14ac:dyDescent="0.25">
      <c r="B74" s="1">
        <v>66</v>
      </c>
      <c r="C74" s="1">
        <v>0.8</v>
      </c>
    </row>
    <row r="75" spans="2:3" x14ac:dyDescent="0.25">
      <c r="B75" s="1">
        <v>67</v>
      </c>
      <c r="C75" s="1">
        <v>0.3</v>
      </c>
    </row>
    <row r="76" spans="2:3" x14ac:dyDescent="0.25">
      <c r="B76" s="1">
        <v>68</v>
      </c>
      <c r="C76" s="1">
        <v>0.5</v>
      </c>
    </row>
    <row r="77" spans="2:3" x14ac:dyDescent="0.25">
      <c r="B77" s="1">
        <v>69</v>
      </c>
      <c r="C77" s="1">
        <v>0.6</v>
      </c>
    </row>
    <row r="78" spans="2:3" x14ac:dyDescent="0.25">
      <c r="B78" s="1">
        <v>70</v>
      </c>
      <c r="C78" s="1">
        <v>0.4</v>
      </c>
    </row>
    <row r="79" spans="2:3" x14ac:dyDescent="0.25">
      <c r="B79" s="1">
        <v>71</v>
      </c>
      <c r="C79" s="1">
        <v>0.7</v>
      </c>
    </row>
    <row r="80" spans="2:3" x14ac:dyDescent="0.25">
      <c r="B80" s="1">
        <v>72</v>
      </c>
      <c r="C80" s="1">
        <v>0.9</v>
      </c>
    </row>
    <row r="81" spans="2:3" x14ac:dyDescent="0.25">
      <c r="B81" s="1">
        <v>73</v>
      </c>
      <c r="C81" s="1">
        <v>1.1000000000000001</v>
      </c>
    </row>
    <row r="82" spans="2:3" x14ac:dyDescent="0.25">
      <c r="B82" s="1">
        <v>74</v>
      </c>
      <c r="C82" s="1">
        <v>0.8</v>
      </c>
    </row>
    <row r="83" spans="2:3" x14ac:dyDescent="0.25">
      <c r="B83" s="1">
        <v>75</v>
      </c>
      <c r="C83" s="1">
        <v>0.3</v>
      </c>
    </row>
    <row r="84" spans="2:3" x14ac:dyDescent="0.25">
      <c r="B84" s="1">
        <v>76</v>
      </c>
      <c r="C84" s="1">
        <v>0.5</v>
      </c>
    </row>
    <row r="85" spans="2:3" x14ac:dyDescent="0.25">
      <c r="B85" s="1">
        <v>77</v>
      </c>
      <c r="C85" s="1">
        <v>0.6</v>
      </c>
    </row>
    <row r="86" spans="2:3" x14ac:dyDescent="0.25">
      <c r="B86" s="1">
        <v>78</v>
      </c>
      <c r="C86" s="1">
        <v>0.4</v>
      </c>
    </row>
    <row r="87" spans="2:3" x14ac:dyDescent="0.25">
      <c r="B87" s="1">
        <v>79</v>
      </c>
      <c r="C87" s="1">
        <v>0.7</v>
      </c>
    </row>
    <row r="88" spans="2:3" x14ac:dyDescent="0.25">
      <c r="B88" s="1">
        <v>80</v>
      </c>
      <c r="C88" s="1">
        <v>0.9</v>
      </c>
    </row>
    <row r="89" spans="2:3" x14ac:dyDescent="0.25">
      <c r="B89" s="1">
        <v>81</v>
      </c>
      <c r="C89" s="1">
        <v>1</v>
      </c>
    </row>
    <row r="90" spans="2:3" x14ac:dyDescent="0.25">
      <c r="B90" s="1">
        <v>82</v>
      </c>
      <c r="C90" s="1">
        <v>0.8</v>
      </c>
    </row>
    <row r="91" spans="2:3" x14ac:dyDescent="0.25">
      <c r="B91" s="1">
        <v>83</v>
      </c>
      <c r="C91" s="1">
        <v>0.3</v>
      </c>
    </row>
    <row r="92" spans="2:3" x14ac:dyDescent="0.25">
      <c r="B92" s="1">
        <v>84</v>
      </c>
      <c r="C92" s="1">
        <v>0.5</v>
      </c>
    </row>
    <row r="93" spans="2:3" x14ac:dyDescent="0.25">
      <c r="B93" s="1">
        <v>85</v>
      </c>
      <c r="C93" s="1">
        <v>0.6</v>
      </c>
    </row>
    <row r="94" spans="2:3" x14ac:dyDescent="0.25">
      <c r="B94" s="1">
        <v>86</v>
      </c>
      <c r="C94" s="1">
        <v>0.4</v>
      </c>
    </row>
    <row r="95" spans="2:3" x14ac:dyDescent="0.25">
      <c r="B95" s="1">
        <v>87</v>
      </c>
      <c r="C95" s="1">
        <v>0.7</v>
      </c>
    </row>
    <row r="96" spans="2:3" x14ac:dyDescent="0.25">
      <c r="B96" s="1">
        <v>88</v>
      </c>
      <c r="C96" s="1">
        <v>0.9</v>
      </c>
    </row>
    <row r="97" spans="2:3" x14ac:dyDescent="0.25">
      <c r="B97" s="1">
        <v>89</v>
      </c>
      <c r="C97" s="1">
        <v>1.1000000000000001</v>
      </c>
    </row>
    <row r="98" spans="2:3" x14ac:dyDescent="0.25">
      <c r="B98" s="1">
        <v>90</v>
      </c>
      <c r="C98" s="1">
        <v>0.8</v>
      </c>
    </row>
    <row r="99" spans="2:3" x14ac:dyDescent="0.25">
      <c r="B99" s="1">
        <v>91</v>
      </c>
      <c r="C99" s="1">
        <v>0.3</v>
      </c>
    </row>
    <row r="100" spans="2:3" x14ac:dyDescent="0.25">
      <c r="B100" s="1">
        <v>92</v>
      </c>
      <c r="C100" s="1">
        <v>0.5</v>
      </c>
    </row>
    <row r="101" spans="2:3" x14ac:dyDescent="0.25">
      <c r="B101" s="1">
        <v>93</v>
      </c>
      <c r="C101" s="1">
        <v>0.6</v>
      </c>
    </row>
    <row r="102" spans="2:3" x14ac:dyDescent="0.25">
      <c r="B102" s="1">
        <v>94</v>
      </c>
      <c r="C102" s="1">
        <v>0.4</v>
      </c>
    </row>
    <row r="103" spans="2:3" x14ac:dyDescent="0.25">
      <c r="B103" s="1">
        <v>95</v>
      </c>
      <c r="C103" s="1">
        <v>0.7</v>
      </c>
    </row>
    <row r="104" spans="2:3" x14ac:dyDescent="0.25">
      <c r="B104" s="1">
        <v>96</v>
      </c>
      <c r="C104" s="1">
        <v>0.9</v>
      </c>
    </row>
    <row r="105" spans="2:3" x14ac:dyDescent="0.25">
      <c r="B105" s="1">
        <v>97</v>
      </c>
      <c r="C105" s="1">
        <v>1</v>
      </c>
    </row>
    <row r="106" spans="2:3" x14ac:dyDescent="0.25">
      <c r="B106" s="1">
        <v>98</v>
      </c>
      <c r="C106" s="1">
        <v>0.8</v>
      </c>
    </row>
    <row r="107" spans="2:3" x14ac:dyDescent="0.25">
      <c r="B107" s="1">
        <v>99</v>
      </c>
      <c r="C107" s="1">
        <v>0.3</v>
      </c>
    </row>
    <row r="108" spans="2:3" x14ac:dyDescent="0.25">
      <c r="B108" s="1">
        <v>100</v>
      </c>
      <c r="C108" s="1">
        <v>0.5</v>
      </c>
    </row>
    <row r="109" spans="2:3" x14ac:dyDescent="0.25">
      <c r="B109" s="1">
        <v>101</v>
      </c>
      <c r="C109" s="1">
        <v>0.6</v>
      </c>
    </row>
    <row r="110" spans="2:3" x14ac:dyDescent="0.25">
      <c r="B110" s="1">
        <v>102</v>
      </c>
      <c r="C110" s="1">
        <v>0.4</v>
      </c>
    </row>
    <row r="111" spans="2:3" x14ac:dyDescent="0.25">
      <c r="B111" s="1">
        <v>103</v>
      </c>
      <c r="C111" s="1">
        <v>0.7</v>
      </c>
    </row>
    <row r="112" spans="2:3" x14ac:dyDescent="0.25">
      <c r="B112" s="1">
        <v>104</v>
      </c>
      <c r="C112" s="1">
        <v>0.9</v>
      </c>
    </row>
    <row r="113" spans="2:3" x14ac:dyDescent="0.25">
      <c r="B113" s="1">
        <v>105</v>
      </c>
      <c r="C113" s="1">
        <v>1.1000000000000001</v>
      </c>
    </row>
    <row r="114" spans="2:3" x14ac:dyDescent="0.25">
      <c r="B114" s="1">
        <v>106</v>
      </c>
      <c r="C114" s="1">
        <v>0.8</v>
      </c>
    </row>
    <row r="115" spans="2:3" x14ac:dyDescent="0.25">
      <c r="B115" s="1">
        <v>107</v>
      </c>
      <c r="C115" s="1">
        <v>0.3</v>
      </c>
    </row>
    <row r="116" spans="2:3" x14ac:dyDescent="0.25">
      <c r="B116" s="1">
        <v>108</v>
      </c>
      <c r="C116" s="1">
        <v>0.5</v>
      </c>
    </row>
    <row r="117" spans="2:3" x14ac:dyDescent="0.25">
      <c r="B117" s="1">
        <v>109</v>
      </c>
      <c r="C117" s="1">
        <v>0.6</v>
      </c>
    </row>
    <row r="118" spans="2:3" x14ac:dyDescent="0.25">
      <c r="B118" s="1">
        <v>110</v>
      </c>
      <c r="C118" s="1">
        <v>0.4</v>
      </c>
    </row>
    <row r="119" spans="2:3" x14ac:dyDescent="0.25">
      <c r="B119" s="1">
        <v>111</v>
      </c>
      <c r="C119" s="1">
        <v>0.7</v>
      </c>
    </row>
    <row r="120" spans="2:3" x14ac:dyDescent="0.25">
      <c r="B120" s="1">
        <v>112</v>
      </c>
      <c r="C120" s="1">
        <v>0.9</v>
      </c>
    </row>
    <row r="121" spans="2:3" x14ac:dyDescent="0.25">
      <c r="B121" s="1">
        <v>113</v>
      </c>
      <c r="C121" s="1">
        <v>1</v>
      </c>
    </row>
    <row r="122" spans="2:3" x14ac:dyDescent="0.25">
      <c r="B122" s="1">
        <v>114</v>
      </c>
      <c r="C122" s="1">
        <v>0.8</v>
      </c>
    </row>
    <row r="123" spans="2:3" x14ac:dyDescent="0.25">
      <c r="B123" s="1">
        <v>115</v>
      </c>
      <c r="C123" s="1">
        <v>0.3</v>
      </c>
    </row>
    <row r="124" spans="2:3" x14ac:dyDescent="0.25">
      <c r="B124" s="1">
        <v>116</v>
      </c>
      <c r="C124" s="1">
        <v>0.5</v>
      </c>
    </row>
    <row r="125" spans="2:3" x14ac:dyDescent="0.25">
      <c r="B125" s="1">
        <v>117</v>
      </c>
      <c r="C125" s="1">
        <v>0.6</v>
      </c>
    </row>
    <row r="126" spans="2:3" x14ac:dyDescent="0.25">
      <c r="B126" s="1">
        <v>118</v>
      </c>
      <c r="C126" s="1">
        <v>0.4</v>
      </c>
    </row>
    <row r="127" spans="2:3" x14ac:dyDescent="0.25">
      <c r="B127" s="1">
        <v>119</v>
      </c>
      <c r="C127" s="1">
        <v>0.7</v>
      </c>
    </row>
    <row r="128" spans="2:3" x14ac:dyDescent="0.25">
      <c r="B128" s="1">
        <v>120</v>
      </c>
      <c r="C128" s="1">
        <v>0.9</v>
      </c>
    </row>
    <row r="129" spans="2:3" x14ac:dyDescent="0.25">
      <c r="B129" s="1">
        <v>121</v>
      </c>
      <c r="C129" s="1">
        <v>1.1000000000000001</v>
      </c>
    </row>
  </sheetData>
  <mergeCells count="13">
    <mergeCell ref="E40:F40"/>
    <mergeCell ref="E41:F41"/>
    <mergeCell ref="E42:F42"/>
    <mergeCell ref="E32:F32"/>
    <mergeCell ref="E34:F34"/>
    <mergeCell ref="E36:F36"/>
    <mergeCell ref="E37:F37"/>
    <mergeCell ref="E38:F38"/>
    <mergeCell ref="A1:F1"/>
    <mergeCell ref="A3:F3"/>
    <mergeCell ref="A6:F6"/>
    <mergeCell ref="E14:F14"/>
    <mergeCell ref="E22:F22"/>
  </mergeCells>
  <pageMargins left="0.7" right="0.7" top="0.75" bottom="0.75" header="0.3" footer="0.3"/>
  <ignoredErrors>
    <ignoredError sqref="F18" formulaRange="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7ACB-4A9E-482B-9123-B9C8037EE78B}">
  <dimension ref="A1:R19"/>
  <sheetViews>
    <sheetView topLeftCell="A2" zoomScaleNormal="100" workbookViewId="0">
      <selection activeCell="A13" sqref="A13:I13"/>
    </sheetView>
  </sheetViews>
  <sheetFormatPr defaultRowHeight="15" x14ac:dyDescent="0.25"/>
  <cols>
    <col min="4" max="4" width="10.7109375" customWidth="1"/>
  </cols>
  <sheetData>
    <row r="1" spans="1:18" ht="18.75" x14ac:dyDescent="0.25">
      <c r="A1" s="35" t="s">
        <v>467</v>
      </c>
      <c r="B1" s="35"/>
      <c r="C1" s="35"/>
      <c r="D1" s="35"/>
      <c r="E1" s="35"/>
      <c r="F1" s="35"/>
      <c r="G1" s="35"/>
      <c r="H1" s="35"/>
      <c r="I1" s="35"/>
      <c r="J1" s="35"/>
      <c r="K1" s="35"/>
      <c r="L1" s="35"/>
      <c r="M1" s="35"/>
      <c r="N1" s="35"/>
      <c r="O1" s="35"/>
      <c r="P1" s="35"/>
      <c r="Q1" s="35"/>
      <c r="R1" s="35"/>
    </row>
    <row r="3" spans="1:18" x14ac:dyDescent="0.25">
      <c r="A3" t="s">
        <v>468</v>
      </c>
    </row>
    <row r="5" spans="1:18" x14ac:dyDescent="0.25">
      <c r="A5" t="s">
        <v>395</v>
      </c>
    </row>
    <row r="6" spans="1:18" x14ac:dyDescent="0.25">
      <c r="A6" t="s">
        <v>469</v>
      </c>
    </row>
    <row r="9" spans="1:18" ht="15.75" x14ac:dyDescent="0.25">
      <c r="A9" s="38" t="s">
        <v>470</v>
      </c>
      <c r="B9" s="38"/>
      <c r="C9" s="38"/>
      <c r="D9" s="1">
        <v>10</v>
      </c>
      <c r="E9" s="1">
        <v>12</v>
      </c>
      <c r="F9" s="1">
        <v>15</v>
      </c>
      <c r="G9" s="1">
        <v>18</v>
      </c>
      <c r="H9" s="1">
        <v>20</v>
      </c>
      <c r="I9" s="1">
        <v>22</v>
      </c>
      <c r="J9" s="1">
        <v>25</v>
      </c>
      <c r="K9" s="1">
        <v>28</v>
      </c>
      <c r="L9" s="1">
        <v>30</v>
      </c>
      <c r="M9" s="1">
        <v>32</v>
      </c>
      <c r="N9" s="1">
        <v>35</v>
      </c>
      <c r="O9" s="1">
        <v>38</v>
      </c>
    </row>
    <row r="10" spans="1:18" ht="15.75" x14ac:dyDescent="0.25">
      <c r="A10" s="38" t="s">
        <v>471</v>
      </c>
      <c r="B10" s="38"/>
      <c r="C10" s="38"/>
      <c r="D10" s="1">
        <v>50</v>
      </c>
      <c r="E10" s="1">
        <v>55</v>
      </c>
      <c r="F10" s="1">
        <v>60</v>
      </c>
      <c r="G10" s="1">
        <v>65</v>
      </c>
      <c r="H10" s="1">
        <v>70</v>
      </c>
      <c r="I10" s="1">
        <v>75</v>
      </c>
      <c r="J10" s="1">
        <v>80</v>
      </c>
      <c r="K10" s="1">
        <v>85</v>
      </c>
      <c r="L10" s="1">
        <v>90</v>
      </c>
      <c r="M10" s="1">
        <v>95</v>
      </c>
      <c r="N10" s="1">
        <v>100</v>
      </c>
      <c r="O10" s="1">
        <v>105</v>
      </c>
    </row>
    <row r="13" spans="1:18" ht="46.5" customHeight="1" x14ac:dyDescent="0.25">
      <c r="A13" s="42" t="s">
        <v>472</v>
      </c>
      <c r="B13" s="42"/>
      <c r="C13" s="42"/>
      <c r="D13" s="42"/>
      <c r="E13" s="42"/>
      <c r="F13" s="42"/>
      <c r="G13" s="42"/>
      <c r="H13" s="42"/>
      <c r="I13" s="42"/>
    </row>
    <row r="15" spans="1:18" x14ac:dyDescent="0.25">
      <c r="A15" s="39" t="s">
        <v>474</v>
      </c>
      <c r="B15" s="39"/>
      <c r="C15">
        <f>CORREL(D9:O9,D10:O10)</f>
        <v>0.99921031003664817</v>
      </c>
    </row>
    <row r="17" spans="1:9" x14ac:dyDescent="0.25">
      <c r="A17" s="39" t="s">
        <v>473</v>
      </c>
      <c r="B17" s="39"/>
      <c r="C17">
        <f>_xlfn.COVARIANCE.S(D9:O9,D10:O10)</f>
        <v>163.86363636363637</v>
      </c>
    </row>
    <row r="19" spans="1:9" ht="49.5" customHeight="1" x14ac:dyDescent="0.25">
      <c r="A19" s="43" t="s">
        <v>535</v>
      </c>
      <c r="B19" s="43"/>
      <c r="C19" s="43"/>
      <c r="D19" s="43"/>
      <c r="E19" s="43"/>
      <c r="F19" s="43"/>
      <c r="G19" s="43"/>
      <c r="H19" s="43"/>
      <c r="I19" s="43"/>
    </row>
  </sheetData>
  <mergeCells count="7">
    <mergeCell ref="A19:I19"/>
    <mergeCell ref="A1:R1"/>
    <mergeCell ref="A9:C9"/>
    <mergeCell ref="A10:C10"/>
    <mergeCell ref="A15:B15"/>
    <mergeCell ref="A17:B17"/>
    <mergeCell ref="A13:I1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EE39-4F0D-4796-8470-1F52C643124F}">
  <dimension ref="A1:W19"/>
  <sheetViews>
    <sheetView zoomScale="85" zoomScaleNormal="85" workbookViewId="0">
      <selection activeCell="A19" sqref="A19:XFD19"/>
    </sheetView>
  </sheetViews>
  <sheetFormatPr defaultRowHeight="15" x14ac:dyDescent="0.25"/>
  <cols>
    <col min="4" max="23" width="5.7109375" customWidth="1"/>
  </cols>
  <sheetData>
    <row r="1" spans="1:23" ht="18.75" x14ac:dyDescent="0.25">
      <c r="A1" s="35" t="s">
        <v>467</v>
      </c>
      <c r="B1" s="35"/>
      <c r="C1" s="35"/>
      <c r="D1" s="35"/>
      <c r="E1" s="35"/>
      <c r="F1" s="35"/>
      <c r="G1" s="35"/>
      <c r="H1" s="35"/>
      <c r="I1" s="35"/>
      <c r="J1" s="35"/>
      <c r="K1" s="35"/>
      <c r="L1" s="35"/>
      <c r="M1" s="35"/>
      <c r="N1" s="35"/>
      <c r="O1" s="35"/>
      <c r="P1" s="35"/>
      <c r="Q1" s="35"/>
      <c r="R1" s="35"/>
    </row>
    <row r="3" spans="1:23" x14ac:dyDescent="0.25">
      <c r="A3" t="s">
        <v>475</v>
      </c>
    </row>
    <row r="5" spans="1:23" x14ac:dyDescent="0.25">
      <c r="A5" t="s">
        <v>395</v>
      </c>
    </row>
    <row r="6" spans="1:23" x14ac:dyDescent="0.25">
      <c r="A6" t="s">
        <v>476</v>
      </c>
    </row>
    <row r="9" spans="1:23" ht="15.75" x14ac:dyDescent="0.25">
      <c r="A9" s="38" t="s">
        <v>477</v>
      </c>
      <c r="B9" s="38"/>
      <c r="C9" s="38"/>
      <c r="D9" s="1">
        <v>45</v>
      </c>
      <c r="E9" s="1">
        <v>47</v>
      </c>
      <c r="F9" s="1">
        <v>48</v>
      </c>
      <c r="G9" s="1">
        <v>50</v>
      </c>
      <c r="H9" s="1">
        <v>52</v>
      </c>
      <c r="I9" s="1">
        <v>53</v>
      </c>
      <c r="J9" s="1">
        <v>55</v>
      </c>
      <c r="K9" s="1">
        <v>56</v>
      </c>
      <c r="L9" s="1">
        <v>58</v>
      </c>
      <c r="M9" s="1">
        <v>60</v>
      </c>
      <c r="N9" s="1">
        <v>62</v>
      </c>
      <c r="O9" s="1">
        <v>64</v>
      </c>
      <c r="P9" s="1">
        <v>65</v>
      </c>
      <c r="Q9" s="1">
        <v>67</v>
      </c>
      <c r="R9" s="1">
        <v>69</v>
      </c>
      <c r="S9" s="1">
        <v>70</v>
      </c>
      <c r="T9" s="1">
        <v>72</v>
      </c>
      <c r="U9" s="1">
        <v>74</v>
      </c>
      <c r="V9" s="1">
        <v>76</v>
      </c>
      <c r="W9" s="1">
        <v>77</v>
      </c>
    </row>
    <row r="10" spans="1:23" ht="15.75" x14ac:dyDescent="0.25">
      <c r="A10" s="38" t="s">
        <v>478</v>
      </c>
      <c r="B10" s="38"/>
      <c r="C10" s="38"/>
      <c r="D10" s="1">
        <v>52</v>
      </c>
      <c r="E10" s="1">
        <v>54</v>
      </c>
      <c r="F10" s="1">
        <v>55</v>
      </c>
      <c r="G10" s="1">
        <v>57</v>
      </c>
      <c r="H10" s="1">
        <v>59</v>
      </c>
      <c r="I10" s="1">
        <v>60</v>
      </c>
      <c r="J10" s="1">
        <v>61</v>
      </c>
      <c r="K10" s="1">
        <v>62</v>
      </c>
      <c r="L10" s="1">
        <v>64</v>
      </c>
      <c r="M10" s="1">
        <v>66</v>
      </c>
      <c r="N10" s="1">
        <v>67</v>
      </c>
      <c r="O10" s="1">
        <v>69</v>
      </c>
      <c r="P10" s="1">
        <v>71</v>
      </c>
      <c r="Q10" s="1">
        <v>73</v>
      </c>
      <c r="R10" s="1">
        <v>74</v>
      </c>
      <c r="S10" s="1">
        <v>76</v>
      </c>
      <c r="T10" s="1">
        <v>78</v>
      </c>
      <c r="U10" s="1">
        <v>80</v>
      </c>
      <c r="V10" s="1">
        <v>82</v>
      </c>
      <c r="W10" s="1">
        <v>83</v>
      </c>
    </row>
    <row r="13" spans="1:23" ht="48" customHeight="1" x14ac:dyDescent="0.25">
      <c r="A13" s="44" t="s">
        <v>479</v>
      </c>
      <c r="B13" s="44"/>
      <c r="C13" s="44"/>
      <c r="D13" s="44"/>
      <c r="E13" s="44"/>
      <c r="F13" s="44"/>
      <c r="G13" s="44"/>
      <c r="H13" s="44"/>
      <c r="I13" s="44"/>
      <c r="J13" s="44"/>
      <c r="K13" s="44"/>
      <c r="L13" s="44"/>
      <c r="M13" s="44"/>
    </row>
    <row r="15" spans="1:23" x14ac:dyDescent="0.25">
      <c r="A15" s="39" t="s">
        <v>474</v>
      </c>
      <c r="B15" s="39"/>
      <c r="C15">
        <f>CORREL(D9:W9,D10:W10)</f>
        <v>0.99859572699637911</v>
      </c>
    </row>
    <row r="17" spans="1:22" x14ac:dyDescent="0.25">
      <c r="A17" s="39" t="s">
        <v>473</v>
      </c>
      <c r="B17" s="39"/>
      <c r="C17">
        <f>_xlfn.COVARIANCE.S(D9:W9,D10:W10)</f>
        <v>97.526315789473685</v>
      </c>
    </row>
    <row r="19" spans="1:22" ht="63" customHeight="1" x14ac:dyDescent="0.25">
      <c r="A19" s="43" t="s">
        <v>536</v>
      </c>
      <c r="B19" s="43"/>
      <c r="C19" s="43"/>
      <c r="D19" s="43"/>
      <c r="E19" s="43"/>
      <c r="F19" s="43"/>
      <c r="G19" s="43"/>
      <c r="H19" s="43"/>
      <c r="I19" s="43"/>
      <c r="J19" s="43"/>
      <c r="K19" s="43"/>
      <c r="L19" s="43"/>
      <c r="M19" s="43"/>
      <c r="N19" s="43"/>
      <c r="O19" s="43"/>
      <c r="P19" s="43"/>
      <c r="Q19" s="43"/>
      <c r="R19" s="43"/>
      <c r="S19" s="43"/>
      <c r="T19" s="43"/>
      <c r="U19" s="43"/>
      <c r="V19" s="43"/>
    </row>
  </sheetData>
  <mergeCells count="7">
    <mergeCell ref="A19:V19"/>
    <mergeCell ref="A13:M13"/>
    <mergeCell ref="A1:R1"/>
    <mergeCell ref="A9:C9"/>
    <mergeCell ref="A10:C10"/>
    <mergeCell ref="A15:B15"/>
    <mergeCell ref="A17: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FB8B-93DE-43E2-9FBC-A1B4A9CAD9BA}">
  <dimension ref="A1:Q67"/>
  <sheetViews>
    <sheetView workbookViewId="0">
      <selection activeCell="O11" sqref="O11"/>
    </sheetView>
  </sheetViews>
  <sheetFormatPr defaultRowHeight="15" x14ac:dyDescent="0.25"/>
  <cols>
    <col min="2" max="2" width="11" bestFit="1" customWidth="1"/>
    <col min="3" max="3" width="19.7109375" bestFit="1" customWidth="1"/>
    <col min="17" max="17" width="20.42578125" customWidth="1"/>
  </cols>
  <sheetData>
    <row r="1" spans="1:17" ht="18.75" x14ac:dyDescent="0.3">
      <c r="A1" s="30" t="s">
        <v>0</v>
      </c>
      <c r="B1" s="30"/>
      <c r="C1" s="30"/>
      <c r="D1" s="30"/>
      <c r="E1" s="30"/>
      <c r="F1" s="30"/>
      <c r="G1" s="30"/>
      <c r="H1" s="30"/>
      <c r="I1" s="30"/>
      <c r="J1" s="30"/>
      <c r="K1" s="30"/>
      <c r="L1" s="30"/>
      <c r="M1" s="30"/>
      <c r="N1" s="30"/>
      <c r="O1" s="30"/>
      <c r="P1" s="30"/>
      <c r="Q1" s="30"/>
    </row>
    <row r="3" spans="1:17" ht="15.75" x14ac:dyDescent="0.25">
      <c r="A3" s="31" t="s">
        <v>21</v>
      </c>
      <c r="B3" s="31"/>
      <c r="C3" s="31"/>
      <c r="D3" s="31"/>
      <c r="E3" s="31"/>
      <c r="F3" s="31"/>
      <c r="G3" s="31"/>
      <c r="H3" s="31"/>
      <c r="I3" s="31"/>
      <c r="J3" s="31"/>
      <c r="K3" s="31"/>
      <c r="L3" s="31"/>
      <c r="M3" s="31"/>
      <c r="N3" s="31"/>
      <c r="O3" s="31"/>
      <c r="P3" s="31"/>
      <c r="Q3" s="31"/>
    </row>
    <row r="5" spans="1:17" x14ac:dyDescent="0.25">
      <c r="A5" t="s">
        <v>2</v>
      </c>
    </row>
    <row r="6" spans="1:17" x14ac:dyDescent="0.25">
      <c r="A6" s="33" t="s">
        <v>22</v>
      </c>
      <c r="B6" s="32"/>
      <c r="C6" s="32"/>
      <c r="D6" s="32"/>
      <c r="E6" s="32"/>
      <c r="F6" s="32"/>
      <c r="G6" s="32"/>
      <c r="H6" s="32"/>
      <c r="I6" s="32"/>
      <c r="J6" s="32"/>
    </row>
    <row r="8" spans="1:17" x14ac:dyDescent="0.25">
      <c r="B8" s="2" t="s">
        <v>23</v>
      </c>
      <c r="C8" s="2" t="s">
        <v>24</v>
      </c>
    </row>
    <row r="9" spans="1:17" x14ac:dyDescent="0.25">
      <c r="B9" s="1">
        <v>1</v>
      </c>
      <c r="C9" s="1">
        <v>3</v>
      </c>
    </row>
    <row r="10" spans="1:17" x14ac:dyDescent="0.25">
      <c r="B10" s="1">
        <v>2</v>
      </c>
      <c r="C10" s="1">
        <v>2</v>
      </c>
    </row>
    <row r="11" spans="1:17" x14ac:dyDescent="0.25">
      <c r="B11" s="1">
        <v>3</v>
      </c>
      <c r="C11" s="1">
        <v>5</v>
      </c>
    </row>
    <row r="12" spans="1:17" x14ac:dyDescent="0.25">
      <c r="B12" s="1">
        <v>4</v>
      </c>
      <c r="C12" s="1">
        <v>4</v>
      </c>
    </row>
    <row r="13" spans="1:17" x14ac:dyDescent="0.25">
      <c r="B13" s="1">
        <v>5</v>
      </c>
      <c r="C13" s="1">
        <v>7</v>
      </c>
    </row>
    <row r="14" spans="1:17" x14ac:dyDescent="0.25">
      <c r="B14" s="1">
        <v>6</v>
      </c>
      <c r="C14" s="1">
        <v>2</v>
      </c>
    </row>
    <row r="15" spans="1:17" x14ac:dyDescent="0.25">
      <c r="B15" s="1">
        <v>7</v>
      </c>
      <c r="C15" s="1">
        <v>3</v>
      </c>
    </row>
    <row r="16" spans="1:17" x14ac:dyDescent="0.25">
      <c r="B16" s="1">
        <v>8</v>
      </c>
      <c r="C16" s="1">
        <v>3</v>
      </c>
    </row>
    <row r="17" spans="2:3" x14ac:dyDescent="0.25">
      <c r="B17" s="1">
        <v>9</v>
      </c>
      <c r="C17" s="1">
        <v>1</v>
      </c>
    </row>
    <row r="18" spans="2:3" x14ac:dyDescent="0.25">
      <c r="B18" s="1">
        <v>10</v>
      </c>
      <c r="C18" s="1">
        <v>6</v>
      </c>
    </row>
    <row r="19" spans="2:3" x14ac:dyDescent="0.25">
      <c r="B19" s="1">
        <v>11</v>
      </c>
      <c r="C19" s="1">
        <v>4</v>
      </c>
    </row>
    <row r="20" spans="2:3" x14ac:dyDescent="0.25">
      <c r="B20" s="1">
        <v>12</v>
      </c>
      <c r="C20" s="1">
        <v>2</v>
      </c>
    </row>
    <row r="21" spans="2:3" x14ac:dyDescent="0.25">
      <c r="B21" s="1">
        <v>13</v>
      </c>
      <c r="C21" s="1">
        <v>3</v>
      </c>
    </row>
    <row r="22" spans="2:3" x14ac:dyDescent="0.25">
      <c r="B22" s="1">
        <v>14</v>
      </c>
      <c r="C22" s="1">
        <v>5</v>
      </c>
    </row>
    <row r="23" spans="2:3" x14ac:dyDescent="0.25">
      <c r="B23" s="1">
        <v>15</v>
      </c>
      <c r="C23" s="1">
        <v>2</v>
      </c>
    </row>
    <row r="24" spans="2:3" x14ac:dyDescent="0.25">
      <c r="B24" s="1">
        <v>16</v>
      </c>
      <c r="C24" s="1">
        <v>4</v>
      </c>
    </row>
    <row r="25" spans="2:3" x14ac:dyDescent="0.25">
      <c r="B25" s="1">
        <v>17</v>
      </c>
      <c r="C25" s="1">
        <v>2</v>
      </c>
    </row>
    <row r="26" spans="2:3" x14ac:dyDescent="0.25">
      <c r="B26" s="1">
        <v>18</v>
      </c>
      <c r="C26" s="1">
        <v>1</v>
      </c>
    </row>
    <row r="27" spans="2:3" x14ac:dyDescent="0.25">
      <c r="B27" s="1">
        <v>19</v>
      </c>
      <c r="C27" s="1">
        <v>3</v>
      </c>
    </row>
    <row r="28" spans="2:3" x14ac:dyDescent="0.25">
      <c r="B28" s="1">
        <v>20</v>
      </c>
      <c r="C28" s="1">
        <v>5</v>
      </c>
    </row>
    <row r="29" spans="2:3" x14ac:dyDescent="0.25">
      <c r="B29" s="1">
        <v>21</v>
      </c>
      <c r="C29" s="1">
        <v>6</v>
      </c>
    </row>
    <row r="30" spans="2:3" x14ac:dyDescent="0.25">
      <c r="B30" s="1">
        <v>22</v>
      </c>
      <c r="C30" s="1">
        <v>3</v>
      </c>
    </row>
    <row r="31" spans="2:3" x14ac:dyDescent="0.25">
      <c r="B31" s="1">
        <v>23</v>
      </c>
      <c r="C31" s="1">
        <v>2</v>
      </c>
    </row>
    <row r="32" spans="2:3" x14ac:dyDescent="0.25">
      <c r="B32" s="1">
        <v>24</v>
      </c>
      <c r="C32" s="1">
        <v>1</v>
      </c>
    </row>
    <row r="33" spans="2:3" x14ac:dyDescent="0.25">
      <c r="B33" s="1">
        <v>25</v>
      </c>
      <c r="C33" s="1">
        <v>4</v>
      </c>
    </row>
    <row r="34" spans="2:3" x14ac:dyDescent="0.25">
      <c r="B34" s="1">
        <v>26</v>
      </c>
      <c r="C34" s="1">
        <v>2</v>
      </c>
    </row>
    <row r="35" spans="2:3" x14ac:dyDescent="0.25">
      <c r="B35" s="1">
        <v>27</v>
      </c>
      <c r="C35" s="1">
        <v>4</v>
      </c>
    </row>
    <row r="36" spans="2:3" x14ac:dyDescent="0.25">
      <c r="B36" s="1">
        <v>28</v>
      </c>
      <c r="C36" s="1">
        <v>5</v>
      </c>
    </row>
    <row r="37" spans="2:3" x14ac:dyDescent="0.25">
      <c r="B37" s="1">
        <v>29</v>
      </c>
      <c r="C37" s="1">
        <v>3</v>
      </c>
    </row>
    <row r="38" spans="2:3" x14ac:dyDescent="0.25">
      <c r="B38" s="1">
        <v>30</v>
      </c>
      <c r="C38" s="1">
        <v>2</v>
      </c>
    </row>
    <row r="39" spans="2:3" x14ac:dyDescent="0.25">
      <c r="B39" s="1">
        <v>31</v>
      </c>
      <c r="C39" s="1">
        <v>7</v>
      </c>
    </row>
    <row r="40" spans="2:3" x14ac:dyDescent="0.25">
      <c r="B40" s="1">
        <v>32</v>
      </c>
      <c r="C40" s="1">
        <v>2</v>
      </c>
    </row>
    <row r="41" spans="2:3" x14ac:dyDescent="0.25">
      <c r="B41" s="1">
        <v>33</v>
      </c>
      <c r="C41" s="1">
        <v>3</v>
      </c>
    </row>
    <row r="42" spans="2:3" x14ac:dyDescent="0.25">
      <c r="B42" s="1">
        <v>34</v>
      </c>
      <c r="C42" s="1">
        <v>4</v>
      </c>
    </row>
    <row r="43" spans="2:3" x14ac:dyDescent="0.25">
      <c r="B43" s="1">
        <v>35</v>
      </c>
      <c r="C43" s="1">
        <v>5</v>
      </c>
    </row>
    <row r="44" spans="2:3" x14ac:dyDescent="0.25">
      <c r="B44" s="1">
        <v>36</v>
      </c>
      <c r="C44" s="1">
        <v>1</v>
      </c>
    </row>
    <row r="45" spans="2:3" x14ac:dyDescent="0.25">
      <c r="B45" s="1">
        <v>37</v>
      </c>
      <c r="C45" s="1">
        <v>6</v>
      </c>
    </row>
    <row r="46" spans="2:3" x14ac:dyDescent="0.25">
      <c r="B46" s="1">
        <v>38</v>
      </c>
      <c r="C46" s="1">
        <v>2</v>
      </c>
    </row>
    <row r="47" spans="2:3" x14ac:dyDescent="0.25">
      <c r="B47" s="1">
        <v>39</v>
      </c>
      <c r="C47" s="1">
        <v>4</v>
      </c>
    </row>
    <row r="48" spans="2:3" x14ac:dyDescent="0.25">
      <c r="B48" s="1">
        <v>40</v>
      </c>
      <c r="C48" s="1">
        <v>3</v>
      </c>
    </row>
    <row r="49" spans="1:11" x14ac:dyDescent="0.25">
      <c r="B49" s="1">
        <v>41</v>
      </c>
      <c r="C49" s="1">
        <v>5</v>
      </c>
    </row>
    <row r="50" spans="1:11" x14ac:dyDescent="0.25">
      <c r="B50" s="1">
        <v>42</v>
      </c>
      <c r="C50" s="1">
        <v>3</v>
      </c>
    </row>
    <row r="51" spans="1:11" x14ac:dyDescent="0.25">
      <c r="B51" s="1">
        <v>43</v>
      </c>
      <c r="C51" s="1">
        <v>2</v>
      </c>
    </row>
    <row r="52" spans="1:11" x14ac:dyDescent="0.25">
      <c r="B52" s="1">
        <v>44</v>
      </c>
      <c r="C52" s="1">
        <v>4</v>
      </c>
    </row>
    <row r="53" spans="1:11" x14ac:dyDescent="0.25">
      <c r="B53" s="1">
        <v>45</v>
      </c>
      <c r="C53" s="1">
        <v>2</v>
      </c>
    </row>
    <row r="54" spans="1:11" x14ac:dyDescent="0.25">
      <c r="B54" s="1">
        <v>46</v>
      </c>
      <c r="C54" s="1">
        <v>6</v>
      </c>
    </row>
    <row r="55" spans="1:11" x14ac:dyDescent="0.25">
      <c r="B55" s="1">
        <v>47</v>
      </c>
      <c r="C55" s="1">
        <v>3</v>
      </c>
    </row>
    <row r="56" spans="1:11" x14ac:dyDescent="0.25">
      <c r="B56" s="1">
        <v>48</v>
      </c>
      <c r="C56" s="1">
        <v>2</v>
      </c>
    </row>
    <row r="57" spans="1:11" x14ac:dyDescent="0.25">
      <c r="B57" s="1">
        <v>49</v>
      </c>
      <c r="C57" s="1">
        <v>4</v>
      </c>
    </row>
    <row r="58" spans="1:11" x14ac:dyDescent="0.25">
      <c r="B58" s="1">
        <v>50</v>
      </c>
      <c r="C58" s="1">
        <v>5</v>
      </c>
    </row>
    <row r="59" spans="1:11" x14ac:dyDescent="0.25">
      <c r="B59" s="4"/>
      <c r="C59" s="4"/>
    </row>
    <row r="60" spans="1:11" x14ac:dyDescent="0.25">
      <c r="A60" s="5" t="s">
        <v>6</v>
      </c>
      <c r="K60" s="5" t="s">
        <v>13</v>
      </c>
    </row>
    <row r="62" spans="1:11" x14ac:dyDescent="0.25">
      <c r="A62" s="3" t="s">
        <v>7</v>
      </c>
      <c r="B62" s="32" t="s">
        <v>18</v>
      </c>
      <c r="C62" s="32"/>
      <c r="D62" s="32"/>
      <c r="E62" s="32"/>
      <c r="F62" s="32"/>
      <c r="G62" s="32"/>
      <c r="K62" s="6">
        <f>AVERAGE(C9:C58)</f>
        <v>3.44</v>
      </c>
    </row>
    <row r="63" spans="1:11" x14ac:dyDescent="0.25">
      <c r="K63" s="4"/>
    </row>
    <row r="64" spans="1:11" x14ac:dyDescent="0.25">
      <c r="A64" s="3" t="s">
        <v>9</v>
      </c>
      <c r="B64" s="32" t="s">
        <v>19</v>
      </c>
      <c r="C64" s="32"/>
      <c r="D64" s="32"/>
      <c r="E64" s="32"/>
      <c r="F64" s="32"/>
      <c r="G64" s="32"/>
      <c r="H64" s="32"/>
      <c r="K64" s="6">
        <f>MEDIAN(C9:C58)</f>
        <v>3</v>
      </c>
    </row>
    <row r="66" spans="1:11" x14ac:dyDescent="0.25">
      <c r="A66" s="3" t="s">
        <v>11</v>
      </c>
      <c r="B66" s="32" t="s">
        <v>20</v>
      </c>
      <c r="C66" s="32"/>
      <c r="D66" s="32"/>
      <c r="E66" s="32"/>
      <c r="F66" s="32"/>
      <c r="G66" s="32"/>
      <c r="H66" s="32"/>
      <c r="I66" s="32"/>
      <c r="J66" s="32"/>
      <c r="K66" s="6">
        <f>_xlfn.MODE.SNGL(C9:C58)</f>
        <v>2</v>
      </c>
    </row>
    <row r="67" spans="1:11" x14ac:dyDescent="0.25">
      <c r="B67" s="29"/>
      <c r="C67" s="29"/>
    </row>
  </sheetData>
  <mergeCells count="7">
    <mergeCell ref="B67:C67"/>
    <mergeCell ref="A1:Q1"/>
    <mergeCell ref="A3:Q3"/>
    <mergeCell ref="A6:J6"/>
    <mergeCell ref="B62:G62"/>
    <mergeCell ref="B64:H64"/>
    <mergeCell ref="B66:J66"/>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50B4-9D53-4B35-99E2-D7758C0068DE}">
  <dimension ref="A1:AG19"/>
  <sheetViews>
    <sheetView tabSelected="1" zoomScaleNormal="100" workbookViewId="0">
      <selection activeCell="I17" sqref="I17"/>
    </sheetView>
  </sheetViews>
  <sheetFormatPr defaultRowHeight="15" x14ac:dyDescent="0.25"/>
  <cols>
    <col min="4" max="33" width="5.7109375" customWidth="1"/>
  </cols>
  <sheetData>
    <row r="1" spans="1:33" ht="18.75" x14ac:dyDescent="0.25">
      <c r="A1" s="35" t="s">
        <v>467</v>
      </c>
      <c r="B1" s="35"/>
      <c r="C1" s="35"/>
      <c r="D1" s="35"/>
      <c r="E1" s="35"/>
      <c r="F1" s="35"/>
      <c r="G1" s="35"/>
      <c r="H1" s="35"/>
      <c r="I1" s="35"/>
      <c r="J1" s="35"/>
      <c r="K1" s="35"/>
      <c r="L1" s="35"/>
      <c r="M1" s="35"/>
      <c r="N1" s="35"/>
      <c r="O1" s="35"/>
      <c r="P1" s="35"/>
      <c r="Q1" s="35"/>
      <c r="R1" s="35"/>
    </row>
    <row r="3" spans="1:33" x14ac:dyDescent="0.25">
      <c r="A3" t="s">
        <v>480</v>
      </c>
    </row>
    <row r="5" spans="1:33" x14ac:dyDescent="0.25">
      <c r="A5" t="s">
        <v>395</v>
      </c>
    </row>
    <row r="6" spans="1:33" x14ac:dyDescent="0.25">
      <c r="A6" t="s">
        <v>481</v>
      </c>
    </row>
    <row r="9" spans="1:33" ht="15.75" x14ac:dyDescent="0.25">
      <c r="A9" s="38" t="s">
        <v>483</v>
      </c>
      <c r="B9" s="38"/>
      <c r="C9" s="38"/>
      <c r="D9" s="1">
        <v>10</v>
      </c>
      <c r="E9" s="1">
        <v>12</v>
      </c>
      <c r="F9" s="1">
        <v>15</v>
      </c>
      <c r="G9" s="1">
        <v>18</v>
      </c>
      <c r="H9" s="1">
        <v>20</v>
      </c>
      <c r="I9" s="1">
        <v>22</v>
      </c>
      <c r="J9" s="1">
        <v>25</v>
      </c>
      <c r="K9" s="1">
        <v>28</v>
      </c>
      <c r="L9" s="1">
        <v>30</v>
      </c>
      <c r="M9" s="1">
        <v>32</v>
      </c>
      <c r="N9" s="1">
        <v>35</v>
      </c>
      <c r="O9" s="1">
        <v>38</v>
      </c>
      <c r="P9" s="1">
        <v>40</v>
      </c>
      <c r="Q9" s="1">
        <v>42</v>
      </c>
      <c r="R9" s="1">
        <v>45</v>
      </c>
      <c r="S9" s="1">
        <v>48</v>
      </c>
      <c r="T9" s="1">
        <v>50</v>
      </c>
      <c r="U9" s="1">
        <v>52</v>
      </c>
      <c r="V9" s="1">
        <v>55</v>
      </c>
      <c r="W9" s="1">
        <v>58</v>
      </c>
      <c r="X9" s="1">
        <v>60</v>
      </c>
      <c r="Y9" s="1">
        <v>62</v>
      </c>
      <c r="Z9" s="1">
        <v>65</v>
      </c>
      <c r="AA9" s="1">
        <v>68</v>
      </c>
      <c r="AB9" s="1">
        <v>70</v>
      </c>
      <c r="AC9" s="1">
        <v>72</v>
      </c>
      <c r="AD9" s="1">
        <v>75</v>
      </c>
      <c r="AE9" s="1">
        <v>78</v>
      </c>
      <c r="AF9" s="1">
        <v>80</v>
      </c>
      <c r="AG9" s="1">
        <v>82</v>
      </c>
    </row>
    <row r="10" spans="1:33" ht="15.75" x14ac:dyDescent="0.25">
      <c r="A10" s="38" t="s">
        <v>482</v>
      </c>
      <c r="B10" s="38"/>
      <c r="C10" s="38"/>
      <c r="D10" s="1">
        <v>60</v>
      </c>
      <c r="E10" s="1">
        <v>65</v>
      </c>
      <c r="F10" s="1">
        <v>70</v>
      </c>
      <c r="G10" s="1">
        <v>75</v>
      </c>
      <c r="H10" s="1">
        <v>80</v>
      </c>
      <c r="I10" s="1">
        <v>82</v>
      </c>
      <c r="J10" s="1">
        <v>85</v>
      </c>
      <c r="K10" s="1">
        <v>88</v>
      </c>
      <c r="L10" s="1">
        <v>90</v>
      </c>
      <c r="M10" s="1">
        <v>92</v>
      </c>
      <c r="N10" s="1">
        <v>93</v>
      </c>
      <c r="O10" s="1">
        <v>95</v>
      </c>
      <c r="P10" s="1">
        <v>96</v>
      </c>
      <c r="Q10" s="1">
        <v>97</v>
      </c>
      <c r="R10" s="1">
        <v>98</v>
      </c>
      <c r="S10" s="1">
        <v>99</v>
      </c>
      <c r="T10" s="1">
        <v>100</v>
      </c>
      <c r="U10" s="1">
        <v>102</v>
      </c>
      <c r="V10" s="1">
        <v>105</v>
      </c>
      <c r="W10" s="1">
        <v>106</v>
      </c>
      <c r="X10" s="1">
        <v>107</v>
      </c>
      <c r="Y10" s="1">
        <v>108</v>
      </c>
      <c r="Z10" s="1">
        <v>110</v>
      </c>
      <c r="AA10" s="1">
        <v>112</v>
      </c>
      <c r="AB10" s="1">
        <v>114</v>
      </c>
      <c r="AC10" s="1">
        <v>115</v>
      </c>
      <c r="AD10" s="1">
        <v>116</v>
      </c>
      <c r="AE10" s="1">
        <v>118</v>
      </c>
      <c r="AF10" s="1">
        <v>120</v>
      </c>
      <c r="AG10" s="1">
        <v>122</v>
      </c>
    </row>
    <row r="13" spans="1:33" ht="54.75" customHeight="1" x14ac:dyDescent="0.25">
      <c r="A13" s="33" t="s">
        <v>484</v>
      </c>
      <c r="B13" s="33"/>
      <c r="C13" s="33"/>
      <c r="D13" s="33"/>
      <c r="E13" s="33"/>
      <c r="F13" s="33"/>
      <c r="G13" s="33"/>
      <c r="H13" s="33"/>
      <c r="I13" s="33"/>
      <c r="J13" s="33"/>
      <c r="K13" s="33"/>
      <c r="L13" s="33"/>
      <c r="M13" s="33"/>
      <c r="N13" s="33"/>
      <c r="O13" s="33"/>
      <c r="P13" s="33"/>
      <c r="Q13" s="33"/>
      <c r="R13" s="33"/>
      <c r="S13" s="33"/>
    </row>
    <row r="15" spans="1:33" x14ac:dyDescent="0.25">
      <c r="A15" s="39" t="s">
        <v>474</v>
      </c>
      <c r="B15" s="39"/>
      <c r="C15">
        <f>CORREL(D9:AG9,D10:AG10)</f>
        <v>0.97729508301867352</v>
      </c>
    </row>
    <row r="17" spans="1:22" x14ac:dyDescent="0.25">
      <c r="A17" s="39" t="s">
        <v>473</v>
      </c>
      <c r="B17" s="39"/>
      <c r="C17">
        <f>_xlfn.COVARIANCE.S(D9:AG9,D10:AG10)</f>
        <v>352.88505747126442</v>
      </c>
    </row>
    <row r="19" spans="1:22" ht="63" customHeight="1" x14ac:dyDescent="0.25">
      <c r="A19" s="43" t="s">
        <v>537</v>
      </c>
      <c r="B19" s="43"/>
      <c r="C19" s="43"/>
      <c r="D19" s="43"/>
      <c r="E19" s="43"/>
      <c r="F19" s="43"/>
      <c r="G19" s="43"/>
      <c r="H19" s="43"/>
      <c r="I19" s="43"/>
      <c r="J19" s="43"/>
      <c r="K19" s="43"/>
      <c r="L19" s="43"/>
      <c r="M19" s="43"/>
      <c r="N19" s="43"/>
      <c r="O19" s="43"/>
      <c r="P19" s="43"/>
      <c r="Q19" s="43"/>
      <c r="R19" s="43"/>
      <c r="S19" s="43"/>
      <c r="T19" s="43"/>
      <c r="U19" s="43"/>
      <c r="V19" s="43"/>
    </row>
  </sheetData>
  <mergeCells count="7">
    <mergeCell ref="A19:V19"/>
    <mergeCell ref="A1:R1"/>
    <mergeCell ref="A9:C9"/>
    <mergeCell ref="A10:C10"/>
    <mergeCell ref="A15:B15"/>
    <mergeCell ref="A17:B17"/>
    <mergeCell ref="A13:S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837F-4A32-4C24-A103-6C57594B7EA2}">
  <dimension ref="A1:Q27"/>
  <sheetViews>
    <sheetView workbookViewId="0">
      <selection activeCell="G21" sqref="G21"/>
    </sheetView>
  </sheetViews>
  <sheetFormatPr defaultRowHeight="15" x14ac:dyDescent="0.25"/>
  <cols>
    <col min="1" max="1" width="18" bestFit="1" customWidth="1"/>
    <col min="2" max="2" width="11" bestFit="1" customWidth="1"/>
    <col min="3" max="3" width="19.710937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15.75" x14ac:dyDescent="0.25">
      <c r="A3" s="31" t="s">
        <v>26</v>
      </c>
      <c r="B3" s="31"/>
      <c r="C3" s="31"/>
      <c r="D3" s="31"/>
      <c r="E3" s="31"/>
      <c r="F3" s="31"/>
      <c r="G3" s="31"/>
      <c r="H3" s="31"/>
      <c r="I3" s="31"/>
      <c r="J3" s="31"/>
      <c r="K3" s="31"/>
      <c r="L3" s="31"/>
      <c r="M3" s="31"/>
      <c r="N3" s="31"/>
      <c r="O3" s="31"/>
      <c r="P3" s="31"/>
      <c r="Q3" s="31"/>
    </row>
    <row r="5" spans="1:17" x14ac:dyDescent="0.25">
      <c r="A5" t="s">
        <v>2</v>
      </c>
    </row>
    <row r="6" spans="1:17" x14ac:dyDescent="0.25">
      <c r="A6" s="32" t="s">
        <v>27</v>
      </c>
      <c r="B6" s="32"/>
      <c r="C6" s="32"/>
      <c r="D6" s="32"/>
      <c r="E6" s="32"/>
      <c r="F6" s="32"/>
      <c r="G6" s="32"/>
      <c r="H6" s="32"/>
      <c r="I6" s="32"/>
      <c r="J6" s="32"/>
    </row>
    <row r="8" spans="1:17" x14ac:dyDescent="0.25">
      <c r="B8" s="2" t="s">
        <v>28</v>
      </c>
      <c r="C8" s="2" t="s">
        <v>5</v>
      </c>
    </row>
    <row r="9" spans="1:17" x14ac:dyDescent="0.25">
      <c r="B9" s="1">
        <v>1</v>
      </c>
      <c r="C9" s="1">
        <v>120</v>
      </c>
    </row>
    <row r="10" spans="1:17" x14ac:dyDescent="0.25">
      <c r="B10" s="1">
        <v>2</v>
      </c>
      <c r="C10" s="1">
        <v>110</v>
      </c>
    </row>
    <row r="11" spans="1:17" x14ac:dyDescent="0.25">
      <c r="B11" s="1">
        <v>3</v>
      </c>
      <c r="C11" s="1">
        <v>130</v>
      </c>
    </row>
    <row r="12" spans="1:17" x14ac:dyDescent="0.25">
      <c r="B12" s="1">
        <v>4</v>
      </c>
      <c r="C12" s="1">
        <v>115</v>
      </c>
    </row>
    <row r="13" spans="1:17" x14ac:dyDescent="0.25">
      <c r="B13" s="1">
        <v>5</v>
      </c>
      <c r="C13" s="1">
        <v>125</v>
      </c>
    </row>
    <row r="14" spans="1:17" x14ac:dyDescent="0.25">
      <c r="B14" s="1">
        <v>6</v>
      </c>
      <c r="C14" s="1">
        <v>105</v>
      </c>
    </row>
    <row r="15" spans="1:17" x14ac:dyDescent="0.25">
      <c r="B15" s="1">
        <v>7</v>
      </c>
      <c r="C15" s="1">
        <v>135</v>
      </c>
    </row>
    <row r="16" spans="1:17" x14ac:dyDescent="0.25">
      <c r="B16" s="1">
        <v>8</v>
      </c>
      <c r="C16" s="1">
        <v>115</v>
      </c>
    </row>
    <row r="17" spans="1:11" x14ac:dyDescent="0.25">
      <c r="B17" s="1">
        <v>9</v>
      </c>
      <c r="C17" s="1">
        <v>125</v>
      </c>
    </row>
    <row r="18" spans="1:11" x14ac:dyDescent="0.25">
      <c r="B18" s="1">
        <v>10</v>
      </c>
      <c r="C18" s="1">
        <v>140</v>
      </c>
    </row>
    <row r="19" spans="1:11" x14ac:dyDescent="0.25">
      <c r="B19" s="4"/>
      <c r="C19" s="4"/>
    </row>
    <row r="20" spans="1:11" x14ac:dyDescent="0.25">
      <c r="A20" s="5" t="s">
        <v>6</v>
      </c>
      <c r="K20" s="5" t="s">
        <v>13</v>
      </c>
    </row>
    <row r="22" spans="1:11" x14ac:dyDescent="0.25">
      <c r="A22" s="3" t="s">
        <v>29</v>
      </c>
      <c r="B22" s="32" t="s">
        <v>32</v>
      </c>
      <c r="C22" s="32"/>
      <c r="D22" s="32"/>
      <c r="E22" s="32"/>
      <c r="F22" s="32"/>
      <c r="G22" s="32"/>
      <c r="K22" s="6">
        <f>MAX(C9:C18)-MIN(C9:C18)</f>
        <v>35</v>
      </c>
    </row>
    <row r="23" spans="1:11" x14ac:dyDescent="0.25">
      <c r="K23" s="4"/>
    </row>
    <row r="24" spans="1:11" x14ac:dyDescent="0.25">
      <c r="A24" s="3" t="s">
        <v>30</v>
      </c>
      <c r="B24" s="32" t="s">
        <v>33</v>
      </c>
      <c r="C24" s="32"/>
      <c r="D24" s="32"/>
      <c r="E24" s="32"/>
      <c r="F24" s="32"/>
      <c r="G24" s="32"/>
      <c r="H24" s="32"/>
      <c r="K24" s="6">
        <f>_xlfn.VAR.S(C9:C18)</f>
        <v>123.33333333333333</v>
      </c>
    </row>
    <row r="26" spans="1:11" x14ac:dyDescent="0.25">
      <c r="A26" s="3" t="s">
        <v>31</v>
      </c>
      <c r="B26" s="32" t="s">
        <v>34</v>
      </c>
      <c r="C26" s="32"/>
      <c r="D26" s="32"/>
      <c r="E26" s="32"/>
      <c r="F26" s="32"/>
      <c r="G26" s="32"/>
      <c r="H26" s="32"/>
      <c r="I26" s="32"/>
      <c r="J26" s="32"/>
      <c r="K26" s="6">
        <f>SQRT(K24)</f>
        <v>11.105554165971787</v>
      </c>
    </row>
    <row r="27" spans="1:11" x14ac:dyDescent="0.25">
      <c r="B27" s="29"/>
      <c r="C27" s="29"/>
    </row>
  </sheetData>
  <mergeCells count="7">
    <mergeCell ref="B27:C27"/>
    <mergeCell ref="A1:Q1"/>
    <mergeCell ref="A3:Q3"/>
    <mergeCell ref="A6:J6"/>
    <mergeCell ref="B22:G22"/>
    <mergeCell ref="B24:H24"/>
    <mergeCell ref="B26:J2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A2EA-FDAA-4929-BC39-4559C7283D49}">
  <dimension ref="A1:Q47"/>
  <sheetViews>
    <sheetView workbookViewId="0">
      <selection activeCell="O6" sqref="O6"/>
    </sheetView>
  </sheetViews>
  <sheetFormatPr defaultRowHeight="15" x14ac:dyDescent="0.25"/>
  <cols>
    <col min="1" max="1" width="18" bestFit="1" customWidth="1"/>
    <col min="2" max="2" width="11" bestFit="1" customWidth="1"/>
    <col min="3" max="3" width="19.710937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57.75" customHeight="1" x14ac:dyDescent="0.25">
      <c r="A3" s="34" t="s">
        <v>35</v>
      </c>
      <c r="B3" s="31"/>
      <c r="C3" s="31"/>
      <c r="D3" s="31"/>
      <c r="E3" s="31"/>
      <c r="F3" s="31"/>
      <c r="G3" s="31"/>
      <c r="H3" s="31"/>
      <c r="I3" s="31"/>
      <c r="J3" s="31"/>
      <c r="K3" s="31"/>
      <c r="L3" s="31"/>
      <c r="M3" s="31"/>
      <c r="N3" s="31"/>
      <c r="O3" s="31"/>
      <c r="P3" s="31"/>
      <c r="Q3" s="31"/>
    </row>
    <row r="5" spans="1:17" x14ac:dyDescent="0.25">
      <c r="A5" t="s">
        <v>2</v>
      </c>
    </row>
    <row r="6" spans="1:17" x14ac:dyDescent="0.25">
      <c r="A6" s="32" t="s">
        <v>36</v>
      </c>
      <c r="B6" s="32"/>
      <c r="C6" s="32"/>
      <c r="D6" s="32"/>
      <c r="E6" s="32"/>
      <c r="F6" s="32"/>
      <c r="G6" s="32"/>
      <c r="H6" s="32"/>
      <c r="I6" s="32"/>
      <c r="J6" s="32"/>
    </row>
    <row r="8" spans="1:17" x14ac:dyDescent="0.25">
      <c r="B8" s="2" t="s">
        <v>37</v>
      </c>
      <c r="C8" s="2" t="s">
        <v>38</v>
      </c>
    </row>
    <row r="9" spans="1:17" x14ac:dyDescent="0.25">
      <c r="B9" s="1">
        <v>1</v>
      </c>
      <c r="C9" s="1">
        <v>500</v>
      </c>
    </row>
    <row r="10" spans="1:17" x14ac:dyDescent="0.25">
      <c r="B10" s="1">
        <v>2</v>
      </c>
      <c r="C10" s="1">
        <v>700</v>
      </c>
    </row>
    <row r="11" spans="1:17" x14ac:dyDescent="0.25">
      <c r="B11" s="1">
        <v>3</v>
      </c>
      <c r="C11" s="1">
        <v>400</v>
      </c>
    </row>
    <row r="12" spans="1:17" x14ac:dyDescent="0.25">
      <c r="B12" s="1">
        <v>4</v>
      </c>
      <c r="C12" s="1">
        <v>600</v>
      </c>
    </row>
    <row r="13" spans="1:17" x14ac:dyDescent="0.25">
      <c r="B13" s="1">
        <v>5</v>
      </c>
      <c r="C13" s="1">
        <v>550</v>
      </c>
    </row>
    <row r="14" spans="1:17" x14ac:dyDescent="0.25">
      <c r="B14" s="1">
        <v>6</v>
      </c>
      <c r="C14" s="1">
        <v>750</v>
      </c>
    </row>
    <row r="15" spans="1:17" x14ac:dyDescent="0.25">
      <c r="B15" s="1">
        <v>7</v>
      </c>
      <c r="C15" s="1">
        <v>650</v>
      </c>
    </row>
    <row r="16" spans="1:17" x14ac:dyDescent="0.25">
      <c r="B16" s="1">
        <v>8</v>
      </c>
      <c r="C16" s="1">
        <v>500</v>
      </c>
    </row>
    <row r="17" spans="2:3" x14ac:dyDescent="0.25">
      <c r="B17" s="1">
        <v>9</v>
      </c>
      <c r="C17" s="1">
        <v>600</v>
      </c>
    </row>
    <row r="18" spans="2:3" x14ac:dyDescent="0.25">
      <c r="B18" s="1">
        <v>10</v>
      </c>
      <c r="C18" s="1">
        <v>550</v>
      </c>
    </row>
    <row r="19" spans="2:3" x14ac:dyDescent="0.25">
      <c r="B19" s="1">
        <v>11</v>
      </c>
      <c r="C19" s="1">
        <v>800</v>
      </c>
    </row>
    <row r="20" spans="2:3" x14ac:dyDescent="0.25">
      <c r="B20" s="1">
        <v>12</v>
      </c>
      <c r="C20" s="1">
        <v>450</v>
      </c>
    </row>
    <row r="21" spans="2:3" x14ac:dyDescent="0.25">
      <c r="B21" s="1">
        <v>13</v>
      </c>
      <c r="C21" s="1">
        <v>700</v>
      </c>
    </row>
    <row r="22" spans="2:3" x14ac:dyDescent="0.25">
      <c r="B22" s="1">
        <v>14</v>
      </c>
      <c r="C22" s="1">
        <v>550</v>
      </c>
    </row>
    <row r="23" spans="2:3" x14ac:dyDescent="0.25">
      <c r="B23" s="1">
        <v>15</v>
      </c>
      <c r="C23" s="1">
        <v>600</v>
      </c>
    </row>
    <row r="24" spans="2:3" x14ac:dyDescent="0.25">
      <c r="B24" s="1">
        <v>16</v>
      </c>
      <c r="C24" s="1">
        <v>400</v>
      </c>
    </row>
    <row r="25" spans="2:3" x14ac:dyDescent="0.25">
      <c r="B25" s="1">
        <v>17</v>
      </c>
      <c r="C25" s="1">
        <v>650</v>
      </c>
    </row>
    <row r="26" spans="2:3" x14ac:dyDescent="0.25">
      <c r="B26" s="1">
        <v>18</v>
      </c>
      <c r="C26" s="1">
        <v>500</v>
      </c>
    </row>
    <row r="27" spans="2:3" x14ac:dyDescent="0.25">
      <c r="B27" s="1">
        <v>19</v>
      </c>
      <c r="C27" s="1">
        <v>750</v>
      </c>
    </row>
    <row r="28" spans="2:3" x14ac:dyDescent="0.25">
      <c r="B28" s="1">
        <v>20</v>
      </c>
      <c r="C28" s="1">
        <v>550</v>
      </c>
    </row>
    <row r="29" spans="2:3" x14ac:dyDescent="0.25">
      <c r="B29" s="1">
        <v>21</v>
      </c>
      <c r="C29" s="1">
        <v>700</v>
      </c>
    </row>
    <row r="30" spans="2:3" x14ac:dyDescent="0.25">
      <c r="B30" s="1">
        <v>22</v>
      </c>
      <c r="C30" s="1">
        <v>600</v>
      </c>
    </row>
    <row r="31" spans="2:3" x14ac:dyDescent="0.25">
      <c r="B31" s="1">
        <v>23</v>
      </c>
      <c r="C31" s="1">
        <v>500</v>
      </c>
    </row>
    <row r="32" spans="2:3" x14ac:dyDescent="0.25">
      <c r="B32" s="1">
        <v>24</v>
      </c>
      <c r="C32" s="1">
        <v>800</v>
      </c>
    </row>
    <row r="33" spans="1:11" x14ac:dyDescent="0.25">
      <c r="B33" s="1">
        <v>25</v>
      </c>
      <c r="C33" s="1">
        <v>550</v>
      </c>
    </row>
    <row r="34" spans="1:11" x14ac:dyDescent="0.25">
      <c r="B34" s="1">
        <v>26</v>
      </c>
      <c r="C34" s="1">
        <v>650</v>
      </c>
    </row>
    <row r="35" spans="1:11" x14ac:dyDescent="0.25">
      <c r="B35" s="1">
        <v>27</v>
      </c>
      <c r="C35" s="1">
        <v>400</v>
      </c>
    </row>
    <row r="36" spans="1:11" x14ac:dyDescent="0.25">
      <c r="B36" s="1">
        <v>28</v>
      </c>
      <c r="C36" s="1">
        <v>600</v>
      </c>
    </row>
    <row r="37" spans="1:11" x14ac:dyDescent="0.25">
      <c r="B37" s="1">
        <v>29</v>
      </c>
      <c r="C37" s="1">
        <v>750</v>
      </c>
    </row>
    <row r="38" spans="1:11" x14ac:dyDescent="0.25">
      <c r="B38" s="1">
        <v>30</v>
      </c>
      <c r="C38" s="1">
        <v>550</v>
      </c>
    </row>
    <row r="39" spans="1:11" x14ac:dyDescent="0.25">
      <c r="B39" s="4"/>
      <c r="C39" s="4"/>
    </row>
    <row r="40" spans="1:11" x14ac:dyDescent="0.25">
      <c r="A40" s="5" t="s">
        <v>6</v>
      </c>
      <c r="K40" s="5" t="s">
        <v>13</v>
      </c>
    </row>
    <row r="42" spans="1:11" x14ac:dyDescent="0.25">
      <c r="A42" s="3" t="s">
        <v>29</v>
      </c>
      <c r="B42" s="32" t="s">
        <v>39</v>
      </c>
      <c r="C42" s="32"/>
      <c r="D42" s="32"/>
      <c r="E42" s="32"/>
      <c r="F42" s="32"/>
      <c r="G42" s="32"/>
      <c r="K42" s="6">
        <f>MAX(C9:C38)-MIN(C9:C38)</f>
        <v>400</v>
      </c>
    </row>
    <row r="43" spans="1:11" x14ac:dyDescent="0.25">
      <c r="K43" s="4"/>
    </row>
    <row r="44" spans="1:11" x14ac:dyDescent="0.25">
      <c r="A44" s="3" t="s">
        <v>30</v>
      </c>
      <c r="B44" s="32" t="s">
        <v>40</v>
      </c>
      <c r="C44" s="32"/>
      <c r="D44" s="32"/>
      <c r="E44" s="32"/>
      <c r="F44" s="32"/>
      <c r="G44" s="32"/>
      <c r="H44" s="32"/>
      <c r="K44" s="6">
        <f>_xlfn.VAR.S(C9:C38)</f>
        <v>13163.793103448275</v>
      </c>
    </row>
    <row r="46" spans="1:11" x14ac:dyDescent="0.25">
      <c r="A46" s="3" t="s">
        <v>31</v>
      </c>
      <c r="B46" s="32" t="s">
        <v>41</v>
      </c>
      <c r="C46" s="32"/>
      <c r="D46" s="32"/>
      <c r="E46" s="32"/>
      <c r="F46" s="32"/>
      <c r="G46" s="32"/>
      <c r="H46" s="32"/>
      <c r="I46" s="32"/>
      <c r="J46" s="32"/>
      <c r="K46" s="6">
        <f>SQRT(K44)</f>
        <v>114.73357443855863</v>
      </c>
    </row>
    <row r="47" spans="1:11" x14ac:dyDescent="0.25">
      <c r="B47" s="29"/>
      <c r="C47" s="29"/>
    </row>
  </sheetData>
  <mergeCells count="7">
    <mergeCell ref="B47:C47"/>
    <mergeCell ref="A1:Q1"/>
    <mergeCell ref="A3:Q3"/>
    <mergeCell ref="A6:J6"/>
    <mergeCell ref="B42:G42"/>
    <mergeCell ref="B44:H44"/>
    <mergeCell ref="B46:J4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7E985-1887-4698-B77A-A1E078156AB7}">
  <dimension ref="A1:Q67"/>
  <sheetViews>
    <sheetView workbookViewId="0">
      <selection activeCell="O6" sqref="O6"/>
    </sheetView>
  </sheetViews>
  <sheetFormatPr defaultRowHeight="15" x14ac:dyDescent="0.25"/>
  <cols>
    <col min="1" max="1" width="18" bestFit="1" customWidth="1"/>
    <col min="2" max="2" width="11" bestFit="1" customWidth="1"/>
    <col min="3" max="3" width="20.5703125" bestFit="1" customWidth="1"/>
    <col min="17" max="17" width="20.42578125" customWidth="1"/>
  </cols>
  <sheetData>
    <row r="1" spans="1:17" ht="18.75" x14ac:dyDescent="0.3">
      <c r="A1" s="30" t="s">
        <v>25</v>
      </c>
      <c r="B1" s="30"/>
      <c r="C1" s="30"/>
      <c r="D1" s="30"/>
      <c r="E1" s="30"/>
      <c r="F1" s="30"/>
      <c r="G1" s="30"/>
      <c r="H1" s="30"/>
      <c r="I1" s="30"/>
      <c r="J1" s="30"/>
      <c r="K1" s="30"/>
      <c r="L1" s="30"/>
      <c r="M1" s="30"/>
      <c r="N1" s="30"/>
      <c r="O1" s="30"/>
      <c r="P1" s="30"/>
      <c r="Q1" s="30"/>
    </row>
    <row r="3" spans="1:17" ht="57.75" customHeight="1" x14ac:dyDescent="0.25">
      <c r="A3" s="34" t="s">
        <v>42</v>
      </c>
      <c r="B3" s="31"/>
      <c r="C3" s="31"/>
      <c r="D3" s="31"/>
      <c r="E3" s="31"/>
      <c r="F3" s="31"/>
      <c r="G3" s="31"/>
      <c r="H3" s="31"/>
      <c r="I3" s="31"/>
      <c r="J3" s="31"/>
      <c r="K3" s="31"/>
      <c r="L3" s="31"/>
      <c r="M3" s="31"/>
      <c r="N3" s="31"/>
      <c r="O3" s="31"/>
      <c r="P3" s="31"/>
      <c r="Q3" s="31"/>
    </row>
    <row r="5" spans="1:17" x14ac:dyDescent="0.25">
      <c r="A5" t="s">
        <v>2</v>
      </c>
    </row>
    <row r="6" spans="1:17" x14ac:dyDescent="0.25">
      <c r="A6" s="32" t="s">
        <v>43</v>
      </c>
      <c r="B6" s="32"/>
      <c r="C6" s="32"/>
      <c r="D6" s="32"/>
      <c r="E6" s="32"/>
      <c r="F6" s="32"/>
      <c r="G6" s="32"/>
      <c r="H6" s="32"/>
      <c r="I6" s="32"/>
      <c r="J6" s="32"/>
    </row>
    <row r="8" spans="1:17" x14ac:dyDescent="0.25">
      <c r="B8" s="2" t="s">
        <v>47</v>
      </c>
      <c r="C8" s="2" t="s">
        <v>48</v>
      </c>
    </row>
    <row r="9" spans="1:17" x14ac:dyDescent="0.25">
      <c r="B9" s="1">
        <v>1</v>
      </c>
      <c r="C9" s="1">
        <v>3</v>
      </c>
    </row>
    <row r="10" spans="1:17" x14ac:dyDescent="0.25">
      <c r="B10" s="1">
        <v>2</v>
      </c>
      <c r="C10" s="1">
        <v>5</v>
      </c>
    </row>
    <row r="11" spans="1:17" x14ac:dyDescent="0.25">
      <c r="B11" s="1">
        <v>3</v>
      </c>
      <c r="C11" s="1">
        <v>2</v>
      </c>
    </row>
    <row r="12" spans="1:17" x14ac:dyDescent="0.25">
      <c r="B12" s="1">
        <v>4</v>
      </c>
      <c r="C12" s="1">
        <v>4</v>
      </c>
    </row>
    <row r="13" spans="1:17" x14ac:dyDescent="0.25">
      <c r="B13" s="1">
        <v>5</v>
      </c>
      <c r="C13" s="1">
        <v>6</v>
      </c>
    </row>
    <row r="14" spans="1:17" x14ac:dyDescent="0.25">
      <c r="B14" s="1">
        <v>6</v>
      </c>
      <c r="C14" s="1">
        <v>2</v>
      </c>
    </row>
    <row r="15" spans="1:17" x14ac:dyDescent="0.25">
      <c r="B15" s="1">
        <v>7</v>
      </c>
      <c r="C15" s="1">
        <v>3</v>
      </c>
    </row>
    <row r="16" spans="1:17" x14ac:dyDescent="0.25">
      <c r="B16" s="1">
        <v>8</v>
      </c>
      <c r="C16" s="1">
        <v>4</v>
      </c>
    </row>
    <row r="17" spans="2:3" x14ac:dyDescent="0.25">
      <c r="B17" s="1">
        <v>9</v>
      </c>
      <c r="C17" s="1">
        <v>2</v>
      </c>
    </row>
    <row r="18" spans="2:3" x14ac:dyDescent="0.25">
      <c r="B18" s="1">
        <v>10</v>
      </c>
      <c r="C18" s="1">
        <v>5</v>
      </c>
    </row>
    <row r="19" spans="2:3" x14ac:dyDescent="0.25">
      <c r="B19" s="1">
        <v>11</v>
      </c>
      <c r="C19" s="1">
        <v>7</v>
      </c>
    </row>
    <row r="20" spans="2:3" x14ac:dyDescent="0.25">
      <c r="B20" s="1">
        <v>12</v>
      </c>
      <c r="C20" s="1">
        <v>2</v>
      </c>
    </row>
    <row r="21" spans="2:3" x14ac:dyDescent="0.25">
      <c r="B21" s="1">
        <v>13</v>
      </c>
      <c r="C21" s="1">
        <v>3</v>
      </c>
    </row>
    <row r="22" spans="2:3" x14ac:dyDescent="0.25">
      <c r="B22" s="1">
        <v>14</v>
      </c>
      <c r="C22" s="1">
        <v>4</v>
      </c>
    </row>
    <row r="23" spans="2:3" x14ac:dyDescent="0.25">
      <c r="B23" s="1">
        <v>15</v>
      </c>
      <c r="C23" s="1">
        <v>2</v>
      </c>
    </row>
    <row r="24" spans="2:3" x14ac:dyDescent="0.25">
      <c r="B24" s="1">
        <v>16</v>
      </c>
      <c r="C24" s="1">
        <v>4</v>
      </c>
    </row>
    <row r="25" spans="2:3" x14ac:dyDescent="0.25">
      <c r="B25" s="1">
        <v>17</v>
      </c>
      <c r="C25" s="1">
        <v>2</v>
      </c>
    </row>
    <row r="26" spans="2:3" x14ac:dyDescent="0.25">
      <c r="B26" s="1">
        <v>18</v>
      </c>
      <c r="C26" s="1">
        <v>3</v>
      </c>
    </row>
    <row r="27" spans="2:3" x14ac:dyDescent="0.25">
      <c r="B27" s="1">
        <v>19</v>
      </c>
      <c r="C27" s="1">
        <v>5</v>
      </c>
    </row>
    <row r="28" spans="2:3" x14ac:dyDescent="0.25">
      <c r="B28" s="1">
        <v>20</v>
      </c>
      <c r="C28" s="1">
        <v>6</v>
      </c>
    </row>
    <row r="29" spans="2:3" x14ac:dyDescent="0.25">
      <c r="B29" s="1">
        <v>21</v>
      </c>
      <c r="C29" s="1">
        <v>3</v>
      </c>
    </row>
    <row r="30" spans="2:3" x14ac:dyDescent="0.25">
      <c r="B30" s="1">
        <v>22</v>
      </c>
      <c r="C30" s="1">
        <v>2</v>
      </c>
    </row>
    <row r="31" spans="2:3" x14ac:dyDescent="0.25">
      <c r="B31" s="1">
        <v>23</v>
      </c>
      <c r="C31" s="1">
        <v>1</v>
      </c>
    </row>
    <row r="32" spans="2:3" x14ac:dyDescent="0.25">
      <c r="B32" s="1">
        <v>24</v>
      </c>
      <c r="C32" s="1">
        <v>4</v>
      </c>
    </row>
    <row r="33" spans="2:3" x14ac:dyDescent="0.25">
      <c r="B33" s="1">
        <v>25</v>
      </c>
      <c r="C33" s="1">
        <v>2</v>
      </c>
    </row>
    <row r="34" spans="2:3" x14ac:dyDescent="0.25">
      <c r="B34" s="1">
        <v>26</v>
      </c>
      <c r="C34" s="1">
        <v>4</v>
      </c>
    </row>
    <row r="35" spans="2:3" x14ac:dyDescent="0.25">
      <c r="B35" s="1">
        <v>27</v>
      </c>
      <c r="C35" s="1">
        <v>5</v>
      </c>
    </row>
    <row r="36" spans="2:3" x14ac:dyDescent="0.25">
      <c r="B36" s="1">
        <v>28</v>
      </c>
      <c r="C36" s="1">
        <v>3</v>
      </c>
    </row>
    <row r="37" spans="2:3" x14ac:dyDescent="0.25">
      <c r="B37" s="1">
        <v>29</v>
      </c>
      <c r="C37" s="1">
        <v>2</v>
      </c>
    </row>
    <row r="38" spans="2:3" x14ac:dyDescent="0.25">
      <c r="B38" s="1">
        <v>30</v>
      </c>
      <c r="C38" s="1">
        <v>7</v>
      </c>
    </row>
    <row r="39" spans="2:3" x14ac:dyDescent="0.25">
      <c r="B39" s="1">
        <v>31</v>
      </c>
      <c r="C39" s="1">
        <v>2</v>
      </c>
    </row>
    <row r="40" spans="2:3" x14ac:dyDescent="0.25">
      <c r="B40" s="1">
        <v>32</v>
      </c>
      <c r="C40" s="1">
        <v>3</v>
      </c>
    </row>
    <row r="41" spans="2:3" x14ac:dyDescent="0.25">
      <c r="B41" s="1">
        <v>33</v>
      </c>
      <c r="C41" s="1">
        <v>4</v>
      </c>
    </row>
    <row r="42" spans="2:3" x14ac:dyDescent="0.25">
      <c r="B42" s="1">
        <v>34</v>
      </c>
      <c r="C42" s="1">
        <v>5</v>
      </c>
    </row>
    <row r="43" spans="2:3" x14ac:dyDescent="0.25">
      <c r="B43" s="1">
        <v>35</v>
      </c>
      <c r="C43" s="1">
        <v>1</v>
      </c>
    </row>
    <row r="44" spans="2:3" x14ac:dyDescent="0.25">
      <c r="B44" s="1">
        <v>36</v>
      </c>
      <c r="C44" s="1">
        <v>6</v>
      </c>
    </row>
    <row r="45" spans="2:3" x14ac:dyDescent="0.25">
      <c r="B45" s="1">
        <v>37</v>
      </c>
      <c r="C45" s="1">
        <v>2</v>
      </c>
    </row>
    <row r="46" spans="2:3" x14ac:dyDescent="0.25">
      <c r="B46" s="1">
        <v>38</v>
      </c>
      <c r="C46" s="1">
        <v>4</v>
      </c>
    </row>
    <row r="47" spans="2:3" x14ac:dyDescent="0.25">
      <c r="B47" s="1">
        <v>39</v>
      </c>
      <c r="C47" s="1">
        <v>3</v>
      </c>
    </row>
    <row r="48" spans="2:3" x14ac:dyDescent="0.25">
      <c r="B48" s="1">
        <v>40</v>
      </c>
      <c r="C48" s="1">
        <v>5</v>
      </c>
    </row>
    <row r="49" spans="1:11" x14ac:dyDescent="0.25">
      <c r="B49" s="1">
        <v>41</v>
      </c>
      <c r="C49" s="1">
        <v>3</v>
      </c>
    </row>
    <row r="50" spans="1:11" x14ac:dyDescent="0.25">
      <c r="B50" s="1">
        <v>42</v>
      </c>
      <c r="C50" s="1">
        <v>2</v>
      </c>
    </row>
    <row r="51" spans="1:11" x14ac:dyDescent="0.25">
      <c r="B51" s="1">
        <v>43</v>
      </c>
      <c r="C51" s="1">
        <v>4</v>
      </c>
    </row>
    <row r="52" spans="1:11" x14ac:dyDescent="0.25">
      <c r="B52" s="1">
        <v>44</v>
      </c>
      <c r="C52" s="1">
        <v>2</v>
      </c>
    </row>
    <row r="53" spans="1:11" x14ac:dyDescent="0.25">
      <c r="B53" s="1">
        <v>45</v>
      </c>
      <c r="C53" s="1">
        <v>6</v>
      </c>
    </row>
    <row r="54" spans="1:11" x14ac:dyDescent="0.25">
      <c r="B54" s="1">
        <v>46</v>
      </c>
      <c r="C54" s="1">
        <v>3</v>
      </c>
    </row>
    <row r="55" spans="1:11" x14ac:dyDescent="0.25">
      <c r="B55" s="1">
        <v>47</v>
      </c>
      <c r="C55" s="1">
        <v>2</v>
      </c>
    </row>
    <row r="56" spans="1:11" x14ac:dyDescent="0.25">
      <c r="B56" s="1">
        <v>48</v>
      </c>
      <c r="C56" s="1">
        <v>4</v>
      </c>
    </row>
    <row r="57" spans="1:11" x14ac:dyDescent="0.25">
      <c r="B57" s="1">
        <v>49</v>
      </c>
      <c r="C57" s="1">
        <v>5</v>
      </c>
    </row>
    <row r="58" spans="1:11" x14ac:dyDescent="0.25">
      <c r="B58" s="1">
        <v>50</v>
      </c>
      <c r="C58" s="1">
        <v>3</v>
      </c>
    </row>
    <row r="59" spans="1:11" x14ac:dyDescent="0.25">
      <c r="B59" s="4"/>
      <c r="C59" s="4"/>
    </row>
    <row r="60" spans="1:11" x14ac:dyDescent="0.25">
      <c r="A60" s="5" t="s">
        <v>6</v>
      </c>
      <c r="K60" s="5" t="s">
        <v>13</v>
      </c>
    </row>
    <row r="62" spans="1:11" x14ac:dyDescent="0.25">
      <c r="A62" s="3" t="s">
        <v>29</v>
      </c>
      <c r="B62" s="32" t="s">
        <v>44</v>
      </c>
      <c r="C62" s="32"/>
      <c r="D62" s="32"/>
      <c r="E62" s="32"/>
      <c r="F62" s="32"/>
      <c r="G62" s="32"/>
      <c r="K62" s="6">
        <f>MAX(C9:C58)-MIN(C9:C58)</f>
        <v>6</v>
      </c>
    </row>
    <row r="63" spans="1:11" x14ac:dyDescent="0.25">
      <c r="K63" s="4"/>
    </row>
    <row r="64" spans="1:11" x14ac:dyDescent="0.25">
      <c r="A64" s="3" t="s">
        <v>30</v>
      </c>
      <c r="B64" s="32" t="s">
        <v>45</v>
      </c>
      <c r="C64" s="32"/>
      <c r="D64" s="32"/>
      <c r="E64" s="32"/>
      <c r="F64" s="32"/>
      <c r="G64" s="32"/>
      <c r="H64" s="32"/>
      <c r="K64" s="6">
        <f>_xlfn.VAR.S(C9:C58)</f>
        <v>2.3363265306122454</v>
      </c>
    </row>
    <row r="66" spans="1:11" x14ac:dyDescent="0.25">
      <c r="A66" s="3" t="s">
        <v>31</v>
      </c>
      <c r="B66" s="32" t="s">
        <v>46</v>
      </c>
      <c r="C66" s="32"/>
      <c r="D66" s="32"/>
      <c r="E66" s="32"/>
      <c r="F66" s="32"/>
      <c r="G66" s="32"/>
      <c r="H66" s="32"/>
      <c r="I66" s="32"/>
      <c r="J66" s="32"/>
      <c r="K66" s="6">
        <f>SQRT(K64)</f>
        <v>1.5285046714394579</v>
      </c>
    </row>
    <row r="67" spans="1:11" x14ac:dyDescent="0.25">
      <c r="B67" s="29"/>
      <c r="C67" s="29"/>
    </row>
  </sheetData>
  <mergeCells count="7">
    <mergeCell ref="B67:C67"/>
    <mergeCell ref="A1:Q1"/>
    <mergeCell ref="A3:Q3"/>
    <mergeCell ref="A6:J6"/>
    <mergeCell ref="B62:G62"/>
    <mergeCell ref="B64:H64"/>
    <mergeCell ref="B66:J6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F789-1C62-4AF2-94BC-399D23FB7F5B}">
  <dimension ref="A1:Q28"/>
  <sheetViews>
    <sheetView topLeftCell="A3" workbookViewId="0">
      <selection activeCell="A22" sqref="A22"/>
    </sheetView>
  </sheetViews>
  <sheetFormatPr defaultRowHeight="15" x14ac:dyDescent="0.25"/>
  <cols>
    <col min="1" max="1" width="28.42578125" bestFit="1" customWidth="1"/>
    <col min="2" max="2" width="11" bestFit="1" customWidth="1"/>
    <col min="3" max="3" width="20.5703125"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49</v>
      </c>
      <c r="B3" s="34"/>
      <c r="C3" s="34"/>
      <c r="D3" s="34"/>
      <c r="E3" s="34"/>
      <c r="F3" s="34"/>
      <c r="G3" s="34"/>
      <c r="H3" s="34"/>
      <c r="I3" s="34"/>
      <c r="J3" s="34"/>
      <c r="K3" s="8"/>
      <c r="L3" s="8"/>
      <c r="M3" s="8"/>
      <c r="N3" s="8"/>
      <c r="O3" s="8"/>
      <c r="P3" s="8"/>
      <c r="Q3" s="8"/>
    </row>
    <row r="5" spans="1:17" x14ac:dyDescent="0.25">
      <c r="A5" t="s">
        <v>2</v>
      </c>
    </row>
    <row r="6" spans="1:17" x14ac:dyDescent="0.25">
      <c r="A6" s="32" t="s">
        <v>50</v>
      </c>
      <c r="B6" s="32"/>
      <c r="C6" s="32"/>
      <c r="D6" s="32"/>
      <c r="E6" s="32"/>
      <c r="F6" s="32"/>
      <c r="G6" s="32"/>
      <c r="H6" s="32"/>
      <c r="I6" s="32"/>
      <c r="J6" s="32"/>
    </row>
    <row r="7" spans="1:17" x14ac:dyDescent="0.25"/>
    <row r="8" spans="1:17" x14ac:dyDescent="0.25">
      <c r="B8" s="2" t="s">
        <v>51</v>
      </c>
      <c r="C8" s="2" t="s">
        <v>52</v>
      </c>
    </row>
    <row r="9" spans="1:17" x14ac:dyDescent="0.25">
      <c r="B9" s="1">
        <v>1</v>
      </c>
      <c r="C9" s="1">
        <v>120</v>
      </c>
    </row>
    <row r="10" spans="1:17" x14ac:dyDescent="0.25">
      <c r="B10" s="1">
        <v>2</v>
      </c>
      <c r="C10" s="1">
        <v>150</v>
      </c>
    </row>
    <row r="11" spans="1:17" x14ac:dyDescent="0.25">
      <c r="B11" s="1">
        <v>3</v>
      </c>
      <c r="C11" s="1">
        <v>110</v>
      </c>
    </row>
    <row r="12" spans="1:17" x14ac:dyDescent="0.25">
      <c r="B12" s="1">
        <v>4</v>
      </c>
      <c r="C12" s="1">
        <v>135</v>
      </c>
    </row>
    <row r="13" spans="1:17" x14ac:dyDescent="0.25">
      <c r="B13" s="1">
        <v>5</v>
      </c>
      <c r="C13" s="1">
        <v>125</v>
      </c>
    </row>
    <row r="14" spans="1:17" x14ac:dyDescent="0.25">
      <c r="B14" s="1">
        <v>6</v>
      </c>
      <c r="C14" s="1">
        <v>140</v>
      </c>
    </row>
    <row r="15" spans="1:17" x14ac:dyDescent="0.25">
      <c r="B15" s="1">
        <v>7</v>
      </c>
      <c r="C15" s="1">
        <v>130</v>
      </c>
    </row>
    <row r="16" spans="1:17" x14ac:dyDescent="0.25">
      <c r="B16" s="1">
        <v>8</v>
      </c>
      <c r="C16" s="1">
        <v>155</v>
      </c>
    </row>
    <row r="17" spans="1:11" x14ac:dyDescent="0.25">
      <c r="B17" s="1">
        <v>9</v>
      </c>
      <c r="C17" s="1">
        <v>115</v>
      </c>
    </row>
    <row r="18" spans="1:11" x14ac:dyDescent="0.25">
      <c r="B18" s="1">
        <v>10</v>
      </c>
      <c r="C18" s="1">
        <v>145</v>
      </c>
    </row>
    <row r="19" spans="1:11" x14ac:dyDescent="0.25">
      <c r="B19" s="1">
        <v>11</v>
      </c>
      <c r="C19" s="1">
        <v>135</v>
      </c>
    </row>
    <row r="20" spans="1:11" x14ac:dyDescent="0.25">
      <c r="B20" s="1">
        <v>12</v>
      </c>
      <c r="C20" s="1">
        <v>130</v>
      </c>
    </row>
    <row r="21" spans="1:11" x14ac:dyDescent="0.25">
      <c r="B21" s="4"/>
      <c r="C21" s="4"/>
    </row>
    <row r="22" spans="1:11" x14ac:dyDescent="0.25">
      <c r="A22" s="5" t="s">
        <v>6</v>
      </c>
      <c r="K22" s="5" t="s">
        <v>13</v>
      </c>
    </row>
    <row r="24" spans="1:11" x14ac:dyDescent="0.25">
      <c r="A24" s="3" t="s">
        <v>53</v>
      </c>
      <c r="B24" s="32" t="s">
        <v>55</v>
      </c>
      <c r="C24" s="32"/>
      <c r="D24" s="32"/>
      <c r="E24" s="32"/>
      <c r="F24" s="32"/>
      <c r="G24" s="32"/>
      <c r="K24" s="6">
        <f>AVERAGE(C9:C20)</f>
        <v>132.5</v>
      </c>
    </row>
    <row r="25" spans="1:11" x14ac:dyDescent="0.25">
      <c r="K25" s="4"/>
    </row>
    <row r="26" spans="1:11" x14ac:dyDescent="0.25">
      <c r="A26" s="3" t="s">
        <v>54</v>
      </c>
      <c r="B26" s="32" t="s">
        <v>56</v>
      </c>
      <c r="C26" s="32"/>
      <c r="D26" s="32"/>
      <c r="E26" s="32"/>
      <c r="F26" s="32"/>
      <c r="G26" s="32"/>
      <c r="H26" s="32"/>
      <c r="K26" s="6">
        <f>MAX(C9:C20)-MIN(C9:C20)</f>
        <v>45</v>
      </c>
    </row>
    <row r="28" spans="1:11" x14ac:dyDescent="0.25">
      <c r="B28" s="29"/>
      <c r="C28" s="29"/>
    </row>
  </sheetData>
  <mergeCells count="6">
    <mergeCell ref="B28:C28"/>
    <mergeCell ref="A3:J3"/>
    <mergeCell ref="A1:J1"/>
    <mergeCell ref="A6:J6"/>
    <mergeCell ref="B24:G24"/>
    <mergeCell ref="B26:H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9C87-565A-494B-8655-84B020E5B806}">
  <dimension ref="A1:Q66"/>
  <sheetViews>
    <sheetView topLeftCell="A48" workbookViewId="0">
      <selection activeCell="A8" sqref="A8:XFD8"/>
    </sheetView>
  </sheetViews>
  <sheetFormatPr defaultRowHeight="15" x14ac:dyDescent="0.25"/>
  <cols>
    <col min="1" max="1" width="28.42578125" bestFit="1" customWidth="1"/>
    <col min="2" max="2" width="11" bestFit="1" customWidth="1"/>
    <col min="3" max="3" width="20.5703125" bestFit="1"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57</v>
      </c>
      <c r="B3" s="34"/>
      <c r="C3" s="34"/>
      <c r="D3" s="34"/>
      <c r="E3" s="34"/>
      <c r="F3" s="34"/>
      <c r="G3" s="34"/>
      <c r="H3" s="34"/>
      <c r="I3" s="34"/>
      <c r="J3" s="34"/>
      <c r="K3" s="8"/>
      <c r="L3" s="8"/>
      <c r="M3" s="8"/>
      <c r="N3" s="8"/>
      <c r="O3" s="8"/>
      <c r="P3" s="8"/>
      <c r="Q3" s="8"/>
    </row>
    <row r="5" spans="1:17" x14ac:dyDescent="0.25">
      <c r="A5" t="s">
        <v>2</v>
      </c>
    </row>
    <row r="6" spans="1:17" x14ac:dyDescent="0.25">
      <c r="A6" s="32" t="s">
        <v>58</v>
      </c>
      <c r="B6" s="32"/>
      <c r="C6" s="32"/>
      <c r="D6" s="32"/>
      <c r="E6" s="32"/>
      <c r="F6" s="32"/>
      <c r="G6" s="32"/>
      <c r="H6" s="32"/>
      <c r="I6" s="32"/>
      <c r="J6" s="32"/>
    </row>
    <row r="7" spans="1:17" x14ac:dyDescent="0.25"/>
    <row r="8" spans="1:17" x14ac:dyDescent="0.25">
      <c r="B8" s="2" t="s">
        <v>16</v>
      </c>
      <c r="C8" s="2" t="s">
        <v>61</v>
      </c>
    </row>
    <row r="9" spans="1:17" x14ac:dyDescent="0.25">
      <c r="B9" s="1">
        <v>1</v>
      </c>
      <c r="C9" s="1">
        <v>8</v>
      </c>
    </row>
    <row r="10" spans="1:17" x14ac:dyDescent="0.25">
      <c r="B10" s="1">
        <v>2</v>
      </c>
      <c r="C10" s="1">
        <v>7</v>
      </c>
    </row>
    <row r="11" spans="1:17" x14ac:dyDescent="0.25">
      <c r="B11" s="1">
        <v>3</v>
      </c>
      <c r="C11" s="1">
        <v>9</v>
      </c>
    </row>
    <row r="12" spans="1:17" x14ac:dyDescent="0.25">
      <c r="B12" s="1">
        <v>4</v>
      </c>
      <c r="C12" s="1">
        <v>6</v>
      </c>
    </row>
    <row r="13" spans="1:17" x14ac:dyDescent="0.25">
      <c r="B13" s="1">
        <v>5</v>
      </c>
      <c r="C13" s="1">
        <v>7</v>
      </c>
    </row>
    <row r="14" spans="1:17" x14ac:dyDescent="0.25">
      <c r="B14" s="1">
        <v>6</v>
      </c>
      <c r="C14" s="1">
        <v>8</v>
      </c>
    </row>
    <row r="15" spans="1:17" x14ac:dyDescent="0.25">
      <c r="B15" s="1">
        <v>7</v>
      </c>
      <c r="C15" s="1">
        <v>9</v>
      </c>
    </row>
    <row r="16" spans="1:17" x14ac:dyDescent="0.25">
      <c r="B16" s="1">
        <v>8</v>
      </c>
      <c r="C16" s="1">
        <v>8</v>
      </c>
    </row>
    <row r="17" spans="2:3" x14ac:dyDescent="0.25">
      <c r="B17" s="1">
        <v>9</v>
      </c>
      <c r="C17" s="1">
        <v>7</v>
      </c>
    </row>
    <row r="18" spans="2:3" x14ac:dyDescent="0.25">
      <c r="B18" s="1">
        <v>10</v>
      </c>
      <c r="C18" s="1">
        <v>6</v>
      </c>
    </row>
    <row r="19" spans="2:3" x14ac:dyDescent="0.25">
      <c r="B19" s="1">
        <v>11</v>
      </c>
      <c r="C19" s="1">
        <v>8</v>
      </c>
    </row>
    <row r="20" spans="2:3" x14ac:dyDescent="0.25">
      <c r="B20" s="1">
        <v>12</v>
      </c>
      <c r="C20" s="1">
        <v>9</v>
      </c>
    </row>
    <row r="21" spans="2:3" x14ac:dyDescent="0.25">
      <c r="B21" s="1">
        <v>13</v>
      </c>
      <c r="C21" s="1">
        <v>7</v>
      </c>
    </row>
    <row r="22" spans="2:3" x14ac:dyDescent="0.25">
      <c r="B22" s="1">
        <v>14</v>
      </c>
      <c r="C22" s="1">
        <v>8</v>
      </c>
    </row>
    <row r="23" spans="2:3" x14ac:dyDescent="0.25">
      <c r="B23" s="1">
        <v>15</v>
      </c>
      <c r="C23" s="1">
        <v>7</v>
      </c>
    </row>
    <row r="24" spans="2:3" x14ac:dyDescent="0.25">
      <c r="B24" s="1">
        <v>16</v>
      </c>
      <c r="C24" s="1">
        <v>6</v>
      </c>
    </row>
    <row r="25" spans="2:3" x14ac:dyDescent="0.25">
      <c r="B25" s="1">
        <v>17</v>
      </c>
      <c r="C25" s="1">
        <v>8</v>
      </c>
    </row>
    <row r="26" spans="2:3" x14ac:dyDescent="0.25">
      <c r="B26" s="1">
        <v>18</v>
      </c>
      <c r="C26" s="1">
        <v>9</v>
      </c>
    </row>
    <row r="27" spans="2:3" x14ac:dyDescent="0.25">
      <c r="B27" s="1">
        <v>19</v>
      </c>
      <c r="C27" s="1">
        <v>6</v>
      </c>
    </row>
    <row r="28" spans="2:3" x14ac:dyDescent="0.25">
      <c r="B28" s="1">
        <v>20</v>
      </c>
      <c r="C28" s="1">
        <v>7</v>
      </c>
    </row>
    <row r="29" spans="2:3" x14ac:dyDescent="0.25">
      <c r="B29" s="1">
        <v>21</v>
      </c>
      <c r="C29" s="1">
        <v>8</v>
      </c>
    </row>
    <row r="30" spans="2:3" x14ac:dyDescent="0.25">
      <c r="B30" s="1">
        <v>22</v>
      </c>
      <c r="C30" s="1">
        <v>9</v>
      </c>
    </row>
    <row r="31" spans="2:3" x14ac:dyDescent="0.25">
      <c r="B31" s="1">
        <v>23</v>
      </c>
      <c r="C31" s="1">
        <v>7</v>
      </c>
    </row>
    <row r="32" spans="2:3" x14ac:dyDescent="0.25">
      <c r="B32" s="1">
        <v>24</v>
      </c>
      <c r="C32" s="1">
        <v>6</v>
      </c>
    </row>
    <row r="33" spans="2:3" x14ac:dyDescent="0.25">
      <c r="B33" s="1">
        <v>25</v>
      </c>
      <c r="C33" s="1">
        <v>7</v>
      </c>
    </row>
    <row r="34" spans="2:3" x14ac:dyDescent="0.25">
      <c r="B34" s="1">
        <v>26</v>
      </c>
      <c r="C34" s="1">
        <v>8</v>
      </c>
    </row>
    <row r="35" spans="2:3" x14ac:dyDescent="0.25">
      <c r="B35" s="1">
        <v>27</v>
      </c>
      <c r="C35" s="1">
        <v>9</v>
      </c>
    </row>
    <row r="36" spans="2:3" x14ac:dyDescent="0.25">
      <c r="B36" s="1">
        <v>28</v>
      </c>
      <c r="C36" s="1">
        <v>8</v>
      </c>
    </row>
    <row r="37" spans="2:3" x14ac:dyDescent="0.25">
      <c r="B37" s="1">
        <v>29</v>
      </c>
      <c r="C37" s="1">
        <v>7</v>
      </c>
    </row>
    <row r="38" spans="2:3" x14ac:dyDescent="0.25">
      <c r="B38" s="1">
        <v>30</v>
      </c>
      <c r="C38" s="1">
        <v>6</v>
      </c>
    </row>
    <row r="39" spans="2:3" x14ac:dyDescent="0.25">
      <c r="B39" s="1">
        <v>31</v>
      </c>
      <c r="C39" s="1">
        <v>9</v>
      </c>
    </row>
    <row r="40" spans="2:3" x14ac:dyDescent="0.25">
      <c r="B40" s="1">
        <v>32</v>
      </c>
      <c r="C40" s="1">
        <v>8</v>
      </c>
    </row>
    <row r="41" spans="2:3" x14ac:dyDescent="0.25">
      <c r="B41" s="1">
        <v>33</v>
      </c>
      <c r="C41" s="1">
        <v>7</v>
      </c>
    </row>
    <row r="42" spans="2:3" x14ac:dyDescent="0.25">
      <c r="B42" s="1">
        <v>34</v>
      </c>
      <c r="C42" s="1">
        <v>6</v>
      </c>
    </row>
    <row r="43" spans="2:3" x14ac:dyDescent="0.25">
      <c r="B43" s="1">
        <v>35</v>
      </c>
      <c r="C43" s="1">
        <v>8</v>
      </c>
    </row>
    <row r="44" spans="2:3" x14ac:dyDescent="0.25">
      <c r="B44" s="1">
        <v>36</v>
      </c>
      <c r="C44" s="1">
        <v>9</v>
      </c>
    </row>
    <row r="45" spans="2:3" x14ac:dyDescent="0.25">
      <c r="B45" s="1">
        <v>37</v>
      </c>
      <c r="C45" s="1">
        <v>7</v>
      </c>
    </row>
    <row r="46" spans="2:3" x14ac:dyDescent="0.25">
      <c r="B46" s="1">
        <v>38</v>
      </c>
      <c r="C46" s="1">
        <v>8</v>
      </c>
    </row>
    <row r="47" spans="2:3" x14ac:dyDescent="0.25">
      <c r="B47" s="1">
        <v>39</v>
      </c>
      <c r="C47" s="1">
        <v>7</v>
      </c>
    </row>
    <row r="48" spans="2:3" x14ac:dyDescent="0.25">
      <c r="B48" s="1">
        <v>40</v>
      </c>
      <c r="C48" s="1">
        <v>6</v>
      </c>
    </row>
    <row r="49" spans="1:13" x14ac:dyDescent="0.25">
      <c r="B49" s="1">
        <v>41</v>
      </c>
      <c r="C49" s="1">
        <v>9</v>
      </c>
    </row>
    <row r="50" spans="1:13" x14ac:dyDescent="0.25">
      <c r="B50" s="1">
        <v>42</v>
      </c>
      <c r="C50" s="1">
        <v>8</v>
      </c>
    </row>
    <row r="51" spans="1:13" x14ac:dyDescent="0.25">
      <c r="B51" s="1">
        <v>43</v>
      </c>
      <c r="C51" s="1">
        <v>7</v>
      </c>
    </row>
    <row r="52" spans="1:13" x14ac:dyDescent="0.25">
      <c r="B52" s="1">
        <v>44</v>
      </c>
      <c r="C52" s="1">
        <v>6</v>
      </c>
    </row>
    <row r="53" spans="1:13" x14ac:dyDescent="0.25">
      <c r="B53" s="1">
        <v>45</v>
      </c>
      <c r="C53" s="1">
        <v>7</v>
      </c>
    </row>
    <row r="54" spans="1:13" x14ac:dyDescent="0.25">
      <c r="B54" s="1">
        <v>46</v>
      </c>
      <c r="C54" s="1">
        <v>8</v>
      </c>
    </row>
    <row r="55" spans="1:13" x14ac:dyDescent="0.25">
      <c r="B55" s="1">
        <v>47</v>
      </c>
      <c r="C55" s="1">
        <v>9</v>
      </c>
    </row>
    <row r="56" spans="1:13" x14ac:dyDescent="0.25">
      <c r="B56" s="1">
        <v>48</v>
      </c>
      <c r="C56" s="1">
        <v>8</v>
      </c>
    </row>
    <row r="57" spans="1:13" x14ac:dyDescent="0.25">
      <c r="B57" s="1">
        <v>49</v>
      </c>
      <c r="C57" s="1">
        <v>7</v>
      </c>
    </row>
    <row r="58" spans="1:13" x14ac:dyDescent="0.25">
      <c r="B58" s="1">
        <v>50</v>
      </c>
      <c r="C58" s="1">
        <v>6</v>
      </c>
    </row>
    <row r="59" spans="1:13" x14ac:dyDescent="0.25">
      <c r="B59" s="4"/>
      <c r="C59" s="4"/>
    </row>
    <row r="60" spans="1:13" x14ac:dyDescent="0.25">
      <c r="A60" s="5" t="s">
        <v>6</v>
      </c>
      <c r="K60" s="5" t="s">
        <v>13</v>
      </c>
    </row>
    <row r="62" spans="1:13" x14ac:dyDescent="0.25">
      <c r="A62" s="3" t="s">
        <v>53</v>
      </c>
      <c r="B62" s="32" t="s">
        <v>59</v>
      </c>
      <c r="C62" s="32"/>
      <c r="D62" s="32"/>
      <c r="E62" s="32"/>
      <c r="F62" s="32"/>
      <c r="G62" s="32"/>
      <c r="K62" s="6">
        <f>AVERAGE(C9:C58)</f>
        <v>7.5</v>
      </c>
    </row>
    <row r="63" spans="1:13" x14ac:dyDescent="0.25">
      <c r="K63" s="4"/>
      <c r="M63" s="5" t="s">
        <v>62</v>
      </c>
    </row>
    <row r="64" spans="1:13" x14ac:dyDescent="0.25">
      <c r="A64" s="3" t="s">
        <v>54</v>
      </c>
      <c r="B64" s="32" t="s">
        <v>60</v>
      </c>
      <c r="C64" s="32"/>
      <c r="D64" s="32"/>
      <c r="E64" s="32"/>
      <c r="F64" s="32"/>
      <c r="G64" s="32"/>
      <c r="H64" s="32"/>
      <c r="K64" s="6">
        <f>SQRT(M64)</f>
        <v>1.0350983390135313</v>
      </c>
      <c r="M64" s="6">
        <f>_xlfn.VAR.S(C9:C58)</f>
        <v>1.0714285714285714</v>
      </c>
    </row>
    <row r="66" spans="2:3" x14ac:dyDescent="0.25">
      <c r="B66" s="29"/>
      <c r="C66" s="29"/>
    </row>
  </sheetData>
  <mergeCells count="6">
    <mergeCell ref="B66:C66"/>
    <mergeCell ref="A1:J1"/>
    <mergeCell ref="A3:J3"/>
    <mergeCell ref="A6:J6"/>
    <mergeCell ref="B62:G62"/>
    <mergeCell ref="B64:H6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0F17-3233-4D26-9CB2-F9D488540B4E}">
  <dimension ref="A1:Q117"/>
  <sheetViews>
    <sheetView topLeftCell="A93" workbookViewId="0">
      <selection activeCell="A8" sqref="A8:XFD108"/>
    </sheetView>
  </sheetViews>
  <sheetFormatPr defaultRowHeight="15" x14ac:dyDescent="0.25"/>
  <cols>
    <col min="1" max="1" width="28.42578125" bestFit="1" customWidth="1"/>
    <col min="2" max="2" width="11" bestFit="1" customWidth="1"/>
    <col min="3" max="3" width="20.5703125" bestFit="1" customWidth="1"/>
    <col min="13" max="13" width="12" bestFit="1" customWidth="1"/>
    <col min="17" max="17" width="20.42578125" customWidth="1"/>
  </cols>
  <sheetData>
    <row r="1" spans="1:17" ht="18.75" x14ac:dyDescent="0.3">
      <c r="A1" s="35" t="s">
        <v>25</v>
      </c>
      <c r="B1" s="35"/>
      <c r="C1" s="35"/>
      <c r="D1" s="35"/>
      <c r="E1" s="35"/>
      <c r="F1" s="35"/>
      <c r="G1" s="35"/>
      <c r="H1" s="35"/>
      <c r="I1" s="35"/>
      <c r="J1" s="35"/>
      <c r="K1" s="9"/>
      <c r="L1" s="9"/>
      <c r="M1" s="9"/>
      <c r="N1" s="9"/>
      <c r="O1" s="9"/>
      <c r="P1" s="9"/>
      <c r="Q1" s="9"/>
    </row>
    <row r="3" spans="1:17" ht="57.75" customHeight="1" x14ac:dyDescent="0.25">
      <c r="A3" s="34" t="s">
        <v>63</v>
      </c>
      <c r="B3" s="34"/>
      <c r="C3" s="34"/>
      <c r="D3" s="34"/>
      <c r="E3" s="34"/>
      <c r="F3" s="34"/>
      <c r="G3" s="34"/>
      <c r="H3" s="34"/>
      <c r="I3" s="34"/>
      <c r="J3" s="34"/>
      <c r="K3" s="8"/>
      <c r="L3" s="8"/>
      <c r="M3" s="8"/>
      <c r="N3" s="8"/>
      <c r="O3" s="8"/>
      <c r="P3" s="8"/>
      <c r="Q3" s="8"/>
    </row>
    <row r="5" spans="1:17" x14ac:dyDescent="0.25">
      <c r="A5" t="s">
        <v>2</v>
      </c>
    </row>
    <row r="6" spans="1:17" x14ac:dyDescent="0.25">
      <c r="A6" s="32" t="s">
        <v>64</v>
      </c>
      <c r="B6" s="32"/>
      <c r="C6" s="32"/>
      <c r="D6" s="32"/>
      <c r="E6" s="32"/>
      <c r="F6" s="32"/>
      <c r="G6" s="32"/>
      <c r="H6" s="32"/>
      <c r="I6" s="32"/>
      <c r="J6" s="32"/>
    </row>
    <row r="7" spans="1:17" x14ac:dyDescent="0.25"/>
    <row r="8" spans="1:17" x14ac:dyDescent="0.25">
      <c r="B8" s="2" t="s">
        <v>16</v>
      </c>
      <c r="C8" s="2" t="s">
        <v>17</v>
      </c>
    </row>
    <row r="9" spans="1:17" x14ac:dyDescent="0.25">
      <c r="B9" s="1">
        <v>1</v>
      </c>
      <c r="C9" s="1">
        <v>10</v>
      </c>
    </row>
    <row r="10" spans="1:17" x14ac:dyDescent="0.25">
      <c r="B10" s="1">
        <v>2</v>
      </c>
      <c r="C10" s="1">
        <v>15</v>
      </c>
    </row>
    <row r="11" spans="1:17" x14ac:dyDescent="0.25">
      <c r="B11" s="1">
        <v>3</v>
      </c>
      <c r="C11" s="1">
        <v>12</v>
      </c>
    </row>
    <row r="12" spans="1:17" x14ac:dyDescent="0.25">
      <c r="B12" s="1">
        <v>4</v>
      </c>
      <c r="C12" s="1">
        <v>18</v>
      </c>
    </row>
    <row r="13" spans="1:17" x14ac:dyDescent="0.25">
      <c r="B13" s="1">
        <v>5</v>
      </c>
      <c r="C13" s="1">
        <v>20</v>
      </c>
    </row>
    <row r="14" spans="1:17" x14ac:dyDescent="0.25">
      <c r="B14" s="1">
        <v>6</v>
      </c>
      <c r="C14" s="1">
        <v>25</v>
      </c>
    </row>
    <row r="15" spans="1:17" x14ac:dyDescent="0.25">
      <c r="B15" s="1">
        <v>7</v>
      </c>
      <c r="C15" s="1">
        <v>8</v>
      </c>
    </row>
    <row r="16" spans="1:17" x14ac:dyDescent="0.25">
      <c r="B16" s="1">
        <v>8</v>
      </c>
      <c r="C16" s="1">
        <v>14</v>
      </c>
    </row>
    <row r="17" spans="2:3" x14ac:dyDescent="0.25">
      <c r="B17" s="1">
        <v>9</v>
      </c>
      <c r="C17" s="1">
        <v>16</v>
      </c>
    </row>
    <row r="18" spans="2:3" x14ac:dyDescent="0.25">
      <c r="B18" s="1">
        <v>10</v>
      </c>
      <c r="C18" s="1">
        <v>22</v>
      </c>
    </row>
    <row r="19" spans="2:3" x14ac:dyDescent="0.25">
      <c r="B19" s="1">
        <v>11</v>
      </c>
      <c r="C19" s="1">
        <v>9</v>
      </c>
    </row>
    <row r="20" spans="2:3" x14ac:dyDescent="0.25">
      <c r="B20" s="1">
        <v>12</v>
      </c>
      <c r="C20" s="1">
        <v>17</v>
      </c>
    </row>
    <row r="21" spans="2:3" x14ac:dyDescent="0.25">
      <c r="B21" s="1">
        <v>13</v>
      </c>
      <c r="C21" s="1">
        <v>11</v>
      </c>
    </row>
    <row r="22" spans="2:3" x14ac:dyDescent="0.25">
      <c r="B22" s="1">
        <v>14</v>
      </c>
      <c r="C22" s="1">
        <v>13</v>
      </c>
    </row>
    <row r="23" spans="2:3" x14ac:dyDescent="0.25">
      <c r="B23" s="1">
        <v>15</v>
      </c>
      <c r="C23" s="1">
        <v>19</v>
      </c>
    </row>
    <row r="24" spans="2:3" x14ac:dyDescent="0.25">
      <c r="B24" s="1">
        <v>16</v>
      </c>
      <c r="C24" s="1">
        <v>23</v>
      </c>
    </row>
    <row r="25" spans="2:3" x14ac:dyDescent="0.25">
      <c r="B25" s="1">
        <v>17</v>
      </c>
      <c r="C25" s="1">
        <v>21</v>
      </c>
    </row>
    <row r="26" spans="2:3" x14ac:dyDescent="0.25">
      <c r="B26" s="1">
        <v>18</v>
      </c>
      <c r="C26" s="1">
        <v>16</v>
      </c>
    </row>
    <row r="27" spans="2:3" x14ac:dyDescent="0.25">
      <c r="B27" s="1">
        <v>19</v>
      </c>
      <c r="C27" s="1">
        <v>24</v>
      </c>
    </row>
    <row r="28" spans="2:3" x14ac:dyDescent="0.25">
      <c r="B28" s="1">
        <v>20</v>
      </c>
      <c r="C28" s="1">
        <v>27</v>
      </c>
    </row>
    <row r="29" spans="2:3" x14ac:dyDescent="0.25">
      <c r="B29" s="1">
        <v>21</v>
      </c>
      <c r="C29" s="1">
        <v>13</v>
      </c>
    </row>
    <row r="30" spans="2:3" x14ac:dyDescent="0.25">
      <c r="B30" s="1">
        <v>22</v>
      </c>
      <c r="C30" s="1">
        <v>10</v>
      </c>
    </row>
    <row r="31" spans="2:3" x14ac:dyDescent="0.25">
      <c r="B31" s="1">
        <v>23</v>
      </c>
      <c r="C31" s="1">
        <v>18</v>
      </c>
    </row>
    <row r="32" spans="2:3" x14ac:dyDescent="0.25">
      <c r="B32" s="1">
        <v>24</v>
      </c>
      <c r="C32" s="1">
        <v>16</v>
      </c>
    </row>
    <row r="33" spans="2:3" x14ac:dyDescent="0.25">
      <c r="B33" s="1">
        <v>25</v>
      </c>
      <c r="C33" s="1">
        <v>12</v>
      </c>
    </row>
    <row r="34" spans="2:3" x14ac:dyDescent="0.25">
      <c r="B34" s="1">
        <v>26</v>
      </c>
      <c r="C34" s="1">
        <v>14</v>
      </c>
    </row>
    <row r="35" spans="2:3" x14ac:dyDescent="0.25">
      <c r="B35" s="1">
        <v>27</v>
      </c>
      <c r="C35" s="1">
        <v>19</v>
      </c>
    </row>
    <row r="36" spans="2:3" x14ac:dyDescent="0.25">
      <c r="B36" s="1">
        <v>28</v>
      </c>
      <c r="C36" s="1">
        <v>21</v>
      </c>
    </row>
    <row r="37" spans="2:3" x14ac:dyDescent="0.25">
      <c r="B37" s="1">
        <v>29</v>
      </c>
      <c r="C37" s="1">
        <v>11</v>
      </c>
    </row>
    <row r="38" spans="2:3" x14ac:dyDescent="0.25">
      <c r="B38" s="1">
        <v>30</v>
      </c>
      <c r="C38" s="1">
        <v>17</v>
      </c>
    </row>
    <row r="39" spans="2:3" x14ac:dyDescent="0.25">
      <c r="B39" s="1">
        <v>31</v>
      </c>
      <c r="C39" s="1">
        <v>15</v>
      </c>
    </row>
    <row r="40" spans="2:3" x14ac:dyDescent="0.25">
      <c r="B40" s="1">
        <v>32</v>
      </c>
      <c r="C40" s="1">
        <v>20</v>
      </c>
    </row>
    <row r="41" spans="2:3" x14ac:dyDescent="0.25">
      <c r="B41" s="1">
        <v>33</v>
      </c>
      <c r="C41" s="1">
        <v>26</v>
      </c>
    </row>
    <row r="42" spans="2:3" x14ac:dyDescent="0.25">
      <c r="B42" s="1">
        <v>34</v>
      </c>
      <c r="C42" s="1">
        <v>13</v>
      </c>
    </row>
    <row r="43" spans="2:3" x14ac:dyDescent="0.25">
      <c r="B43" s="1">
        <v>35</v>
      </c>
      <c r="C43" s="1">
        <v>12</v>
      </c>
    </row>
    <row r="44" spans="2:3" x14ac:dyDescent="0.25">
      <c r="B44" s="1">
        <v>36</v>
      </c>
      <c r="C44" s="1">
        <v>14</v>
      </c>
    </row>
    <row r="45" spans="2:3" x14ac:dyDescent="0.25">
      <c r="B45" s="1">
        <v>37</v>
      </c>
      <c r="C45" s="1">
        <v>22</v>
      </c>
    </row>
    <row r="46" spans="2:3" x14ac:dyDescent="0.25">
      <c r="B46" s="1">
        <v>38</v>
      </c>
      <c r="C46" s="1">
        <v>19</v>
      </c>
    </row>
    <row r="47" spans="2:3" x14ac:dyDescent="0.25">
      <c r="B47" s="1">
        <v>39</v>
      </c>
      <c r="C47" s="1">
        <v>16</v>
      </c>
    </row>
    <row r="48" spans="2:3" x14ac:dyDescent="0.25">
      <c r="B48" s="1">
        <v>40</v>
      </c>
      <c r="C48" s="1">
        <v>11</v>
      </c>
    </row>
    <row r="49" spans="2:3" x14ac:dyDescent="0.25">
      <c r="B49" s="1">
        <v>41</v>
      </c>
      <c r="C49" s="1">
        <v>25</v>
      </c>
    </row>
    <row r="50" spans="2:3" x14ac:dyDescent="0.25">
      <c r="B50" s="1">
        <v>42</v>
      </c>
      <c r="C50" s="1">
        <v>18</v>
      </c>
    </row>
    <row r="51" spans="2:3" x14ac:dyDescent="0.25">
      <c r="B51" s="1">
        <v>43</v>
      </c>
      <c r="C51" s="1">
        <v>16</v>
      </c>
    </row>
    <row r="52" spans="2:3" x14ac:dyDescent="0.25">
      <c r="B52" s="1">
        <v>44</v>
      </c>
      <c r="C52" s="1">
        <v>13</v>
      </c>
    </row>
    <row r="53" spans="2:3" x14ac:dyDescent="0.25">
      <c r="B53" s="1">
        <v>45</v>
      </c>
      <c r="C53" s="1">
        <v>21</v>
      </c>
    </row>
    <row r="54" spans="2:3" x14ac:dyDescent="0.25">
      <c r="B54" s="1">
        <v>46</v>
      </c>
      <c r="C54" s="1">
        <v>20</v>
      </c>
    </row>
    <row r="55" spans="2:3" x14ac:dyDescent="0.25">
      <c r="B55" s="1">
        <v>47</v>
      </c>
      <c r="C55" s="1">
        <v>15</v>
      </c>
    </row>
    <row r="56" spans="2:3" x14ac:dyDescent="0.25">
      <c r="B56" s="1">
        <v>48</v>
      </c>
      <c r="C56" s="1">
        <v>12</v>
      </c>
    </row>
    <row r="57" spans="2:3" x14ac:dyDescent="0.25">
      <c r="B57" s="1">
        <v>49</v>
      </c>
      <c r="C57" s="1">
        <v>19</v>
      </c>
    </row>
    <row r="58" spans="2:3" x14ac:dyDescent="0.25">
      <c r="B58" s="1">
        <v>50</v>
      </c>
      <c r="C58" s="1">
        <v>17</v>
      </c>
    </row>
    <row r="59" spans="2:3" x14ac:dyDescent="0.25">
      <c r="B59" s="1">
        <v>51</v>
      </c>
      <c r="C59" s="1">
        <v>14</v>
      </c>
    </row>
    <row r="60" spans="2:3" x14ac:dyDescent="0.25">
      <c r="B60" s="1">
        <v>52</v>
      </c>
      <c r="C60" s="1">
        <v>16</v>
      </c>
    </row>
    <row r="61" spans="2:3" x14ac:dyDescent="0.25">
      <c r="B61" s="1">
        <v>53</v>
      </c>
      <c r="C61" s="1">
        <v>23</v>
      </c>
    </row>
    <row r="62" spans="2:3" x14ac:dyDescent="0.25">
      <c r="B62" s="1">
        <v>54</v>
      </c>
      <c r="C62" s="1">
        <v>18</v>
      </c>
    </row>
    <row r="63" spans="2:3" x14ac:dyDescent="0.25">
      <c r="B63" s="1">
        <v>55</v>
      </c>
      <c r="C63" s="1">
        <v>15</v>
      </c>
    </row>
    <row r="64" spans="2:3" x14ac:dyDescent="0.25">
      <c r="B64" s="1">
        <v>56</v>
      </c>
      <c r="C64" s="1">
        <v>11</v>
      </c>
    </row>
    <row r="65" spans="2:3" x14ac:dyDescent="0.25">
      <c r="B65" s="1">
        <v>57</v>
      </c>
      <c r="C65" s="1">
        <v>19</v>
      </c>
    </row>
    <row r="66" spans="2:3" x14ac:dyDescent="0.25">
      <c r="B66" s="1">
        <v>58</v>
      </c>
      <c r="C66" s="1">
        <v>22</v>
      </c>
    </row>
    <row r="67" spans="2:3" x14ac:dyDescent="0.25">
      <c r="B67" s="1">
        <v>59</v>
      </c>
      <c r="C67" s="1">
        <v>17</v>
      </c>
    </row>
    <row r="68" spans="2:3" x14ac:dyDescent="0.25">
      <c r="B68" s="1">
        <v>60</v>
      </c>
      <c r="C68" s="1">
        <v>12</v>
      </c>
    </row>
    <row r="69" spans="2:3" x14ac:dyDescent="0.25">
      <c r="B69" s="1">
        <v>61</v>
      </c>
      <c r="C69" s="1">
        <v>16</v>
      </c>
    </row>
    <row r="70" spans="2:3" x14ac:dyDescent="0.25">
      <c r="B70" s="1">
        <v>62</v>
      </c>
      <c r="C70" s="1">
        <v>14</v>
      </c>
    </row>
    <row r="71" spans="2:3" x14ac:dyDescent="0.25">
      <c r="B71" s="1">
        <v>63</v>
      </c>
      <c r="C71" s="1">
        <v>18</v>
      </c>
    </row>
    <row r="72" spans="2:3" x14ac:dyDescent="0.25">
      <c r="B72" s="1">
        <v>64</v>
      </c>
      <c r="C72" s="1">
        <v>20</v>
      </c>
    </row>
    <row r="73" spans="2:3" x14ac:dyDescent="0.25">
      <c r="B73" s="1">
        <v>65</v>
      </c>
      <c r="C73" s="1">
        <v>25</v>
      </c>
    </row>
    <row r="74" spans="2:3" x14ac:dyDescent="0.25">
      <c r="B74" s="1">
        <v>66</v>
      </c>
      <c r="C74" s="1">
        <v>13</v>
      </c>
    </row>
    <row r="75" spans="2:3" x14ac:dyDescent="0.25">
      <c r="B75" s="1">
        <v>67</v>
      </c>
      <c r="C75" s="1">
        <v>11</v>
      </c>
    </row>
    <row r="76" spans="2:3" x14ac:dyDescent="0.25">
      <c r="B76" s="1">
        <v>68</v>
      </c>
      <c r="C76" s="1">
        <v>22</v>
      </c>
    </row>
    <row r="77" spans="2:3" x14ac:dyDescent="0.25">
      <c r="B77" s="1">
        <v>69</v>
      </c>
      <c r="C77" s="1">
        <v>19</v>
      </c>
    </row>
    <row r="78" spans="2:3" x14ac:dyDescent="0.25">
      <c r="B78" s="1">
        <v>70</v>
      </c>
      <c r="C78" s="1">
        <v>17</v>
      </c>
    </row>
    <row r="79" spans="2:3" x14ac:dyDescent="0.25">
      <c r="B79" s="1">
        <v>71</v>
      </c>
      <c r="C79" s="1">
        <v>15</v>
      </c>
    </row>
    <row r="80" spans="2:3" x14ac:dyDescent="0.25">
      <c r="B80" s="1">
        <v>72</v>
      </c>
      <c r="C80" s="1">
        <v>16</v>
      </c>
    </row>
    <row r="81" spans="2:3" x14ac:dyDescent="0.25">
      <c r="B81" s="1">
        <v>73</v>
      </c>
      <c r="C81" s="1">
        <v>13</v>
      </c>
    </row>
    <row r="82" spans="2:3" x14ac:dyDescent="0.25">
      <c r="B82" s="1">
        <v>74</v>
      </c>
      <c r="C82" s="1">
        <v>14</v>
      </c>
    </row>
    <row r="83" spans="2:3" x14ac:dyDescent="0.25">
      <c r="B83" s="1">
        <v>75</v>
      </c>
      <c r="C83" s="1">
        <v>18</v>
      </c>
    </row>
    <row r="84" spans="2:3" x14ac:dyDescent="0.25">
      <c r="B84" s="1">
        <v>76</v>
      </c>
      <c r="C84" s="1">
        <v>20</v>
      </c>
    </row>
    <row r="85" spans="2:3" x14ac:dyDescent="0.25">
      <c r="B85" s="1">
        <v>77</v>
      </c>
      <c r="C85" s="1">
        <v>19</v>
      </c>
    </row>
    <row r="86" spans="2:3" x14ac:dyDescent="0.25">
      <c r="B86" s="1">
        <v>78</v>
      </c>
      <c r="C86" s="1">
        <v>21</v>
      </c>
    </row>
    <row r="87" spans="2:3" x14ac:dyDescent="0.25">
      <c r="B87" s="1">
        <v>79</v>
      </c>
      <c r="C87" s="1">
        <v>17</v>
      </c>
    </row>
    <row r="88" spans="2:3" x14ac:dyDescent="0.25">
      <c r="B88" s="1">
        <v>80</v>
      </c>
      <c r="C88" s="1">
        <v>12</v>
      </c>
    </row>
    <row r="89" spans="2:3" x14ac:dyDescent="0.25">
      <c r="B89" s="1">
        <v>81</v>
      </c>
      <c r="C89" s="1">
        <v>15</v>
      </c>
    </row>
    <row r="90" spans="2:3" x14ac:dyDescent="0.25">
      <c r="B90" s="1">
        <v>82</v>
      </c>
      <c r="C90" s="1">
        <v>13</v>
      </c>
    </row>
    <row r="91" spans="2:3" x14ac:dyDescent="0.25">
      <c r="B91" s="1">
        <v>83</v>
      </c>
      <c r="C91" s="1">
        <v>16</v>
      </c>
    </row>
    <row r="92" spans="2:3" x14ac:dyDescent="0.25">
      <c r="B92" s="1">
        <v>84</v>
      </c>
      <c r="C92" s="1">
        <v>14</v>
      </c>
    </row>
    <row r="93" spans="2:3" x14ac:dyDescent="0.25">
      <c r="B93" s="1">
        <v>85</v>
      </c>
      <c r="C93" s="1">
        <v>22</v>
      </c>
    </row>
    <row r="94" spans="2:3" x14ac:dyDescent="0.25">
      <c r="B94" s="1">
        <v>86</v>
      </c>
      <c r="C94" s="1">
        <v>21</v>
      </c>
    </row>
    <row r="95" spans="2:3" x14ac:dyDescent="0.25">
      <c r="B95" s="1">
        <v>87</v>
      </c>
      <c r="C95" s="1">
        <v>19</v>
      </c>
    </row>
    <row r="96" spans="2:3" x14ac:dyDescent="0.25">
      <c r="B96" s="1">
        <v>88</v>
      </c>
      <c r="C96" s="1">
        <v>18</v>
      </c>
    </row>
    <row r="97" spans="1:11" x14ac:dyDescent="0.25">
      <c r="B97" s="1">
        <v>89</v>
      </c>
      <c r="C97" s="1">
        <v>16</v>
      </c>
    </row>
    <row r="98" spans="1:11" x14ac:dyDescent="0.25">
      <c r="B98" s="1">
        <v>90</v>
      </c>
      <c r="C98" s="1">
        <v>11</v>
      </c>
    </row>
    <row r="99" spans="1:11" x14ac:dyDescent="0.25">
      <c r="B99" s="1">
        <v>91</v>
      </c>
      <c r="C99" s="1">
        <v>17</v>
      </c>
    </row>
    <row r="100" spans="1:11" x14ac:dyDescent="0.25">
      <c r="B100" s="1">
        <v>92</v>
      </c>
      <c r="C100" s="1">
        <v>14</v>
      </c>
    </row>
    <row r="101" spans="1:11" x14ac:dyDescent="0.25">
      <c r="B101" s="1">
        <v>93</v>
      </c>
      <c r="C101" s="1">
        <v>12</v>
      </c>
    </row>
    <row r="102" spans="1:11" x14ac:dyDescent="0.25">
      <c r="B102" s="1">
        <v>94</v>
      </c>
      <c r="C102" s="1">
        <v>20</v>
      </c>
    </row>
    <row r="103" spans="1:11" x14ac:dyDescent="0.25">
      <c r="B103" s="1">
        <v>95</v>
      </c>
      <c r="C103" s="1">
        <v>23</v>
      </c>
    </row>
    <row r="104" spans="1:11" x14ac:dyDescent="0.25">
      <c r="B104" s="1">
        <v>96</v>
      </c>
      <c r="C104" s="1">
        <v>19</v>
      </c>
    </row>
    <row r="105" spans="1:11" x14ac:dyDescent="0.25">
      <c r="B105" s="1">
        <v>97</v>
      </c>
      <c r="C105" s="1">
        <v>15</v>
      </c>
    </row>
    <row r="106" spans="1:11" x14ac:dyDescent="0.25">
      <c r="B106" s="1">
        <v>98</v>
      </c>
      <c r="C106" s="1">
        <v>16</v>
      </c>
    </row>
    <row r="107" spans="1:11" x14ac:dyDescent="0.25">
      <c r="B107" s="1">
        <v>99</v>
      </c>
      <c r="C107" s="1">
        <v>13</v>
      </c>
    </row>
    <row r="108" spans="1:11" x14ac:dyDescent="0.25">
      <c r="B108" s="1">
        <v>100</v>
      </c>
      <c r="C108" s="1">
        <v>18</v>
      </c>
    </row>
    <row r="109" spans="1:11" x14ac:dyDescent="0.25">
      <c r="B109" s="4"/>
      <c r="C109" s="4"/>
    </row>
    <row r="110" spans="1:11" x14ac:dyDescent="0.25">
      <c r="B110" s="4"/>
      <c r="C110" s="4"/>
    </row>
    <row r="111" spans="1:11" x14ac:dyDescent="0.25">
      <c r="A111" s="5" t="s">
        <v>6</v>
      </c>
      <c r="K111" s="5" t="s">
        <v>13</v>
      </c>
    </row>
    <row r="113" spans="1:13" x14ac:dyDescent="0.25">
      <c r="A113" s="3" t="s">
        <v>53</v>
      </c>
      <c r="B113" s="32" t="s">
        <v>65</v>
      </c>
      <c r="C113" s="32"/>
      <c r="D113" s="32"/>
      <c r="E113" s="32"/>
      <c r="F113" s="32"/>
      <c r="G113" s="32"/>
      <c r="K113" s="6">
        <f>AVERAGE(C9:C108)</f>
        <v>16.739999999999998</v>
      </c>
    </row>
    <row r="114" spans="1:13" x14ac:dyDescent="0.25">
      <c r="K114" s="4"/>
    </row>
    <row r="115" spans="1:13" x14ac:dyDescent="0.25">
      <c r="A115" s="3" t="s">
        <v>54</v>
      </c>
      <c r="B115" s="32" t="s">
        <v>66</v>
      </c>
      <c r="C115" s="32"/>
      <c r="D115" s="32"/>
      <c r="E115" s="32"/>
      <c r="F115" s="32"/>
      <c r="G115" s="32"/>
      <c r="H115" s="32"/>
      <c r="K115" s="6">
        <f>MAX(C9:C108)-MIN(C9:C108)</f>
        <v>19</v>
      </c>
    </row>
    <row r="116" spans="1:13" x14ac:dyDescent="0.25">
      <c r="M116" s="5" t="s">
        <v>62</v>
      </c>
    </row>
    <row r="117" spans="1:13" x14ac:dyDescent="0.25">
      <c r="A117" s="3" t="s">
        <v>54</v>
      </c>
      <c r="B117" s="10" t="s">
        <v>67</v>
      </c>
      <c r="C117" s="10"/>
      <c r="D117" s="10"/>
      <c r="E117" s="10"/>
      <c r="F117" s="10"/>
      <c r="G117" s="10"/>
      <c r="H117" s="10"/>
      <c r="I117" s="10"/>
      <c r="K117" s="6">
        <f>SQRT(M117)</f>
        <v>4.1429506881014673</v>
      </c>
      <c r="M117">
        <f>_xlfn.VAR.S(C9:C108)</f>
        <v>17.164040404040421</v>
      </c>
    </row>
  </sheetData>
  <mergeCells count="5">
    <mergeCell ref="A1:J1"/>
    <mergeCell ref="A3:J3"/>
    <mergeCell ref="A6:J6"/>
    <mergeCell ref="B113:G113"/>
    <mergeCell ref="B115:H1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Q-1_measure of central tendency</vt:lpstr>
      <vt:lpstr>Q-2</vt:lpstr>
      <vt:lpstr>Q-3</vt:lpstr>
      <vt:lpstr>Q-4_measure of dispersion</vt:lpstr>
      <vt:lpstr>Q-5</vt:lpstr>
      <vt:lpstr>Q-6</vt:lpstr>
      <vt:lpstr>Q-7</vt:lpstr>
      <vt:lpstr>Q-8</vt:lpstr>
      <vt:lpstr>Q-9</vt:lpstr>
      <vt:lpstr>Q-10</vt:lpstr>
      <vt:lpstr>Q-11</vt:lpstr>
      <vt:lpstr>Q-12</vt:lpstr>
      <vt:lpstr>Q-13</vt:lpstr>
      <vt:lpstr>Q-14</vt:lpstr>
      <vt:lpstr>Q-15</vt:lpstr>
      <vt:lpstr>Q-16</vt:lpstr>
      <vt:lpstr>Q-17</vt:lpstr>
      <vt:lpstr>Q-18_skewness &amp; kurtosis</vt:lpstr>
      <vt:lpstr>Q-19</vt:lpstr>
      <vt:lpstr>Q-20</vt:lpstr>
      <vt:lpstr>Q-21</vt:lpstr>
      <vt:lpstr>Q-22</vt:lpstr>
      <vt:lpstr>Q-23_Percentile &amp; Quartiles</vt:lpstr>
      <vt:lpstr>Q-24</vt:lpstr>
      <vt:lpstr>Q-25</vt:lpstr>
      <vt:lpstr>Q-26</vt:lpstr>
      <vt:lpstr>Q-27</vt:lpstr>
      <vt:lpstr>Q-28_Correlation &amp; Covariance</vt:lpstr>
      <vt:lpstr>Q-29</vt:lpstr>
      <vt:lpstr>Q-30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Parekh</dc:creator>
  <cp:lastModifiedBy>Jay Parekh</cp:lastModifiedBy>
  <dcterms:created xsi:type="dcterms:W3CDTF">2023-12-14T00:26:52Z</dcterms:created>
  <dcterms:modified xsi:type="dcterms:W3CDTF">2024-01-05T16:52:02Z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2023-12-14T00:54:59Z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81a691c4-3bb3-4aca-af56-2868df742696</vt:lpwstr>
  </property>
  <property fmtid="{D5CDD505-2E9C-101B-9397-08002B2CF9AE}" pid="7" name="MSIP_Label_defa4170-0d19-0005-0004-bc88714345d2_ActionId">
    <vt:lpwstr>24657506-e8f5-4023-9646-785de30bf576</vt:lpwstr>
  </property>
  <property fmtid="{D5CDD505-2E9C-101B-9397-08002B2CF9AE}" pid="8" name="MSIP_Label_defa4170-0d19-0005-0004-bc88714345d2_ContentBits">
    <vt:lpwstr>0</vt:lpwstr>
  </property>
</Properties>
</file>