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al-file2\User Folders\bbrewster\Desktop\Development\local-workspace\bjb\homebase\resources\assets\files\"/>
    </mc:Choice>
  </mc:AlternateContent>
  <xr:revisionPtr revIDLastSave="0" documentId="13_ncr:1_{CE86F933-4970-4A5D-BE1E-897E7AEA9084}" xr6:coauthVersionLast="43" xr6:coauthVersionMax="43" xr10:uidLastSave="{00000000-0000-0000-0000-000000000000}"/>
  <bookViews>
    <workbookView xWindow="28680" yWindow="-120" windowWidth="29040" windowHeight="15990" xr2:uid="{C3F0902A-DD7D-41B2-BCEE-024CD922F4CF}"/>
  </bookViews>
  <sheets>
    <sheet name="Sheet1" sheetId="1" r:id="rId1"/>
  </sheets>
  <definedNames>
    <definedName name="_xlnm._FilterDatabase" localSheetId="0" hidden="1">Sheet1!$A$2:$G$2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27" i="1" l="1"/>
  <c r="D26" i="1"/>
  <c r="D28" i="1"/>
  <c r="D25" i="1"/>
  <c r="D24" i="1"/>
  <c r="D23" i="1"/>
  <c r="E22" i="1"/>
  <c r="D22" i="1"/>
  <c r="D19" i="1"/>
  <c r="D18" i="1"/>
  <c r="D9" i="1"/>
  <c r="E12" i="1"/>
  <c r="D12" i="1"/>
  <c r="E11" i="1"/>
  <c r="D11" i="1"/>
  <c r="D10" i="1"/>
  <c r="E9" i="1"/>
  <c r="D8" i="1"/>
  <c r="D7" i="1"/>
  <c r="D4" i="1"/>
  <c r="D3" i="1"/>
</calcChain>
</file>

<file path=xl/sharedStrings.xml><?xml version="1.0" encoding="utf-8"?>
<sst xmlns="http://schemas.openxmlformats.org/spreadsheetml/2006/main" count="83" uniqueCount="70">
  <si>
    <t>Alopecia Treatment Analysis</t>
  </si>
  <si>
    <t>Summary</t>
  </si>
  <si>
    <r>
      <t>Time</t>
    </r>
    <r>
      <rPr>
        <sz val="8"/>
        <color theme="1"/>
        <rFont val="Calibri"/>
        <family val="2"/>
        <scheme val="minor"/>
      </rPr>
      <t xml:space="preserve"> (min/year)</t>
    </r>
  </si>
  <si>
    <r>
      <t>Cost</t>
    </r>
    <r>
      <rPr>
        <sz val="8"/>
        <color theme="1"/>
        <rFont val="Calibri"/>
        <family val="2"/>
        <scheme val="minor"/>
      </rPr>
      <t xml:space="preserve"> ($/year)</t>
    </r>
  </si>
  <si>
    <t>Description</t>
  </si>
  <si>
    <t>Aromatherapy</t>
  </si>
  <si>
    <t>Create oil blend based on study and apply twice daily.</t>
  </si>
  <si>
    <t>Occassional 24+ Hr Fasts</t>
  </si>
  <si>
    <t>Occasionally (1x/wk or 1x/month) fast for 24+ hours (Nothing other than water)</t>
  </si>
  <si>
    <t>Consume &lt;25g sugar/day</t>
  </si>
  <si>
    <t>Track everything consumed for sugar. Setup estimated at 2 hours and daily tracking estimated at 3min/day</t>
  </si>
  <si>
    <t>Synergies</t>
  </si>
  <si>
    <t>Time Restricted Eating [5 days/wk]</t>
  </si>
  <si>
    <t>Only eat during a 9-10 hour window each day. Only water can be consumed outside of window With current schedule, I'm thinking 10A.M.-7P.M. makes the most sense.</t>
  </si>
  <si>
    <t>Images Uploaded</t>
  </si>
  <si>
    <t>Upload images of eyelashes, eyebrows, left-side beard, front beard, right-side beard, left-side head, top of head, back of head, right side of head. All pictures taken 48 hours after shaving with no sunlight; only artificial light. Uploaded 1x/wk.</t>
  </si>
  <si>
    <t>Get Genetic Testing done for predispostions</t>
  </si>
  <si>
    <t>Do 23andme or other genetic testing to determine predispositions and potential foods and supplements to avoid/include. Assuming 2 hours of research before pulling trigger and 5 hours of analysis and idea conceptualization</t>
  </si>
  <si>
    <t>Regularly scheduled bloodwork</t>
  </si>
  <si>
    <t>TEST</t>
  </si>
  <si>
    <t>Develop &amp; use consumption tracking software</t>
  </si>
  <si>
    <t>TRACK</t>
  </si>
  <si>
    <t>Track everything consumed. Integrate with APIs ideally to pull in as much info as possible. Would allow for tracking of macros, micros, time restricted eating window, etc. Time est ~20 hours to develop + 2 min per meal</t>
  </si>
  <si>
    <t>Brew own Kombucha</t>
  </si>
  <si>
    <t>Brew own Kombucha at home. Time estimate is 15 min/wk. Negative cost b/c no longer buy at Wegmans.</t>
  </si>
  <si>
    <t>Brew own Kefir</t>
  </si>
  <si>
    <t>PROBIOTIC</t>
  </si>
  <si>
    <t>Brew own Kefir at home. Time estimate is 5min/wk (strain and reset). Negative cost b/c no longer buy at Wegmans.</t>
  </si>
  <si>
    <t>Make sprouts</t>
  </si>
  <si>
    <t>?</t>
  </si>
  <si>
    <t>Grow broccoli sprouts at home. 35$ can afford 2.5 lb bag of seeds.</t>
  </si>
  <si>
    <t>No fried food</t>
  </si>
  <si>
    <t>No Rick's food</t>
  </si>
  <si>
    <t>Don’t eat any Rick's food</t>
  </si>
  <si>
    <t>Don't eat anything fried.</t>
  </si>
  <si>
    <t>Research Biotin supplements</t>
  </si>
  <si>
    <t>Spend a few hours researching Biotin to determine if it's healthy to supplement like I have been, which supplement(s) are best and which brand(s) can be trusted</t>
  </si>
  <si>
    <t>SUPPLEMENTS</t>
  </si>
  <si>
    <t>Have bloodwork done for comprehensive health issues. Such as LDL, Triglycerides, C-Reactive Protein, Iron, HBA1C, Antibodies testing, Comprehensive metabolic test (Organic Acid Test). Research for 5 hours and then 90 min/bloodwork x 4/year.</t>
  </si>
  <si>
    <t>Create Dr. Cate &amp; Rhonda Supplement Regiment</t>
  </si>
  <si>
    <r>
      <t>Pot. Alopecia Impact</t>
    </r>
    <r>
      <rPr>
        <sz val="8"/>
        <color theme="1"/>
        <rFont val="Calibri"/>
        <family val="2"/>
        <scheme val="minor"/>
      </rPr>
      <t xml:space="preserve"> (1-4)</t>
    </r>
  </si>
  <si>
    <r>
      <t>Pot. Holistic Impact</t>
    </r>
    <r>
      <rPr>
        <sz val="8"/>
        <color theme="1"/>
        <rFont val="Calibri"/>
        <family val="2"/>
        <scheme val="minor"/>
      </rPr>
      <t xml:space="preserve"> (1-4)</t>
    </r>
  </si>
  <si>
    <t>Research Dr. Cate &amp; Dr. Rhonda Patrick Supplementation recommendations. Research each and create own regiment. Possibly catered towards genetic and bloodwork results</t>
  </si>
  <si>
    <t>SUPPLEMENTS, TEST</t>
  </si>
  <si>
    <t>Smoothie/Juicing</t>
  </si>
  <si>
    <t>Consume home-made vegetable based smoothies each day. Est time based on 4x/week 7 min/smoothie.</t>
  </si>
  <si>
    <t>No refined/packaged foods</t>
  </si>
  <si>
    <t>Don't eat any packaged foods (other than canned foods)</t>
  </si>
  <si>
    <t>Eat out Infrequently</t>
  </si>
  <si>
    <t>Only eat non-self-prepared food items 2 meals/week. Ie. One Ricks meal and one night out.</t>
  </si>
  <si>
    <t>0?</t>
  </si>
  <si>
    <t>Listen to nutrition podcasts</t>
  </si>
  <si>
    <t>Listen to 10 hours of nutrition/auto-immune oriented podcasts at work each week.</t>
  </si>
  <si>
    <t>Read/Listen to books</t>
  </si>
  <si>
    <t>Listen to 1 book/month focused on nutrition/auto-immune</t>
  </si>
  <si>
    <t>Lift Regularly</t>
  </si>
  <si>
    <t>Meditate Regularly</t>
  </si>
  <si>
    <t>Meditate 3x/wk for 20 min sessions</t>
  </si>
  <si>
    <t>Lift 4x/wk for 45 min sessions</t>
  </si>
  <si>
    <t>Yoga/Stretch Regularly</t>
  </si>
  <si>
    <t>Yoga 3x/wk for 20 min sessions</t>
  </si>
  <si>
    <t>DE-STRESS</t>
  </si>
  <si>
    <t>Dr. Bergfeld Visit</t>
  </si>
  <si>
    <t>Visit Dr. Bergfeld is she still practices 1x/year. Review new research on her end.</t>
  </si>
  <si>
    <t>Run Regularly</t>
  </si>
  <si>
    <t>Run 5 miles/wk</t>
  </si>
  <si>
    <t>Sauna Regularly</t>
  </si>
  <si>
    <t>Sauna 4x/wk for 20 min sessions in 174deg+</t>
  </si>
  <si>
    <t>Water from purification system</t>
  </si>
  <si>
    <t>Research, Purchase, and use daily. 2 Hours of research and then 2 min/day to 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</si>
</sst>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A2EB-1285-48F8-BB2A-0820AFD64185}">
  <dimension ref="A1:G29"/>
  <sheetViews>
    <sheetView tabSelected="1" topLeftCell="A10" zoomScale="85" zoomScaleNormal="85" workbookViewId="0">
      <selection activeCell="F29" sqref="F29"/>
    </sheetView>
  </sheetViews>
  <sheetFormatPr defaultRowHeight="15" x14ac:dyDescent="0.25"/>
  <cols>
    <col min="1" max="1" width="26.85546875" style="2" bestFit="1" customWidth="1"/>
    <col min="2" max="2" width="23.5703125" style="1" bestFit="1" customWidth="1"/>
    <col min="3" max="3" width="22.42578125" style="1" bestFit="1" customWidth="1"/>
    <col min="4" max="4" width="12.85546875" style="1" bestFit="1" customWidth="1"/>
    <col min="5" max="5" width="10.7109375" style="1" bestFit="1" customWidth="1"/>
    <col min="6" max="6" width="13.7109375" style="3" bestFit="1" customWidth="1"/>
    <col min="7" max="7" width="96.140625" style="2" customWidth="1"/>
  </cols>
  <sheetData>
    <row r="1" spans="1:7" x14ac:dyDescent="0.25">
      <c r="A1" s="5" t="s">
        <v>0</v>
      </c>
      <c r="B1" s="5"/>
      <c r="C1" s="5"/>
      <c r="D1" s="5"/>
      <c r="E1" s="5"/>
      <c r="F1" s="5"/>
      <c r="G1" s="5"/>
    </row>
    <row r="2" spans="1:7" x14ac:dyDescent="0.25">
      <c r="A2" s="2" t="s">
        <v>1</v>
      </c>
      <c r="B2" s="1" t="s">
        <v>40</v>
      </c>
      <c r="C2" s="1" t="s">
        <v>41</v>
      </c>
      <c r="D2" s="1" t="s">
        <v>2</v>
      </c>
      <c r="E2" s="1" t="s">
        <v>3</v>
      </c>
      <c r="F2" s="3" t="s">
        <v>11</v>
      </c>
      <c r="G2" s="2" t="s">
        <v>4</v>
      </c>
    </row>
    <row r="3" spans="1:7" ht="45" x14ac:dyDescent="0.25">
      <c r="A3" s="2" t="s">
        <v>14</v>
      </c>
      <c r="B3" s="4">
        <v>4</v>
      </c>
      <c r="C3" s="1">
        <v>1</v>
      </c>
      <c r="D3" s="1">
        <f>(60+(12*30))</f>
        <v>420</v>
      </c>
      <c r="E3" s="1">
        <v>0</v>
      </c>
      <c r="G3" s="2" t="s">
        <v>15</v>
      </c>
    </row>
    <row r="4" spans="1:7" x14ac:dyDescent="0.25">
      <c r="A4" s="2" t="s">
        <v>5</v>
      </c>
      <c r="B4" s="4">
        <v>3</v>
      </c>
      <c r="C4" s="1">
        <v>1</v>
      </c>
      <c r="D4" s="4">
        <f>(2*2*365)</f>
        <v>1460</v>
      </c>
      <c r="E4" s="1">
        <v>50</v>
      </c>
      <c r="G4" s="2" t="s">
        <v>6</v>
      </c>
    </row>
    <row r="5" spans="1:7" ht="30" x14ac:dyDescent="0.25">
      <c r="A5" s="2" t="s">
        <v>12</v>
      </c>
      <c r="B5" s="4">
        <v>3</v>
      </c>
      <c r="C5" s="4">
        <v>3</v>
      </c>
      <c r="D5" s="1">
        <v>0</v>
      </c>
      <c r="E5" s="1">
        <v>0</v>
      </c>
      <c r="G5" s="2" t="s">
        <v>13</v>
      </c>
    </row>
    <row r="6" spans="1:7" x14ac:dyDescent="0.25">
      <c r="A6" s="2" t="s">
        <v>7</v>
      </c>
      <c r="B6" s="4">
        <v>3</v>
      </c>
      <c r="C6" s="4">
        <v>3</v>
      </c>
      <c r="D6" s="1">
        <v>0</v>
      </c>
      <c r="E6" s="1">
        <v>0</v>
      </c>
      <c r="G6" s="2" t="s">
        <v>8</v>
      </c>
    </row>
    <row r="7" spans="1:7" ht="30" x14ac:dyDescent="0.25">
      <c r="A7" s="2" t="s">
        <v>9</v>
      </c>
      <c r="B7" s="4">
        <v>3</v>
      </c>
      <c r="C7" s="4">
        <v>3</v>
      </c>
      <c r="D7" s="4">
        <f>(120+(365*3))</f>
        <v>1215</v>
      </c>
      <c r="E7" s="1">
        <v>0</v>
      </c>
      <c r="F7" s="3" t="s">
        <v>21</v>
      </c>
      <c r="G7" s="2" t="s">
        <v>10</v>
      </c>
    </row>
    <row r="8" spans="1:7" ht="45" x14ac:dyDescent="0.25">
      <c r="A8" s="2" t="s">
        <v>16</v>
      </c>
      <c r="B8" s="4">
        <v>4</v>
      </c>
      <c r="C8" s="4">
        <v>4</v>
      </c>
      <c r="D8" s="1">
        <f>(120+(5*60))</f>
        <v>420</v>
      </c>
      <c r="E8" s="1">
        <v>210</v>
      </c>
      <c r="F8" s="3" t="s">
        <v>19</v>
      </c>
      <c r="G8" s="2" t="s">
        <v>17</v>
      </c>
    </row>
    <row r="9" spans="1:7" ht="45" x14ac:dyDescent="0.25">
      <c r="A9" s="2" t="s">
        <v>18</v>
      </c>
      <c r="B9" s="4">
        <v>4</v>
      </c>
      <c r="C9" s="4">
        <v>3</v>
      </c>
      <c r="D9" s="1">
        <f>(300+4*90)</f>
        <v>660</v>
      </c>
      <c r="E9" s="4">
        <f>(4*250)</f>
        <v>1000</v>
      </c>
      <c r="F9" s="3" t="s">
        <v>19</v>
      </c>
      <c r="G9" s="2" t="s">
        <v>38</v>
      </c>
    </row>
    <row r="10" spans="1:7" ht="45" x14ac:dyDescent="0.25">
      <c r="A10" s="2" t="s">
        <v>20</v>
      </c>
      <c r="B10" s="4">
        <v>3</v>
      </c>
      <c r="C10" s="4">
        <v>3</v>
      </c>
      <c r="D10" s="4">
        <f>(1200+(2*3*365))</f>
        <v>3390</v>
      </c>
      <c r="E10" s="1">
        <v>0</v>
      </c>
      <c r="F10" s="3" t="s">
        <v>21</v>
      </c>
      <c r="G10" s="2" t="s">
        <v>22</v>
      </c>
    </row>
    <row r="11" spans="1:7" ht="30" x14ac:dyDescent="0.25">
      <c r="A11" s="2" t="s">
        <v>23</v>
      </c>
      <c r="B11" s="4">
        <v>3</v>
      </c>
      <c r="C11" s="4">
        <v>3</v>
      </c>
      <c r="D11" s="1">
        <f>(52*15)</f>
        <v>780</v>
      </c>
      <c r="E11" s="1">
        <f>(-7*26)</f>
        <v>-182</v>
      </c>
      <c r="F11" s="3" t="s">
        <v>26</v>
      </c>
      <c r="G11" s="2" t="s">
        <v>24</v>
      </c>
    </row>
    <row r="12" spans="1:7" ht="30" x14ac:dyDescent="0.25">
      <c r="A12" s="2" t="s">
        <v>25</v>
      </c>
      <c r="B12" s="4">
        <v>3</v>
      </c>
      <c r="C12" s="4">
        <v>3</v>
      </c>
      <c r="D12" s="4">
        <f>(5*365)</f>
        <v>1825</v>
      </c>
      <c r="E12" s="1">
        <f>(-4*26)</f>
        <v>-104</v>
      </c>
      <c r="F12" s="3" t="s">
        <v>26</v>
      </c>
      <c r="G12" s="2" t="s">
        <v>27</v>
      </c>
    </row>
    <row r="13" spans="1:7" x14ac:dyDescent="0.25">
      <c r="A13" s="2" t="s">
        <v>28</v>
      </c>
      <c r="B13" s="1">
        <v>2</v>
      </c>
      <c r="C13" s="4">
        <v>3</v>
      </c>
      <c r="D13" s="1" t="s">
        <v>29</v>
      </c>
      <c r="E13" s="1">
        <v>35</v>
      </c>
      <c r="G13" s="2" t="s">
        <v>30</v>
      </c>
    </row>
    <row r="14" spans="1:7" x14ac:dyDescent="0.25">
      <c r="A14" s="2" t="s">
        <v>31</v>
      </c>
      <c r="B14" s="4">
        <v>3</v>
      </c>
      <c r="C14" s="4">
        <v>3</v>
      </c>
      <c r="D14" s="1">
        <v>0</v>
      </c>
      <c r="E14" s="1">
        <v>0</v>
      </c>
      <c r="G14" s="2" t="s">
        <v>34</v>
      </c>
    </row>
    <row r="15" spans="1:7" x14ac:dyDescent="0.25">
      <c r="A15" s="2" t="s">
        <v>32</v>
      </c>
      <c r="B15" s="1">
        <v>2</v>
      </c>
      <c r="C15" s="4">
        <v>3</v>
      </c>
      <c r="D15" s="1">
        <v>0</v>
      </c>
      <c r="E15" s="1">
        <v>0</v>
      </c>
      <c r="G15" s="2" t="s">
        <v>33</v>
      </c>
    </row>
    <row r="16" spans="1:7" x14ac:dyDescent="0.25">
      <c r="A16" s="2" t="s">
        <v>46</v>
      </c>
      <c r="B16" s="1">
        <v>2</v>
      </c>
      <c r="C16" s="1">
        <v>2</v>
      </c>
      <c r="D16" s="1">
        <v>0</v>
      </c>
      <c r="E16" s="1">
        <v>0</v>
      </c>
      <c r="G16" s="2" t="s">
        <v>47</v>
      </c>
    </row>
    <row r="17" spans="1:7" ht="30" x14ac:dyDescent="0.25">
      <c r="A17" s="2" t="s">
        <v>35</v>
      </c>
      <c r="B17" s="4">
        <v>3</v>
      </c>
      <c r="C17" s="1">
        <v>2</v>
      </c>
      <c r="D17" s="1">
        <v>120</v>
      </c>
      <c r="E17" s="1">
        <v>0</v>
      </c>
      <c r="F17" s="3" t="s">
        <v>37</v>
      </c>
      <c r="G17" s="2" t="s">
        <v>36</v>
      </c>
    </row>
    <row r="18" spans="1:7" ht="30" x14ac:dyDescent="0.25">
      <c r="A18" s="2" t="s">
        <v>39</v>
      </c>
      <c r="B18" s="1">
        <v>2</v>
      </c>
      <c r="C18" s="4">
        <v>3</v>
      </c>
      <c r="D18" s="1">
        <f>(300+(1*365))</f>
        <v>665</v>
      </c>
      <c r="E18" s="1" t="s">
        <v>29</v>
      </c>
      <c r="F18" s="3" t="s">
        <v>43</v>
      </c>
      <c r="G18" s="2" t="s">
        <v>42</v>
      </c>
    </row>
    <row r="19" spans="1:7" ht="30" x14ac:dyDescent="0.25">
      <c r="A19" s="2" t="s">
        <v>44</v>
      </c>
      <c r="B19" s="4">
        <v>3</v>
      </c>
      <c r="C19" s="4">
        <v>3</v>
      </c>
      <c r="D19" s="4">
        <f>(((365/7)*4)*7)</f>
        <v>1460</v>
      </c>
      <c r="E19" s="1" t="s">
        <v>29</v>
      </c>
      <c r="F19" s="3" t="s">
        <v>43</v>
      </c>
      <c r="G19" s="2" t="s">
        <v>45</v>
      </c>
    </row>
    <row r="20" spans="1:7" x14ac:dyDescent="0.25">
      <c r="A20" s="2" t="s">
        <v>48</v>
      </c>
      <c r="B20" s="1">
        <v>2</v>
      </c>
      <c r="C20" s="4">
        <v>3</v>
      </c>
      <c r="D20" s="1">
        <v>0</v>
      </c>
      <c r="E20" s="1" t="s">
        <v>50</v>
      </c>
      <c r="G20" s="2" t="s">
        <v>49</v>
      </c>
    </row>
    <row r="21" spans="1:7" x14ac:dyDescent="0.25">
      <c r="A21" s="2" t="s">
        <v>51</v>
      </c>
      <c r="B21" s="4">
        <v>3</v>
      </c>
      <c r="C21" s="4">
        <v>3</v>
      </c>
      <c r="D21" s="1">
        <v>0</v>
      </c>
      <c r="E21" s="1">
        <v>0</v>
      </c>
      <c r="G21" s="2" t="s">
        <v>52</v>
      </c>
    </row>
    <row r="22" spans="1:7" x14ac:dyDescent="0.25">
      <c r="A22" s="2" t="s">
        <v>53</v>
      </c>
      <c r="B22" s="4">
        <v>3</v>
      </c>
      <c r="C22" s="4">
        <v>3</v>
      </c>
      <c r="D22" s="1">
        <f>0</f>
        <v>0</v>
      </c>
      <c r="E22" s="1">
        <f>(12*10)</f>
        <v>120</v>
      </c>
      <c r="G22" s="2" t="s">
        <v>54</v>
      </c>
    </row>
    <row r="23" spans="1:7" x14ac:dyDescent="0.25">
      <c r="A23" s="2" t="s">
        <v>55</v>
      </c>
      <c r="B23" s="1">
        <v>2</v>
      </c>
      <c r="C23" s="4">
        <v>4</v>
      </c>
      <c r="D23" s="4">
        <f>ROUND(((365/7)*4)*45, 0)</f>
        <v>9386</v>
      </c>
      <c r="E23" s="1">
        <v>0</v>
      </c>
      <c r="F23" s="3" t="s">
        <v>61</v>
      </c>
      <c r="G23" s="2" t="s">
        <v>58</v>
      </c>
    </row>
    <row r="24" spans="1:7" x14ac:dyDescent="0.25">
      <c r="A24" s="2" t="s">
        <v>56</v>
      </c>
      <c r="B24" s="4">
        <v>3</v>
      </c>
      <c r="C24" s="4">
        <v>3</v>
      </c>
      <c r="D24" s="4">
        <f>ROUND(((365/7)*3)*20, 0)</f>
        <v>3129</v>
      </c>
      <c r="E24" s="1">
        <v>0</v>
      </c>
      <c r="F24" s="3" t="s">
        <v>61</v>
      </c>
      <c r="G24" s="2" t="s">
        <v>57</v>
      </c>
    </row>
    <row r="25" spans="1:7" x14ac:dyDescent="0.25">
      <c r="A25" s="2" t="s">
        <v>59</v>
      </c>
      <c r="B25" s="1">
        <v>2</v>
      </c>
      <c r="C25" s="4">
        <v>3</v>
      </c>
      <c r="D25" s="4">
        <f>ROUND(((365/7)*3)*20, 0)</f>
        <v>3129</v>
      </c>
      <c r="E25" s="1">
        <v>0</v>
      </c>
      <c r="F25" s="3" t="s">
        <v>61</v>
      </c>
      <c r="G25" s="2" t="s">
        <v>60</v>
      </c>
    </row>
    <row r="26" spans="1:7" x14ac:dyDescent="0.25">
      <c r="A26" s="2" t="s">
        <v>64</v>
      </c>
      <c r="B26" s="1">
        <v>2</v>
      </c>
      <c r="C26" s="4">
        <v>3</v>
      </c>
      <c r="D26" s="4">
        <f>ROUND(((365/7)*5*8),0)</f>
        <v>2086</v>
      </c>
      <c r="E26" s="1">
        <v>0</v>
      </c>
      <c r="F26" s="3" t="s">
        <v>61</v>
      </c>
      <c r="G26" s="2" t="s">
        <v>65</v>
      </c>
    </row>
    <row r="27" spans="1:7" x14ac:dyDescent="0.25">
      <c r="A27" s="2" t="s">
        <v>66</v>
      </c>
      <c r="B27" s="1">
        <v>2</v>
      </c>
      <c r="C27" s="4">
        <v>3</v>
      </c>
      <c r="D27" s="4">
        <f>ROUND(((365/7)*4*20),0)</f>
        <v>4171</v>
      </c>
      <c r="E27" s="1" t="s">
        <v>29</v>
      </c>
      <c r="F27" s="3" t="s">
        <v>61</v>
      </c>
      <c r="G27" s="2" t="s">
        <v>67</v>
      </c>
    </row>
    <row r="28" spans="1:7" ht="30" x14ac:dyDescent="0.25">
      <c r="A28" s="2" t="s">
        <v>62</v>
      </c>
      <c r="B28" s="4">
        <v>4</v>
      </c>
      <c r="C28" s="1">
        <v>2</v>
      </c>
      <c r="D28" s="1">
        <f>(10*60)</f>
        <v>600</v>
      </c>
      <c r="E28" s="1" t="s">
        <v>29</v>
      </c>
      <c r="F28" s="3" t="s">
        <v>43</v>
      </c>
      <c r="G28" s="2" t="s">
        <v>63</v>
      </c>
    </row>
    <row r="29" spans="1:7" ht="30" x14ac:dyDescent="0.25">
      <c r="A29" s="2" t="s">
        <v>68</v>
      </c>
      <c r="B29" s="1">
        <v>2</v>
      </c>
      <c r="C29" s="1">
        <v>3</v>
      </c>
      <c r="D29" s="1">
        <f>(120+(365*2))</f>
        <v>850</v>
      </c>
      <c r="G29" s="2" t="s">
        <v>69</v>
      </c>
    </row>
  </sheetData>
  <autoFilter ref="A2:G2" xr:uid="{A3EE0DCB-61C2-4E05-AE08-2CC13B3E4107}"/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Brewster</dc:creator>
  <cp:lastModifiedBy>Brett Brewster</cp:lastModifiedBy>
  <dcterms:created xsi:type="dcterms:W3CDTF">2019-08-14T02:43:32Z</dcterms:created>
  <dcterms:modified xsi:type="dcterms:W3CDTF">2019-08-14T18:26:36Z</dcterms:modified>
</cp:coreProperties>
</file>