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JB\homebase\resources\reports\situation-room\resources\validation\"/>
    </mc:Choice>
  </mc:AlternateContent>
  <xr:revisionPtr revIDLastSave="0" documentId="13_ncr:1_{5B149447-52B1-47D7-9833-66D6D19D8FEA}" xr6:coauthVersionLast="45" xr6:coauthVersionMax="45" xr10:uidLastSave="{00000000-0000-0000-0000-000000000000}"/>
  <bookViews>
    <workbookView xWindow="-28920" yWindow="-120" windowWidth="29040" windowHeight="15990" firstSheet="2" activeTab="5" xr2:uid="{98DD9104-DA9E-48F0-B605-941EE2D20068}"/>
  </bookViews>
  <sheets>
    <sheet name="BasicDebt&amp;SP500" sheetId="1" r:id="rId1"/>
    <sheet name="SP500Withdraws" sheetId="3" r:id="rId2"/>
    <sheet name="MBAPlan-1926Simulation" sheetId="4" r:id="rId3"/>
    <sheet name="MBAPlanRetire@50-1926Simulation" sheetId="5" r:id="rId4"/>
    <sheet name="SP500-DippingBelowZero" sheetId="6" r:id="rId5"/>
    <sheet name="HalfStepComparis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7" l="1"/>
  <c r="B16" i="7" s="1"/>
  <c r="A15" i="7"/>
  <c r="A16" i="7" s="1"/>
  <c r="C14" i="7"/>
  <c r="M14" i="7" s="1"/>
  <c r="B9" i="7"/>
  <c r="B10" i="7" s="1"/>
  <c r="A9" i="7"/>
  <c r="A10" i="7" s="1"/>
  <c r="C8" i="7"/>
  <c r="E8" i="7" s="1"/>
  <c r="E9" i="7" s="1"/>
  <c r="E10" i="7" s="1"/>
  <c r="B4" i="7"/>
  <c r="A4" i="7"/>
  <c r="C3" i="7"/>
  <c r="M3" i="7" s="1"/>
  <c r="I15" i="7" l="1"/>
  <c r="M15" i="7" s="1"/>
  <c r="P14" i="7"/>
  <c r="E14" i="7"/>
  <c r="E15" i="7" s="1"/>
  <c r="E16" i="7" s="1"/>
  <c r="L14" i="7"/>
  <c r="L8" i="7"/>
  <c r="M8" i="7"/>
  <c r="I4" i="7"/>
  <c r="M4" i="7" s="1"/>
  <c r="E3" i="7"/>
  <c r="E4" i="7" s="1"/>
  <c r="L3" i="7"/>
  <c r="B4" i="6"/>
  <c r="B5" i="6" s="1"/>
  <c r="B6" i="6" s="1"/>
  <c r="A4" i="6"/>
  <c r="A5" i="6" s="1"/>
  <c r="A6" i="6" s="1"/>
  <c r="C3" i="6"/>
  <c r="M3" i="6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B5" i="5"/>
  <c r="B6" i="5" s="1"/>
  <c r="B7" i="5" s="1"/>
  <c r="B4" i="5"/>
  <c r="A4" i="5"/>
  <c r="A5" i="5" s="1"/>
  <c r="L3" i="5"/>
  <c r="C3" i="5"/>
  <c r="M3" i="5" s="1"/>
  <c r="I4" i="5" s="1"/>
  <c r="M4" i="5" s="1"/>
  <c r="H17" i="4"/>
  <c r="L17" i="4" s="1"/>
  <c r="B17" i="4"/>
  <c r="B18" i="4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A64" i="4"/>
  <c r="A65" i="4" s="1"/>
  <c r="A66" i="4" s="1"/>
  <c r="A55" i="4"/>
  <c r="A56" i="4" s="1"/>
  <c r="A57" i="4" s="1"/>
  <c r="A58" i="4" s="1"/>
  <c r="A59" i="4" s="1"/>
  <c r="A60" i="4" s="1"/>
  <c r="A61" i="4" s="1"/>
  <c r="A62" i="4" s="1"/>
  <c r="A63" i="4" s="1"/>
  <c r="A42" i="4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17" i="4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L6" i="4"/>
  <c r="L5" i="4"/>
  <c r="B7" i="4"/>
  <c r="B8" i="4" s="1"/>
  <c r="B9" i="4" s="1"/>
  <c r="B10" i="4" s="1"/>
  <c r="B11" i="4" s="1"/>
  <c r="B12" i="4" s="1"/>
  <c r="B13" i="4" s="1"/>
  <c r="B14" i="4" s="1"/>
  <c r="B15" i="4" s="1"/>
  <c r="B16" i="4" s="1"/>
  <c r="A16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4" i="4"/>
  <c r="B4" i="4"/>
  <c r="B5" i="4" s="1"/>
  <c r="B6" i="4" s="1"/>
  <c r="C3" i="4"/>
  <c r="M3" i="4" s="1"/>
  <c r="Q5" i="3"/>
  <c r="E4" i="3"/>
  <c r="E5" i="3"/>
  <c r="E6" i="3" s="1"/>
  <c r="E7" i="3" s="1"/>
  <c r="E8" i="3" s="1"/>
  <c r="E9" i="3" s="1"/>
  <c r="E10" i="3" s="1"/>
  <c r="E11" i="3" s="1"/>
  <c r="E3" i="3"/>
  <c r="P3" i="3" s="1"/>
  <c r="Q4" i="1"/>
  <c r="Q5" i="1"/>
  <c r="Q6" i="1"/>
  <c r="Q3" i="1"/>
  <c r="P4" i="1"/>
  <c r="P5" i="1"/>
  <c r="P6" i="1"/>
  <c r="P3" i="1"/>
  <c r="O4" i="1"/>
  <c r="O5" i="1"/>
  <c r="O6" i="1"/>
  <c r="O3" i="1"/>
  <c r="L7" i="3"/>
  <c r="N7" i="3" s="1"/>
  <c r="M7" i="3"/>
  <c r="M8" i="3"/>
  <c r="H7" i="3"/>
  <c r="I7" i="3"/>
  <c r="I8" i="3"/>
  <c r="B5" i="3"/>
  <c r="B6" i="3" s="1"/>
  <c r="B7" i="3" s="1"/>
  <c r="B8" i="3" s="1"/>
  <c r="B9" i="3" s="1"/>
  <c r="B10" i="3" s="1"/>
  <c r="B11" i="3" s="1"/>
  <c r="B4" i="3"/>
  <c r="M3" i="3"/>
  <c r="C3" i="3"/>
  <c r="L3" i="3" s="1"/>
  <c r="E4" i="1"/>
  <c r="E5" i="1" s="1"/>
  <c r="E6" i="1" s="1"/>
  <c r="E3" i="1"/>
  <c r="C3" i="1"/>
  <c r="H5" i="1"/>
  <c r="I5" i="1"/>
  <c r="I4" i="1"/>
  <c r="H4" i="1"/>
  <c r="M3" i="1"/>
  <c r="B4" i="1"/>
  <c r="P15" i="7" l="1"/>
  <c r="I16" i="7"/>
  <c r="M16" i="7" s="1"/>
  <c r="P16" i="7" s="1"/>
  <c r="H15" i="7"/>
  <c r="L15" i="7" s="1"/>
  <c r="O14" i="7"/>
  <c r="Q14" i="7" s="1"/>
  <c r="N14" i="7"/>
  <c r="O8" i="7"/>
  <c r="N8" i="7"/>
  <c r="H9" i="7"/>
  <c r="L9" i="7" s="1"/>
  <c r="H10" i="7" s="1"/>
  <c r="L10" i="7" s="1"/>
  <c r="O10" i="7" s="1"/>
  <c r="P8" i="7"/>
  <c r="I9" i="7"/>
  <c r="M9" i="7" s="1"/>
  <c r="N3" i="7"/>
  <c r="H4" i="7"/>
  <c r="L4" i="7" s="1"/>
  <c r="O3" i="7"/>
  <c r="P3" i="7"/>
  <c r="P4" i="7"/>
  <c r="I4" i="6"/>
  <c r="M4" i="6" s="1"/>
  <c r="L3" i="6"/>
  <c r="E3" i="6"/>
  <c r="E4" i="6" s="1"/>
  <c r="E5" i="6" s="1"/>
  <c r="E6" i="6" s="1"/>
  <c r="I5" i="5"/>
  <c r="M5" i="5" s="1"/>
  <c r="P4" i="5"/>
  <c r="H4" i="5"/>
  <c r="L4" i="5" s="1"/>
  <c r="N3" i="5"/>
  <c r="E3" i="5"/>
  <c r="E4" i="5" s="1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H18" i="4"/>
  <c r="L18" i="4" s="1"/>
  <c r="I4" i="4"/>
  <c r="M4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L3" i="4"/>
  <c r="O3" i="3"/>
  <c r="Q3" i="3" s="1"/>
  <c r="H8" i="3"/>
  <c r="L8" i="3" s="1"/>
  <c r="I9" i="3"/>
  <c r="M9" i="3" s="1"/>
  <c r="H4" i="3"/>
  <c r="L4" i="3" s="1"/>
  <c r="N3" i="3"/>
  <c r="I4" i="3"/>
  <c r="M4" i="3" s="1"/>
  <c r="L3" i="1"/>
  <c r="N3" i="1" s="1"/>
  <c r="M4" i="1"/>
  <c r="M5" i="1" s="1"/>
  <c r="I6" i="1" s="1"/>
  <c r="O15" i="7" l="1"/>
  <c r="Q15" i="7" s="1"/>
  <c r="N15" i="7"/>
  <c r="H16" i="7"/>
  <c r="L16" i="7" s="1"/>
  <c r="P9" i="7"/>
  <c r="I10" i="7"/>
  <c r="M10" i="7" s="1"/>
  <c r="N10" i="7" s="1"/>
  <c r="Q8" i="7"/>
  <c r="O9" i="7"/>
  <c r="Q9" i="7" s="1"/>
  <c r="N9" i="7"/>
  <c r="Q3" i="7"/>
  <c r="O4" i="7"/>
  <c r="Q4" i="7" s="1"/>
  <c r="N4" i="7"/>
  <c r="I5" i="6"/>
  <c r="M5" i="6" s="1"/>
  <c r="P4" i="6"/>
  <c r="P3" i="6"/>
  <c r="O3" i="6"/>
  <c r="N3" i="6"/>
  <c r="H4" i="6"/>
  <c r="L4" i="6" s="1"/>
  <c r="I6" i="5"/>
  <c r="M6" i="5" s="1"/>
  <c r="P5" i="5"/>
  <c r="P3" i="5"/>
  <c r="O3" i="5"/>
  <c r="Q3" i="5" s="1"/>
  <c r="O4" i="5"/>
  <c r="Q4" i="5" s="1"/>
  <c r="N4" i="5"/>
  <c r="H5" i="5"/>
  <c r="L5" i="5" s="1"/>
  <c r="O17" i="4"/>
  <c r="O5" i="4"/>
  <c r="H19" i="4"/>
  <c r="L19" i="4" s="1"/>
  <c r="O18" i="4"/>
  <c r="P3" i="4"/>
  <c r="I5" i="4"/>
  <c r="M5" i="4" s="1"/>
  <c r="P4" i="4"/>
  <c r="O3" i="4"/>
  <c r="N3" i="4"/>
  <c r="H4" i="4"/>
  <c r="L4" i="4" s="1"/>
  <c r="P4" i="3"/>
  <c r="O4" i="3"/>
  <c r="H9" i="3"/>
  <c r="L9" i="3" s="1"/>
  <c r="N8" i="3"/>
  <c r="I10" i="3"/>
  <c r="M10" i="3" s="1"/>
  <c r="I5" i="3"/>
  <c r="M5" i="3" s="1"/>
  <c r="N4" i="3"/>
  <c r="H5" i="3"/>
  <c r="L5" i="3" s="1"/>
  <c r="M6" i="1"/>
  <c r="O16" i="7" l="1"/>
  <c r="Q16" i="7" s="1"/>
  <c r="N16" i="7"/>
  <c r="I6" i="6"/>
  <c r="M6" i="6" s="1"/>
  <c r="P5" i="6"/>
  <c r="N4" i="6"/>
  <c r="H5" i="6"/>
  <c r="L5" i="6" s="1"/>
  <c r="O4" i="6"/>
  <c r="Q4" i="6" s="1"/>
  <c r="Q3" i="6"/>
  <c r="P6" i="5"/>
  <c r="I7" i="5"/>
  <c r="M7" i="5" s="1"/>
  <c r="N5" i="5"/>
  <c r="O5" i="5"/>
  <c r="Q5" i="5" s="1"/>
  <c r="H6" i="5"/>
  <c r="L6" i="5" s="1"/>
  <c r="H20" i="4"/>
  <c r="L20" i="4" s="1"/>
  <c r="O19" i="4"/>
  <c r="Q3" i="4"/>
  <c r="I6" i="4"/>
  <c r="M6" i="4" s="1"/>
  <c r="I7" i="4" s="1"/>
  <c r="M7" i="4" s="1"/>
  <c r="P5" i="4"/>
  <c r="N4" i="4"/>
  <c r="O4" i="4"/>
  <c r="Q4" i="4" s="1"/>
  <c r="H5" i="4"/>
  <c r="Q4" i="3"/>
  <c r="P5" i="3"/>
  <c r="O5" i="3"/>
  <c r="I11" i="3"/>
  <c r="M11" i="3" s="1"/>
  <c r="H10" i="3"/>
  <c r="L10" i="3" s="1"/>
  <c r="N9" i="3"/>
  <c r="N5" i="3"/>
  <c r="H6" i="3"/>
  <c r="L6" i="3" s="1"/>
  <c r="I6" i="3"/>
  <c r="M6" i="3" s="1"/>
  <c r="L4" i="1"/>
  <c r="P6" i="6" l="1"/>
  <c r="O5" i="6"/>
  <c r="Q5" i="6" s="1"/>
  <c r="H6" i="6"/>
  <c r="L6" i="6" s="1"/>
  <c r="N5" i="6"/>
  <c r="P7" i="5"/>
  <c r="I8" i="5"/>
  <c r="M8" i="5" s="1"/>
  <c r="N6" i="5"/>
  <c r="H7" i="5"/>
  <c r="L7" i="5" s="1"/>
  <c r="O6" i="5"/>
  <c r="Q6" i="5" s="1"/>
  <c r="H21" i="4"/>
  <c r="L21" i="4" s="1"/>
  <c r="O20" i="4"/>
  <c r="P7" i="4"/>
  <c r="I8" i="4"/>
  <c r="M8" i="4" s="1"/>
  <c r="P6" i="4"/>
  <c r="H6" i="4"/>
  <c r="H7" i="4" s="1"/>
  <c r="L7" i="4" s="1"/>
  <c r="Q5" i="4"/>
  <c r="N5" i="4"/>
  <c r="O6" i="3"/>
  <c r="P6" i="3"/>
  <c r="N10" i="3"/>
  <c r="H11" i="3"/>
  <c r="L11" i="3" s="1"/>
  <c r="N6" i="3"/>
  <c r="N4" i="1"/>
  <c r="O6" i="6" l="1"/>
  <c r="Q6" i="6" s="1"/>
  <c r="N6" i="6"/>
  <c r="N7" i="5"/>
  <c r="H8" i="5"/>
  <c r="L8" i="5" s="1"/>
  <c r="O7" i="5"/>
  <c r="Q7" i="5" s="1"/>
  <c r="P8" i="5"/>
  <c r="I9" i="5"/>
  <c r="M9" i="5" s="1"/>
  <c r="H22" i="4"/>
  <c r="L22" i="4" s="1"/>
  <c r="O21" i="4"/>
  <c r="I9" i="4"/>
  <c r="M9" i="4" s="1"/>
  <c r="P8" i="4"/>
  <c r="O7" i="4"/>
  <c r="Q7" i="4" s="1"/>
  <c r="H8" i="4"/>
  <c r="L8" i="4" s="1"/>
  <c r="N7" i="4"/>
  <c r="O6" i="4"/>
  <c r="Q6" i="4" s="1"/>
  <c r="N6" i="4"/>
  <c r="Q6" i="3"/>
  <c r="P7" i="3"/>
  <c r="O7" i="3"/>
  <c r="N11" i="3"/>
  <c r="L5" i="1"/>
  <c r="H6" i="1" s="1"/>
  <c r="H9" i="5" l="1"/>
  <c r="L9" i="5" s="1" a="1"/>
  <c r="L9" i="5" s="1"/>
  <c r="O8" i="5"/>
  <c r="Q8" i="5" s="1"/>
  <c r="N8" i="5"/>
  <c r="I10" i="5"/>
  <c r="M10" i="5" s="1"/>
  <c r="P9" i="5"/>
  <c r="H23" i="4"/>
  <c r="L23" i="4" s="1"/>
  <c r="O22" i="4"/>
  <c r="I10" i="4"/>
  <c r="M10" i="4" s="1"/>
  <c r="P9" i="4"/>
  <c r="H9" i="4"/>
  <c r="L9" i="4" s="1" a="1"/>
  <c r="L9" i="4" s="1"/>
  <c r="N8" i="4"/>
  <c r="O8" i="4"/>
  <c r="Q8" i="4" s="1"/>
  <c r="Q7" i="3"/>
  <c r="P8" i="3"/>
  <c r="O8" i="3"/>
  <c r="N5" i="1"/>
  <c r="O9" i="5" l="1"/>
  <c r="Q9" i="5" s="1"/>
  <c r="N9" i="5"/>
  <c r="H10" i="5"/>
  <c r="L10" i="5" s="1"/>
  <c r="I11" i="5"/>
  <c r="M11" i="5" s="1"/>
  <c r="P10" i="5"/>
  <c r="H24" i="4"/>
  <c r="L24" i="4" s="1"/>
  <c r="O23" i="4"/>
  <c r="I11" i="4"/>
  <c r="M11" i="4" s="1"/>
  <c r="P10" i="4"/>
  <c r="N9" i="4"/>
  <c r="O9" i="4"/>
  <c r="Q9" i="4" s="1"/>
  <c r="H10" i="4"/>
  <c r="L10" i="4" s="1"/>
  <c r="O9" i="3"/>
  <c r="P9" i="3"/>
  <c r="Q8" i="3"/>
  <c r="L6" i="1"/>
  <c r="P11" i="5" l="1"/>
  <c r="I12" i="5"/>
  <c r="M12" i="5" s="1"/>
  <c r="N10" i="5"/>
  <c r="O10" i="5"/>
  <c r="Q10" i="5" s="1"/>
  <c r="H11" i="5"/>
  <c r="L11" i="5" s="1"/>
  <c r="H25" i="4"/>
  <c r="L25" i="4" s="1"/>
  <c r="O24" i="4"/>
  <c r="I12" i="4"/>
  <c r="M12" i="4" s="1"/>
  <c r="P11" i="4"/>
  <c r="N10" i="4"/>
  <c r="H11" i="4"/>
  <c r="L11" i="4" s="1"/>
  <c r="O10" i="4"/>
  <c r="Q10" i="4" s="1"/>
  <c r="O10" i="3"/>
  <c r="P10" i="3"/>
  <c r="Q9" i="3"/>
  <c r="N6" i="1"/>
  <c r="H12" i="5" l="1"/>
  <c r="L12" i="5" s="1"/>
  <c r="N11" i="5"/>
  <c r="O11" i="5"/>
  <c r="Q11" i="5" s="1"/>
  <c r="P12" i="5"/>
  <c r="I13" i="5"/>
  <c r="M13" i="5" s="1"/>
  <c r="H26" i="4"/>
  <c r="L26" i="4" s="1"/>
  <c r="O25" i="4"/>
  <c r="I13" i="4"/>
  <c r="M13" i="4" s="1"/>
  <c r="P12" i="4"/>
  <c r="N11" i="4"/>
  <c r="H12" i="4"/>
  <c r="L12" i="4" s="1"/>
  <c r="O11" i="4"/>
  <c r="Q11" i="4" s="1"/>
  <c r="Q10" i="3"/>
  <c r="P11" i="3"/>
  <c r="O11" i="3"/>
  <c r="N12" i="5" l="1"/>
  <c r="H13" i="5"/>
  <c r="L13" i="5" s="1"/>
  <c r="O12" i="5"/>
  <c r="Q12" i="5" s="1"/>
  <c r="I14" i="5"/>
  <c r="M14" i="5" s="1"/>
  <c r="P13" i="5"/>
  <c r="H27" i="4"/>
  <c r="L27" i="4" s="1"/>
  <c r="O26" i="4"/>
  <c r="I14" i="4"/>
  <c r="M14" i="4" s="1"/>
  <c r="P13" i="4"/>
  <c r="N12" i="4"/>
  <c r="H13" i="4"/>
  <c r="L13" i="4" s="1"/>
  <c r="O12" i="4"/>
  <c r="Q12" i="4" s="1"/>
  <c r="Q11" i="3"/>
  <c r="P14" i="5" l="1"/>
  <c r="I15" i="5"/>
  <c r="M15" i="5" s="1"/>
  <c r="H14" i="5"/>
  <c r="L14" i="5" s="1"/>
  <c r="O13" i="5"/>
  <c r="Q13" i="5" s="1"/>
  <c r="N13" i="5"/>
  <c r="H28" i="4"/>
  <c r="L28" i="4" s="1"/>
  <c r="O27" i="4"/>
  <c r="I15" i="4"/>
  <c r="M15" i="4" s="1"/>
  <c r="P14" i="4"/>
  <c r="H14" i="4"/>
  <c r="L14" i="4" s="1"/>
  <c r="N13" i="4"/>
  <c r="O13" i="4"/>
  <c r="Q13" i="4" s="1"/>
  <c r="O14" i="5" l="1"/>
  <c r="Q14" i="5" s="1"/>
  <c r="H15" i="5"/>
  <c r="L15" i="5" s="1"/>
  <c r="N14" i="5"/>
  <c r="P15" i="5"/>
  <c r="I16" i="5"/>
  <c r="M16" i="5" s="1"/>
  <c r="H29" i="4"/>
  <c r="L29" i="4" s="1"/>
  <c r="O28" i="4"/>
  <c r="I16" i="4"/>
  <c r="M16" i="4" s="1"/>
  <c r="P15" i="4"/>
  <c r="N14" i="4"/>
  <c r="O14" i="4"/>
  <c r="Q14" i="4" s="1"/>
  <c r="H15" i="4"/>
  <c r="L15" i="4" s="1"/>
  <c r="P16" i="5" l="1"/>
  <c r="I17" i="5"/>
  <c r="M17" i="5" s="1"/>
  <c r="O15" i="5"/>
  <c r="Q15" i="5" s="1"/>
  <c r="H16" i="5"/>
  <c r="L16" i="5" s="1"/>
  <c r="N15" i="5"/>
  <c r="P16" i="4"/>
  <c r="I17" i="4"/>
  <c r="M17" i="4" s="1"/>
  <c r="H30" i="4"/>
  <c r="L30" i="4" s="1"/>
  <c r="O29" i="4"/>
  <c r="O15" i="4"/>
  <c r="Q15" i="4" s="1"/>
  <c r="N15" i="4"/>
  <c r="H16" i="4"/>
  <c r="L16" i="4" s="1"/>
  <c r="H17" i="5" l="1"/>
  <c r="L17" i="5" s="1"/>
  <c r="O16" i="5"/>
  <c r="Q16" i="5" s="1"/>
  <c r="N16" i="5"/>
  <c r="I18" i="5"/>
  <c r="M18" i="5" s="1"/>
  <c r="P17" i="5"/>
  <c r="N17" i="4"/>
  <c r="P17" i="4"/>
  <c r="Q17" i="4" s="1"/>
  <c r="I18" i="4"/>
  <c r="M18" i="4" s="1"/>
  <c r="H31" i="4"/>
  <c r="L31" i="4" s="1"/>
  <c r="O30" i="4"/>
  <c r="O16" i="4"/>
  <c r="Q16" i="4" s="1"/>
  <c r="N16" i="4"/>
  <c r="I19" i="5" l="1"/>
  <c r="M19" i="5" s="1"/>
  <c r="P18" i="5"/>
  <c r="O17" i="5"/>
  <c r="Q17" i="5" s="1"/>
  <c r="N17" i="5"/>
  <c r="H18" i="5"/>
  <c r="L18" i="5" s="1"/>
  <c r="N18" i="4"/>
  <c r="P18" i="4"/>
  <c r="Q18" i="4" s="1"/>
  <c r="I19" i="4"/>
  <c r="M19" i="4" s="1"/>
  <c r="H32" i="4"/>
  <c r="L32" i="4" s="1"/>
  <c r="O31" i="4"/>
  <c r="N18" i="5" l="1"/>
  <c r="H19" i="5"/>
  <c r="L19" i="5" s="1"/>
  <c r="O18" i="5"/>
  <c r="Q18" i="5" s="1"/>
  <c r="P19" i="5"/>
  <c r="I20" i="5"/>
  <c r="M20" i="5" s="1"/>
  <c r="N19" i="4"/>
  <c r="P19" i="4"/>
  <c r="Q19" i="4" s="1"/>
  <c r="I20" i="4"/>
  <c r="M20" i="4" s="1"/>
  <c r="H33" i="4"/>
  <c r="L33" i="4" s="1"/>
  <c r="O32" i="4"/>
  <c r="P20" i="5" l="1"/>
  <c r="I21" i="5"/>
  <c r="M21" i="5" s="1"/>
  <c r="O19" i="5"/>
  <c r="Q19" i="5" s="1"/>
  <c r="H20" i="5"/>
  <c r="L20" i="5" s="1"/>
  <c r="N19" i="5"/>
  <c r="I21" i="4"/>
  <c r="M21" i="4" s="1"/>
  <c r="N20" i="4"/>
  <c r="P20" i="4"/>
  <c r="Q20" i="4" s="1"/>
  <c r="H34" i="4"/>
  <c r="L34" i="4" s="1"/>
  <c r="O33" i="4"/>
  <c r="N20" i="5" l="1"/>
  <c r="H21" i="5"/>
  <c r="L21" i="5" s="1"/>
  <c r="O20" i="5"/>
  <c r="Q20" i="5" s="1"/>
  <c r="P21" i="5"/>
  <c r="I22" i="5"/>
  <c r="M22" i="5" s="1"/>
  <c r="I22" i="4"/>
  <c r="M22" i="4" s="1"/>
  <c r="N21" i="4"/>
  <c r="P21" i="4"/>
  <c r="Q21" i="4" s="1"/>
  <c r="H35" i="4"/>
  <c r="L35" i="4" s="1"/>
  <c r="O34" i="4"/>
  <c r="P22" i="5" l="1"/>
  <c r="I23" i="5"/>
  <c r="M23" i="5" s="1"/>
  <c r="H22" i="5"/>
  <c r="L22" i="5" s="1"/>
  <c r="O21" i="5"/>
  <c r="Q21" i="5" s="1"/>
  <c r="N21" i="5"/>
  <c r="N22" i="4"/>
  <c r="I23" i="4"/>
  <c r="M23" i="4" s="1"/>
  <c r="P22" i="4"/>
  <c r="Q22" i="4" s="1"/>
  <c r="H36" i="4"/>
  <c r="L36" i="4" s="1"/>
  <c r="O35" i="4"/>
  <c r="O22" i="5" l="1"/>
  <c r="Q22" i="5" s="1"/>
  <c r="N22" i="5"/>
  <c r="H23" i="5"/>
  <c r="L23" i="5" s="1"/>
  <c r="P23" i="5"/>
  <c r="I24" i="5"/>
  <c r="M24" i="5" s="1"/>
  <c r="N23" i="4"/>
  <c r="I24" i="4"/>
  <c r="M24" i="4" s="1"/>
  <c r="P23" i="4"/>
  <c r="Q23" i="4" s="1"/>
  <c r="H37" i="4"/>
  <c r="L37" i="4" s="1"/>
  <c r="O36" i="4"/>
  <c r="I25" i="5" l="1"/>
  <c r="M25" i="5" s="1"/>
  <c r="P24" i="5"/>
  <c r="O23" i="5"/>
  <c r="Q23" i="5" s="1"/>
  <c r="H24" i="5"/>
  <c r="L24" i="5" s="1"/>
  <c r="N23" i="5"/>
  <c r="P24" i="4"/>
  <c r="Q24" i="4" s="1"/>
  <c r="N24" i="4"/>
  <c r="I25" i="4"/>
  <c r="M25" i="4" s="1"/>
  <c r="H38" i="4"/>
  <c r="L38" i="4" s="1"/>
  <c r="O37" i="4"/>
  <c r="H25" i="5" l="1"/>
  <c r="L25" i="5" s="1"/>
  <c r="O24" i="5"/>
  <c r="Q24" i="5" s="1"/>
  <c r="N24" i="5"/>
  <c r="I26" i="5"/>
  <c r="M26" i="5" s="1"/>
  <c r="P25" i="5"/>
  <c r="I26" i="4"/>
  <c r="M26" i="4" s="1"/>
  <c r="N25" i="4"/>
  <c r="P25" i="4"/>
  <c r="Q25" i="4" s="1"/>
  <c r="H39" i="4"/>
  <c r="L39" i="4" s="1"/>
  <c r="O38" i="4"/>
  <c r="O25" i="5" l="1"/>
  <c r="Q25" i="5" s="1"/>
  <c r="N25" i="5"/>
  <c r="H26" i="5"/>
  <c r="L26" i="5" s="1"/>
  <c r="I27" i="5"/>
  <c r="M27" i="5" s="1"/>
  <c r="P26" i="5"/>
  <c r="P26" i="4"/>
  <c r="Q26" i="4" s="1"/>
  <c r="I27" i="4"/>
  <c r="M27" i="4" s="1"/>
  <c r="N26" i="4"/>
  <c r="H40" i="4"/>
  <c r="L40" i="4" s="1"/>
  <c r="O39" i="4"/>
  <c r="N26" i="5" l="1"/>
  <c r="H27" i="5"/>
  <c r="L27" i="5" s="1"/>
  <c r="O26" i="5"/>
  <c r="Q26" i="5" s="1"/>
  <c r="P27" i="5"/>
  <c r="I28" i="5"/>
  <c r="M28" i="5" s="1"/>
  <c r="I28" i="4"/>
  <c r="M28" i="4" s="1"/>
  <c r="P27" i="4"/>
  <c r="Q27" i="4" s="1"/>
  <c r="N27" i="4"/>
  <c r="H41" i="4"/>
  <c r="L41" i="4" s="1"/>
  <c r="O40" i="4"/>
  <c r="P28" i="5" l="1"/>
  <c r="I29" i="5"/>
  <c r="M29" i="5" s="1"/>
  <c r="N27" i="5"/>
  <c r="H28" i="5"/>
  <c r="L28" i="5" s="1"/>
  <c r="O27" i="5"/>
  <c r="Q27" i="5" s="1"/>
  <c r="P28" i="4"/>
  <c r="Q28" i="4" s="1"/>
  <c r="N28" i="4"/>
  <c r="I29" i="4"/>
  <c r="M29" i="4" s="1"/>
  <c r="H42" i="4"/>
  <c r="L42" i="4" s="1"/>
  <c r="O41" i="4"/>
  <c r="N28" i="5" l="1"/>
  <c r="H29" i="5"/>
  <c r="L29" i="5" s="1"/>
  <c r="O28" i="5"/>
  <c r="Q28" i="5" s="1"/>
  <c r="P29" i="5"/>
  <c r="I30" i="5"/>
  <c r="M30" i="5" s="1"/>
  <c r="I30" i="4"/>
  <c r="M30" i="4" s="1"/>
  <c r="P29" i="4"/>
  <c r="Q29" i="4" s="1"/>
  <c r="N29" i="4"/>
  <c r="H43" i="4"/>
  <c r="L43" i="4" s="1"/>
  <c r="O42" i="4"/>
  <c r="P30" i="5" l="1"/>
  <c r="I31" i="5"/>
  <c r="M31" i="5" s="1"/>
  <c r="H30" i="5"/>
  <c r="L30" i="5" s="1"/>
  <c r="O29" i="5"/>
  <c r="Q29" i="5" s="1"/>
  <c r="N29" i="5"/>
  <c r="I31" i="4"/>
  <c r="M31" i="4" s="1"/>
  <c r="P30" i="4"/>
  <c r="Q30" i="4" s="1"/>
  <c r="N30" i="4"/>
  <c r="H44" i="4"/>
  <c r="L44" i="4" s="1"/>
  <c r="O43" i="4"/>
  <c r="O30" i="5" l="1"/>
  <c r="Q30" i="5" s="1"/>
  <c r="N30" i="5"/>
  <c r="H31" i="5"/>
  <c r="L31" i="5" s="1"/>
  <c r="I32" i="5"/>
  <c r="M32" i="5" s="1"/>
  <c r="P31" i="5"/>
  <c r="N31" i="4"/>
  <c r="I32" i="4"/>
  <c r="M32" i="4" s="1"/>
  <c r="P31" i="4"/>
  <c r="Q31" i="4" s="1"/>
  <c r="H45" i="4"/>
  <c r="L45" i="4" s="1"/>
  <c r="O44" i="4"/>
  <c r="I33" i="5" l="1"/>
  <c r="M33" i="5" s="1"/>
  <c r="P32" i="5"/>
  <c r="O31" i="5"/>
  <c r="Q31" i="5" s="1"/>
  <c r="H32" i="5"/>
  <c r="L32" i="5" s="1"/>
  <c r="N31" i="5"/>
  <c r="I33" i="4"/>
  <c r="M33" i="4" s="1"/>
  <c r="P32" i="4"/>
  <c r="Q32" i="4" s="1"/>
  <c r="N32" i="4"/>
  <c r="H46" i="4"/>
  <c r="L46" i="4" s="1"/>
  <c r="O45" i="4"/>
  <c r="I34" i="5" l="1"/>
  <c r="M34" i="5" s="1"/>
  <c r="P33" i="5"/>
  <c r="H33" i="5"/>
  <c r="L33" i="5" s="1"/>
  <c r="N32" i="5"/>
  <c r="O32" i="5"/>
  <c r="Q32" i="5" s="1"/>
  <c r="I34" i="4"/>
  <c r="M34" i="4" s="1"/>
  <c r="N33" i="4"/>
  <c r="P33" i="4"/>
  <c r="Q33" i="4" s="1"/>
  <c r="H47" i="4"/>
  <c r="L47" i="4" s="1"/>
  <c r="O46" i="4"/>
  <c r="O33" i="5" l="1"/>
  <c r="Q33" i="5" s="1"/>
  <c r="N33" i="5"/>
  <c r="H34" i="5"/>
  <c r="L34" i="5" s="1"/>
  <c r="I35" i="5"/>
  <c r="M35" i="5" s="1"/>
  <c r="P34" i="5"/>
  <c r="I35" i="4"/>
  <c r="M35" i="4" s="1"/>
  <c r="N34" i="4"/>
  <c r="P34" i="4"/>
  <c r="Q34" i="4" s="1"/>
  <c r="H48" i="4"/>
  <c r="L48" i="4" s="1"/>
  <c r="O47" i="4"/>
  <c r="P35" i="5" l="1"/>
  <c r="I36" i="5"/>
  <c r="M36" i="5" s="1"/>
  <c r="N34" i="5"/>
  <c r="O34" i="5"/>
  <c r="Q34" i="5" s="1"/>
  <c r="H35" i="5"/>
  <c r="L35" i="5" s="1"/>
  <c r="P35" i="4"/>
  <c r="Q35" i="4" s="1"/>
  <c r="N35" i="4"/>
  <c r="I36" i="4"/>
  <c r="M36" i="4" s="1"/>
  <c r="H49" i="4"/>
  <c r="L49" i="4" s="1"/>
  <c r="O48" i="4"/>
  <c r="O35" i="5" l="1"/>
  <c r="Q35" i="5" s="1"/>
  <c r="N35" i="5"/>
  <c r="H36" i="5"/>
  <c r="L36" i="5" s="1"/>
  <c r="P36" i="5"/>
  <c r="I37" i="5"/>
  <c r="M37" i="5" s="1"/>
  <c r="I37" i="4"/>
  <c r="M37" i="4" s="1"/>
  <c r="N36" i="4"/>
  <c r="P36" i="4"/>
  <c r="Q36" i="4" s="1"/>
  <c r="H50" i="4"/>
  <c r="L50" i="4" s="1"/>
  <c r="O49" i="4"/>
  <c r="P37" i="5" l="1"/>
  <c r="I38" i="5"/>
  <c r="M38" i="5" s="1"/>
  <c r="N36" i="5"/>
  <c r="H37" i="5"/>
  <c r="L37" i="5" s="1"/>
  <c r="O36" i="5"/>
  <c r="Q36" i="5" s="1"/>
  <c r="I38" i="4"/>
  <c r="M38" i="4" s="1"/>
  <c r="P37" i="4"/>
  <c r="Q37" i="4" s="1"/>
  <c r="N37" i="4"/>
  <c r="H51" i="4"/>
  <c r="L51" i="4" s="1"/>
  <c r="O50" i="4"/>
  <c r="H38" i="5" l="1"/>
  <c r="L38" i="5" s="1"/>
  <c r="O37" i="5"/>
  <c r="Q37" i="5" s="1"/>
  <c r="N37" i="5"/>
  <c r="P38" i="5"/>
  <c r="I39" i="5"/>
  <c r="M39" i="5" s="1"/>
  <c r="P38" i="4"/>
  <c r="Q38" i="4" s="1"/>
  <c r="N38" i="4"/>
  <c r="I39" i="4"/>
  <c r="M39" i="4" s="1"/>
  <c r="H52" i="4"/>
  <c r="L52" i="4" s="1"/>
  <c r="O51" i="4"/>
  <c r="I40" i="5" l="1"/>
  <c r="M40" i="5" s="1"/>
  <c r="P39" i="5"/>
  <c r="O38" i="5"/>
  <c r="Q38" i="5" s="1"/>
  <c r="H39" i="5"/>
  <c r="L39" i="5" s="1"/>
  <c r="N38" i="5"/>
  <c r="I40" i="4"/>
  <c r="M40" i="4" s="1"/>
  <c r="P39" i="4"/>
  <c r="Q39" i="4" s="1"/>
  <c r="N39" i="4"/>
  <c r="H53" i="4"/>
  <c r="L53" i="4" s="1"/>
  <c r="O52" i="4"/>
  <c r="O39" i="5" l="1"/>
  <c r="Q39" i="5" s="1"/>
  <c r="H40" i="5"/>
  <c r="L40" i="5" s="1"/>
  <c r="N39" i="5"/>
  <c r="I41" i="5"/>
  <c r="M41" i="5" s="1"/>
  <c r="P40" i="5"/>
  <c r="P40" i="4"/>
  <c r="Q40" i="4" s="1"/>
  <c r="N40" i="4"/>
  <c r="I41" i="4"/>
  <c r="M41" i="4" s="1"/>
  <c r="H54" i="4"/>
  <c r="L54" i="4" s="1"/>
  <c r="O53" i="4"/>
  <c r="I42" i="5" l="1"/>
  <c r="M42" i="5" s="1"/>
  <c r="P41" i="5"/>
  <c r="H41" i="5"/>
  <c r="L41" i="5" s="1"/>
  <c r="O40" i="5"/>
  <c r="Q40" i="5" s="1"/>
  <c r="N40" i="5"/>
  <c r="P41" i="4"/>
  <c r="Q41" i="4" s="1"/>
  <c r="I42" i="4"/>
  <c r="M42" i="4" s="1"/>
  <c r="N41" i="4"/>
  <c r="H55" i="4"/>
  <c r="L55" i="4" s="1"/>
  <c r="O54" i="4"/>
  <c r="I43" i="5" l="1"/>
  <c r="M43" i="5" s="1"/>
  <c r="P42" i="5"/>
  <c r="O41" i="5"/>
  <c r="Q41" i="5" s="1"/>
  <c r="N41" i="5"/>
  <c r="H42" i="5"/>
  <c r="L42" i="5" s="1"/>
  <c r="N42" i="4"/>
  <c r="I43" i="4"/>
  <c r="M43" i="4" s="1"/>
  <c r="P42" i="4"/>
  <c r="Q42" i="4" s="1"/>
  <c r="H56" i="4"/>
  <c r="L56" i="4" s="1"/>
  <c r="O55" i="4"/>
  <c r="P43" i="5" l="1"/>
  <c r="I44" i="5"/>
  <c r="M44" i="5" s="1"/>
  <c r="N42" i="5"/>
  <c r="O42" i="5"/>
  <c r="Q42" i="5" s="1"/>
  <c r="H43" i="5"/>
  <c r="L43" i="5" s="1"/>
  <c r="P43" i="4"/>
  <c r="Q43" i="4" s="1"/>
  <c r="I44" i="4"/>
  <c r="M44" i="4" s="1"/>
  <c r="N43" i="4"/>
  <c r="H57" i="4"/>
  <c r="L57" i="4" s="1"/>
  <c r="O56" i="4"/>
  <c r="O43" i="5" l="1"/>
  <c r="Q43" i="5" s="1"/>
  <c r="N43" i="5"/>
  <c r="H44" i="5"/>
  <c r="L44" i="5" s="1"/>
  <c r="P44" i="5"/>
  <c r="I45" i="5"/>
  <c r="M45" i="5" s="1"/>
  <c r="I45" i="4"/>
  <c r="M45" i="4" s="1"/>
  <c r="P44" i="4"/>
  <c r="Q44" i="4" s="1"/>
  <c r="N44" i="4"/>
  <c r="H58" i="4"/>
  <c r="L58" i="4" s="1"/>
  <c r="O57" i="4"/>
  <c r="P45" i="5" l="1"/>
  <c r="I46" i="5"/>
  <c r="M46" i="5" s="1"/>
  <c r="N44" i="5"/>
  <c r="H45" i="5"/>
  <c r="L45" i="5" s="1"/>
  <c r="O44" i="5"/>
  <c r="Q44" i="5" s="1"/>
  <c r="P45" i="4"/>
  <c r="Q45" i="4" s="1"/>
  <c r="I46" i="4"/>
  <c r="M46" i="4" s="1"/>
  <c r="N45" i="4"/>
  <c r="H59" i="4"/>
  <c r="L59" i="4" s="1"/>
  <c r="O58" i="4"/>
  <c r="H46" i="5" l="1"/>
  <c r="L46" i="5" s="1"/>
  <c r="O45" i="5"/>
  <c r="Q45" i="5" s="1"/>
  <c r="N45" i="5"/>
  <c r="P46" i="5"/>
  <c r="I47" i="5"/>
  <c r="M47" i="5" s="1"/>
  <c r="I47" i="4"/>
  <c r="M47" i="4" s="1"/>
  <c r="P46" i="4"/>
  <c r="Q46" i="4" s="1"/>
  <c r="N46" i="4"/>
  <c r="H60" i="4"/>
  <c r="L60" i="4" s="1"/>
  <c r="O59" i="4"/>
  <c r="I48" i="5" l="1"/>
  <c r="M48" i="5" s="1"/>
  <c r="P47" i="5"/>
  <c r="H47" i="5"/>
  <c r="L47" i="5" s="1"/>
  <c r="O46" i="5"/>
  <c r="Q46" i="5" s="1"/>
  <c r="N46" i="5"/>
  <c r="N47" i="4"/>
  <c r="P47" i="4"/>
  <c r="Q47" i="4" s="1"/>
  <c r="I48" i="4"/>
  <c r="M48" i="4" s="1"/>
  <c r="H61" i="4"/>
  <c r="L61" i="4" s="1"/>
  <c r="O60" i="4"/>
  <c r="O47" i="5" l="1"/>
  <c r="Q47" i="5" s="1"/>
  <c r="N47" i="5"/>
  <c r="H48" i="5"/>
  <c r="L48" i="5" s="1"/>
  <c r="P48" i="5"/>
  <c r="I49" i="5"/>
  <c r="M49" i="5" s="1"/>
  <c r="P48" i="4"/>
  <c r="Q48" i="4" s="1"/>
  <c r="N48" i="4"/>
  <c r="I49" i="4"/>
  <c r="M49" i="4" s="1"/>
  <c r="H62" i="4"/>
  <c r="L62" i="4" s="1"/>
  <c r="O61" i="4"/>
  <c r="P49" i="5" l="1"/>
  <c r="I50" i="5"/>
  <c r="M50" i="5" s="1"/>
  <c r="O48" i="5"/>
  <c r="Q48" i="5" s="1"/>
  <c r="H49" i="5"/>
  <c r="L49" i="5" s="1"/>
  <c r="N48" i="5"/>
  <c r="I50" i="4"/>
  <c r="M50" i="4" s="1"/>
  <c r="N49" i="4"/>
  <c r="P49" i="4"/>
  <c r="Q49" i="4" s="1"/>
  <c r="H63" i="4"/>
  <c r="L63" i="4" s="1"/>
  <c r="O62" i="4"/>
  <c r="O49" i="5" l="1"/>
  <c r="Q49" i="5" s="1"/>
  <c r="N49" i="5"/>
  <c r="H50" i="5"/>
  <c r="L50" i="5" s="1"/>
  <c r="I51" i="5"/>
  <c r="M51" i="5" s="1"/>
  <c r="P50" i="5"/>
  <c r="P50" i="4"/>
  <c r="Q50" i="4" s="1"/>
  <c r="I51" i="4"/>
  <c r="M51" i="4" s="1"/>
  <c r="N50" i="4"/>
  <c r="H64" i="4"/>
  <c r="L64" i="4" s="1"/>
  <c r="O63" i="4"/>
  <c r="N50" i="5" l="1"/>
  <c r="H51" i="5"/>
  <c r="L51" i="5" s="1"/>
  <c r="O50" i="5"/>
  <c r="Q50" i="5" s="1"/>
  <c r="I52" i="5"/>
  <c r="M52" i="5" s="1"/>
  <c r="P51" i="5"/>
  <c r="I52" i="4"/>
  <c r="M52" i="4" s="1"/>
  <c r="N51" i="4"/>
  <c r="P51" i="4"/>
  <c r="Q51" i="4" s="1"/>
  <c r="H65" i="4"/>
  <c r="L65" i="4" s="1"/>
  <c r="O64" i="4"/>
  <c r="P52" i="5" l="1"/>
  <c r="I53" i="5"/>
  <c r="M53" i="5" s="1"/>
  <c r="N51" i="5"/>
  <c r="H52" i="5"/>
  <c r="L52" i="5" s="1"/>
  <c r="O51" i="5"/>
  <c r="Q51" i="5" s="1"/>
  <c r="P52" i="4"/>
  <c r="Q52" i="4" s="1"/>
  <c r="N52" i="4"/>
  <c r="I53" i="4"/>
  <c r="M53" i="4" s="1"/>
  <c r="H66" i="4"/>
  <c r="L66" i="4" s="1"/>
  <c r="O65" i="4"/>
  <c r="P53" i="5" l="1"/>
  <c r="I54" i="5"/>
  <c r="M54" i="5" s="1"/>
  <c r="O52" i="5"/>
  <c r="Q52" i="5" s="1"/>
  <c r="N52" i="5"/>
  <c r="H53" i="5"/>
  <c r="L53" i="5" s="1"/>
  <c r="I54" i="4"/>
  <c r="M54" i="4" s="1"/>
  <c r="P53" i="4"/>
  <c r="Q53" i="4" s="1"/>
  <c r="N53" i="4"/>
  <c r="O66" i="4"/>
  <c r="H54" i="5" l="1"/>
  <c r="L54" i="5" s="1"/>
  <c r="N53" i="5"/>
  <c r="O53" i="5"/>
  <c r="Q53" i="5" s="1"/>
  <c r="P54" i="5"/>
  <c r="I55" i="5"/>
  <c r="M55" i="5" s="1"/>
  <c r="I55" i="4"/>
  <c r="M55" i="4" s="1"/>
  <c r="N54" i="4"/>
  <c r="P54" i="4"/>
  <c r="Q54" i="4" s="1"/>
  <c r="I56" i="5" l="1"/>
  <c r="M56" i="5" s="1"/>
  <c r="P55" i="5"/>
  <c r="H55" i="5"/>
  <c r="L55" i="5" s="1"/>
  <c r="O54" i="5"/>
  <c r="Q54" i="5" s="1"/>
  <c r="N54" i="5"/>
  <c r="P55" i="4"/>
  <c r="Q55" i="4" s="1"/>
  <c r="I56" i="4"/>
  <c r="M56" i="4" s="1"/>
  <c r="N55" i="4"/>
  <c r="O55" i="5" l="1"/>
  <c r="Q55" i="5" s="1"/>
  <c r="N55" i="5"/>
  <c r="H56" i="5"/>
  <c r="L56" i="5" s="1"/>
  <c r="P56" i="5"/>
  <c r="I57" i="5"/>
  <c r="M57" i="5" s="1"/>
  <c r="N56" i="4"/>
  <c r="I57" i="4"/>
  <c r="M57" i="4" s="1"/>
  <c r="P56" i="4"/>
  <c r="Q56" i="4" s="1"/>
  <c r="P57" i="5" l="1"/>
  <c r="I58" i="5"/>
  <c r="M58" i="5" s="1"/>
  <c r="O56" i="5"/>
  <c r="Q56" i="5" s="1"/>
  <c r="N56" i="5"/>
  <c r="H57" i="5"/>
  <c r="L57" i="5" s="1"/>
  <c r="I58" i="4"/>
  <c r="M58" i="4" s="1"/>
  <c r="P57" i="4"/>
  <c r="Q57" i="4" s="1"/>
  <c r="N57" i="4"/>
  <c r="O57" i="5" l="1"/>
  <c r="Q57" i="5" s="1"/>
  <c r="N57" i="5"/>
  <c r="H58" i="5"/>
  <c r="L58" i="5" s="1"/>
  <c r="I59" i="5"/>
  <c r="M59" i="5" s="1"/>
  <c r="P58" i="5"/>
  <c r="P58" i="4"/>
  <c r="Q58" i="4" s="1"/>
  <c r="N58" i="4"/>
  <c r="I59" i="4"/>
  <c r="M59" i="4" s="1"/>
  <c r="I60" i="5" l="1"/>
  <c r="M60" i="5" s="1"/>
  <c r="P59" i="5"/>
  <c r="N58" i="5"/>
  <c r="H59" i="5"/>
  <c r="L59" i="5" s="1"/>
  <c r="O58" i="5"/>
  <c r="Q58" i="5" s="1"/>
  <c r="I60" i="4"/>
  <c r="M60" i="4" s="1"/>
  <c r="P59" i="4"/>
  <c r="Q59" i="4" s="1"/>
  <c r="N59" i="4"/>
  <c r="N59" i="5" l="1"/>
  <c r="H60" i="5"/>
  <c r="L60" i="5" s="1"/>
  <c r="O59" i="5"/>
  <c r="Q59" i="5" s="1"/>
  <c r="P60" i="5"/>
  <c r="I61" i="5"/>
  <c r="M61" i="5" s="1"/>
  <c r="P60" i="4"/>
  <c r="Q60" i="4" s="1"/>
  <c r="N60" i="4"/>
  <c r="I61" i="4"/>
  <c r="M61" i="4" s="1"/>
  <c r="P61" i="5" l="1"/>
  <c r="I62" i="5"/>
  <c r="M62" i="5" s="1"/>
  <c r="O60" i="5"/>
  <c r="Q60" i="5" s="1"/>
  <c r="N60" i="5"/>
  <c r="H61" i="5"/>
  <c r="L61" i="5" s="1"/>
  <c r="N61" i="4"/>
  <c r="I62" i="4"/>
  <c r="M62" i="4" s="1"/>
  <c r="P61" i="4"/>
  <c r="Q61" i="4" s="1"/>
  <c r="H62" i="5" l="1"/>
  <c r="L62" i="5" s="1"/>
  <c r="O61" i="5"/>
  <c r="Q61" i="5" s="1"/>
  <c r="N61" i="5"/>
  <c r="P62" i="5"/>
  <c r="I63" i="5"/>
  <c r="M63" i="5" s="1"/>
  <c r="P62" i="4"/>
  <c r="Q62" i="4" s="1"/>
  <c r="I63" i="4"/>
  <c r="M63" i="4" s="1"/>
  <c r="N62" i="4"/>
  <c r="I64" i="5" l="1"/>
  <c r="M64" i="5" s="1"/>
  <c r="P63" i="5"/>
  <c r="H63" i="5"/>
  <c r="L63" i="5" s="1"/>
  <c r="O62" i="5"/>
  <c r="Q62" i="5" s="1"/>
  <c r="N62" i="5"/>
  <c r="I64" i="4"/>
  <c r="M64" i="4" s="1"/>
  <c r="N63" i="4"/>
  <c r="P63" i="4"/>
  <c r="Q63" i="4" s="1"/>
  <c r="O63" i="5" l="1"/>
  <c r="Q63" i="5" s="1"/>
  <c r="N63" i="5"/>
  <c r="H64" i="5"/>
  <c r="L64" i="5" s="1"/>
  <c r="P64" i="5"/>
  <c r="I65" i="5"/>
  <c r="M65" i="5" s="1"/>
  <c r="P64" i="4"/>
  <c r="Q64" i="4" s="1"/>
  <c r="N64" i="4"/>
  <c r="I65" i="4"/>
  <c r="M65" i="4" s="1"/>
  <c r="P65" i="5" l="1"/>
  <c r="I66" i="5"/>
  <c r="M66" i="5" s="1"/>
  <c r="P66" i="5" s="1"/>
  <c r="O64" i="5"/>
  <c r="Q64" i="5" s="1"/>
  <c r="N64" i="5"/>
  <c r="H65" i="5"/>
  <c r="L65" i="5" s="1"/>
  <c r="I66" i="4"/>
  <c r="M66" i="4" s="1"/>
  <c r="P65" i="4"/>
  <c r="Q65" i="4" s="1"/>
  <c r="N65" i="4"/>
  <c r="O65" i="5" l="1"/>
  <c r="Q65" i="5" s="1"/>
  <c r="N65" i="5"/>
  <c r="H66" i="5"/>
  <c r="L66" i="5" s="1"/>
  <c r="P66" i="4"/>
  <c r="Q66" i="4" s="1"/>
  <c r="N66" i="4"/>
  <c r="N66" i="5" l="1"/>
  <c r="O66" i="5"/>
  <c r="Q66" i="5" s="1"/>
  <c r="P10" i="7" l="1"/>
  <c r="Q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<sst xmlns="http://schemas.openxmlformats.org/spreadsheetml/2006/main" count="152" uniqueCount="16">
  <si>
    <t>Simulation Year</t>
  </si>
  <si>
    <t>Starting Debt</t>
  </si>
  <si>
    <t>Starting S&amp;P</t>
  </si>
  <si>
    <t>S&amp;P ROI</t>
  </si>
  <si>
    <t>Debt ROI</t>
  </si>
  <si>
    <t>Debt Payoff</t>
  </si>
  <si>
    <t>S&amp;P Investment</t>
  </si>
  <si>
    <t>Debt Value</t>
  </si>
  <si>
    <t>S&amp;P Value</t>
  </si>
  <si>
    <t>Percent of Year</t>
  </si>
  <si>
    <t>Net Worth</t>
  </si>
  <si>
    <t>Turn Age</t>
  </si>
  <si>
    <t>Inflation Adjusted</t>
  </si>
  <si>
    <t>Actual Dollars</t>
  </si>
  <si>
    <t>Annual Inf</t>
  </si>
  <si>
    <t>Net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</si>
</sst>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2" fillId="0" borderId="0" xfId="0" applyFont="1"/>
    <xf numFmtId="164" fontId="0" fillId="0" borderId="0" xfId="1" applyNumberFormat="1" applyFont="1"/>
    <xf numFmtId="0" fontId="2" fillId="2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0" xfId="0" applyFill="1"/>
    <xf numFmtId="9" fontId="0" fillId="0" borderId="0" xfId="1" applyFont="1" applyFill="1"/>
    <xf numFmtId="10" fontId="0" fillId="0" borderId="0" xfId="1" applyNumberFormat="1" applyFont="1" applyFill="1"/>
    <xf numFmtId="164" fontId="0" fillId="0" borderId="0" xfId="1" applyNumberFormat="1" applyFont="1" applyFill="1"/>
    <xf numFmtId="0" fontId="2" fillId="0" borderId="0" xfId="0" applyFont="1" applyAlignment="1">
      <alignment horizontal="center"/>
    </xf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09C7-724A-4077-AEF9-2932E01108D8}">
  <dimension ref="A1:Q6"/>
  <sheetViews>
    <sheetView zoomScale="90" zoomScaleNormal="90" workbookViewId="0">
      <selection activeCell="O8" sqref="O8"/>
    </sheetView>
  </sheetViews>
  <sheetFormatPr defaultRowHeight="15" x14ac:dyDescent="0.25"/>
  <cols>
    <col min="2" max="2" width="15" bestFit="1" customWidth="1"/>
    <col min="3" max="3" width="14.5703125" style="1" bestFit="1" customWidth="1"/>
    <col min="4" max="4" width="10.140625" style="2" bestFit="1" customWidth="1"/>
    <col min="5" max="5" width="10.42578125" style="2" customWidth="1"/>
    <col min="6" max="6" width="8.85546875" style="2" bestFit="1" customWidth="1"/>
    <col min="7" max="7" width="8.140625" style="2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140625" bestFit="1" customWidth="1"/>
    <col min="14" max="14" width="10.28515625" bestFit="1" customWidth="1"/>
    <col min="15" max="15" width="10.85546875" style="3" bestFit="1" customWidth="1"/>
    <col min="16" max="16" width="10.140625" style="3" bestFit="1" customWidth="1"/>
    <col min="17" max="17" width="10.28515625" style="3" bestFit="1" customWidth="1"/>
  </cols>
  <sheetData>
    <row r="1" spans="1:17" x14ac:dyDescent="0.25">
      <c r="L1" s="12" t="s">
        <v>13</v>
      </c>
      <c r="M1" s="12"/>
      <c r="N1" s="12"/>
      <c r="O1" s="12" t="s">
        <v>12</v>
      </c>
      <c r="P1" s="12"/>
      <c r="Q1" s="12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2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2">
        <f>ROUND((((((0+100)/100)*(((D3*C3)+100)/100))-1)*10000)/100,4)</f>
        <v>3.3999999999999998E-3</v>
      </c>
      <c r="F3" s="2">
        <v>0.03</v>
      </c>
      <c r="G3" s="2">
        <v>0.1162</v>
      </c>
      <c r="H3">
        <v>-1000</v>
      </c>
      <c r="I3">
        <v>1000</v>
      </c>
      <c r="J3">
        <v>100</v>
      </c>
      <c r="K3">
        <v>100</v>
      </c>
      <c r="L3" s="3">
        <f>ROUND(H3*(1+(F3*C3))+(J3*C3),0)</f>
        <v>-975</v>
      </c>
      <c r="M3" s="3">
        <f>ROUND((I3*(1+(G3*C3))+(K3*C3)),0)</f>
        <v>1078</v>
      </c>
      <c r="N3" s="3">
        <f>L3+M3</f>
        <v>103</v>
      </c>
      <c r="O3" s="3">
        <f>L3/(1+E3)</f>
        <v>-971.69623280845121</v>
      </c>
      <c r="P3" s="3">
        <f>M3/(1+E3)</f>
        <v>1074.3472194538567</v>
      </c>
      <c r="Q3" s="3">
        <f>ROUND(O3+P3,0)</f>
        <v>103</v>
      </c>
    </row>
    <row r="4" spans="1:17" x14ac:dyDescent="0.25">
      <c r="A4">
        <v>28</v>
      </c>
      <c r="B4">
        <f>B3+1</f>
        <v>1927</v>
      </c>
      <c r="C4" s="1">
        <v>1</v>
      </c>
      <c r="D4" s="2">
        <v>-1.9199999999999998E-2</v>
      </c>
      <c r="E4" s="2">
        <f>ROUND(((((E3+100)/100)*((D4+100)/100))-1)*10000,2)/100</f>
        <v>-1.5800000000000002E-2</v>
      </c>
      <c r="F4" s="2">
        <v>0.03</v>
      </c>
      <c r="G4" s="2">
        <v>0.37490000000000001</v>
      </c>
      <c r="H4">
        <f>L3</f>
        <v>-975</v>
      </c>
      <c r="I4">
        <f>M3</f>
        <v>1078</v>
      </c>
      <c r="J4">
        <v>100</v>
      </c>
      <c r="K4">
        <v>100</v>
      </c>
      <c r="L4" s="3">
        <f t="shared" ref="L4:L6" si="0">ROUND(H4*(1+(F4*C4))+(J4*C4),0)</f>
        <v>-904</v>
      </c>
      <c r="M4" s="3">
        <f t="shared" ref="M4:M6" si="1">ROUND((I4*(1+(G4*C4))+(K4*C4)),0)</f>
        <v>1582</v>
      </c>
      <c r="N4" s="3">
        <f t="shared" ref="N4:N6" si="2">L4+M4</f>
        <v>678</v>
      </c>
      <c r="O4" s="3">
        <f t="shared" ref="O4:O6" si="3">L4/(1+E4)</f>
        <v>-918.51249745986593</v>
      </c>
      <c r="P4" s="3">
        <f t="shared" ref="P4:P6" si="4">M4/(1+E4)</f>
        <v>1607.3968705547654</v>
      </c>
      <c r="Q4" s="3">
        <f t="shared" ref="Q4:Q6" si="5">ROUND(O4+P4,0)</f>
        <v>689</v>
      </c>
    </row>
    <row r="5" spans="1:17" x14ac:dyDescent="0.25">
      <c r="A5">
        <v>29</v>
      </c>
      <c r="B5">
        <v>1928</v>
      </c>
      <c r="C5" s="1">
        <v>1</v>
      </c>
      <c r="D5" s="2">
        <v>-1.15E-2</v>
      </c>
      <c r="E5" s="2">
        <f t="shared" ref="E5:E6" si="6">ROUND((((((E4+100)/100)*(((D5*C5)+100)/100))-1)*10000)/100,4)</f>
        <v>-2.7300000000000001E-2</v>
      </c>
      <c r="F5" s="2">
        <v>0.03</v>
      </c>
      <c r="G5" s="2">
        <v>0.43609999999999999</v>
      </c>
      <c r="H5">
        <f t="shared" ref="H5:H6" si="7">L4</f>
        <v>-904</v>
      </c>
      <c r="I5">
        <f t="shared" ref="I5:I6" si="8">M4</f>
        <v>1582</v>
      </c>
      <c r="J5">
        <v>100</v>
      </c>
      <c r="K5">
        <v>100</v>
      </c>
      <c r="L5" s="3">
        <f t="shared" si="0"/>
        <v>-831</v>
      </c>
      <c r="M5" s="3">
        <f t="shared" si="1"/>
        <v>2372</v>
      </c>
      <c r="N5" s="3">
        <f t="shared" si="2"/>
        <v>1541</v>
      </c>
      <c r="O5" s="3">
        <f t="shared" si="3"/>
        <v>-854.32301840238506</v>
      </c>
      <c r="P5" s="3">
        <f t="shared" si="4"/>
        <v>2438.5730441040405</v>
      </c>
      <c r="Q5" s="3">
        <f t="shared" si="5"/>
        <v>1584</v>
      </c>
    </row>
    <row r="6" spans="1:17" x14ac:dyDescent="0.25">
      <c r="A6">
        <v>30</v>
      </c>
      <c r="B6">
        <v>1929</v>
      </c>
      <c r="C6" s="1">
        <v>1</v>
      </c>
      <c r="D6" s="2">
        <v>0</v>
      </c>
      <c r="E6" s="2">
        <f t="shared" si="6"/>
        <v>-2.7300000000000001E-2</v>
      </c>
      <c r="F6" s="2">
        <v>0.03</v>
      </c>
      <c r="G6" s="2">
        <v>-8.4199999999999997E-2</v>
      </c>
      <c r="H6">
        <f t="shared" si="7"/>
        <v>-831</v>
      </c>
      <c r="I6">
        <f t="shared" si="8"/>
        <v>2372</v>
      </c>
      <c r="J6">
        <v>100</v>
      </c>
      <c r="K6">
        <v>100</v>
      </c>
      <c r="L6" s="3">
        <f t="shared" si="0"/>
        <v>-756</v>
      </c>
      <c r="M6" s="3">
        <f t="shared" si="1"/>
        <v>2272</v>
      </c>
      <c r="N6" s="3">
        <f t="shared" si="2"/>
        <v>1516</v>
      </c>
      <c r="O6" s="3">
        <f t="shared" si="3"/>
        <v>-777.21805284260302</v>
      </c>
      <c r="P6" s="3">
        <f t="shared" si="4"/>
        <v>2335.7664233576643</v>
      </c>
      <c r="Q6" s="3">
        <f t="shared" si="5"/>
        <v>1559</v>
      </c>
    </row>
  </sheetData>
  <mergeCells count="2">
    <mergeCell ref="O1:Q1"/>
    <mergeCell ref="L1:N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CF3E-6CA9-4FA0-A399-1E79B238BC10}">
  <dimension ref="A1:Q11"/>
  <sheetViews>
    <sheetView workbookViewId="0">
      <selection activeCell="G3" sqref="G3:G11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5" width="12.5703125" style="7" customWidth="1"/>
    <col min="6" max="6" width="8.85546875" bestFit="1" customWidth="1"/>
    <col min="7" max="7" width="9.8554687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0.2851562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2" t="s">
        <v>13</v>
      </c>
      <c r="M1" s="12"/>
      <c r="N1" s="12"/>
      <c r="O1" s="12" t="s">
        <v>12</v>
      </c>
      <c r="P1" s="12"/>
      <c r="Q1" s="12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0.03</v>
      </c>
      <c r="G3" s="2">
        <v>0.1162</v>
      </c>
      <c r="H3">
        <v>0</v>
      </c>
      <c r="I3">
        <v>1000</v>
      </c>
      <c r="J3">
        <v>0</v>
      </c>
      <c r="K3">
        <v>-500</v>
      </c>
      <c r="L3" s="3">
        <f>ROUND(H3*(1+(F3*C3))+(J3*C3),0)</f>
        <v>0</v>
      </c>
      <c r="M3" s="3">
        <f>ROUND((I3*(1+(G3*C3))+(K3*C3)),0)</f>
        <v>862</v>
      </c>
      <c r="N3" s="3">
        <f>L3+M3</f>
        <v>862</v>
      </c>
      <c r="O3" s="3">
        <f>L3/(1+E3)</f>
        <v>0</v>
      </c>
      <c r="P3" s="3">
        <f>M3/(1+E3)</f>
        <v>859.09282986374524</v>
      </c>
      <c r="Q3" s="6">
        <f>ROUND(O3+P3,0)</f>
        <v>859</v>
      </c>
    </row>
    <row r="4" spans="1:17" x14ac:dyDescent="0.25">
      <c r="A4"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0.03</v>
      </c>
      <c r="G4" s="2">
        <v>0.37490000000000001</v>
      </c>
      <c r="H4">
        <f>L3</f>
        <v>0</v>
      </c>
      <c r="I4">
        <f>M3</f>
        <v>862</v>
      </c>
      <c r="J4">
        <v>0</v>
      </c>
      <c r="K4">
        <v>-500</v>
      </c>
      <c r="L4" s="3">
        <f t="shared" ref="L4:L6" si="0">ROUND(H4*(1+(F4*C4))+(J4*C4),0)</f>
        <v>0</v>
      </c>
      <c r="M4" s="3">
        <f t="shared" ref="M4:M6" si="1">ROUND((I4*(1+(G4*C4))+(K4*C4)),0)</f>
        <v>685</v>
      </c>
      <c r="N4" s="3">
        <f t="shared" ref="N4:N6" si="2">L4+M4</f>
        <v>685</v>
      </c>
      <c r="O4" s="3">
        <f t="shared" ref="O4:O11" si="3">L4/(1+E4)</f>
        <v>0</v>
      </c>
      <c r="P4" s="3">
        <f t="shared" ref="P4:P11" si="4">M4/(1+E4)</f>
        <v>696.00852301625525</v>
      </c>
      <c r="Q4" s="6">
        <f>ROUND(O4+P4,0)</f>
        <v>696</v>
      </c>
    </row>
    <row r="5" spans="1:17" x14ac:dyDescent="0.25">
      <c r="A5">
        <v>29</v>
      </c>
      <c r="B5">
        <f t="shared" ref="B5:B11" si="5">B4+1</f>
        <v>1928</v>
      </c>
      <c r="C5" s="1">
        <v>1</v>
      </c>
      <c r="D5" s="2">
        <v>-1.15E-2</v>
      </c>
      <c r="E5" s="4">
        <f t="shared" ref="E5:E11" si="6">((((E4+100)/100)*((D5+100)/100))-1)*10000/100</f>
        <v>-2.731483081328534E-2</v>
      </c>
      <c r="F5" s="2">
        <v>0.03</v>
      </c>
      <c r="G5" s="2">
        <v>0.43609999999999999</v>
      </c>
      <c r="H5">
        <f t="shared" ref="H5:I6" si="7">L4</f>
        <v>0</v>
      </c>
      <c r="I5">
        <f t="shared" si="7"/>
        <v>685</v>
      </c>
      <c r="J5">
        <v>0</v>
      </c>
      <c r="K5">
        <v>-500</v>
      </c>
      <c r="L5" s="3">
        <f t="shared" si="0"/>
        <v>0</v>
      </c>
      <c r="M5" s="3">
        <f t="shared" si="1"/>
        <v>484</v>
      </c>
      <c r="N5" s="3">
        <f t="shared" si="2"/>
        <v>484</v>
      </c>
      <c r="O5" s="3">
        <f t="shared" si="3"/>
        <v>0</v>
      </c>
      <c r="P5" s="3">
        <f t="shared" si="4"/>
        <v>497.5916312209057</v>
      </c>
      <c r="Q5" s="6">
        <f>ROUND(O5+P5,0)</f>
        <v>498</v>
      </c>
    </row>
    <row r="6" spans="1:17" x14ac:dyDescent="0.25">
      <c r="A6">
        <v>30</v>
      </c>
      <c r="B6">
        <f t="shared" si="5"/>
        <v>1929</v>
      </c>
      <c r="C6" s="1">
        <v>1</v>
      </c>
      <c r="D6" s="2">
        <v>0</v>
      </c>
      <c r="E6" s="4">
        <f t="shared" si="6"/>
        <v>-2.731483081328534E-2</v>
      </c>
      <c r="F6" s="2">
        <v>0.03</v>
      </c>
      <c r="G6" s="2">
        <v>-8.4199999999999997E-2</v>
      </c>
      <c r="H6">
        <f t="shared" si="7"/>
        <v>0</v>
      </c>
      <c r="I6">
        <f t="shared" si="7"/>
        <v>484</v>
      </c>
      <c r="J6">
        <v>0</v>
      </c>
      <c r="K6">
        <v>-500</v>
      </c>
      <c r="L6" s="3">
        <f t="shared" si="0"/>
        <v>0</v>
      </c>
      <c r="M6" s="3">
        <f t="shared" si="1"/>
        <v>-57</v>
      </c>
      <c r="N6" s="3">
        <f t="shared" si="2"/>
        <v>-57</v>
      </c>
      <c r="O6" s="3">
        <f t="shared" si="3"/>
        <v>0</v>
      </c>
      <c r="P6" s="3">
        <f t="shared" si="4"/>
        <v>-58.60066731320584</v>
      </c>
      <c r="Q6" s="6">
        <f t="shared" ref="Q6:Q11" si="8">ROUND(O6+P6,0)</f>
        <v>-59</v>
      </c>
    </row>
    <row r="7" spans="1:17" x14ac:dyDescent="0.25">
      <c r="A7">
        <v>31</v>
      </c>
      <c r="B7">
        <f t="shared" si="5"/>
        <v>1930</v>
      </c>
      <c r="C7" s="1">
        <v>1</v>
      </c>
      <c r="D7" s="2">
        <v>-2.6600000000000002E-2</v>
      </c>
      <c r="E7" s="4">
        <f t="shared" si="6"/>
        <v>-5.3907565068289642E-2</v>
      </c>
      <c r="F7" s="2">
        <v>0.03</v>
      </c>
      <c r="G7" s="2">
        <v>-0.249</v>
      </c>
      <c r="H7">
        <f t="shared" ref="H7:H11" si="9">L6</f>
        <v>0</v>
      </c>
      <c r="I7">
        <f t="shared" ref="I7:I11" si="10">M6</f>
        <v>-57</v>
      </c>
      <c r="J7">
        <v>0</v>
      </c>
      <c r="K7">
        <v>-500</v>
      </c>
      <c r="L7" s="3">
        <f t="shared" ref="L7:L11" si="11">ROUND(H7*(1+(F7*C7))+(J7*C7),0)</f>
        <v>0</v>
      </c>
      <c r="M7" s="3">
        <f t="shared" ref="M7:M11" si="12">ROUND((I7*(1+(G7*C7))+(K7*C7)),0)</f>
        <v>-543</v>
      </c>
      <c r="N7" s="3">
        <f t="shared" ref="N7:N11" si="13">L7+M7</f>
        <v>-543</v>
      </c>
      <c r="O7" s="3">
        <f t="shared" si="3"/>
        <v>0</v>
      </c>
      <c r="P7" s="3">
        <f t="shared" si="4"/>
        <v>-573.93969125140939</v>
      </c>
      <c r="Q7" s="6">
        <f t="shared" si="8"/>
        <v>-574</v>
      </c>
    </row>
    <row r="8" spans="1:17" x14ac:dyDescent="0.25">
      <c r="A8">
        <v>32</v>
      </c>
      <c r="B8">
        <f t="shared" si="5"/>
        <v>1931</v>
      </c>
      <c r="C8" s="1">
        <v>1</v>
      </c>
      <c r="D8" s="2">
        <v>-8.9399999999999993E-2</v>
      </c>
      <c r="E8" s="4">
        <f t="shared" si="6"/>
        <v>-0.14325937170511782</v>
      </c>
      <c r="F8" s="2">
        <v>0.03</v>
      </c>
      <c r="G8" s="2">
        <v>-0.43340000000000001</v>
      </c>
      <c r="H8">
        <f t="shared" si="9"/>
        <v>0</v>
      </c>
      <c r="I8">
        <f t="shared" si="10"/>
        <v>-543</v>
      </c>
      <c r="J8">
        <v>0</v>
      </c>
      <c r="K8">
        <v>-500</v>
      </c>
      <c r="L8" s="3">
        <f t="shared" si="11"/>
        <v>0</v>
      </c>
      <c r="M8" s="3">
        <f t="shared" si="12"/>
        <v>-808</v>
      </c>
      <c r="N8" s="3">
        <f t="shared" si="13"/>
        <v>-808</v>
      </c>
      <c r="O8" s="3">
        <f t="shared" si="3"/>
        <v>0</v>
      </c>
      <c r="P8" s="3">
        <f t="shared" si="4"/>
        <v>-943.10923669875717</v>
      </c>
      <c r="Q8" s="6">
        <f t="shared" si="8"/>
        <v>-943</v>
      </c>
    </row>
    <row r="9" spans="1:17" x14ac:dyDescent="0.25">
      <c r="A9">
        <v>33</v>
      </c>
      <c r="B9">
        <f t="shared" si="5"/>
        <v>1932</v>
      </c>
      <c r="C9" s="1">
        <v>1</v>
      </c>
      <c r="D9" s="2">
        <v>-0.10300000000000001</v>
      </c>
      <c r="E9" s="4">
        <f t="shared" si="6"/>
        <v>-0.24611181455226336</v>
      </c>
      <c r="F9" s="2">
        <v>0.03</v>
      </c>
      <c r="G9" s="2">
        <v>-8.1900000000000001E-2</v>
      </c>
      <c r="H9">
        <f t="shared" si="9"/>
        <v>0</v>
      </c>
      <c r="I9">
        <f t="shared" si="10"/>
        <v>-808</v>
      </c>
      <c r="J9">
        <v>0</v>
      </c>
      <c r="K9">
        <v>-500</v>
      </c>
      <c r="L9" s="3">
        <f t="shared" si="11"/>
        <v>0</v>
      </c>
      <c r="M9" s="3">
        <f t="shared" si="12"/>
        <v>-1242</v>
      </c>
      <c r="N9" s="3">
        <f t="shared" si="13"/>
        <v>-1242</v>
      </c>
      <c r="O9" s="3">
        <f t="shared" si="3"/>
        <v>0</v>
      </c>
      <c r="P9" s="3">
        <f t="shared" si="4"/>
        <v>-1647.4591643353215</v>
      </c>
      <c r="Q9" s="6">
        <f t="shared" si="8"/>
        <v>-1647</v>
      </c>
    </row>
    <row r="10" spans="1:17" x14ac:dyDescent="0.25">
      <c r="A10">
        <v>34</v>
      </c>
      <c r="B10">
        <f t="shared" si="5"/>
        <v>1933</v>
      </c>
      <c r="C10" s="1">
        <v>1</v>
      </c>
      <c r="D10" s="2">
        <v>-5.0900000000000001E-2</v>
      </c>
      <c r="E10" s="4">
        <f t="shared" si="6"/>
        <v>-0.29688654363865252</v>
      </c>
      <c r="F10" s="2">
        <v>0.03</v>
      </c>
      <c r="G10" s="2">
        <v>0.53990000000000005</v>
      </c>
      <c r="H10">
        <f t="shared" si="9"/>
        <v>0</v>
      </c>
      <c r="I10">
        <f t="shared" si="10"/>
        <v>-1242</v>
      </c>
      <c r="J10">
        <v>0</v>
      </c>
      <c r="K10">
        <v>-500</v>
      </c>
      <c r="L10" s="3">
        <f t="shared" si="11"/>
        <v>0</v>
      </c>
      <c r="M10" s="3">
        <f t="shared" si="12"/>
        <v>-2413</v>
      </c>
      <c r="N10" s="3">
        <f t="shared" si="13"/>
        <v>-2413</v>
      </c>
      <c r="O10" s="3">
        <f t="shared" si="3"/>
        <v>0</v>
      </c>
      <c r="P10" s="3">
        <f t="shared" si="4"/>
        <v>-3431.8785654983958</v>
      </c>
      <c r="Q10" s="6">
        <f t="shared" si="8"/>
        <v>-3432</v>
      </c>
    </row>
    <row r="11" spans="1:17" x14ac:dyDescent="0.25">
      <c r="A11">
        <v>35</v>
      </c>
      <c r="B11">
        <f t="shared" si="5"/>
        <v>1934</v>
      </c>
      <c r="C11" s="1">
        <v>1</v>
      </c>
      <c r="D11" s="2">
        <v>3.5099999999999999E-2</v>
      </c>
      <c r="E11" s="4">
        <f t="shared" si="6"/>
        <v>-0.26189075081547442</v>
      </c>
      <c r="F11" s="2">
        <v>0.03</v>
      </c>
      <c r="G11" s="2">
        <v>-1.44E-2</v>
      </c>
      <c r="H11">
        <f t="shared" si="9"/>
        <v>0</v>
      </c>
      <c r="I11">
        <f t="shared" si="10"/>
        <v>-2413</v>
      </c>
      <c r="J11">
        <v>0</v>
      </c>
      <c r="K11">
        <v>-500</v>
      </c>
      <c r="L11" s="3">
        <f t="shared" si="11"/>
        <v>0</v>
      </c>
      <c r="M11" s="3">
        <f t="shared" si="12"/>
        <v>-2878</v>
      </c>
      <c r="N11" s="3">
        <f t="shared" si="13"/>
        <v>-2878</v>
      </c>
      <c r="O11" s="3">
        <f t="shared" si="3"/>
        <v>0</v>
      </c>
      <c r="P11" s="3">
        <f t="shared" si="4"/>
        <v>-3899.151789765077</v>
      </c>
      <c r="Q11" s="6">
        <f t="shared" si="8"/>
        <v>-3899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B13C-DF8D-44D6-B7FA-1D36E74C8E54}">
  <dimension ref="A1:Q66"/>
  <sheetViews>
    <sheetView workbookViewId="0">
      <selection activeCell="Q3" sqref="Q3:Q4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5" width="9.85546875" bestFit="1" customWidth="1"/>
    <col min="6" max="6" width="8.85546875" bestFit="1" customWidth="1"/>
    <col min="7" max="7" width="9.8554687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2.710937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2" t="s">
        <v>13</v>
      </c>
      <c r="M1" s="12"/>
      <c r="N1" s="12"/>
      <c r="O1" s="12" t="s">
        <v>12</v>
      </c>
      <c r="P1" s="12"/>
      <c r="Q1" s="12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92000</v>
      </c>
      <c r="J3">
        <v>0</v>
      </c>
      <c r="K3">
        <v>0</v>
      </c>
      <c r="L3" s="5">
        <f>ROUND(H3*(1+(F3*C3))+(J3*C3),0)</f>
        <v>0</v>
      </c>
      <c r="M3" s="5">
        <f>ROUND((I3*(1+(G3*C3))+(K3*C3)),0)</f>
        <v>95849</v>
      </c>
      <c r="N3" s="3">
        <f>L3+M3</f>
        <v>95849</v>
      </c>
      <c r="O3" s="3">
        <f>L3/(1+E3)</f>
        <v>0</v>
      </c>
      <c r="P3" s="3">
        <f>M3/(1+E3)</f>
        <v>95525.740892819158</v>
      </c>
      <c r="Q3" s="6">
        <f>ROUND(O3+P3,0)</f>
        <v>95526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95849</v>
      </c>
      <c r="J4">
        <v>0</v>
      </c>
      <c r="K4">
        <v>0</v>
      </c>
      <c r="L4" s="5">
        <f t="shared" ref="L4" si="0">ROUND(H4*(1+(F4*C4))+(J4*C4),0)</f>
        <v>0</v>
      </c>
      <c r="M4" s="5">
        <f t="shared" ref="M4:M6" si="1">ROUND((I4*(1+(G4*C4))+(K4*C4)),0)</f>
        <v>131783</v>
      </c>
      <c r="N4" s="3">
        <f t="shared" ref="N4:N6" si="2">L4+M4</f>
        <v>131783</v>
      </c>
      <c r="O4" s="3">
        <f t="shared" ref="O4:O6" si="3">L4/(1+E4)</f>
        <v>0</v>
      </c>
      <c r="P4" s="3">
        <f t="shared" ref="P4:P6" si="4">M4/(1+E4)</f>
        <v>133900.86304912579</v>
      </c>
      <c r="Q4" s="6">
        <f>ROUND(O4+P4,0)</f>
        <v>133901</v>
      </c>
    </row>
    <row r="5" spans="1:17" x14ac:dyDescent="0.25">
      <c r="A5">
        <f t="shared" ref="A5:A15" si="5">A4+1</f>
        <v>29</v>
      </c>
      <c r="B5">
        <f t="shared" ref="B5:B16" si="6">B4+1</f>
        <v>1928</v>
      </c>
      <c r="C5" s="1">
        <v>1</v>
      </c>
      <c r="D5" s="2">
        <v>-1.15E-2</v>
      </c>
      <c r="E5" s="4">
        <f t="shared" ref="E5:E66" si="7">((((E4+100)/100)*((D5+100)/100))-1)*10000/100</f>
        <v>-2.731483081328534E-2</v>
      </c>
      <c r="F5" s="2">
        <v>6.2199999999999998E-2</v>
      </c>
      <c r="G5" s="2">
        <v>0.43609999999999999</v>
      </c>
      <c r="H5">
        <f t="shared" ref="H5:I6" si="8">L4</f>
        <v>0</v>
      </c>
      <c r="I5">
        <f t="shared" si="8"/>
        <v>131783</v>
      </c>
      <c r="J5">
        <v>-45000</v>
      </c>
      <c r="K5">
        <v>0</v>
      </c>
      <c r="L5" s="5">
        <f>ROUND(H5*(1+(F5*C5))+(J5*C5),0)</f>
        <v>-45000</v>
      </c>
      <c r="M5" s="5">
        <f t="shared" si="1"/>
        <v>189254</v>
      </c>
      <c r="N5" s="3">
        <f t="shared" si="2"/>
        <v>144254</v>
      </c>
      <c r="O5" s="3">
        <f>L5/(1+E5)</f>
        <v>-46263.684720951976</v>
      </c>
      <c r="P5" s="3">
        <f t="shared" si="4"/>
        <v>194568.60862620102</v>
      </c>
      <c r="Q5" s="6">
        <f>ROUND(O5+P5,0)</f>
        <v>148305</v>
      </c>
    </row>
    <row r="6" spans="1:17" x14ac:dyDescent="0.25">
      <c r="A6">
        <f t="shared" si="5"/>
        <v>30</v>
      </c>
      <c r="B6">
        <f t="shared" si="6"/>
        <v>1929</v>
      </c>
      <c r="C6" s="1">
        <v>1</v>
      </c>
      <c r="D6" s="2">
        <v>0</v>
      </c>
      <c r="E6" s="4">
        <f t="shared" si="7"/>
        <v>-2.731483081328534E-2</v>
      </c>
      <c r="F6" s="2">
        <v>6.2199999999999998E-2</v>
      </c>
      <c r="G6" s="2">
        <v>-8.4199999999999997E-2</v>
      </c>
      <c r="H6">
        <f t="shared" si="8"/>
        <v>-45000</v>
      </c>
      <c r="I6">
        <f t="shared" si="8"/>
        <v>189254</v>
      </c>
      <c r="J6">
        <v>-45000</v>
      </c>
      <c r="K6">
        <v>0</v>
      </c>
      <c r="L6" s="5">
        <f>ROUND(H6*(1+(F6*C6))+(J6*C6),0)</f>
        <v>-92799</v>
      </c>
      <c r="M6" s="5">
        <f t="shared" si="1"/>
        <v>173319</v>
      </c>
      <c r="N6" s="3">
        <f t="shared" si="2"/>
        <v>80520</v>
      </c>
      <c r="O6" s="3">
        <f t="shared" si="3"/>
        <v>-95404.97063154717</v>
      </c>
      <c r="P6" s="3">
        <f t="shared" si="4"/>
        <v>178186.12382557057</v>
      </c>
      <c r="Q6" s="6">
        <f t="shared" ref="Q6" si="9">ROUND(O6+P6,0)</f>
        <v>82781</v>
      </c>
    </row>
    <row r="7" spans="1:17" x14ac:dyDescent="0.25">
      <c r="A7">
        <f t="shared" si="5"/>
        <v>31</v>
      </c>
      <c r="B7">
        <f t="shared" si="6"/>
        <v>1930</v>
      </c>
      <c r="C7" s="1">
        <v>1</v>
      </c>
      <c r="D7" s="2">
        <v>-2.6600000000000002E-2</v>
      </c>
      <c r="E7" s="4">
        <f t="shared" si="7"/>
        <v>-5.3907565068289642E-2</v>
      </c>
      <c r="F7" s="2">
        <v>6.2199999999999998E-2</v>
      </c>
      <c r="G7" s="2">
        <v>-0.249</v>
      </c>
      <c r="H7">
        <f t="shared" ref="H7:H16" si="10">L6</f>
        <v>-92799</v>
      </c>
      <c r="I7">
        <f t="shared" ref="I7:I16" si="11">M6</f>
        <v>173319</v>
      </c>
      <c r="J7">
        <v>50000</v>
      </c>
      <c r="K7">
        <v>0</v>
      </c>
      <c r="L7" s="5">
        <f t="shared" ref="L7:L16" si="12">ROUND(H7*(1+(F7*C7))+(J7*C7),0)</f>
        <v>-48571</v>
      </c>
      <c r="M7" s="5">
        <f t="shared" ref="M7:M16" si="13">ROUND((I7*(1+(G7*C7))+(K7*C7)),0)</f>
        <v>130163</v>
      </c>
      <c r="N7" s="3">
        <f t="shared" ref="N7:N16" si="14">L7+M7</f>
        <v>81592</v>
      </c>
      <c r="O7" s="3">
        <f t="shared" ref="O7:O16" si="15">L7/(1+E7)</f>
        <v>-51338.535439727821</v>
      </c>
      <c r="P7" s="3">
        <f t="shared" ref="P7:P16" si="16">M7/(1+E7)</f>
        <v>137579.58017008693</v>
      </c>
      <c r="Q7" s="6">
        <f t="shared" ref="Q7:Q16" si="17">ROUND(O7+P7,0)</f>
        <v>86241</v>
      </c>
    </row>
    <row r="8" spans="1:17" x14ac:dyDescent="0.25">
      <c r="A8">
        <f t="shared" si="5"/>
        <v>32</v>
      </c>
      <c r="B8">
        <f t="shared" si="6"/>
        <v>1931</v>
      </c>
      <c r="C8" s="1">
        <v>1</v>
      </c>
      <c r="D8" s="2">
        <v>-8.9399999999999993E-2</v>
      </c>
      <c r="E8" s="4">
        <f t="shared" si="7"/>
        <v>-0.14325937170511782</v>
      </c>
      <c r="F8" s="2">
        <v>6.2199999999999998E-2</v>
      </c>
      <c r="G8" s="2">
        <v>-0.43340000000000001</v>
      </c>
      <c r="H8">
        <f t="shared" si="10"/>
        <v>-48571</v>
      </c>
      <c r="I8">
        <f t="shared" si="11"/>
        <v>130163</v>
      </c>
      <c r="J8">
        <v>50000</v>
      </c>
      <c r="K8">
        <v>0</v>
      </c>
      <c r="L8" s="5">
        <f t="shared" si="12"/>
        <v>-1592</v>
      </c>
      <c r="M8" s="5">
        <f t="shared" si="13"/>
        <v>73750</v>
      </c>
      <c r="N8" s="3">
        <f t="shared" si="14"/>
        <v>72158</v>
      </c>
      <c r="O8" s="3">
        <f t="shared" si="15"/>
        <v>-1858.2053277529969</v>
      </c>
      <c r="P8" s="3">
        <f t="shared" si="16"/>
        <v>86082.06213679869</v>
      </c>
      <c r="Q8" s="6">
        <f t="shared" si="17"/>
        <v>84224</v>
      </c>
    </row>
    <row r="9" spans="1:17" x14ac:dyDescent="0.25">
      <c r="A9">
        <f t="shared" si="5"/>
        <v>33</v>
      </c>
      <c r="B9">
        <f t="shared" si="6"/>
        <v>1932</v>
      </c>
      <c r="C9" s="1">
        <v>1</v>
      </c>
      <c r="D9" s="2">
        <v>-0.10300000000000001</v>
      </c>
      <c r="E9" s="4">
        <f t="shared" si="7"/>
        <v>-0.24611181455226336</v>
      </c>
      <c r="F9" s="2">
        <v>6.2199999999999998E-2</v>
      </c>
      <c r="G9" s="2">
        <v>-8.1900000000000001E-2</v>
      </c>
      <c r="H9">
        <f t="shared" si="10"/>
        <v>-1592</v>
      </c>
      <c r="I9">
        <f t="shared" si="11"/>
        <v>73750</v>
      </c>
      <c r="J9">
        <v>2000</v>
      </c>
      <c r="K9">
        <v>48000</v>
      </c>
      <c r="L9" s="5" cm="1">
        <f t="array" ref="L9">_xlfn.IFS(ROUND(H9*(1+(F9*C9))+(J9*C9),0)&lt;0, ROUND(H9*(1+(F9*C9))+(J9*C9),0), TRUE, 0)</f>
        <v>0</v>
      </c>
      <c r="M9" s="5">
        <f t="shared" si="13"/>
        <v>115710</v>
      </c>
      <c r="N9" s="3">
        <f t="shared" si="14"/>
        <v>115710</v>
      </c>
      <c r="O9" s="3">
        <f t="shared" si="15"/>
        <v>0</v>
      </c>
      <c r="P9" s="3">
        <f t="shared" si="16"/>
        <v>153484.29944061194</v>
      </c>
      <c r="Q9" s="6">
        <f t="shared" si="17"/>
        <v>153484</v>
      </c>
    </row>
    <row r="10" spans="1:17" x14ac:dyDescent="0.25">
      <c r="A10">
        <f t="shared" si="5"/>
        <v>34</v>
      </c>
      <c r="B10">
        <f t="shared" si="6"/>
        <v>1933</v>
      </c>
      <c r="C10" s="1">
        <v>1</v>
      </c>
      <c r="D10" s="2">
        <v>-5.0900000000000001E-2</v>
      </c>
      <c r="E10" s="4">
        <f t="shared" si="7"/>
        <v>-0.29688654363865252</v>
      </c>
      <c r="F10" s="2"/>
      <c r="G10" s="2">
        <v>0.53990000000000005</v>
      </c>
      <c r="H10">
        <f t="shared" si="10"/>
        <v>0</v>
      </c>
      <c r="I10">
        <f t="shared" si="11"/>
        <v>115710</v>
      </c>
      <c r="J10">
        <v>0</v>
      </c>
      <c r="K10">
        <v>50000</v>
      </c>
      <c r="L10" s="5">
        <f t="shared" si="12"/>
        <v>0</v>
      </c>
      <c r="M10" s="5">
        <f t="shared" si="13"/>
        <v>228182</v>
      </c>
      <c r="N10" s="3">
        <f t="shared" si="14"/>
        <v>228182</v>
      </c>
      <c r="O10" s="3">
        <f t="shared" si="15"/>
        <v>0</v>
      </c>
      <c r="P10" s="3">
        <f t="shared" si="16"/>
        <v>324530.83913491707</v>
      </c>
      <c r="Q10" s="6">
        <f t="shared" si="17"/>
        <v>324531</v>
      </c>
    </row>
    <row r="11" spans="1:17" x14ac:dyDescent="0.25">
      <c r="A11">
        <f t="shared" si="5"/>
        <v>35</v>
      </c>
      <c r="B11">
        <f t="shared" si="6"/>
        <v>1934</v>
      </c>
      <c r="C11" s="1">
        <v>1</v>
      </c>
      <c r="D11" s="2">
        <v>3.5099999999999999E-2</v>
      </c>
      <c r="E11" s="4">
        <f t="shared" si="7"/>
        <v>-0.26189075081547442</v>
      </c>
      <c r="F11" s="2"/>
      <c r="G11" s="2">
        <v>-1.44E-2</v>
      </c>
      <c r="H11">
        <f t="shared" si="10"/>
        <v>0</v>
      </c>
      <c r="I11">
        <f t="shared" si="11"/>
        <v>228182</v>
      </c>
      <c r="J11">
        <v>0</v>
      </c>
      <c r="K11">
        <v>50000</v>
      </c>
      <c r="L11" s="5">
        <f t="shared" si="12"/>
        <v>0</v>
      </c>
      <c r="M11" s="5">
        <f t="shared" si="13"/>
        <v>274896</v>
      </c>
      <c r="N11" s="3">
        <f t="shared" si="14"/>
        <v>274896</v>
      </c>
      <c r="O11" s="3">
        <f t="shared" si="15"/>
        <v>0</v>
      </c>
      <c r="P11" s="3">
        <f t="shared" si="16"/>
        <v>372432.67213316908</v>
      </c>
      <c r="Q11" s="6">
        <f t="shared" si="17"/>
        <v>372433</v>
      </c>
    </row>
    <row r="12" spans="1:17" x14ac:dyDescent="0.25">
      <c r="A12">
        <f t="shared" si="5"/>
        <v>36</v>
      </c>
      <c r="B12">
        <f t="shared" si="6"/>
        <v>1935</v>
      </c>
      <c r="C12" s="1">
        <v>1</v>
      </c>
      <c r="D12" s="2">
        <v>2.5600000000000001E-2</v>
      </c>
      <c r="E12" s="4">
        <f t="shared" si="7"/>
        <v>-0.23635779484766359</v>
      </c>
      <c r="F12" s="2"/>
      <c r="G12" s="2">
        <v>0.47670000000000001</v>
      </c>
      <c r="H12">
        <f t="shared" si="10"/>
        <v>0</v>
      </c>
      <c r="I12">
        <f t="shared" si="11"/>
        <v>274896</v>
      </c>
      <c r="J12">
        <v>0</v>
      </c>
      <c r="K12">
        <v>50000</v>
      </c>
      <c r="L12" s="5">
        <f t="shared" si="12"/>
        <v>0</v>
      </c>
      <c r="M12" s="5">
        <f t="shared" si="13"/>
        <v>455939</v>
      </c>
      <c r="N12" s="3">
        <f t="shared" si="14"/>
        <v>455939</v>
      </c>
      <c r="O12" s="3">
        <f t="shared" si="15"/>
        <v>0</v>
      </c>
      <c r="P12" s="3">
        <f t="shared" si="16"/>
        <v>597058.40892993368</v>
      </c>
      <c r="Q12" s="6">
        <f t="shared" si="17"/>
        <v>597058</v>
      </c>
    </row>
    <row r="13" spans="1:17" x14ac:dyDescent="0.25">
      <c r="A13">
        <f t="shared" si="5"/>
        <v>37</v>
      </c>
      <c r="B13">
        <f t="shared" si="6"/>
        <v>1936</v>
      </c>
      <c r="C13" s="1">
        <v>1</v>
      </c>
      <c r="D13" s="2">
        <v>1.04E-2</v>
      </c>
      <c r="E13" s="4">
        <f t="shared" si="7"/>
        <v>-0.22598237605832019</v>
      </c>
      <c r="F13" s="2"/>
      <c r="G13" s="2">
        <v>0.3392</v>
      </c>
      <c r="H13">
        <f t="shared" si="10"/>
        <v>0</v>
      </c>
      <c r="I13">
        <f t="shared" si="11"/>
        <v>455939</v>
      </c>
      <c r="J13">
        <v>0</v>
      </c>
      <c r="K13">
        <v>50000</v>
      </c>
      <c r="L13" s="5">
        <f t="shared" si="12"/>
        <v>0</v>
      </c>
      <c r="M13" s="5">
        <f t="shared" si="13"/>
        <v>660594</v>
      </c>
      <c r="N13" s="3">
        <f t="shared" si="14"/>
        <v>660594</v>
      </c>
      <c r="O13" s="3">
        <f t="shared" si="15"/>
        <v>0</v>
      </c>
      <c r="P13" s="3">
        <f t="shared" si="16"/>
        <v>853461.18688606762</v>
      </c>
      <c r="Q13" s="6">
        <f t="shared" si="17"/>
        <v>853461</v>
      </c>
    </row>
    <row r="14" spans="1:17" x14ac:dyDescent="0.25">
      <c r="A14">
        <f t="shared" si="5"/>
        <v>38</v>
      </c>
      <c r="B14">
        <f t="shared" si="6"/>
        <v>1937</v>
      </c>
      <c r="C14" s="1">
        <v>1</v>
      </c>
      <c r="D14" s="2">
        <v>3.73E-2</v>
      </c>
      <c r="E14" s="4">
        <f t="shared" si="7"/>
        <v>-0.18876666748460777</v>
      </c>
      <c r="F14" s="2"/>
      <c r="G14" s="2">
        <v>-0.3503</v>
      </c>
      <c r="H14">
        <f t="shared" si="10"/>
        <v>0</v>
      </c>
      <c r="I14">
        <f t="shared" si="11"/>
        <v>660594</v>
      </c>
      <c r="J14">
        <v>0</v>
      </c>
      <c r="K14">
        <v>50000</v>
      </c>
      <c r="L14" s="5">
        <f t="shared" si="12"/>
        <v>0</v>
      </c>
      <c r="M14" s="5">
        <f t="shared" si="13"/>
        <v>479188</v>
      </c>
      <c r="N14" s="3">
        <f t="shared" si="14"/>
        <v>479188</v>
      </c>
      <c r="O14" s="3">
        <f t="shared" si="15"/>
        <v>0</v>
      </c>
      <c r="P14" s="3">
        <f t="shared" si="16"/>
        <v>590690.71843261318</v>
      </c>
      <c r="Q14" s="6">
        <f t="shared" si="17"/>
        <v>590691</v>
      </c>
    </row>
    <row r="15" spans="1:17" x14ac:dyDescent="0.25">
      <c r="A15">
        <f t="shared" si="5"/>
        <v>39</v>
      </c>
      <c r="B15">
        <f t="shared" si="6"/>
        <v>1938</v>
      </c>
      <c r="C15" s="1">
        <v>1</v>
      </c>
      <c r="D15" s="2">
        <v>-2.0099999999999996E-2</v>
      </c>
      <c r="E15" s="4">
        <f t="shared" si="7"/>
        <v>-0.20882872538445785</v>
      </c>
      <c r="F15" s="2"/>
      <c r="G15" s="2">
        <v>0.31120000000000003</v>
      </c>
      <c r="H15">
        <f t="shared" si="10"/>
        <v>0</v>
      </c>
      <c r="I15">
        <f t="shared" si="11"/>
        <v>479188</v>
      </c>
      <c r="J15">
        <v>0</v>
      </c>
      <c r="K15">
        <v>50000</v>
      </c>
      <c r="L15" s="5">
        <f t="shared" si="12"/>
        <v>0</v>
      </c>
      <c r="M15" s="5">
        <f t="shared" si="13"/>
        <v>678311</v>
      </c>
      <c r="N15" s="3">
        <f t="shared" si="14"/>
        <v>678311</v>
      </c>
      <c r="O15" s="3">
        <f t="shared" si="15"/>
        <v>0</v>
      </c>
      <c r="P15" s="3">
        <f t="shared" si="16"/>
        <v>857350.38892762514</v>
      </c>
      <c r="Q15" s="6">
        <f t="shared" si="17"/>
        <v>857350</v>
      </c>
    </row>
    <row r="16" spans="1:17" x14ac:dyDescent="0.25">
      <c r="A16">
        <f>A15+1</f>
        <v>40</v>
      </c>
      <c r="B16">
        <f t="shared" si="6"/>
        <v>1939</v>
      </c>
      <c r="C16" s="1">
        <v>1</v>
      </c>
      <c r="D16" s="2">
        <v>-1.3000000000000001E-2</v>
      </c>
      <c r="E16" s="4">
        <f>((((E15+100)/100)*((D16+100)/100))-1)*10000/100</f>
        <v>-0.22180157765017139</v>
      </c>
      <c r="F16" s="2"/>
      <c r="G16" s="2">
        <v>-4.1000000000000003E-3</v>
      </c>
      <c r="H16">
        <f t="shared" si="10"/>
        <v>0</v>
      </c>
      <c r="I16">
        <f t="shared" si="11"/>
        <v>678311</v>
      </c>
      <c r="J16">
        <v>0</v>
      </c>
      <c r="K16">
        <v>50000</v>
      </c>
      <c r="L16" s="5">
        <f t="shared" si="12"/>
        <v>0</v>
      </c>
      <c r="M16" s="5">
        <f t="shared" si="13"/>
        <v>725530</v>
      </c>
      <c r="N16" s="3">
        <f t="shared" si="14"/>
        <v>725530</v>
      </c>
      <c r="O16" s="3">
        <f t="shared" si="15"/>
        <v>0</v>
      </c>
      <c r="P16" s="3">
        <f t="shared" si="16"/>
        <v>932320.06023503316</v>
      </c>
      <c r="Q16" s="6">
        <f t="shared" si="17"/>
        <v>932320</v>
      </c>
    </row>
    <row r="17" spans="1:17" x14ac:dyDescent="0.25">
      <c r="A17">
        <f t="shared" ref="A17:A66" si="18">A16+1</f>
        <v>41</v>
      </c>
      <c r="B17">
        <f t="shared" ref="B17:B66" si="19">B16+1</f>
        <v>1940</v>
      </c>
      <c r="C17" s="1">
        <v>1</v>
      </c>
      <c r="D17" s="2">
        <v>7.3000000000000001E-3</v>
      </c>
      <c r="E17" s="4">
        <f>((((E16+100)/100)*((D17+100)/100))-1)*10000/100</f>
        <v>-0.21451776916534548</v>
      </c>
      <c r="F17" s="2"/>
      <c r="G17" s="2">
        <v>-9.7799999999999998E-2</v>
      </c>
      <c r="H17">
        <f t="shared" ref="H17:H66" si="20">L16</f>
        <v>0</v>
      </c>
      <c r="I17">
        <f t="shared" ref="I17:I66" si="21">M16</f>
        <v>725530</v>
      </c>
      <c r="J17">
        <v>0</v>
      </c>
      <c r="K17">
        <v>0</v>
      </c>
      <c r="L17" s="5">
        <f t="shared" ref="L17:L66" si="22">ROUND(H17*(1+(F17*C17))+(J17*C17),0)</f>
        <v>0</v>
      </c>
      <c r="M17" s="5">
        <f t="shared" ref="M17:M66" si="23">ROUND((I17*(1+(G17*C17))+(K17*C17)),0)</f>
        <v>654573</v>
      </c>
      <c r="N17" s="3">
        <f t="shared" ref="N17:N66" si="24">L17+M17</f>
        <v>654573</v>
      </c>
      <c r="O17" s="3">
        <f t="shared" ref="O17:O66" si="25">L17/(1+E17)</f>
        <v>0</v>
      </c>
      <c r="P17" s="3">
        <f t="shared" ref="P17:P66" si="26">M17/(1+E17)</f>
        <v>833339.02958498476</v>
      </c>
      <c r="Q17" s="6">
        <f t="shared" ref="Q17:Q66" si="27">ROUND(O17+P17,0)</f>
        <v>833339</v>
      </c>
    </row>
    <row r="18" spans="1:17" x14ac:dyDescent="0.25">
      <c r="A18">
        <f t="shared" si="18"/>
        <v>42</v>
      </c>
      <c r="B18">
        <f t="shared" si="19"/>
        <v>1941</v>
      </c>
      <c r="C18" s="1">
        <v>1</v>
      </c>
      <c r="D18" s="2">
        <v>5.11E-2</v>
      </c>
      <c r="E18" s="4">
        <f t="shared" si="7"/>
        <v>-0.16352738774537692</v>
      </c>
      <c r="F18" s="2"/>
      <c r="G18" s="2">
        <v>-0.1159</v>
      </c>
      <c r="H18">
        <f t="shared" si="20"/>
        <v>0</v>
      </c>
      <c r="I18">
        <f t="shared" si="21"/>
        <v>654573</v>
      </c>
      <c r="J18">
        <v>0</v>
      </c>
      <c r="K18">
        <v>0</v>
      </c>
      <c r="L18" s="5">
        <f t="shared" si="22"/>
        <v>0</v>
      </c>
      <c r="M18" s="5">
        <f t="shared" si="23"/>
        <v>578708</v>
      </c>
      <c r="N18" s="3">
        <f t="shared" si="24"/>
        <v>578708</v>
      </c>
      <c r="O18" s="3">
        <f t="shared" si="25"/>
        <v>0</v>
      </c>
      <c r="P18" s="3">
        <f t="shared" si="26"/>
        <v>691843.33296956855</v>
      </c>
      <c r="Q18" s="6">
        <f t="shared" si="27"/>
        <v>691843</v>
      </c>
    </row>
    <row r="19" spans="1:17" x14ac:dyDescent="0.25">
      <c r="A19">
        <f t="shared" si="18"/>
        <v>43</v>
      </c>
      <c r="B19">
        <f t="shared" si="19"/>
        <v>1942</v>
      </c>
      <c r="C19" s="1">
        <v>1</v>
      </c>
      <c r="D19" s="2">
        <v>0.10970000000000001</v>
      </c>
      <c r="E19" s="4">
        <f t="shared" si="7"/>
        <v>-5.4006777289716812E-2</v>
      </c>
      <c r="F19" s="2"/>
      <c r="G19" s="2">
        <v>0.2034</v>
      </c>
      <c r="H19">
        <f t="shared" si="20"/>
        <v>0</v>
      </c>
      <c r="I19">
        <f t="shared" si="21"/>
        <v>578708</v>
      </c>
      <c r="J19">
        <v>0</v>
      </c>
      <c r="K19">
        <v>0</v>
      </c>
      <c r="L19" s="5">
        <f t="shared" si="22"/>
        <v>0</v>
      </c>
      <c r="M19" s="5">
        <f t="shared" si="23"/>
        <v>696417</v>
      </c>
      <c r="N19" s="3">
        <f t="shared" si="24"/>
        <v>696417</v>
      </c>
      <c r="O19" s="3">
        <f t="shared" si="25"/>
        <v>0</v>
      </c>
      <c r="P19" s="3">
        <f t="shared" si="26"/>
        <v>736175.46434926463</v>
      </c>
      <c r="Q19" s="6">
        <f t="shared" si="27"/>
        <v>736175</v>
      </c>
    </row>
    <row r="20" spans="1:17" x14ac:dyDescent="0.25">
      <c r="A20">
        <f t="shared" si="18"/>
        <v>44</v>
      </c>
      <c r="B20">
        <f t="shared" si="19"/>
        <v>1943</v>
      </c>
      <c r="C20" s="1">
        <v>1</v>
      </c>
      <c r="D20" s="2">
        <v>0.06</v>
      </c>
      <c r="E20" s="4">
        <f t="shared" si="7"/>
        <v>5.9608186439019661E-3</v>
      </c>
      <c r="F20" s="2"/>
      <c r="G20" s="2">
        <v>0.25900000000000001</v>
      </c>
      <c r="H20">
        <f t="shared" si="20"/>
        <v>0</v>
      </c>
      <c r="I20">
        <f t="shared" si="21"/>
        <v>696417</v>
      </c>
      <c r="J20">
        <v>0</v>
      </c>
      <c r="K20">
        <v>0</v>
      </c>
      <c r="L20" s="5">
        <f t="shared" si="22"/>
        <v>0</v>
      </c>
      <c r="M20" s="5">
        <f t="shared" si="23"/>
        <v>876789</v>
      </c>
      <c r="N20" s="3">
        <f t="shared" si="24"/>
        <v>876789</v>
      </c>
      <c r="O20" s="3">
        <f t="shared" si="25"/>
        <v>0</v>
      </c>
      <c r="P20" s="3">
        <f t="shared" si="26"/>
        <v>871593.5886866512</v>
      </c>
      <c r="Q20" s="6">
        <f t="shared" si="27"/>
        <v>871594</v>
      </c>
    </row>
    <row r="21" spans="1:17" x14ac:dyDescent="0.25">
      <c r="A21">
        <f t="shared" si="18"/>
        <v>45</v>
      </c>
      <c r="B21">
        <f t="shared" si="19"/>
        <v>1944</v>
      </c>
      <c r="C21" s="1">
        <v>1</v>
      </c>
      <c r="D21" s="2">
        <v>1.6400000000000001E-2</v>
      </c>
      <c r="E21" s="4">
        <f t="shared" si="7"/>
        <v>2.2361796218173247E-2</v>
      </c>
      <c r="F21" s="2"/>
      <c r="G21" s="2">
        <v>0.19750000000000001</v>
      </c>
      <c r="H21">
        <f t="shared" si="20"/>
        <v>0</v>
      </c>
      <c r="I21">
        <f t="shared" si="21"/>
        <v>876789</v>
      </c>
      <c r="J21">
        <v>0</v>
      </c>
      <c r="K21">
        <v>0</v>
      </c>
      <c r="L21" s="5">
        <f t="shared" si="22"/>
        <v>0</v>
      </c>
      <c r="M21" s="5">
        <f t="shared" si="23"/>
        <v>1049955</v>
      </c>
      <c r="N21" s="3">
        <f t="shared" si="24"/>
        <v>1049955</v>
      </c>
      <c r="O21" s="3">
        <f t="shared" si="25"/>
        <v>0</v>
      </c>
      <c r="P21" s="3">
        <f t="shared" si="26"/>
        <v>1026989.6663626292</v>
      </c>
      <c r="Q21" s="6">
        <f t="shared" si="27"/>
        <v>1026990</v>
      </c>
    </row>
    <row r="22" spans="1:17" x14ac:dyDescent="0.25">
      <c r="A22">
        <f t="shared" si="18"/>
        <v>46</v>
      </c>
      <c r="B22">
        <f t="shared" si="19"/>
        <v>1945</v>
      </c>
      <c r="C22" s="1">
        <v>1</v>
      </c>
      <c r="D22" s="2">
        <v>2.2700000000000001E-2</v>
      </c>
      <c r="E22" s="4">
        <f t="shared" si="7"/>
        <v>4.5066872345911335E-2</v>
      </c>
      <c r="F22" s="2"/>
      <c r="G22" s="2">
        <v>0.3644</v>
      </c>
      <c r="H22">
        <f t="shared" si="20"/>
        <v>0</v>
      </c>
      <c r="I22">
        <f t="shared" si="21"/>
        <v>1049955</v>
      </c>
      <c r="J22">
        <v>0</v>
      </c>
      <c r="K22">
        <v>0</v>
      </c>
      <c r="L22" s="5">
        <f t="shared" si="22"/>
        <v>0</v>
      </c>
      <c r="M22" s="5">
        <f t="shared" si="23"/>
        <v>1432559</v>
      </c>
      <c r="N22" s="3">
        <f t="shared" si="24"/>
        <v>1432559</v>
      </c>
      <c r="O22" s="3">
        <f t="shared" si="25"/>
        <v>0</v>
      </c>
      <c r="P22" s="3">
        <f t="shared" si="26"/>
        <v>1370782.1364428734</v>
      </c>
      <c r="Q22" s="6">
        <f t="shared" si="27"/>
        <v>1370782</v>
      </c>
    </row>
    <row r="23" spans="1:17" x14ac:dyDescent="0.25">
      <c r="A23">
        <f t="shared" si="18"/>
        <v>47</v>
      </c>
      <c r="B23">
        <f t="shared" si="19"/>
        <v>1946</v>
      </c>
      <c r="C23" s="1">
        <v>1</v>
      </c>
      <c r="D23" s="2">
        <v>8.43E-2</v>
      </c>
      <c r="E23" s="4">
        <f t="shared" si="7"/>
        <v>0.12940486371928461</v>
      </c>
      <c r="F23" s="2"/>
      <c r="G23" s="2">
        <v>-8.0699999999999994E-2</v>
      </c>
      <c r="H23">
        <f t="shared" si="20"/>
        <v>0</v>
      </c>
      <c r="I23">
        <f t="shared" si="21"/>
        <v>1432559</v>
      </c>
      <c r="J23">
        <v>0</v>
      </c>
      <c r="K23">
        <v>0</v>
      </c>
      <c r="L23" s="5">
        <f t="shared" si="22"/>
        <v>0</v>
      </c>
      <c r="M23" s="5">
        <f t="shared" si="23"/>
        <v>1316951</v>
      </c>
      <c r="N23" s="3">
        <f t="shared" si="24"/>
        <v>1316951</v>
      </c>
      <c r="O23" s="3">
        <f t="shared" si="25"/>
        <v>0</v>
      </c>
      <c r="P23" s="3">
        <f t="shared" si="26"/>
        <v>1166057.4894844177</v>
      </c>
      <c r="Q23" s="6">
        <f t="shared" si="27"/>
        <v>1166057</v>
      </c>
    </row>
    <row r="24" spans="1:17" x14ac:dyDescent="0.25">
      <c r="A24">
        <f t="shared" si="18"/>
        <v>48</v>
      </c>
      <c r="B24">
        <f t="shared" si="19"/>
        <v>1947</v>
      </c>
      <c r="C24" s="1">
        <v>1</v>
      </c>
      <c r="D24" s="2">
        <v>0.14649999999999999</v>
      </c>
      <c r="E24" s="4">
        <f t="shared" si="7"/>
        <v>0.27609444184464316</v>
      </c>
      <c r="F24" s="2"/>
      <c r="G24" s="2">
        <v>5.7099999999999998E-2</v>
      </c>
      <c r="H24">
        <f t="shared" si="20"/>
        <v>0</v>
      </c>
      <c r="I24">
        <f t="shared" si="21"/>
        <v>1316951</v>
      </c>
      <c r="J24">
        <v>0</v>
      </c>
      <c r="K24">
        <v>0</v>
      </c>
      <c r="L24" s="5">
        <f t="shared" si="22"/>
        <v>0</v>
      </c>
      <c r="M24" s="5">
        <f t="shared" si="23"/>
        <v>1392149</v>
      </c>
      <c r="N24" s="3">
        <f t="shared" si="24"/>
        <v>1392149</v>
      </c>
      <c r="O24" s="3">
        <f t="shared" si="25"/>
        <v>0</v>
      </c>
      <c r="P24" s="3">
        <f t="shared" si="26"/>
        <v>1090945.1168736347</v>
      </c>
      <c r="Q24" s="6">
        <f t="shared" si="27"/>
        <v>1090945</v>
      </c>
    </row>
    <row r="25" spans="1:17" x14ac:dyDescent="0.25">
      <c r="A25">
        <f t="shared" si="18"/>
        <v>49</v>
      </c>
      <c r="B25">
        <f t="shared" si="19"/>
        <v>1948</v>
      </c>
      <c r="C25" s="1">
        <v>1</v>
      </c>
      <c r="D25" s="2">
        <v>7.7399999999999997E-2</v>
      </c>
      <c r="E25" s="4">
        <f t="shared" si="7"/>
        <v>0.3537081389426433</v>
      </c>
      <c r="F25" s="2"/>
      <c r="G25" s="2">
        <v>5.5E-2</v>
      </c>
      <c r="H25">
        <f t="shared" si="20"/>
        <v>0</v>
      </c>
      <c r="I25">
        <f t="shared" si="21"/>
        <v>1392149</v>
      </c>
      <c r="J25">
        <v>0</v>
      </c>
      <c r="K25">
        <v>0</v>
      </c>
      <c r="L25" s="5">
        <f t="shared" si="22"/>
        <v>0</v>
      </c>
      <c r="M25" s="5">
        <f t="shared" si="23"/>
        <v>1468717</v>
      </c>
      <c r="N25" s="3">
        <f t="shared" si="24"/>
        <v>1468717</v>
      </c>
      <c r="O25" s="3">
        <f t="shared" si="25"/>
        <v>0</v>
      </c>
      <c r="P25" s="3">
        <f t="shared" si="26"/>
        <v>1084958.3878155509</v>
      </c>
      <c r="Q25" s="6">
        <f t="shared" si="27"/>
        <v>1084958</v>
      </c>
    </row>
    <row r="26" spans="1:17" x14ac:dyDescent="0.25">
      <c r="A26">
        <f t="shared" si="18"/>
        <v>50</v>
      </c>
      <c r="B26">
        <f t="shared" si="19"/>
        <v>1949</v>
      </c>
      <c r="C26" s="1">
        <v>1</v>
      </c>
      <c r="D26" s="2">
        <v>-9.4999999999999998E-3</v>
      </c>
      <c r="E26" s="4">
        <f t="shared" si="7"/>
        <v>0.34417453666943926</v>
      </c>
      <c r="F26" s="2"/>
      <c r="G26" s="2">
        <v>0.18790000000000001</v>
      </c>
      <c r="H26">
        <f t="shared" si="20"/>
        <v>0</v>
      </c>
      <c r="I26">
        <f t="shared" si="21"/>
        <v>1468717</v>
      </c>
      <c r="J26">
        <v>0</v>
      </c>
      <c r="K26">
        <v>0</v>
      </c>
      <c r="L26" s="5">
        <f t="shared" si="22"/>
        <v>0</v>
      </c>
      <c r="M26" s="5">
        <f t="shared" si="23"/>
        <v>1744689</v>
      </c>
      <c r="N26" s="3">
        <f t="shared" si="24"/>
        <v>1744689</v>
      </c>
      <c r="O26" s="3">
        <f t="shared" si="25"/>
        <v>0</v>
      </c>
      <c r="P26" s="3">
        <f t="shared" si="26"/>
        <v>1297963.1382714219</v>
      </c>
      <c r="Q26" s="6">
        <f t="shared" si="27"/>
        <v>1297963</v>
      </c>
    </row>
    <row r="27" spans="1:17" x14ac:dyDescent="0.25">
      <c r="A27">
        <f t="shared" si="18"/>
        <v>51</v>
      </c>
      <c r="B27">
        <f t="shared" si="19"/>
        <v>1950</v>
      </c>
      <c r="C27" s="1">
        <v>1</v>
      </c>
      <c r="D27" s="2">
        <v>1.09E-2</v>
      </c>
      <c r="E27" s="4">
        <f t="shared" si="7"/>
        <v>0.35511205169393989</v>
      </c>
      <c r="F27" s="2"/>
      <c r="G27" s="2">
        <v>0.31709999999999999</v>
      </c>
      <c r="H27">
        <f t="shared" si="20"/>
        <v>0</v>
      </c>
      <c r="I27">
        <f t="shared" si="21"/>
        <v>1744689</v>
      </c>
      <c r="J27">
        <v>0</v>
      </c>
      <c r="K27">
        <v>0</v>
      </c>
      <c r="L27" s="5">
        <f t="shared" si="22"/>
        <v>0</v>
      </c>
      <c r="M27" s="5">
        <f t="shared" si="23"/>
        <v>2297930</v>
      </c>
      <c r="N27" s="3">
        <f t="shared" si="24"/>
        <v>2297930</v>
      </c>
      <c r="O27" s="3">
        <f t="shared" si="25"/>
        <v>0</v>
      </c>
      <c r="P27" s="3">
        <f t="shared" si="26"/>
        <v>1695749.0689626019</v>
      </c>
      <c r="Q27" s="6">
        <f t="shared" si="27"/>
        <v>1695749</v>
      </c>
    </row>
    <row r="28" spans="1:17" x14ac:dyDescent="0.25">
      <c r="A28">
        <f t="shared" si="18"/>
        <v>52</v>
      </c>
      <c r="B28">
        <f t="shared" si="19"/>
        <v>1951</v>
      </c>
      <c r="C28" s="1">
        <v>1</v>
      </c>
      <c r="D28" s="2">
        <v>7.8799999999999995E-2</v>
      </c>
      <c r="E28" s="4">
        <f t="shared" si="7"/>
        <v>0.43419187999067516</v>
      </c>
      <c r="F28" s="2"/>
      <c r="G28" s="2">
        <v>0.2402</v>
      </c>
      <c r="H28">
        <f t="shared" si="20"/>
        <v>0</v>
      </c>
      <c r="I28">
        <f t="shared" si="21"/>
        <v>2297930</v>
      </c>
      <c r="J28">
        <v>0</v>
      </c>
      <c r="K28">
        <v>0</v>
      </c>
      <c r="L28" s="5">
        <f t="shared" si="22"/>
        <v>0</v>
      </c>
      <c r="M28" s="5">
        <f t="shared" si="23"/>
        <v>2849893</v>
      </c>
      <c r="N28" s="3">
        <f t="shared" si="24"/>
        <v>2849893</v>
      </c>
      <c r="O28" s="3">
        <f t="shared" si="25"/>
        <v>0</v>
      </c>
      <c r="P28" s="3">
        <f t="shared" si="26"/>
        <v>1987107.1923922268</v>
      </c>
      <c r="Q28" s="6">
        <f t="shared" si="27"/>
        <v>1987107</v>
      </c>
    </row>
    <row r="29" spans="1:17" x14ac:dyDescent="0.25">
      <c r="A29">
        <f t="shared" si="18"/>
        <v>53</v>
      </c>
      <c r="B29">
        <f t="shared" si="19"/>
        <v>1952</v>
      </c>
      <c r="C29" s="1">
        <v>1</v>
      </c>
      <c r="D29" s="2">
        <v>2.29E-2</v>
      </c>
      <c r="E29" s="4">
        <f t="shared" si="7"/>
        <v>0.45719130993120416</v>
      </c>
      <c r="F29" s="2"/>
      <c r="G29" s="2">
        <v>0.1837</v>
      </c>
      <c r="H29">
        <f t="shared" si="20"/>
        <v>0</v>
      </c>
      <c r="I29">
        <f t="shared" si="21"/>
        <v>2849893</v>
      </c>
      <c r="J29">
        <v>0</v>
      </c>
      <c r="K29">
        <v>0</v>
      </c>
      <c r="L29" s="5">
        <f t="shared" si="22"/>
        <v>0</v>
      </c>
      <c r="M29" s="5">
        <f t="shared" si="23"/>
        <v>3373418</v>
      </c>
      <c r="N29" s="3">
        <f t="shared" si="24"/>
        <v>3373418</v>
      </c>
      <c r="O29" s="3">
        <f t="shared" si="25"/>
        <v>0</v>
      </c>
      <c r="P29" s="3">
        <f t="shared" si="26"/>
        <v>2315013.8056747424</v>
      </c>
      <c r="Q29" s="6">
        <f t="shared" si="27"/>
        <v>2315014</v>
      </c>
    </row>
    <row r="30" spans="1:17" x14ac:dyDescent="0.25">
      <c r="A30">
        <f t="shared" si="18"/>
        <v>54</v>
      </c>
      <c r="B30">
        <f t="shared" si="19"/>
        <v>1953</v>
      </c>
      <c r="C30" s="1">
        <v>1</v>
      </c>
      <c r="D30" s="2">
        <v>8.2000000000000007E-3</v>
      </c>
      <c r="E30" s="4">
        <f t="shared" si="7"/>
        <v>0.46542879961861688</v>
      </c>
      <c r="F30" s="2"/>
      <c r="G30" s="2">
        <v>-9.9000000000000008E-3</v>
      </c>
      <c r="H30">
        <f t="shared" si="20"/>
        <v>0</v>
      </c>
      <c r="I30">
        <f t="shared" si="21"/>
        <v>3373418</v>
      </c>
      <c r="J30">
        <v>0</v>
      </c>
      <c r="K30">
        <v>0</v>
      </c>
      <c r="L30" s="5">
        <f t="shared" si="22"/>
        <v>0</v>
      </c>
      <c r="M30" s="5">
        <f t="shared" si="23"/>
        <v>3340021</v>
      </c>
      <c r="N30" s="3">
        <f t="shared" si="24"/>
        <v>3340021</v>
      </c>
      <c r="O30" s="3">
        <f t="shared" si="25"/>
        <v>0</v>
      </c>
      <c r="P30" s="3">
        <f t="shared" si="26"/>
        <v>2279210.6998779145</v>
      </c>
      <c r="Q30" s="6">
        <f t="shared" si="27"/>
        <v>2279211</v>
      </c>
    </row>
    <row r="31" spans="1:17" x14ac:dyDescent="0.25">
      <c r="A31">
        <f t="shared" si="18"/>
        <v>55</v>
      </c>
      <c r="B31">
        <f t="shared" si="19"/>
        <v>1954</v>
      </c>
      <c r="C31" s="1">
        <v>1</v>
      </c>
      <c r="D31" s="2">
        <v>3.2000000000000002E-3</v>
      </c>
      <c r="E31" s="4">
        <f t="shared" si="7"/>
        <v>0.46864369334020933</v>
      </c>
      <c r="F31" s="2"/>
      <c r="G31" s="2">
        <v>0.5262</v>
      </c>
      <c r="H31">
        <f t="shared" si="20"/>
        <v>0</v>
      </c>
      <c r="I31">
        <f t="shared" si="21"/>
        <v>3340021</v>
      </c>
      <c r="J31">
        <v>0</v>
      </c>
      <c r="K31">
        <v>0</v>
      </c>
      <c r="L31" s="5">
        <f t="shared" si="22"/>
        <v>0</v>
      </c>
      <c r="M31" s="5">
        <f t="shared" si="23"/>
        <v>5097540</v>
      </c>
      <c r="N31" s="3">
        <f t="shared" si="24"/>
        <v>5097540</v>
      </c>
      <c r="O31" s="3">
        <f t="shared" si="25"/>
        <v>0</v>
      </c>
      <c r="P31" s="3">
        <f t="shared" si="26"/>
        <v>3470916.7534069554</v>
      </c>
      <c r="Q31" s="6">
        <f t="shared" si="27"/>
        <v>3470917</v>
      </c>
    </row>
    <row r="32" spans="1:17" x14ac:dyDescent="0.25">
      <c r="A32">
        <f t="shared" si="18"/>
        <v>56</v>
      </c>
      <c r="B32">
        <f t="shared" si="19"/>
        <v>1955</v>
      </c>
      <c r="C32" s="1">
        <v>1</v>
      </c>
      <c r="D32" s="2">
        <v>-2.8E-3</v>
      </c>
      <c r="E32" s="4">
        <f t="shared" si="7"/>
        <v>0.46583057131679423</v>
      </c>
      <c r="F32" s="2"/>
      <c r="G32" s="2">
        <v>0.31559999999999999</v>
      </c>
      <c r="H32">
        <f t="shared" si="20"/>
        <v>0</v>
      </c>
      <c r="I32">
        <f t="shared" si="21"/>
        <v>5097540</v>
      </c>
      <c r="J32">
        <v>0</v>
      </c>
      <c r="K32">
        <v>0</v>
      </c>
      <c r="L32" s="5">
        <f t="shared" si="22"/>
        <v>0</v>
      </c>
      <c r="M32" s="5">
        <f t="shared" si="23"/>
        <v>6706324</v>
      </c>
      <c r="N32" s="3">
        <f t="shared" si="24"/>
        <v>6706324</v>
      </c>
      <c r="O32" s="3">
        <f t="shared" si="25"/>
        <v>0</v>
      </c>
      <c r="P32" s="3">
        <f t="shared" si="26"/>
        <v>4575101.7417896613</v>
      </c>
      <c r="Q32" s="6">
        <f t="shared" si="27"/>
        <v>4575102</v>
      </c>
    </row>
    <row r="33" spans="1:17" x14ac:dyDescent="0.25">
      <c r="A33">
        <f t="shared" si="18"/>
        <v>57</v>
      </c>
      <c r="B33">
        <f t="shared" si="19"/>
        <v>1956</v>
      </c>
      <c r="C33" s="1">
        <v>1</v>
      </c>
      <c r="D33" s="2">
        <v>1.52E-2</v>
      </c>
      <c r="E33" s="4">
        <f t="shared" si="7"/>
        <v>0.48110137756363081</v>
      </c>
      <c r="F33" s="2"/>
      <c r="G33" s="2">
        <v>6.5600000000000006E-2</v>
      </c>
      <c r="H33">
        <f t="shared" si="20"/>
        <v>0</v>
      </c>
      <c r="I33">
        <f t="shared" si="21"/>
        <v>6706324</v>
      </c>
      <c r="J33">
        <v>0</v>
      </c>
      <c r="K33">
        <v>0</v>
      </c>
      <c r="L33" s="5">
        <f t="shared" si="22"/>
        <v>0</v>
      </c>
      <c r="M33" s="5">
        <f t="shared" si="23"/>
        <v>7146259</v>
      </c>
      <c r="N33" s="3">
        <f t="shared" si="24"/>
        <v>7146259</v>
      </c>
      <c r="O33" s="3">
        <f t="shared" si="25"/>
        <v>0</v>
      </c>
      <c r="P33" s="3">
        <f t="shared" si="26"/>
        <v>4824962.7663944187</v>
      </c>
      <c r="Q33" s="6">
        <f t="shared" si="27"/>
        <v>4824963</v>
      </c>
    </row>
    <row r="34" spans="1:17" x14ac:dyDescent="0.25">
      <c r="A34">
        <f t="shared" si="18"/>
        <v>58</v>
      </c>
      <c r="B34">
        <f t="shared" si="19"/>
        <v>1957</v>
      </c>
      <c r="C34" s="1">
        <v>1</v>
      </c>
      <c r="D34" s="2">
        <v>3.3399999999999999E-2</v>
      </c>
      <c r="E34" s="4">
        <f t="shared" si="7"/>
        <v>0.51466206542374326</v>
      </c>
      <c r="F34" s="2"/>
      <c r="G34" s="2">
        <v>-0.10780000000000001</v>
      </c>
      <c r="H34">
        <f t="shared" si="20"/>
        <v>0</v>
      </c>
      <c r="I34">
        <f t="shared" si="21"/>
        <v>7146259</v>
      </c>
      <c r="J34">
        <v>0</v>
      </c>
      <c r="K34">
        <v>0</v>
      </c>
      <c r="L34" s="5">
        <f t="shared" si="22"/>
        <v>0</v>
      </c>
      <c r="M34" s="5">
        <f t="shared" si="23"/>
        <v>6375892</v>
      </c>
      <c r="N34" s="3">
        <f t="shared" si="24"/>
        <v>6375892</v>
      </c>
      <c r="O34" s="3">
        <f t="shared" si="25"/>
        <v>0</v>
      </c>
      <c r="P34" s="3">
        <f t="shared" si="26"/>
        <v>4209448.5268674595</v>
      </c>
      <c r="Q34" s="6">
        <f t="shared" si="27"/>
        <v>4209449</v>
      </c>
    </row>
    <row r="35" spans="1:17" x14ac:dyDescent="0.25">
      <c r="A35">
        <f t="shared" si="18"/>
        <v>59</v>
      </c>
      <c r="B35">
        <f t="shared" si="19"/>
        <v>1958</v>
      </c>
      <c r="C35" s="1">
        <v>1</v>
      </c>
      <c r="D35" s="2">
        <v>2.7300000000000001E-2</v>
      </c>
      <c r="E35" s="4">
        <f t="shared" si="7"/>
        <v>0.54210256816760172</v>
      </c>
      <c r="F35" s="2"/>
      <c r="G35" s="2">
        <v>0.43359999999999999</v>
      </c>
      <c r="H35">
        <f t="shared" si="20"/>
        <v>0</v>
      </c>
      <c r="I35">
        <f t="shared" si="21"/>
        <v>6375892</v>
      </c>
      <c r="J35">
        <v>0</v>
      </c>
      <c r="K35">
        <v>0</v>
      </c>
      <c r="L35" s="5">
        <f t="shared" si="22"/>
        <v>0</v>
      </c>
      <c r="M35" s="5">
        <f t="shared" si="23"/>
        <v>9140479</v>
      </c>
      <c r="N35" s="3">
        <f t="shared" si="24"/>
        <v>9140479</v>
      </c>
      <c r="O35" s="3">
        <f t="shared" si="25"/>
        <v>0</v>
      </c>
      <c r="P35" s="3">
        <f t="shared" si="26"/>
        <v>5927283.4302203022</v>
      </c>
      <c r="Q35" s="6">
        <f t="shared" si="27"/>
        <v>5927283</v>
      </c>
    </row>
    <row r="36" spans="1:17" x14ac:dyDescent="0.25">
      <c r="A36">
        <f t="shared" si="18"/>
        <v>60</v>
      </c>
      <c r="B36">
        <f t="shared" si="19"/>
        <v>1959</v>
      </c>
      <c r="C36" s="1">
        <v>1</v>
      </c>
      <c r="D36" s="2">
        <v>1.01E-2</v>
      </c>
      <c r="E36" s="4">
        <f t="shared" si="7"/>
        <v>0.55225732052697207</v>
      </c>
      <c r="F36" s="2"/>
      <c r="G36" s="2">
        <v>0.1196</v>
      </c>
      <c r="H36">
        <f t="shared" si="20"/>
        <v>0</v>
      </c>
      <c r="I36">
        <f t="shared" si="21"/>
        <v>9140479</v>
      </c>
      <c r="J36">
        <v>0</v>
      </c>
      <c r="K36">
        <v>0</v>
      </c>
      <c r="L36" s="5">
        <f t="shared" si="22"/>
        <v>0</v>
      </c>
      <c r="M36" s="5">
        <f t="shared" si="23"/>
        <v>10233680</v>
      </c>
      <c r="N36" s="3">
        <f t="shared" si="24"/>
        <v>10233680</v>
      </c>
      <c r="O36" s="3">
        <f t="shared" si="25"/>
        <v>0</v>
      </c>
      <c r="P36" s="3">
        <f t="shared" si="26"/>
        <v>6592772.902192397</v>
      </c>
      <c r="Q36" s="6">
        <f t="shared" si="27"/>
        <v>6592773</v>
      </c>
    </row>
    <row r="37" spans="1:17" x14ac:dyDescent="0.25">
      <c r="A37">
        <f t="shared" si="18"/>
        <v>61</v>
      </c>
      <c r="B37">
        <f t="shared" si="19"/>
        <v>1960</v>
      </c>
      <c r="C37" s="1">
        <v>1</v>
      </c>
      <c r="D37" s="2">
        <v>1.46E-2</v>
      </c>
      <c r="E37" s="4">
        <f t="shared" si="7"/>
        <v>0.56693795009576942</v>
      </c>
      <c r="F37" s="2"/>
      <c r="G37" s="2">
        <v>4.7000000000000002E-3</v>
      </c>
      <c r="H37">
        <f t="shared" si="20"/>
        <v>0</v>
      </c>
      <c r="I37">
        <f t="shared" si="21"/>
        <v>10233680</v>
      </c>
      <c r="J37">
        <v>0</v>
      </c>
      <c r="K37">
        <v>-100000</v>
      </c>
      <c r="L37" s="5">
        <f t="shared" si="22"/>
        <v>0</v>
      </c>
      <c r="M37" s="5">
        <f t="shared" si="23"/>
        <v>10181778</v>
      </c>
      <c r="N37" s="3">
        <f t="shared" si="24"/>
        <v>10181778</v>
      </c>
      <c r="O37" s="3">
        <f t="shared" si="25"/>
        <v>0</v>
      </c>
      <c r="P37" s="3">
        <f t="shared" si="26"/>
        <v>6497882.0631523421</v>
      </c>
      <c r="Q37" s="6">
        <f t="shared" si="27"/>
        <v>6497882</v>
      </c>
    </row>
    <row r="38" spans="1:17" x14ac:dyDescent="0.25">
      <c r="A38">
        <f t="shared" si="18"/>
        <v>62</v>
      </c>
      <c r="B38">
        <f t="shared" si="19"/>
        <v>1961</v>
      </c>
      <c r="C38" s="1">
        <v>1</v>
      </c>
      <c r="D38" s="2">
        <v>1.0699999999999999E-2</v>
      </c>
      <c r="E38" s="4">
        <f t="shared" si="7"/>
        <v>0.57769861245644538</v>
      </c>
      <c r="F38" s="2"/>
      <c r="G38" s="2">
        <v>0.26889999999999997</v>
      </c>
      <c r="H38">
        <f t="shared" si="20"/>
        <v>0</v>
      </c>
      <c r="I38">
        <f t="shared" si="21"/>
        <v>10181778</v>
      </c>
      <c r="J38">
        <v>0</v>
      </c>
      <c r="K38">
        <v>-100000</v>
      </c>
      <c r="L38" s="5">
        <f t="shared" si="22"/>
        <v>0</v>
      </c>
      <c r="M38" s="5">
        <f t="shared" si="23"/>
        <v>12819658</v>
      </c>
      <c r="N38" s="3">
        <f t="shared" si="24"/>
        <v>12819658</v>
      </c>
      <c r="O38" s="3">
        <f t="shared" si="25"/>
        <v>0</v>
      </c>
      <c r="P38" s="3">
        <f t="shared" si="26"/>
        <v>8125543.0528902141</v>
      </c>
      <c r="Q38" s="6">
        <f t="shared" si="27"/>
        <v>8125543</v>
      </c>
    </row>
    <row r="39" spans="1:17" x14ac:dyDescent="0.25">
      <c r="A39">
        <f t="shared" si="18"/>
        <v>63</v>
      </c>
      <c r="B39">
        <f t="shared" si="19"/>
        <v>1962</v>
      </c>
      <c r="C39" s="1">
        <v>1</v>
      </c>
      <c r="D39" s="2">
        <v>1.2E-2</v>
      </c>
      <c r="E39" s="4">
        <f t="shared" si="7"/>
        <v>0.58976793628993107</v>
      </c>
      <c r="F39" s="2"/>
      <c r="G39" s="2">
        <v>-8.7300000000000003E-2</v>
      </c>
      <c r="H39">
        <f t="shared" si="20"/>
        <v>0</v>
      </c>
      <c r="I39">
        <f t="shared" si="21"/>
        <v>12819658</v>
      </c>
      <c r="J39">
        <v>0</v>
      </c>
      <c r="K39">
        <v>-100000</v>
      </c>
      <c r="L39" s="5">
        <f t="shared" si="22"/>
        <v>0</v>
      </c>
      <c r="M39" s="5">
        <f t="shared" si="23"/>
        <v>11600502</v>
      </c>
      <c r="N39" s="3">
        <f t="shared" si="24"/>
        <v>11600502</v>
      </c>
      <c r="O39" s="3">
        <f t="shared" si="25"/>
        <v>0</v>
      </c>
      <c r="P39" s="3">
        <f t="shared" si="26"/>
        <v>7296978.2162497835</v>
      </c>
      <c r="Q39" s="6">
        <f t="shared" si="27"/>
        <v>7296978</v>
      </c>
    </row>
    <row r="40" spans="1:17" x14ac:dyDescent="0.25">
      <c r="A40">
        <f t="shared" si="18"/>
        <v>64</v>
      </c>
      <c r="B40">
        <f t="shared" si="19"/>
        <v>1963</v>
      </c>
      <c r="C40" s="1">
        <v>1</v>
      </c>
      <c r="D40" s="2">
        <v>1.24E-2</v>
      </c>
      <c r="E40" s="4">
        <f t="shared" si="7"/>
        <v>0.60224106751403106</v>
      </c>
      <c r="F40" s="2"/>
      <c r="G40" s="2">
        <v>0.22800000000000001</v>
      </c>
      <c r="H40">
        <f t="shared" si="20"/>
        <v>0</v>
      </c>
      <c r="I40">
        <f t="shared" si="21"/>
        <v>11600502</v>
      </c>
      <c r="J40">
        <v>0</v>
      </c>
      <c r="K40">
        <v>-100000</v>
      </c>
      <c r="L40" s="5">
        <f t="shared" si="22"/>
        <v>0</v>
      </c>
      <c r="M40" s="5">
        <f t="shared" si="23"/>
        <v>14145416</v>
      </c>
      <c r="N40" s="3">
        <f t="shared" si="24"/>
        <v>14145416</v>
      </c>
      <c r="O40" s="3">
        <f t="shared" si="25"/>
        <v>0</v>
      </c>
      <c r="P40" s="3">
        <f t="shared" si="26"/>
        <v>8828519.1827890314</v>
      </c>
      <c r="Q40" s="6">
        <f t="shared" si="27"/>
        <v>8828519</v>
      </c>
    </row>
    <row r="41" spans="1:17" x14ac:dyDescent="0.25">
      <c r="A41">
        <f t="shared" si="18"/>
        <v>65</v>
      </c>
      <c r="B41">
        <f t="shared" si="19"/>
        <v>1964</v>
      </c>
      <c r="C41" s="1">
        <v>1</v>
      </c>
      <c r="D41" s="2">
        <v>1.2800000000000001E-2</v>
      </c>
      <c r="E41" s="4">
        <f t="shared" si="7"/>
        <v>0.61511815437065298</v>
      </c>
      <c r="F41" s="2"/>
      <c r="G41" s="2">
        <v>0.1648</v>
      </c>
      <c r="H41">
        <f t="shared" si="20"/>
        <v>0</v>
      </c>
      <c r="I41">
        <f t="shared" si="21"/>
        <v>14145416</v>
      </c>
      <c r="J41">
        <v>0</v>
      </c>
      <c r="K41">
        <v>-100000</v>
      </c>
      <c r="L41" s="5">
        <f t="shared" si="22"/>
        <v>0</v>
      </c>
      <c r="M41" s="5">
        <f t="shared" si="23"/>
        <v>16376581</v>
      </c>
      <c r="N41" s="3">
        <f t="shared" si="24"/>
        <v>16376581</v>
      </c>
      <c r="O41" s="3">
        <f t="shared" si="25"/>
        <v>0</v>
      </c>
      <c r="P41" s="3">
        <f t="shared" si="26"/>
        <v>10139556.016805036</v>
      </c>
      <c r="Q41" s="6">
        <f t="shared" si="27"/>
        <v>10139556</v>
      </c>
    </row>
    <row r="42" spans="1:17" x14ac:dyDescent="0.25">
      <c r="A42">
        <f>A41+1</f>
        <v>66</v>
      </c>
      <c r="B42">
        <f t="shared" si="19"/>
        <v>1965</v>
      </c>
      <c r="C42" s="1">
        <v>1</v>
      </c>
      <c r="D42" s="2">
        <v>1.5900000000000001E-2</v>
      </c>
      <c r="E42" s="4">
        <f t="shared" si="7"/>
        <v>0.63111595815719124</v>
      </c>
      <c r="F42" s="2"/>
      <c r="G42" s="2">
        <v>0.1245</v>
      </c>
      <c r="H42">
        <f t="shared" si="20"/>
        <v>0</v>
      </c>
      <c r="I42">
        <f t="shared" si="21"/>
        <v>16376581</v>
      </c>
      <c r="J42">
        <v>0</v>
      </c>
      <c r="K42">
        <v>-100000</v>
      </c>
      <c r="L42" s="5">
        <f t="shared" si="22"/>
        <v>0</v>
      </c>
      <c r="M42" s="5">
        <f t="shared" si="23"/>
        <v>18315465</v>
      </c>
      <c r="N42" s="3">
        <f t="shared" si="24"/>
        <v>18315465</v>
      </c>
      <c r="O42" s="3">
        <f t="shared" si="25"/>
        <v>0</v>
      </c>
      <c r="P42" s="3">
        <f t="shared" si="26"/>
        <v>11228793.948342288</v>
      </c>
      <c r="Q42" s="6">
        <f t="shared" si="27"/>
        <v>11228794</v>
      </c>
    </row>
    <row r="43" spans="1:17" x14ac:dyDescent="0.25">
      <c r="A43">
        <f t="shared" si="18"/>
        <v>67</v>
      </c>
      <c r="B43">
        <f t="shared" si="19"/>
        <v>1966</v>
      </c>
      <c r="C43" s="1">
        <v>1</v>
      </c>
      <c r="D43" s="2">
        <v>3.0099999999999998E-2</v>
      </c>
      <c r="E43" s="4">
        <f t="shared" si="7"/>
        <v>0.66140592406060961</v>
      </c>
      <c r="F43" s="2"/>
      <c r="G43" s="2">
        <v>-0.10059999999999999</v>
      </c>
      <c r="H43">
        <f t="shared" si="20"/>
        <v>0</v>
      </c>
      <c r="I43">
        <f t="shared" si="21"/>
        <v>18315465</v>
      </c>
      <c r="J43">
        <v>0</v>
      </c>
      <c r="K43">
        <v>-100000</v>
      </c>
      <c r="L43" s="5">
        <f t="shared" si="22"/>
        <v>0</v>
      </c>
      <c r="M43" s="5">
        <f t="shared" si="23"/>
        <v>16372929</v>
      </c>
      <c r="N43" s="3">
        <f t="shared" si="24"/>
        <v>16372929</v>
      </c>
      <c r="O43" s="3">
        <f t="shared" si="25"/>
        <v>0</v>
      </c>
      <c r="P43" s="3">
        <f t="shared" si="26"/>
        <v>9854863.7409352958</v>
      </c>
      <c r="Q43" s="6">
        <f t="shared" si="27"/>
        <v>9854864</v>
      </c>
    </row>
    <row r="44" spans="1:17" x14ac:dyDescent="0.25">
      <c r="A44">
        <f t="shared" si="18"/>
        <v>68</v>
      </c>
      <c r="B44">
        <f t="shared" si="19"/>
        <v>1967</v>
      </c>
      <c r="C44" s="1">
        <v>1</v>
      </c>
      <c r="D44" s="2">
        <v>2.7799999999999998E-2</v>
      </c>
      <c r="E44" s="4">
        <f t="shared" si="7"/>
        <v>0.68938979490749119</v>
      </c>
      <c r="F44" s="2"/>
      <c r="G44" s="2">
        <v>0.23980000000000001</v>
      </c>
      <c r="H44">
        <f t="shared" si="20"/>
        <v>0</v>
      </c>
      <c r="I44">
        <f t="shared" si="21"/>
        <v>16372929</v>
      </c>
      <c r="J44">
        <v>0</v>
      </c>
      <c r="K44">
        <v>-100000</v>
      </c>
      <c r="L44" s="5">
        <f t="shared" si="22"/>
        <v>0</v>
      </c>
      <c r="M44" s="5">
        <f t="shared" si="23"/>
        <v>20199157</v>
      </c>
      <c r="N44" s="3">
        <f t="shared" si="24"/>
        <v>20199157</v>
      </c>
      <c r="O44" s="3">
        <f t="shared" si="25"/>
        <v>0</v>
      </c>
      <c r="P44" s="3">
        <f t="shared" si="26"/>
        <v>11956481.009230956</v>
      </c>
      <c r="Q44" s="6">
        <f t="shared" si="27"/>
        <v>11956481</v>
      </c>
    </row>
    <row r="45" spans="1:17" x14ac:dyDescent="0.25">
      <c r="A45">
        <f t="shared" si="18"/>
        <v>69</v>
      </c>
      <c r="B45">
        <f t="shared" si="19"/>
        <v>1968</v>
      </c>
      <c r="C45" s="1">
        <v>1</v>
      </c>
      <c r="D45" s="2">
        <v>4.2700000000000002E-2</v>
      </c>
      <c r="E45" s="4">
        <f t="shared" si="7"/>
        <v>0.7323841643499085</v>
      </c>
      <c r="F45" s="2"/>
      <c r="G45" s="2">
        <v>0.1106</v>
      </c>
      <c r="H45">
        <f t="shared" si="20"/>
        <v>0</v>
      </c>
      <c r="I45">
        <f t="shared" si="21"/>
        <v>20199157</v>
      </c>
      <c r="J45">
        <v>0</v>
      </c>
      <c r="K45">
        <v>-100000</v>
      </c>
      <c r="L45" s="5">
        <f t="shared" si="22"/>
        <v>0</v>
      </c>
      <c r="M45" s="5">
        <f t="shared" si="23"/>
        <v>22333184</v>
      </c>
      <c r="N45" s="3">
        <f t="shared" si="24"/>
        <v>22333184</v>
      </c>
      <c r="O45" s="3">
        <f t="shared" si="25"/>
        <v>0</v>
      </c>
      <c r="P45" s="3">
        <f t="shared" si="26"/>
        <v>12891588.632352058</v>
      </c>
      <c r="Q45" s="6">
        <f t="shared" si="27"/>
        <v>12891589</v>
      </c>
    </row>
    <row r="46" spans="1:17" x14ac:dyDescent="0.25">
      <c r="A46">
        <f t="shared" si="18"/>
        <v>70</v>
      </c>
      <c r="B46">
        <f t="shared" si="19"/>
        <v>1969</v>
      </c>
      <c r="C46" s="1">
        <v>1</v>
      </c>
      <c r="D46" s="2">
        <v>5.4600000000000003E-2</v>
      </c>
      <c r="E46" s="4">
        <f t="shared" si="7"/>
        <v>0.78738404610363399</v>
      </c>
      <c r="F46" s="2"/>
      <c r="G46" s="2">
        <v>-8.5000000000000006E-2</v>
      </c>
      <c r="H46">
        <f t="shared" si="20"/>
        <v>0</v>
      </c>
      <c r="I46">
        <f t="shared" si="21"/>
        <v>22333184</v>
      </c>
      <c r="J46">
        <v>0</v>
      </c>
      <c r="K46">
        <v>-100000</v>
      </c>
      <c r="L46" s="5">
        <f t="shared" si="22"/>
        <v>0</v>
      </c>
      <c r="M46" s="5">
        <f t="shared" si="23"/>
        <v>20334863</v>
      </c>
      <c r="N46" s="3">
        <f t="shared" si="24"/>
        <v>20334863</v>
      </c>
      <c r="O46" s="3">
        <f t="shared" si="25"/>
        <v>0</v>
      </c>
      <c r="P46" s="3">
        <f t="shared" si="26"/>
        <v>11376885.14358652</v>
      </c>
      <c r="Q46" s="6">
        <f t="shared" si="27"/>
        <v>11376885</v>
      </c>
    </row>
    <row r="47" spans="1:17" x14ac:dyDescent="0.25">
      <c r="A47">
        <f t="shared" si="18"/>
        <v>71</v>
      </c>
      <c r="B47">
        <f t="shared" si="19"/>
        <v>1970</v>
      </c>
      <c r="C47" s="1">
        <v>1</v>
      </c>
      <c r="D47" s="2">
        <v>5.8400000000000001E-2</v>
      </c>
      <c r="E47" s="4">
        <f t="shared" si="7"/>
        <v>0.84624387838656556</v>
      </c>
      <c r="F47" s="2"/>
      <c r="G47" s="2">
        <v>4.0099999999999997E-2</v>
      </c>
      <c r="H47">
        <f t="shared" si="20"/>
        <v>0</v>
      </c>
      <c r="I47">
        <f t="shared" si="21"/>
        <v>20334863</v>
      </c>
      <c r="J47">
        <v>0</v>
      </c>
      <c r="K47">
        <v>-100000</v>
      </c>
      <c r="L47" s="5">
        <f t="shared" si="22"/>
        <v>0</v>
      </c>
      <c r="M47" s="5">
        <f t="shared" si="23"/>
        <v>21050291</v>
      </c>
      <c r="N47" s="3">
        <f t="shared" si="24"/>
        <v>21050291</v>
      </c>
      <c r="O47" s="3">
        <f t="shared" si="25"/>
        <v>0</v>
      </c>
      <c r="P47" s="3">
        <f t="shared" si="26"/>
        <v>11401684.927126676</v>
      </c>
      <c r="Q47" s="6">
        <f t="shared" si="27"/>
        <v>11401685</v>
      </c>
    </row>
    <row r="48" spans="1:17" x14ac:dyDescent="0.25">
      <c r="A48">
        <f t="shared" si="18"/>
        <v>72</v>
      </c>
      <c r="B48">
        <f t="shared" si="19"/>
        <v>1971</v>
      </c>
      <c r="C48" s="1">
        <v>1</v>
      </c>
      <c r="D48" s="2">
        <v>4.2999999999999997E-2</v>
      </c>
      <c r="E48" s="4">
        <f t="shared" si="7"/>
        <v>0.88960776325428537</v>
      </c>
      <c r="F48" s="2"/>
      <c r="G48" s="2">
        <v>0.1431</v>
      </c>
      <c r="H48">
        <f t="shared" si="20"/>
        <v>0</v>
      </c>
      <c r="I48">
        <f t="shared" si="21"/>
        <v>21050291</v>
      </c>
      <c r="J48">
        <v>0</v>
      </c>
      <c r="K48">
        <v>-100000</v>
      </c>
      <c r="L48" s="5">
        <f t="shared" si="22"/>
        <v>0</v>
      </c>
      <c r="M48" s="5">
        <f t="shared" si="23"/>
        <v>23962588</v>
      </c>
      <c r="N48" s="3">
        <f t="shared" si="24"/>
        <v>23962588</v>
      </c>
      <c r="O48" s="3">
        <f t="shared" si="25"/>
        <v>0</v>
      </c>
      <c r="P48" s="3">
        <f t="shared" si="26"/>
        <v>12681249.763036322</v>
      </c>
      <c r="Q48" s="6">
        <f t="shared" si="27"/>
        <v>12681250</v>
      </c>
    </row>
    <row r="49" spans="1:17" x14ac:dyDescent="0.25">
      <c r="A49">
        <f t="shared" si="18"/>
        <v>73</v>
      </c>
      <c r="B49">
        <f t="shared" si="19"/>
        <v>1972</v>
      </c>
      <c r="C49" s="1">
        <v>1</v>
      </c>
      <c r="D49" s="2">
        <v>3.27E-2</v>
      </c>
      <c r="E49" s="4">
        <f t="shared" si="7"/>
        <v>0.92259866499286858</v>
      </c>
      <c r="F49" s="2"/>
      <c r="G49" s="2">
        <v>0.1898</v>
      </c>
      <c r="H49">
        <f t="shared" si="20"/>
        <v>0</v>
      </c>
      <c r="I49">
        <f t="shared" si="21"/>
        <v>23962588</v>
      </c>
      <c r="J49">
        <v>0</v>
      </c>
      <c r="K49">
        <v>-100000</v>
      </c>
      <c r="L49" s="5">
        <f t="shared" si="22"/>
        <v>0</v>
      </c>
      <c r="M49" s="5">
        <f t="shared" si="23"/>
        <v>28410687</v>
      </c>
      <c r="N49" s="3">
        <f t="shared" si="24"/>
        <v>28410687</v>
      </c>
      <c r="O49" s="3">
        <f t="shared" si="25"/>
        <v>0</v>
      </c>
      <c r="P49" s="3">
        <f t="shared" si="26"/>
        <v>14777232.252007926</v>
      </c>
      <c r="Q49" s="6">
        <f t="shared" si="27"/>
        <v>14777232</v>
      </c>
    </row>
    <row r="50" spans="1:17" x14ac:dyDescent="0.25">
      <c r="A50">
        <f t="shared" si="18"/>
        <v>74</v>
      </c>
      <c r="B50">
        <f t="shared" si="19"/>
        <v>1973</v>
      </c>
      <c r="C50" s="1">
        <v>1</v>
      </c>
      <c r="D50" s="2">
        <v>6.1600000000000002E-2</v>
      </c>
      <c r="E50" s="4">
        <f t="shared" si="7"/>
        <v>0.98476698577050215</v>
      </c>
      <c r="F50" s="2"/>
      <c r="G50" s="2">
        <v>-0.14660000000000001</v>
      </c>
      <c r="H50">
        <f t="shared" si="20"/>
        <v>0</v>
      </c>
      <c r="I50">
        <f t="shared" si="21"/>
        <v>28410687</v>
      </c>
      <c r="J50">
        <v>0</v>
      </c>
      <c r="K50">
        <v>-100000</v>
      </c>
      <c r="L50" s="5">
        <f t="shared" si="22"/>
        <v>0</v>
      </c>
      <c r="M50" s="5">
        <f t="shared" si="23"/>
        <v>24145680</v>
      </c>
      <c r="N50" s="3">
        <f t="shared" si="24"/>
        <v>24145680</v>
      </c>
      <c r="O50" s="3">
        <f t="shared" si="25"/>
        <v>0</v>
      </c>
      <c r="P50" s="3">
        <f t="shared" si="26"/>
        <v>12165498.60669234</v>
      </c>
      <c r="Q50" s="6">
        <f t="shared" si="27"/>
        <v>12165499</v>
      </c>
    </row>
    <row r="51" spans="1:17" x14ac:dyDescent="0.25">
      <c r="A51">
        <f t="shared" si="18"/>
        <v>75</v>
      </c>
      <c r="B51">
        <f t="shared" si="19"/>
        <v>1974</v>
      </c>
      <c r="C51" s="1">
        <v>1</v>
      </c>
      <c r="D51" s="2">
        <v>0.1103</v>
      </c>
      <c r="E51" s="4">
        <f t="shared" si="7"/>
        <v>1.0961531837557992</v>
      </c>
      <c r="F51" s="2"/>
      <c r="G51" s="2">
        <v>-0.26469999999999999</v>
      </c>
      <c r="H51">
        <f t="shared" si="20"/>
        <v>0</v>
      </c>
      <c r="I51">
        <f t="shared" si="21"/>
        <v>24145680</v>
      </c>
      <c r="J51">
        <v>0</v>
      </c>
      <c r="K51">
        <v>-100000</v>
      </c>
      <c r="L51" s="5">
        <f t="shared" si="22"/>
        <v>0</v>
      </c>
      <c r="M51" s="5">
        <f t="shared" si="23"/>
        <v>17654319</v>
      </c>
      <c r="N51" s="3">
        <f t="shared" si="24"/>
        <v>17654319</v>
      </c>
      <c r="O51" s="3">
        <f t="shared" si="25"/>
        <v>0</v>
      </c>
      <c r="P51" s="3">
        <f t="shared" si="26"/>
        <v>8422246.5880893935</v>
      </c>
      <c r="Q51" s="6">
        <f t="shared" si="27"/>
        <v>8422247</v>
      </c>
    </row>
    <row r="52" spans="1:17" x14ac:dyDescent="0.25">
      <c r="A52">
        <f t="shared" si="18"/>
        <v>76</v>
      </c>
      <c r="B52">
        <f t="shared" si="19"/>
        <v>1975</v>
      </c>
      <c r="C52" s="1">
        <v>1</v>
      </c>
      <c r="D52" s="2">
        <v>9.1999999999999998E-2</v>
      </c>
      <c r="E52" s="4">
        <f t="shared" si="7"/>
        <v>1.1891616446848552</v>
      </c>
      <c r="F52" s="2"/>
      <c r="G52" s="2">
        <v>0.372</v>
      </c>
      <c r="H52">
        <f t="shared" si="20"/>
        <v>0</v>
      </c>
      <c r="I52">
        <f t="shared" si="21"/>
        <v>17654319</v>
      </c>
      <c r="J52">
        <v>0</v>
      </c>
      <c r="K52">
        <v>-100000</v>
      </c>
      <c r="L52" s="5">
        <f t="shared" si="22"/>
        <v>0</v>
      </c>
      <c r="M52" s="5">
        <f t="shared" si="23"/>
        <v>24121726</v>
      </c>
      <c r="N52" s="3">
        <f t="shared" si="24"/>
        <v>24121726</v>
      </c>
      <c r="O52" s="3">
        <f t="shared" si="25"/>
        <v>0</v>
      </c>
      <c r="P52" s="3">
        <f t="shared" si="26"/>
        <v>11018704.835509069</v>
      </c>
      <c r="Q52" s="6">
        <f t="shared" si="27"/>
        <v>11018705</v>
      </c>
    </row>
    <row r="53" spans="1:17" x14ac:dyDescent="0.25">
      <c r="A53">
        <f t="shared" si="18"/>
        <v>77</v>
      </c>
      <c r="B53">
        <f t="shared" si="19"/>
        <v>1976</v>
      </c>
      <c r="C53" s="1">
        <v>1</v>
      </c>
      <c r="D53" s="2">
        <v>5.7500000000000002E-2</v>
      </c>
      <c r="E53" s="4">
        <f t="shared" si="7"/>
        <v>1.2473454126305406</v>
      </c>
      <c r="F53" s="2"/>
      <c r="G53" s="2">
        <v>0.2384</v>
      </c>
      <c r="H53">
        <f t="shared" si="20"/>
        <v>0</v>
      </c>
      <c r="I53">
        <f t="shared" si="21"/>
        <v>24121726</v>
      </c>
      <c r="J53">
        <v>0</v>
      </c>
      <c r="K53">
        <v>-100000</v>
      </c>
      <c r="L53" s="5">
        <f t="shared" si="22"/>
        <v>0</v>
      </c>
      <c r="M53" s="5">
        <f t="shared" si="23"/>
        <v>29772345</v>
      </c>
      <c r="N53" s="3">
        <f t="shared" si="24"/>
        <v>29772345</v>
      </c>
      <c r="O53" s="3">
        <f t="shared" si="25"/>
        <v>0</v>
      </c>
      <c r="P53" s="3">
        <f t="shared" si="26"/>
        <v>13247783.288084393</v>
      </c>
      <c r="Q53" s="6">
        <f t="shared" si="27"/>
        <v>13247783</v>
      </c>
    </row>
    <row r="54" spans="1:17" x14ac:dyDescent="0.25">
      <c r="A54">
        <f t="shared" si="18"/>
        <v>78</v>
      </c>
      <c r="B54">
        <f t="shared" si="19"/>
        <v>1977</v>
      </c>
      <c r="C54" s="1">
        <v>1</v>
      </c>
      <c r="D54" s="2">
        <v>6.5000000000000002E-2</v>
      </c>
      <c r="E54" s="4">
        <f t="shared" si="7"/>
        <v>1.3131561871487563</v>
      </c>
      <c r="F54" s="2"/>
      <c r="G54" s="2">
        <v>-7.1800000000000003E-2</v>
      </c>
      <c r="H54">
        <f t="shared" si="20"/>
        <v>0</v>
      </c>
      <c r="I54">
        <f t="shared" si="21"/>
        <v>29772345</v>
      </c>
      <c r="J54">
        <v>0</v>
      </c>
      <c r="K54">
        <v>-100000</v>
      </c>
      <c r="L54" s="5">
        <f t="shared" si="22"/>
        <v>0</v>
      </c>
      <c r="M54" s="5">
        <f t="shared" si="23"/>
        <v>27534691</v>
      </c>
      <c r="N54" s="3">
        <f t="shared" si="24"/>
        <v>27534691</v>
      </c>
      <c r="O54" s="3">
        <f t="shared" si="25"/>
        <v>0</v>
      </c>
      <c r="P54" s="3">
        <f t="shared" si="26"/>
        <v>11903515.704203192</v>
      </c>
      <c r="Q54" s="6">
        <f t="shared" si="27"/>
        <v>11903516</v>
      </c>
    </row>
    <row r="55" spans="1:17" x14ac:dyDescent="0.25">
      <c r="A55">
        <f>A54+1</f>
        <v>79</v>
      </c>
      <c r="B55">
        <f t="shared" si="19"/>
        <v>1978</v>
      </c>
      <c r="C55" s="1">
        <v>1</v>
      </c>
      <c r="D55" s="2">
        <v>7.6200000000000004E-2</v>
      </c>
      <c r="E55" s="4">
        <f t="shared" si="7"/>
        <v>1.3903568121633514</v>
      </c>
      <c r="F55" s="2"/>
      <c r="G55" s="2">
        <v>6.5600000000000006E-2</v>
      </c>
      <c r="H55">
        <f t="shared" si="20"/>
        <v>0</v>
      </c>
      <c r="I55">
        <f t="shared" si="21"/>
        <v>27534691</v>
      </c>
      <c r="J55">
        <v>0</v>
      </c>
      <c r="K55">
        <v>-100000</v>
      </c>
      <c r="L55" s="5">
        <f t="shared" si="22"/>
        <v>0</v>
      </c>
      <c r="M55" s="5">
        <f t="shared" si="23"/>
        <v>29240967</v>
      </c>
      <c r="N55" s="3">
        <f t="shared" si="24"/>
        <v>29240967</v>
      </c>
      <c r="O55" s="3">
        <f t="shared" si="25"/>
        <v>0</v>
      </c>
      <c r="P55" s="3">
        <f t="shared" si="26"/>
        <v>12232887.931712573</v>
      </c>
      <c r="Q55" s="6">
        <f t="shared" si="27"/>
        <v>12232888</v>
      </c>
    </row>
    <row r="56" spans="1:17" x14ac:dyDescent="0.25">
      <c r="A56">
        <f t="shared" si="18"/>
        <v>80</v>
      </c>
      <c r="B56">
        <f t="shared" si="19"/>
        <v>1979</v>
      </c>
      <c r="C56" s="1">
        <v>1</v>
      </c>
      <c r="D56" s="2">
        <v>0.11219999999999999</v>
      </c>
      <c r="E56" s="4">
        <f t="shared" si="7"/>
        <v>1.5041167925066157</v>
      </c>
      <c r="F56" s="2"/>
      <c r="G56" s="2">
        <v>0.18440000000000001</v>
      </c>
      <c r="H56">
        <f t="shared" si="20"/>
        <v>0</v>
      </c>
      <c r="I56">
        <f t="shared" si="21"/>
        <v>29240967</v>
      </c>
      <c r="J56">
        <v>0</v>
      </c>
      <c r="K56">
        <v>-100000</v>
      </c>
      <c r="L56" s="5">
        <f t="shared" si="22"/>
        <v>0</v>
      </c>
      <c r="M56" s="5">
        <f t="shared" si="23"/>
        <v>34533001</v>
      </c>
      <c r="N56" s="3">
        <f t="shared" si="24"/>
        <v>34533001</v>
      </c>
      <c r="O56" s="3">
        <f t="shared" si="25"/>
        <v>0</v>
      </c>
      <c r="P56" s="3">
        <f t="shared" si="26"/>
        <v>13790491.363397047</v>
      </c>
      <c r="Q56" s="6">
        <f t="shared" si="27"/>
        <v>13790491</v>
      </c>
    </row>
    <row r="57" spans="1:17" x14ac:dyDescent="0.25">
      <c r="A57">
        <f t="shared" si="18"/>
        <v>81</v>
      </c>
      <c r="B57">
        <f t="shared" si="19"/>
        <v>1980</v>
      </c>
      <c r="C57" s="1">
        <v>1</v>
      </c>
      <c r="D57" s="2">
        <v>0.1358</v>
      </c>
      <c r="E57" s="4">
        <f t="shared" si="7"/>
        <v>1.641959383110847</v>
      </c>
      <c r="F57" s="2"/>
      <c r="G57" s="2">
        <v>0.32419999999999999</v>
      </c>
      <c r="H57">
        <f t="shared" si="20"/>
        <v>0</v>
      </c>
      <c r="I57">
        <f t="shared" si="21"/>
        <v>34533001</v>
      </c>
      <c r="J57">
        <v>0</v>
      </c>
      <c r="K57">
        <v>-100000</v>
      </c>
      <c r="L57" s="5">
        <f t="shared" si="22"/>
        <v>0</v>
      </c>
      <c r="M57" s="5">
        <f t="shared" si="23"/>
        <v>45628600</v>
      </c>
      <c r="N57" s="3">
        <f t="shared" si="24"/>
        <v>45628600</v>
      </c>
      <c r="O57" s="3">
        <f t="shared" si="25"/>
        <v>0</v>
      </c>
      <c r="P57" s="3">
        <f t="shared" si="26"/>
        <v>17270742.42385716</v>
      </c>
      <c r="Q57" s="6">
        <f t="shared" si="27"/>
        <v>17270742</v>
      </c>
    </row>
    <row r="58" spans="1:17" x14ac:dyDescent="0.25">
      <c r="A58">
        <f t="shared" si="18"/>
        <v>82</v>
      </c>
      <c r="B58">
        <f t="shared" si="19"/>
        <v>1981</v>
      </c>
      <c r="C58" s="1">
        <v>1</v>
      </c>
      <c r="D58" s="2">
        <v>0.10349999999999999</v>
      </c>
      <c r="E58" s="4">
        <f t="shared" si="7"/>
        <v>1.7471588110723468</v>
      </c>
      <c r="F58" s="2"/>
      <c r="G58" s="2">
        <v>-4.9099999999999998E-2</v>
      </c>
      <c r="H58">
        <f t="shared" si="20"/>
        <v>0</v>
      </c>
      <c r="I58">
        <f t="shared" si="21"/>
        <v>45628600</v>
      </c>
      <c r="J58">
        <v>0</v>
      </c>
      <c r="K58">
        <v>-100000</v>
      </c>
      <c r="L58" s="5">
        <f t="shared" si="22"/>
        <v>0</v>
      </c>
      <c r="M58" s="5">
        <f t="shared" si="23"/>
        <v>43288236</v>
      </c>
      <c r="N58" s="3">
        <f t="shared" si="24"/>
        <v>43288236</v>
      </c>
      <c r="O58" s="3">
        <f t="shared" si="25"/>
        <v>0</v>
      </c>
      <c r="P58" s="3">
        <f t="shared" si="26"/>
        <v>15757456.695087293</v>
      </c>
      <c r="Q58" s="6">
        <f t="shared" si="27"/>
        <v>15757457</v>
      </c>
    </row>
    <row r="59" spans="1:17" x14ac:dyDescent="0.25">
      <c r="A59">
        <f t="shared" si="18"/>
        <v>83</v>
      </c>
      <c r="B59">
        <f t="shared" si="19"/>
        <v>1982</v>
      </c>
      <c r="C59" s="1">
        <v>1</v>
      </c>
      <c r="D59" s="2">
        <v>6.1600000000000002E-2</v>
      </c>
      <c r="E59" s="4">
        <f t="shared" si="7"/>
        <v>1.8098350608999558</v>
      </c>
      <c r="F59" s="2"/>
      <c r="G59" s="2">
        <v>0.2155</v>
      </c>
      <c r="H59">
        <f t="shared" si="20"/>
        <v>0</v>
      </c>
      <c r="I59">
        <f t="shared" si="21"/>
        <v>43288236</v>
      </c>
      <c r="J59">
        <v>0</v>
      </c>
      <c r="K59">
        <v>-100000</v>
      </c>
      <c r="L59" s="5">
        <f t="shared" si="22"/>
        <v>0</v>
      </c>
      <c r="M59" s="5">
        <f t="shared" si="23"/>
        <v>52516851</v>
      </c>
      <c r="N59" s="3">
        <f t="shared" si="24"/>
        <v>52516851</v>
      </c>
      <c r="O59" s="3">
        <f t="shared" si="25"/>
        <v>0</v>
      </c>
      <c r="P59" s="3">
        <f t="shared" si="26"/>
        <v>18690367.890554935</v>
      </c>
      <c r="Q59" s="6">
        <f t="shared" si="27"/>
        <v>18690368</v>
      </c>
    </row>
    <row r="60" spans="1:17" x14ac:dyDescent="0.25">
      <c r="A60">
        <f t="shared" si="18"/>
        <v>84</v>
      </c>
      <c r="B60">
        <f t="shared" si="19"/>
        <v>1983</v>
      </c>
      <c r="C60" s="1">
        <v>1</v>
      </c>
      <c r="D60" s="2">
        <v>3.2199999999999999E-2</v>
      </c>
      <c r="E60" s="4">
        <f t="shared" si="7"/>
        <v>1.8426178277895611</v>
      </c>
      <c r="F60" s="2"/>
      <c r="G60" s="2">
        <v>0.22559999999999999</v>
      </c>
      <c r="H60">
        <f t="shared" si="20"/>
        <v>0</v>
      </c>
      <c r="I60">
        <f t="shared" si="21"/>
        <v>52516851</v>
      </c>
      <c r="J60">
        <v>0</v>
      </c>
      <c r="K60">
        <v>-100000</v>
      </c>
      <c r="L60" s="5">
        <f t="shared" si="22"/>
        <v>0</v>
      </c>
      <c r="M60" s="5">
        <f t="shared" si="23"/>
        <v>64264653</v>
      </c>
      <c r="N60" s="3">
        <f t="shared" si="24"/>
        <v>64264653</v>
      </c>
      <c r="O60" s="3">
        <f t="shared" si="25"/>
        <v>0</v>
      </c>
      <c r="P60" s="3">
        <f t="shared" si="26"/>
        <v>22607559.965235505</v>
      </c>
      <c r="Q60" s="6">
        <f t="shared" si="27"/>
        <v>22607560</v>
      </c>
    </row>
    <row r="61" spans="1:17" x14ac:dyDescent="0.25">
      <c r="A61">
        <f t="shared" si="18"/>
        <v>85</v>
      </c>
      <c r="B61">
        <f t="shared" si="19"/>
        <v>1984</v>
      </c>
      <c r="C61" s="1">
        <v>1</v>
      </c>
      <c r="D61" s="2">
        <v>4.2999999999999997E-2</v>
      </c>
      <c r="E61" s="4">
        <f t="shared" si="7"/>
        <v>1.88641015345552</v>
      </c>
      <c r="F61" s="2"/>
      <c r="G61" s="2">
        <v>6.2700000000000006E-2</v>
      </c>
      <c r="H61">
        <f t="shared" si="20"/>
        <v>0</v>
      </c>
      <c r="I61">
        <f t="shared" si="21"/>
        <v>64264653</v>
      </c>
      <c r="J61">
        <v>0</v>
      </c>
      <c r="K61">
        <v>-100000</v>
      </c>
      <c r="L61" s="5">
        <f t="shared" si="22"/>
        <v>0</v>
      </c>
      <c r="M61" s="5">
        <f t="shared" si="23"/>
        <v>68194047</v>
      </c>
      <c r="N61" s="3">
        <f t="shared" si="24"/>
        <v>68194047</v>
      </c>
      <c r="O61" s="3">
        <f t="shared" si="25"/>
        <v>0</v>
      </c>
      <c r="P61" s="3">
        <f t="shared" si="26"/>
        <v>23625903.241214775</v>
      </c>
      <c r="Q61" s="6">
        <f t="shared" si="27"/>
        <v>23625903</v>
      </c>
    </row>
    <row r="62" spans="1:17" x14ac:dyDescent="0.25">
      <c r="A62">
        <f t="shared" si="18"/>
        <v>86</v>
      </c>
      <c r="B62">
        <f t="shared" si="19"/>
        <v>1985</v>
      </c>
      <c r="C62" s="1">
        <v>1</v>
      </c>
      <c r="D62" s="2">
        <v>3.5499999999999997E-2</v>
      </c>
      <c r="E62" s="4">
        <f t="shared" si="7"/>
        <v>1.9225798290599894</v>
      </c>
      <c r="F62" s="2"/>
      <c r="G62" s="2">
        <v>0.31730000000000003</v>
      </c>
      <c r="H62">
        <f t="shared" si="20"/>
        <v>0</v>
      </c>
      <c r="I62">
        <f t="shared" si="21"/>
        <v>68194047</v>
      </c>
      <c r="J62">
        <v>0</v>
      </c>
      <c r="K62">
        <v>-100000</v>
      </c>
      <c r="L62" s="5">
        <f t="shared" si="22"/>
        <v>0</v>
      </c>
      <c r="M62" s="5">
        <f t="shared" si="23"/>
        <v>89732018</v>
      </c>
      <c r="N62" s="3">
        <f t="shared" si="24"/>
        <v>89732018</v>
      </c>
      <c r="O62" s="3">
        <f t="shared" si="25"/>
        <v>0</v>
      </c>
      <c r="P62" s="3">
        <f t="shared" si="26"/>
        <v>30703016.939955123</v>
      </c>
      <c r="Q62" s="6">
        <f t="shared" si="27"/>
        <v>30703017</v>
      </c>
    </row>
    <row r="63" spans="1:17" x14ac:dyDescent="0.25">
      <c r="A63">
        <f t="shared" si="18"/>
        <v>87</v>
      </c>
      <c r="B63">
        <f t="shared" si="19"/>
        <v>1986</v>
      </c>
      <c r="C63" s="1">
        <v>1</v>
      </c>
      <c r="D63" s="2">
        <v>1.9099999999999999E-2</v>
      </c>
      <c r="E63" s="4">
        <f t="shared" si="7"/>
        <v>1.9420470418073377</v>
      </c>
      <c r="F63" s="2"/>
      <c r="G63" s="2">
        <v>0.1867</v>
      </c>
      <c r="H63">
        <f t="shared" si="20"/>
        <v>0</v>
      </c>
      <c r="I63">
        <f t="shared" si="21"/>
        <v>89732018</v>
      </c>
      <c r="J63">
        <v>0</v>
      </c>
      <c r="K63">
        <v>-100000</v>
      </c>
      <c r="L63" s="5">
        <f t="shared" si="22"/>
        <v>0</v>
      </c>
      <c r="M63" s="5">
        <f t="shared" si="23"/>
        <v>106384986</v>
      </c>
      <c r="N63" s="3">
        <f t="shared" si="24"/>
        <v>106384986</v>
      </c>
      <c r="O63" s="3">
        <f t="shared" si="25"/>
        <v>0</v>
      </c>
      <c r="P63" s="3">
        <f t="shared" si="26"/>
        <v>36160192.0323634</v>
      </c>
      <c r="Q63" s="6">
        <f t="shared" si="27"/>
        <v>36160192</v>
      </c>
    </row>
    <row r="64" spans="1:17" x14ac:dyDescent="0.25">
      <c r="A64">
        <f>A63+1</f>
        <v>88</v>
      </c>
      <c r="B64">
        <f t="shared" si="19"/>
        <v>1987</v>
      </c>
      <c r="C64" s="1">
        <v>1</v>
      </c>
      <c r="D64" s="2">
        <v>3.6600000000000001E-2</v>
      </c>
      <c r="E64" s="4">
        <f t="shared" si="7"/>
        <v>1.9793578310246529</v>
      </c>
      <c r="F64" s="2"/>
      <c r="G64" s="2">
        <v>5.2499999999999998E-2</v>
      </c>
      <c r="H64">
        <f t="shared" si="20"/>
        <v>0</v>
      </c>
      <c r="I64">
        <f t="shared" si="21"/>
        <v>106384986</v>
      </c>
      <c r="J64">
        <v>0</v>
      </c>
      <c r="K64">
        <v>-100000</v>
      </c>
      <c r="L64" s="5">
        <f t="shared" si="22"/>
        <v>0</v>
      </c>
      <c r="M64" s="5">
        <f t="shared" si="23"/>
        <v>111870198</v>
      </c>
      <c r="N64" s="3">
        <f t="shared" si="24"/>
        <v>111870198</v>
      </c>
      <c r="O64" s="3">
        <f t="shared" si="25"/>
        <v>0</v>
      </c>
      <c r="P64" s="3">
        <f t="shared" si="26"/>
        <v>37548426.32028725</v>
      </c>
      <c r="Q64" s="6">
        <f t="shared" si="27"/>
        <v>37548426</v>
      </c>
    </row>
    <row r="65" spans="1:17" x14ac:dyDescent="0.25">
      <c r="A65">
        <f t="shared" si="18"/>
        <v>89</v>
      </c>
      <c r="B65">
        <f t="shared" si="19"/>
        <v>1988</v>
      </c>
      <c r="C65" s="1">
        <v>1</v>
      </c>
      <c r="D65" s="2">
        <v>4.0800000000000003E-2</v>
      </c>
      <c r="E65" s="4">
        <f t="shared" si="7"/>
        <v>2.0209654090197038</v>
      </c>
      <c r="F65" s="2"/>
      <c r="G65" s="2">
        <v>0.1661</v>
      </c>
      <c r="H65">
        <f t="shared" si="20"/>
        <v>0</v>
      </c>
      <c r="I65">
        <f t="shared" si="21"/>
        <v>111870198</v>
      </c>
      <c r="J65">
        <v>0</v>
      </c>
      <c r="K65">
        <v>-100000</v>
      </c>
      <c r="L65" s="5">
        <f t="shared" si="22"/>
        <v>0</v>
      </c>
      <c r="M65" s="5">
        <f t="shared" si="23"/>
        <v>130351838</v>
      </c>
      <c r="N65" s="3">
        <f t="shared" si="24"/>
        <v>130351838</v>
      </c>
      <c r="O65" s="3">
        <f t="shared" si="25"/>
        <v>0</v>
      </c>
      <c r="P65" s="3">
        <f t="shared" si="26"/>
        <v>43149066.722448461</v>
      </c>
      <c r="Q65" s="6">
        <f t="shared" si="27"/>
        <v>43149067</v>
      </c>
    </row>
    <row r="66" spans="1:17" x14ac:dyDescent="0.25">
      <c r="A66">
        <f t="shared" si="18"/>
        <v>90</v>
      </c>
      <c r="B66">
        <f t="shared" si="19"/>
        <v>1989</v>
      </c>
      <c r="C66" s="1">
        <v>1</v>
      </c>
      <c r="D66" s="2">
        <v>4.8300000000000003E-2</v>
      </c>
      <c r="E66" s="4">
        <f t="shared" si="7"/>
        <v>2.0702415353122561</v>
      </c>
      <c r="F66" s="2"/>
      <c r="G66" s="2">
        <v>0.31690000000000002</v>
      </c>
      <c r="H66">
        <f t="shared" si="20"/>
        <v>0</v>
      </c>
      <c r="I66">
        <f t="shared" si="21"/>
        <v>130351838</v>
      </c>
      <c r="J66">
        <v>0</v>
      </c>
      <c r="K66">
        <v>-100000</v>
      </c>
      <c r="L66" s="5">
        <f t="shared" si="22"/>
        <v>0</v>
      </c>
      <c r="M66" s="5">
        <f t="shared" si="23"/>
        <v>171560335</v>
      </c>
      <c r="N66" s="3">
        <f t="shared" si="24"/>
        <v>171560335</v>
      </c>
      <c r="O66" s="3">
        <f t="shared" si="25"/>
        <v>0</v>
      </c>
      <c r="P66" s="3">
        <f t="shared" si="26"/>
        <v>55878448.984161638</v>
      </c>
      <c r="Q66" s="6">
        <f t="shared" si="27"/>
        <v>55878449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16B-A9A9-48E8-88BC-FDADE2AE54F9}">
  <dimension ref="A1:Q66"/>
  <sheetViews>
    <sheetView workbookViewId="0">
      <selection activeCell="A5" sqref="A5:Q5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5" width="10.140625" bestFit="1" customWidth="1"/>
    <col min="6" max="6" width="8.85546875" bestFit="1" customWidth="1"/>
    <col min="7" max="7" width="8.14062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2.7109375" bestFit="1" customWidth="1"/>
    <col min="16" max="16" width="12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2" t="s">
        <v>13</v>
      </c>
      <c r="M1" s="12"/>
      <c r="N1" s="12"/>
      <c r="O1" s="12" t="s">
        <v>12</v>
      </c>
      <c r="P1" s="12"/>
      <c r="Q1" s="12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92000</v>
      </c>
      <c r="J3">
        <v>0</v>
      </c>
      <c r="K3">
        <v>0</v>
      </c>
      <c r="L3" s="5">
        <f>ROUND(H3*(1+(F3*C3))+(J3*C3),0)</f>
        <v>0</v>
      </c>
      <c r="M3" s="5">
        <f>ROUND((I3*(1+(G3*C3))+(K3*C3)),0)</f>
        <v>95849</v>
      </c>
      <c r="N3" s="3">
        <f>L3+M3</f>
        <v>95849</v>
      </c>
      <c r="O3" s="3">
        <f>L3/(1+E3)</f>
        <v>0</v>
      </c>
      <c r="P3" s="3">
        <f>M3/(1+E3)</f>
        <v>95525.740892819158</v>
      </c>
      <c r="Q3" s="6">
        <f>ROUND(O3+P3,0)</f>
        <v>95526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95849</v>
      </c>
      <c r="J4">
        <v>0</v>
      </c>
      <c r="K4">
        <v>0</v>
      </c>
      <c r="L4" s="5">
        <f t="shared" ref="L4" si="0">ROUND(H4*(1+(F4*C4))+(J4*C4),0)</f>
        <v>0</v>
      </c>
      <c r="M4" s="5">
        <f t="shared" ref="M4:M66" si="1">ROUND((I4*(1+(G4*C4))+(K4*C4)),0)</f>
        <v>131783</v>
      </c>
      <c r="N4" s="3">
        <f t="shared" ref="N4:N66" si="2">L4+M4</f>
        <v>131783</v>
      </c>
      <c r="O4" s="3">
        <f t="shared" ref="O4:O66" si="3">L4/(1+E4)</f>
        <v>0</v>
      </c>
      <c r="P4" s="3">
        <f t="shared" ref="P4:P66" si="4">M4/(1+E4)</f>
        <v>133900.86304912579</v>
      </c>
      <c r="Q4" s="6">
        <f>ROUND(O4+P4,0)</f>
        <v>133901</v>
      </c>
    </row>
    <row r="5" spans="1:17" x14ac:dyDescent="0.25">
      <c r="A5">
        <f t="shared" ref="A5:B20" si="5">A4+1</f>
        <v>29</v>
      </c>
      <c r="B5">
        <f t="shared" si="5"/>
        <v>1928</v>
      </c>
      <c r="C5" s="1">
        <v>1</v>
      </c>
      <c r="D5" s="2">
        <v>-1.15E-2</v>
      </c>
      <c r="E5" s="4">
        <f t="shared" ref="E5:E66" si="6">((((E4+100)/100)*((D5+100)/100))-1)*10000/100</f>
        <v>-2.731483081328534E-2</v>
      </c>
      <c r="F5" s="2">
        <v>6.2199999999999998E-2</v>
      </c>
      <c r="G5" s="2">
        <v>0.43609999999999999</v>
      </c>
      <c r="H5">
        <f t="shared" ref="H5:I20" si="7">L4</f>
        <v>0</v>
      </c>
      <c r="I5">
        <f t="shared" si="7"/>
        <v>131783</v>
      </c>
      <c r="J5">
        <v>-45000</v>
      </c>
      <c r="K5">
        <v>0</v>
      </c>
      <c r="L5" s="5">
        <f>ROUND(H5*(1+(F5*C5))+(J5*C5),0)</f>
        <v>-45000</v>
      </c>
      <c r="M5" s="5">
        <f t="shared" si="1"/>
        <v>189254</v>
      </c>
      <c r="N5" s="3">
        <f t="shared" si="2"/>
        <v>144254</v>
      </c>
      <c r="O5" s="3">
        <f>L5/(1+E5)</f>
        <v>-46263.684720951976</v>
      </c>
      <c r="P5" s="3">
        <f t="shared" si="4"/>
        <v>194568.60862620102</v>
      </c>
      <c r="Q5" s="6">
        <f>ROUND(O5+P5,0)</f>
        <v>148305</v>
      </c>
    </row>
    <row r="6" spans="1:17" x14ac:dyDescent="0.25">
      <c r="A6">
        <f t="shared" si="5"/>
        <v>30</v>
      </c>
      <c r="B6">
        <f t="shared" si="5"/>
        <v>1929</v>
      </c>
      <c r="C6" s="1">
        <v>1</v>
      </c>
      <c r="D6" s="2">
        <v>0</v>
      </c>
      <c r="E6" s="4">
        <f t="shared" si="6"/>
        <v>-2.731483081328534E-2</v>
      </c>
      <c r="F6" s="2">
        <v>6.2199999999999998E-2</v>
      </c>
      <c r="G6" s="2">
        <v>-8.4199999999999997E-2</v>
      </c>
      <c r="H6">
        <f t="shared" si="7"/>
        <v>-45000</v>
      </c>
      <c r="I6">
        <f t="shared" si="7"/>
        <v>189254</v>
      </c>
      <c r="J6">
        <v>-45000</v>
      </c>
      <c r="K6">
        <v>0</v>
      </c>
      <c r="L6" s="5">
        <f>ROUND(H6*(1+(F6*C6))+(J6*C6),0)</f>
        <v>-92799</v>
      </c>
      <c r="M6" s="5">
        <f t="shared" si="1"/>
        <v>173319</v>
      </c>
      <c r="N6" s="3">
        <f t="shared" si="2"/>
        <v>80520</v>
      </c>
      <c r="O6" s="3">
        <f t="shared" si="3"/>
        <v>-95404.97063154717</v>
      </c>
      <c r="P6" s="3">
        <f t="shared" si="4"/>
        <v>178186.12382557057</v>
      </c>
      <c r="Q6" s="6">
        <f t="shared" ref="Q6:Q66" si="8">ROUND(O6+P6,0)</f>
        <v>82781</v>
      </c>
    </row>
    <row r="7" spans="1:17" x14ac:dyDescent="0.25">
      <c r="A7">
        <f t="shared" si="5"/>
        <v>31</v>
      </c>
      <c r="B7">
        <f t="shared" si="5"/>
        <v>1930</v>
      </c>
      <c r="C7" s="1">
        <v>1</v>
      </c>
      <c r="D7" s="2">
        <v>-2.6600000000000002E-2</v>
      </c>
      <c r="E7" s="4">
        <f t="shared" si="6"/>
        <v>-5.3907565068289642E-2</v>
      </c>
      <c r="F7" s="2">
        <v>6.2199999999999998E-2</v>
      </c>
      <c r="G7" s="2">
        <v>-0.249</v>
      </c>
      <c r="H7">
        <f t="shared" si="7"/>
        <v>-92799</v>
      </c>
      <c r="I7">
        <f t="shared" si="7"/>
        <v>173319</v>
      </c>
      <c r="J7">
        <v>50000</v>
      </c>
      <c r="K7">
        <v>0</v>
      </c>
      <c r="L7" s="5">
        <f t="shared" ref="L7:L8" si="9">ROUND(H7*(1+(F7*C7))+(J7*C7),0)</f>
        <v>-48571</v>
      </c>
      <c r="M7" s="5">
        <f t="shared" si="1"/>
        <v>130163</v>
      </c>
      <c r="N7" s="3">
        <f t="shared" si="2"/>
        <v>81592</v>
      </c>
      <c r="O7" s="3">
        <f t="shared" si="3"/>
        <v>-51338.535439727821</v>
      </c>
      <c r="P7" s="3">
        <f t="shared" si="4"/>
        <v>137579.58017008693</v>
      </c>
      <c r="Q7" s="6">
        <f t="shared" si="8"/>
        <v>86241</v>
      </c>
    </row>
    <row r="8" spans="1:17" x14ac:dyDescent="0.25">
      <c r="A8">
        <f t="shared" si="5"/>
        <v>32</v>
      </c>
      <c r="B8">
        <f t="shared" si="5"/>
        <v>1931</v>
      </c>
      <c r="C8" s="1">
        <v>1</v>
      </c>
      <c r="D8" s="2">
        <v>-8.9399999999999993E-2</v>
      </c>
      <c r="E8" s="4">
        <f t="shared" si="6"/>
        <v>-0.14325937170511782</v>
      </c>
      <c r="F8" s="2">
        <v>6.2199999999999998E-2</v>
      </c>
      <c r="G8" s="2">
        <v>-0.43340000000000001</v>
      </c>
      <c r="H8">
        <f t="shared" si="7"/>
        <v>-48571</v>
      </c>
      <c r="I8">
        <f t="shared" si="7"/>
        <v>130163</v>
      </c>
      <c r="J8">
        <v>50000</v>
      </c>
      <c r="K8">
        <v>0</v>
      </c>
      <c r="L8" s="5">
        <f t="shared" si="9"/>
        <v>-1592</v>
      </c>
      <c r="M8" s="5">
        <f t="shared" si="1"/>
        <v>73750</v>
      </c>
      <c r="N8" s="3">
        <f t="shared" si="2"/>
        <v>72158</v>
      </c>
      <c r="O8" s="3">
        <f t="shared" si="3"/>
        <v>-1858.2053277529969</v>
      </c>
      <c r="P8" s="3">
        <f t="shared" si="4"/>
        <v>86082.06213679869</v>
      </c>
      <c r="Q8" s="6">
        <f t="shared" si="8"/>
        <v>84224</v>
      </c>
    </row>
    <row r="9" spans="1:17" x14ac:dyDescent="0.25">
      <c r="A9">
        <f t="shared" si="5"/>
        <v>33</v>
      </c>
      <c r="B9">
        <f t="shared" si="5"/>
        <v>1932</v>
      </c>
      <c r="C9" s="1">
        <v>1</v>
      </c>
      <c r="D9" s="2">
        <v>-0.10300000000000001</v>
      </c>
      <c r="E9" s="4">
        <f t="shared" si="6"/>
        <v>-0.24611181455226336</v>
      </c>
      <c r="F9" s="2">
        <v>6.2199999999999998E-2</v>
      </c>
      <c r="G9" s="2">
        <v>-8.1900000000000001E-2</v>
      </c>
      <c r="H9">
        <f t="shared" si="7"/>
        <v>-1592</v>
      </c>
      <c r="I9">
        <f t="shared" si="7"/>
        <v>73750</v>
      </c>
      <c r="J9">
        <v>2000</v>
      </c>
      <c r="K9">
        <v>48000</v>
      </c>
      <c r="L9" s="5" cm="1">
        <f t="array" ref="L9">_xlfn.IFS(ROUND(H9*(1+(F9*C9))+(J9*C9),0)&lt;0, ROUND(H9*(1+(F9*C9))+(J9*C9),0), TRUE, 0)</f>
        <v>0</v>
      </c>
      <c r="M9" s="5">
        <f t="shared" si="1"/>
        <v>115710</v>
      </c>
      <c r="N9" s="3">
        <f t="shared" si="2"/>
        <v>115710</v>
      </c>
      <c r="O9" s="3">
        <f t="shared" si="3"/>
        <v>0</v>
      </c>
      <c r="P9" s="3">
        <f t="shared" si="4"/>
        <v>153484.29944061194</v>
      </c>
      <c r="Q9" s="6">
        <f t="shared" si="8"/>
        <v>153484</v>
      </c>
    </row>
    <row r="10" spans="1:17" x14ac:dyDescent="0.25">
      <c r="A10">
        <f t="shared" si="5"/>
        <v>34</v>
      </c>
      <c r="B10">
        <f t="shared" si="5"/>
        <v>1933</v>
      </c>
      <c r="C10" s="1">
        <v>1</v>
      </c>
      <c r="D10" s="2">
        <v>-5.0900000000000001E-2</v>
      </c>
      <c r="E10" s="4">
        <f t="shared" si="6"/>
        <v>-0.29688654363865252</v>
      </c>
      <c r="F10" s="2"/>
      <c r="G10" s="2">
        <v>0.53990000000000005</v>
      </c>
      <c r="H10">
        <f t="shared" si="7"/>
        <v>0</v>
      </c>
      <c r="I10">
        <f t="shared" si="7"/>
        <v>115710</v>
      </c>
      <c r="J10">
        <v>0</v>
      </c>
      <c r="K10">
        <v>50000</v>
      </c>
      <c r="L10" s="5">
        <f t="shared" ref="L10:L66" si="10">ROUND(H10*(1+(F10*C10))+(J10*C10),0)</f>
        <v>0</v>
      </c>
      <c r="M10" s="5">
        <f t="shared" si="1"/>
        <v>228182</v>
      </c>
      <c r="N10" s="3">
        <f t="shared" si="2"/>
        <v>228182</v>
      </c>
      <c r="O10" s="3">
        <f t="shared" si="3"/>
        <v>0</v>
      </c>
      <c r="P10" s="3">
        <f t="shared" si="4"/>
        <v>324530.83913491707</v>
      </c>
      <c r="Q10" s="6">
        <f t="shared" si="8"/>
        <v>324531</v>
      </c>
    </row>
    <row r="11" spans="1:17" x14ac:dyDescent="0.25">
      <c r="A11">
        <f t="shared" si="5"/>
        <v>35</v>
      </c>
      <c r="B11">
        <f t="shared" si="5"/>
        <v>1934</v>
      </c>
      <c r="C11" s="1">
        <v>1</v>
      </c>
      <c r="D11" s="2">
        <v>3.5099999999999999E-2</v>
      </c>
      <c r="E11" s="4">
        <f t="shared" si="6"/>
        <v>-0.26189075081547442</v>
      </c>
      <c r="F11" s="2"/>
      <c r="G11" s="2">
        <v>-1.44E-2</v>
      </c>
      <c r="H11">
        <f t="shared" si="7"/>
        <v>0</v>
      </c>
      <c r="I11">
        <f t="shared" si="7"/>
        <v>228182</v>
      </c>
      <c r="J11">
        <v>0</v>
      </c>
      <c r="K11">
        <v>50000</v>
      </c>
      <c r="L11" s="5">
        <f t="shared" si="10"/>
        <v>0</v>
      </c>
      <c r="M11" s="5">
        <f t="shared" si="1"/>
        <v>274896</v>
      </c>
      <c r="N11" s="3">
        <f t="shared" si="2"/>
        <v>274896</v>
      </c>
      <c r="O11" s="3">
        <f t="shared" si="3"/>
        <v>0</v>
      </c>
      <c r="P11" s="3">
        <f t="shared" si="4"/>
        <v>372432.67213316908</v>
      </c>
      <c r="Q11" s="6">
        <f t="shared" si="8"/>
        <v>372433</v>
      </c>
    </row>
    <row r="12" spans="1:17" x14ac:dyDescent="0.25">
      <c r="A12">
        <f t="shared" si="5"/>
        <v>36</v>
      </c>
      <c r="B12">
        <f t="shared" si="5"/>
        <v>1935</v>
      </c>
      <c r="C12" s="1">
        <v>1</v>
      </c>
      <c r="D12" s="2">
        <v>2.5600000000000001E-2</v>
      </c>
      <c r="E12" s="4">
        <f t="shared" si="6"/>
        <v>-0.23635779484766359</v>
      </c>
      <c r="F12" s="2"/>
      <c r="G12" s="2">
        <v>0.47670000000000001</v>
      </c>
      <c r="H12">
        <f t="shared" si="7"/>
        <v>0</v>
      </c>
      <c r="I12">
        <f t="shared" si="7"/>
        <v>274896</v>
      </c>
      <c r="J12">
        <v>0</v>
      </c>
      <c r="K12">
        <v>50000</v>
      </c>
      <c r="L12" s="5">
        <f t="shared" si="10"/>
        <v>0</v>
      </c>
      <c r="M12" s="5">
        <f t="shared" si="1"/>
        <v>455939</v>
      </c>
      <c r="N12" s="3">
        <f t="shared" si="2"/>
        <v>455939</v>
      </c>
      <c r="O12" s="3">
        <f t="shared" si="3"/>
        <v>0</v>
      </c>
      <c r="P12" s="3">
        <f t="shared" si="4"/>
        <v>597058.40892993368</v>
      </c>
      <c r="Q12" s="6">
        <f t="shared" si="8"/>
        <v>597058</v>
      </c>
    </row>
    <row r="13" spans="1:17" x14ac:dyDescent="0.25">
      <c r="A13">
        <f t="shared" si="5"/>
        <v>37</v>
      </c>
      <c r="B13">
        <f t="shared" si="5"/>
        <v>1936</v>
      </c>
      <c r="C13" s="1">
        <v>1</v>
      </c>
      <c r="D13" s="2">
        <v>1.04E-2</v>
      </c>
      <c r="E13" s="4">
        <f t="shared" si="6"/>
        <v>-0.22598237605832019</v>
      </c>
      <c r="F13" s="2"/>
      <c r="G13" s="2">
        <v>0.3392</v>
      </c>
      <c r="H13">
        <f t="shared" si="7"/>
        <v>0</v>
      </c>
      <c r="I13">
        <f t="shared" si="7"/>
        <v>455939</v>
      </c>
      <c r="J13">
        <v>0</v>
      </c>
      <c r="K13">
        <v>50000</v>
      </c>
      <c r="L13" s="5">
        <f t="shared" si="10"/>
        <v>0</v>
      </c>
      <c r="M13" s="5">
        <f t="shared" si="1"/>
        <v>660594</v>
      </c>
      <c r="N13" s="3">
        <f t="shared" si="2"/>
        <v>660594</v>
      </c>
      <c r="O13" s="3">
        <f t="shared" si="3"/>
        <v>0</v>
      </c>
      <c r="P13" s="3">
        <f t="shared" si="4"/>
        <v>853461.18688606762</v>
      </c>
      <c r="Q13" s="6">
        <f t="shared" si="8"/>
        <v>853461</v>
      </c>
    </row>
    <row r="14" spans="1:17" x14ac:dyDescent="0.25">
      <c r="A14">
        <f t="shared" si="5"/>
        <v>38</v>
      </c>
      <c r="B14">
        <f t="shared" si="5"/>
        <v>1937</v>
      </c>
      <c r="C14" s="1">
        <v>1</v>
      </c>
      <c r="D14" s="2">
        <v>3.73E-2</v>
      </c>
      <c r="E14" s="4">
        <f t="shared" si="6"/>
        <v>-0.18876666748460777</v>
      </c>
      <c r="F14" s="2"/>
      <c r="G14" s="2">
        <v>-0.3503</v>
      </c>
      <c r="H14">
        <f t="shared" si="7"/>
        <v>0</v>
      </c>
      <c r="I14">
        <f t="shared" si="7"/>
        <v>660594</v>
      </c>
      <c r="J14">
        <v>0</v>
      </c>
      <c r="K14">
        <v>50000</v>
      </c>
      <c r="L14" s="5">
        <f t="shared" si="10"/>
        <v>0</v>
      </c>
      <c r="M14" s="5">
        <f t="shared" si="1"/>
        <v>479188</v>
      </c>
      <c r="N14" s="3">
        <f t="shared" si="2"/>
        <v>479188</v>
      </c>
      <c r="O14" s="3">
        <f t="shared" si="3"/>
        <v>0</v>
      </c>
      <c r="P14" s="3">
        <f t="shared" si="4"/>
        <v>590690.71843261318</v>
      </c>
      <c r="Q14" s="6">
        <f t="shared" si="8"/>
        <v>590691</v>
      </c>
    </row>
    <row r="15" spans="1:17" x14ac:dyDescent="0.25">
      <c r="A15">
        <f t="shared" si="5"/>
        <v>39</v>
      </c>
      <c r="B15">
        <f t="shared" si="5"/>
        <v>1938</v>
      </c>
      <c r="C15" s="1">
        <v>1</v>
      </c>
      <c r="D15" s="2">
        <v>-2.0099999999999996E-2</v>
      </c>
      <c r="E15" s="4">
        <f t="shared" si="6"/>
        <v>-0.20882872538445785</v>
      </c>
      <c r="F15" s="2"/>
      <c r="G15" s="2">
        <v>0.31120000000000003</v>
      </c>
      <c r="H15">
        <f t="shared" si="7"/>
        <v>0</v>
      </c>
      <c r="I15">
        <f t="shared" si="7"/>
        <v>479188</v>
      </c>
      <c r="J15">
        <v>0</v>
      </c>
      <c r="K15">
        <v>50000</v>
      </c>
      <c r="L15" s="5">
        <f t="shared" si="10"/>
        <v>0</v>
      </c>
      <c r="M15" s="5">
        <f t="shared" si="1"/>
        <v>678311</v>
      </c>
      <c r="N15" s="3">
        <f t="shared" si="2"/>
        <v>678311</v>
      </c>
      <c r="O15" s="3">
        <f t="shared" si="3"/>
        <v>0</v>
      </c>
      <c r="P15" s="3">
        <f t="shared" si="4"/>
        <v>857350.38892762514</v>
      </c>
      <c r="Q15" s="6">
        <f t="shared" si="8"/>
        <v>857350</v>
      </c>
    </row>
    <row r="16" spans="1:17" x14ac:dyDescent="0.25">
      <c r="A16">
        <f>A15+1</f>
        <v>40</v>
      </c>
      <c r="B16">
        <f t="shared" si="5"/>
        <v>1939</v>
      </c>
      <c r="C16" s="1">
        <v>1</v>
      </c>
      <c r="D16" s="2">
        <v>-1.3000000000000001E-2</v>
      </c>
      <c r="E16" s="4">
        <f>((((E15+100)/100)*((D16+100)/100))-1)*10000/100</f>
        <v>-0.22180157765017139</v>
      </c>
      <c r="F16" s="2"/>
      <c r="G16" s="2">
        <v>-4.1000000000000003E-3</v>
      </c>
      <c r="H16">
        <f t="shared" si="7"/>
        <v>0</v>
      </c>
      <c r="I16">
        <f t="shared" si="7"/>
        <v>678311</v>
      </c>
      <c r="J16">
        <v>0</v>
      </c>
      <c r="K16">
        <v>50000</v>
      </c>
      <c r="L16" s="5">
        <f t="shared" si="10"/>
        <v>0</v>
      </c>
      <c r="M16" s="5">
        <f t="shared" si="1"/>
        <v>725530</v>
      </c>
      <c r="N16" s="3">
        <f t="shared" si="2"/>
        <v>725530</v>
      </c>
      <c r="O16" s="3">
        <f t="shared" si="3"/>
        <v>0</v>
      </c>
      <c r="P16" s="3">
        <f t="shared" si="4"/>
        <v>932320.06023503316</v>
      </c>
      <c r="Q16" s="6">
        <f t="shared" si="8"/>
        <v>932320</v>
      </c>
    </row>
    <row r="17" spans="1:17" x14ac:dyDescent="0.25">
      <c r="A17">
        <f t="shared" ref="A17:B66" si="11">A16+1</f>
        <v>41</v>
      </c>
      <c r="B17">
        <f t="shared" si="5"/>
        <v>1940</v>
      </c>
      <c r="C17" s="1">
        <v>1</v>
      </c>
      <c r="D17" s="2">
        <v>7.3000000000000001E-3</v>
      </c>
      <c r="E17" s="4">
        <f>((((E16+100)/100)*((D17+100)/100))-1)*10000/100</f>
        <v>-0.21451776916534548</v>
      </c>
      <c r="F17" s="2"/>
      <c r="G17" s="2">
        <v>-9.7799999999999998E-2</v>
      </c>
      <c r="H17">
        <f t="shared" si="7"/>
        <v>0</v>
      </c>
      <c r="I17">
        <f t="shared" si="7"/>
        <v>725530</v>
      </c>
      <c r="J17">
        <v>0</v>
      </c>
      <c r="K17">
        <v>0</v>
      </c>
      <c r="L17" s="5">
        <f t="shared" si="10"/>
        <v>0</v>
      </c>
      <c r="M17" s="5">
        <f t="shared" si="1"/>
        <v>654573</v>
      </c>
      <c r="N17" s="3">
        <f t="shared" si="2"/>
        <v>654573</v>
      </c>
      <c r="O17" s="3">
        <f t="shared" si="3"/>
        <v>0</v>
      </c>
      <c r="P17" s="3">
        <f t="shared" si="4"/>
        <v>833339.02958498476</v>
      </c>
      <c r="Q17" s="6">
        <f t="shared" si="8"/>
        <v>833339</v>
      </c>
    </row>
    <row r="18" spans="1:17" x14ac:dyDescent="0.25">
      <c r="A18">
        <f t="shared" si="11"/>
        <v>42</v>
      </c>
      <c r="B18">
        <f t="shared" si="5"/>
        <v>1941</v>
      </c>
      <c r="C18" s="1">
        <v>1</v>
      </c>
      <c r="D18" s="2">
        <v>5.11E-2</v>
      </c>
      <c r="E18" s="4">
        <f t="shared" si="6"/>
        <v>-0.16352738774537692</v>
      </c>
      <c r="F18" s="2"/>
      <c r="G18" s="2">
        <v>-0.1159</v>
      </c>
      <c r="H18">
        <f t="shared" si="7"/>
        <v>0</v>
      </c>
      <c r="I18">
        <f t="shared" si="7"/>
        <v>654573</v>
      </c>
      <c r="J18">
        <v>0</v>
      </c>
      <c r="K18">
        <v>0</v>
      </c>
      <c r="L18" s="5">
        <f t="shared" si="10"/>
        <v>0</v>
      </c>
      <c r="M18" s="5">
        <f t="shared" si="1"/>
        <v>578708</v>
      </c>
      <c r="N18" s="3">
        <f t="shared" si="2"/>
        <v>578708</v>
      </c>
      <c r="O18" s="3">
        <f t="shared" si="3"/>
        <v>0</v>
      </c>
      <c r="P18" s="3">
        <f t="shared" si="4"/>
        <v>691843.33296956855</v>
      </c>
      <c r="Q18" s="6">
        <f t="shared" si="8"/>
        <v>691843</v>
      </c>
    </row>
    <row r="19" spans="1:17" x14ac:dyDescent="0.25">
      <c r="A19">
        <f t="shared" si="11"/>
        <v>43</v>
      </c>
      <c r="B19">
        <f t="shared" si="5"/>
        <v>1942</v>
      </c>
      <c r="C19" s="1">
        <v>1</v>
      </c>
      <c r="D19" s="2">
        <v>0.10970000000000001</v>
      </c>
      <c r="E19" s="4">
        <f t="shared" si="6"/>
        <v>-5.4006777289716812E-2</v>
      </c>
      <c r="F19" s="2"/>
      <c r="G19" s="2">
        <v>0.2034</v>
      </c>
      <c r="H19">
        <f t="shared" si="7"/>
        <v>0</v>
      </c>
      <c r="I19">
        <f t="shared" si="7"/>
        <v>578708</v>
      </c>
      <c r="J19">
        <v>0</v>
      </c>
      <c r="K19">
        <v>0</v>
      </c>
      <c r="L19" s="5">
        <f t="shared" si="10"/>
        <v>0</v>
      </c>
      <c r="M19" s="5">
        <f t="shared" si="1"/>
        <v>696417</v>
      </c>
      <c r="N19" s="3">
        <f t="shared" si="2"/>
        <v>696417</v>
      </c>
      <c r="O19" s="3">
        <f t="shared" si="3"/>
        <v>0</v>
      </c>
      <c r="P19" s="3">
        <f t="shared" si="4"/>
        <v>736175.46434926463</v>
      </c>
      <c r="Q19" s="6">
        <f t="shared" si="8"/>
        <v>736175</v>
      </c>
    </row>
    <row r="20" spans="1:17" x14ac:dyDescent="0.25">
      <c r="A20">
        <f t="shared" si="11"/>
        <v>44</v>
      </c>
      <c r="B20">
        <f t="shared" si="5"/>
        <v>1943</v>
      </c>
      <c r="C20" s="1">
        <v>1</v>
      </c>
      <c r="D20" s="2">
        <v>0.06</v>
      </c>
      <c r="E20" s="4">
        <f t="shared" si="6"/>
        <v>5.9608186439019661E-3</v>
      </c>
      <c r="F20" s="2"/>
      <c r="G20" s="2">
        <v>0.25900000000000001</v>
      </c>
      <c r="H20">
        <f t="shared" si="7"/>
        <v>0</v>
      </c>
      <c r="I20">
        <f t="shared" si="7"/>
        <v>696417</v>
      </c>
      <c r="J20">
        <v>0</v>
      </c>
      <c r="K20">
        <v>0</v>
      </c>
      <c r="L20" s="5">
        <f t="shared" si="10"/>
        <v>0</v>
      </c>
      <c r="M20" s="5">
        <f t="shared" si="1"/>
        <v>876789</v>
      </c>
      <c r="N20" s="3">
        <f t="shared" si="2"/>
        <v>876789</v>
      </c>
      <c r="O20" s="3">
        <f t="shared" si="3"/>
        <v>0</v>
      </c>
      <c r="P20" s="3">
        <f t="shared" si="4"/>
        <v>871593.5886866512</v>
      </c>
      <c r="Q20" s="6">
        <f t="shared" si="8"/>
        <v>871594</v>
      </c>
    </row>
    <row r="21" spans="1:17" x14ac:dyDescent="0.25">
      <c r="A21">
        <f t="shared" si="11"/>
        <v>45</v>
      </c>
      <c r="B21">
        <f t="shared" si="11"/>
        <v>1944</v>
      </c>
      <c r="C21" s="1">
        <v>1</v>
      </c>
      <c r="D21" s="2">
        <v>1.6400000000000001E-2</v>
      </c>
      <c r="E21" s="4">
        <f t="shared" si="6"/>
        <v>2.2361796218173247E-2</v>
      </c>
      <c r="F21" s="2"/>
      <c r="G21" s="2">
        <v>0.19750000000000001</v>
      </c>
      <c r="H21">
        <f t="shared" ref="H21:I66" si="12">L20</f>
        <v>0</v>
      </c>
      <c r="I21">
        <f t="shared" si="12"/>
        <v>876789</v>
      </c>
      <c r="J21">
        <v>0</v>
      </c>
      <c r="K21">
        <v>0</v>
      </c>
      <c r="L21" s="5">
        <f t="shared" si="10"/>
        <v>0</v>
      </c>
      <c r="M21" s="5">
        <f t="shared" si="1"/>
        <v>1049955</v>
      </c>
      <c r="N21" s="3">
        <f t="shared" si="2"/>
        <v>1049955</v>
      </c>
      <c r="O21" s="3">
        <f t="shared" si="3"/>
        <v>0</v>
      </c>
      <c r="P21" s="3">
        <f t="shared" si="4"/>
        <v>1026989.6663626292</v>
      </c>
      <c r="Q21" s="6">
        <f t="shared" si="8"/>
        <v>1026990</v>
      </c>
    </row>
    <row r="22" spans="1:17" x14ac:dyDescent="0.25">
      <c r="A22">
        <f t="shared" si="11"/>
        <v>46</v>
      </c>
      <c r="B22">
        <f t="shared" si="11"/>
        <v>1945</v>
      </c>
      <c r="C22" s="1">
        <v>1</v>
      </c>
      <c r="D22" s="2">
        <v>2.2700000000000001E-2</v>
      </c>
      <c r="E22" s="4">
        <f t="shared" si="6"/>
        <v>4.5066872345911335E-2</v>
      </c>
      <c r="F22" s="2"/>
      <c r="G22" s="2">
        <v>0.3644</v>
      </c>
      <c r="H22">
        <f t="shared" si="12"/>
        <v>0</v>
      </c>
      <c r="I22">
        <f t="shared" si="12"/>
        <v>1049955</v>
      </c>
      <c r="J22">
        <v>0</v>
      </c>
      <c r="K22">
        <v>0</v>
      </c>
      <c r="L22" s="5">
        <f t="shared" si="10"/>
        <v>0</v>
      </c>
      <c r="M22" s="5">
        <f t="shared" si="1"/>
        <v>1432559</v>
      </c>
      <c r="N22" s="3">
        <f t="shared" si="2"/>
        <v>1432559</v>
      </c>
      <c r="O22" s="3">
        <f t="shared" si="3"/>
        <v>0</v>
      </c>
      <c r="P22" s="3">
        <f t="shared" si="4"/>
        <v>1370782.1364428734</v>
      </c>
      <c r="Q22" s="6">
        <f t="shared" si="8"/>
        <v>1370782</v>
      </c>
    </row>
    <row r="23" spans="1:17" x14ac:dyDescent="0.25">
      <c r="A23">
        <f t="shared" si="11"/>
        <v>47</v>
      </c>
      <c r="B23">
        <f t="shared" si="11"/>
        <v>1946</v>
      </c>
      <c r="C23" s="1">
        <v>1</v>
      </c>
      <c r="D23" s="2">
        <v>8.43E-2</v>
      </c>
      <c r="E23" s="4">
        <f t="shared" si="6"/>
        <v>0.12940486371928461</v>
      </c>
      <c r="F23" s="2"/>
      <c r="G23" s="2">
        <v>-8.0699999999999994E-2</v>
      </c>
      <c r="H23">
        <f t="shared" si="12"/>
        <v>0</v>
      </c>
      <c r="I23">
        <f t="shared" si="12"/>
        <v>1432559</v>
      </c>
      <c r="J23">
        <v>0</v>
      </c>
      <c r="K23">
        <v>0</v>
      </c>
      <c r="L23" s="5">
        <f t="shared" si="10"/>
        <v>0</v>
      </c>
      <c r="M23" s="5">
        <f t="shared" si="1"/>
        <v>1316951</v>
      </c>
      <c r="N23" s="3">
        <f t="shared" si="2"/>
        <v>1316951</v>
      </c>
      <c r="O23" s="3">
        <f t="shared" si="3"/>
        <v>0</v>
      </c>
      <c r="P23" s="3">
        <f t="shared" si="4"/>
        <v>1166057.4894844177</v>
      </c>
      <c r="Q23" s="6">
        <f t="shared" si="8"/>
        <v>1166057</v>
      </c>
    </row>
    <row r="24" spans="1:17" x14ac:dyDescent="0.25">
      <c r="A24">
        <f t="shared" si="11"/>
        <v>48</v>
      </c>
      <c r="B24">
        <f t="shared" si="11"/>
        <v>1947</v>
      </c>
      <c r="C24" s="1">
        <v>1</v>
      </c>
      <c r="D24" s="2">
        <v>0.14649999999999999</v>
      </c>
      <c r="E24" s="4">
        <f t="shared" si="6"/>
        <v>0.27609444184464316</v>
      </c>
      <c r="F24" s="2"/>
      <c r="G24" s="2">
        <v>5.7099999999999998E-2</v>
      </c>
      <c r="H24">
        <f t="shared" si="12"/>
        <v>0</v>
      </c>
      <c r="I24">
        <f t="shared" si="12"/>
        <v>1316951</v>
      </c>
      <c r="J24">
        <v>0</v>
      </c>
      <c r="K24">
        <v>0</v>
      </c>
      <c r="L24" s="5">
        <f t="shared" si="10"/>
        <v>0</v>
      </c>
      <c r="M24" s="5">
        <f t="shared" si="1"/>
        <v>1392149</v>
      </c>
      <c r="N24" s="3">
        <f t="shared" si="2"/>
        <v>1392149</v>
      </c>
      <c r="O24" s="3">
        <f t="shared" si="3"/>
        <v>0</v>
      </c>
      <c r="P24" s="3">
        <f t="shared" si="4"/>
        <v>1090945.1168736347</v>
      </c>
      <c r="Q24" s="6">
        <f t="shared" si="8"/>
        <v>1090945</v>
      </c>
    </row>
    <row r="25" spans="1:17" x14ac:dyDescent="0.25">
      <c r="A25">
        <f t="shared" si="11"/>
        <v>49</v>
      </c>
      <c r="B25">
        <f t="shared" si="11"/>
        <v>1948</v>
      </c>
      <c r="C25" s="1">
        <v>1</v>
      </c>
      <c r="D25" s="2">
        <v>7.7399999999999997E-2</v>
      </c>
      <c r="E25" s="4">
        <f t="shared" si="6"/>
        <v>0.3537081389426433</v>
      </c>
      <c r="F25" s="2"/>
      <c r="G25" s="2">
        <v>5.5E-2</v>
      </c>
      <c r="H25">
        <f t="shared" si="12"/>
        <v>0</v>
      </c>
      <c r="I25">
        <f t="shared" si="12"/>
        <v>1392149</v>
      </c>
      <c r="J25">
        <v>0</v>
      </c>
      <c r="K25">
        <v>0</v>
      </c>
      <c r="L25" s="5">
        <f t="shared" si="10"/>
        <v>0</v>
      </c>
      <c r="M25" s="5">
        <f t="shared" si="1"/>
        <v>1468717</v>
      </c>
      <c r="N25" s="3">
        <f t="shared" si="2"/>
        <v>1468717</v>
      </c>
      <c r="O25" s="3">
        <f t="shared" si="3"/>
        <v>0</v>
      </c>
      <c r="P25" s="3">
        <f t="shared" si="4"/>
        <v>1084958.3878155509</v>
      </c>
      <c r="Q25" s="6">
        <f t="shared" si="8"/>
        <v>1084958</v>
      </c>
    </row>
    <row r="26" spans="1:17" x14ac:dyDescent="0.25">
      <c r="A26">
        <f t="shared" si="11"/>
        <v>50</v>
      </c>
      <c r="B26">
        <f t="shared" si="11"/>
        <v>1949</v>
      </c>
      <c r="C26" s="1">
        <v>1</v>
      </c>
      <c r="D26" s="2">
        <v>-9.4999999999999998E-3</v>
      </c>
      <c r="E26" s="4">
        <f t="shared" si="6"/>
        <v>0.34417453666943926</v>
      </c>
      <c r="F26" s="2"/>
      <c r="G26" s="2">
        <v>0.18790000000000001</v>
      </c>
      <c r="H26">
        <f t="shared" si="12"/>
        <v>0</v>
      </c>
      <c r="I26">
        <f t="shared" si="12"/>
        <v>1468717</v>
      </c>
      <c r="J26">
        <v>0</v>
      </c>
      <c r="K26">
        <v>0</v>
      </c>
      <c r="L26" s="5">
        <f t="shared" si="10"/>
        <v>0</v>
      </c>
      <c r="M26" s="5">
        <f t="shared" si="1"/>
        <v>1744689</v>
      </c>
      <c r="N26" s="3">
        <f t="shared" si="2"/>
        <v>1744689</v>
      </c>
      <c r="O26" s="3">
        <f t="shared" si="3"/>
        <v>0</v>
      </c>
      <c r="P26" s="3">
        <f t="shared" si="4"/>
        <v>1297963.1382714219</v>
      </c>
      <c r="Q26" s="6">
        <f t="shared" si="8"/>
        <v>1297963</v>
      </c>
    </row>
    <row r="27" spans="1:17" x14ac:dyDescent="0.25">
      <c r="A27">
        <f t="shared" si="11"/>
        <v>51</v>
      </c>
      <c r="B27">
        <f t="shared" si="11"/>
        <v>1950</v>
      </c>
      <c r="C27" s="1">
        <v>1</v>
      </c>
      <c r="D27" s="2">
        <v>1.09E-2</v>
      </c>
      <c r="E27" s="4">
        <f t="shared" si="6"/>
        <v>0.35511205169393989</v>
      </c>
      <c r="F27" s="2"/>
      <c r="G27" s="2">
        <v>0.31709999999999999</v>
      </c>
      <c r="H27">
        <f t="shared" si="12"/>
        <v>0</v>
      </c>
      <c r="I27">
        <f t="shared" si="12"/>
        <v>1744689</v>
      </c>
      <c r="J27">
        <v>0</v>
      </c>
      <c r="K27">
        <v>-100000</v>
      </c>
      <c r="L27" s="5">
        <f t="shared" si="10"/>
        <v>0</v>
      </c>
      <c r="M27" s="5">
        <f t="shared" si="1"/>
        <v>2197930</v>
      </c>
      <c r="N27" s="3">
        <f t="shared" si="2"/>
        <v>2197930</v>
      </c>
      <c r="O27" s="3">
        <f t="shared" si="3"/>
        <v>0</v>
      </c>
      <c r="P27" s="3">
        <f t="shared" si="4"/>
        <v>1621954.4334009183</v>
      </c>
      <c r="Q27" s="6">
        <f t="shared" si="8"/>
        <v>1621954</v>
      </c>
    </row>
    <row r="28" spans="1:17" x14ac:dyDescent="0.25">
      <c r="A28">
        <f t="shared" si="11"/>
        <v>52</v>
      </c>
      <c r="B28">
        <f t="shared" si="11"/>
        <v>1951</v>
      </c>
      <c r="C28" s="1">
        <v>1</v>
      </c>
      <c r="D28" s="2">
        <v>7.8799999999999995E-2</v>
      </c>
      <c r="E28" s="4">
        <f t="shared" si="6"/>
        <v>0.43419187999067516</v>
      </c>
      <c r="F28" s="2"/>
      <c r="G28" s="2">
        <v>0.2402</v>
      </c>
      <c r="H28">
        <f t="shared" si="12"/>
        <v>0</v>
      </c>
      <c r="I28">
        <f t="shared" si="12"/>
        <v>2197930</v>
      </c>
      <c r="J28">
        <v>0</v>
      </c>
      <c r="K28">
        <v>-100000</v>
      </c>
      <c r="L28" s="5">
        <f t="shared" si="10"/>
        <v>0</v>
      </c>
      <c r="M28" s="5">
        <f t="shared" si="1"/>
        <v>2625873</v>
      </c>
      <c r="N28" s="3">
        <f t="shared" si="2"/>
        <v>2625873</v>
      </c>
      <c r="O28" s="3">
        <f t="shared" si="3"/>
        <v>0</v>
      </c>
      <c r="P28" s="3">
        <f t="shared" si="4"/>
        <v>1830907.7304335826</v>
      </c>
      <c r="Q28" s="6">
        <f t="shared" si="8"/>
        <v>1830908</v>
      </c>
    </row>
    <row r="29" spans="1:17" x14ac:dyDescent="0.25">
      <c r="A29">
        <f t="shared" si="11"/>
        <v>53</v>
      </c>
      <c r="B29">
        <f t="shared" si="11"/>
        <v>1952</v>
      </c>
      <c r="C29" s="1">
        <v>1</v>
      </c>
      <c r="D29" s="2">
        <v>2.29E-2</v>
      </c>
      <c r="E29" s="4">
        <f t="shared" si="6"/>
        <v>0.45719130993120416</v>
      </c>
      <c r="F29" s="2"/>
      <c r="G29" s="2">
        <v>0.1837</v>
      </c>
      <c r="H29">
        <f t="shared" si="12"/>
        <v>0</v>
      </c>
      <c r="I29">
        <f t="shared" si="12"/>
        <v>2625873</v>
      </c>
      <c r="J29">
        <v>0</v>
      </c>
      <c r="K29">
        <v>-100000</v>
      </c>
      <c r="L29" s="5">
        <f t="shared" si="10"/>
        <v>0</v>
      </c>
      <c r="M29" s="5">
        <f t="shared" si="1"/>
        <v>3008246</v>
      </c>
      <c r="N29" s="3">
        <f t="shared" si="2"/>
        <v>3008246</v>
      </c>
      <c r="O29" s="3">
        <f t="shared" si="3"/>
        <v>0</v>
      </c>
      <c r="P29" s="3">
        <f t="shared" si="4"/>
        <v>2064413.9033069194</v>
      </c>
      <c r="Q29" s="6">
        <f t="shared" si="8"/>
        <v>2064414</v>
      </c>
    </row>
    <row r="30" spans="1:17" x14ac:dyDescent="0.25">
      <c r="A30">
        <f t="shared" si="11"/>
        <v>54</v>
      </c>
      <c r="B30">
        <f t="shared" si="11"/>
        <v>1953</v>
      </c>
      <c r="C30" s="1">
        <v>1</v>
      </c>
      <c r="D30" s="2">
        <v>8.2000000000000007E-3</v>
      </c>
      <c r="E30" s="4">
        <f t="shared" si="6"/>
        <v>0.46542879961861688</v>
      </c>
      <c r="F30" s="2"/>
      <c r="G30" s="2">
        <v>-9.9000000000000008E-3</v>
      </c>
      <c r="H30">
        <f t="shared" si="12"/>
        <v>0</v>
      </c>
      <c r="I30">
        <f t="shared" si="12"/>
        <v>3008246</v>
      </c>
      <c r="J30">
        <v>0</v>
      </c>
      <c r="K30">
        <v>-100000</v>
      </c>
      <c r="L30" s="5">
        <f t="shared" si="10"/>
        <v>0</v>
      </c>
      <c r="M30" s="5">
        <f t="shared" si="1"/>
        <v>2878464</v>
      </c>
      <c r="N30" s="3">
        <f t="shared" si="2"/>
        <v>2878464</v>
      </c>
      <c r="O30" s="3">
        <f t="shared" si="3"/>
        <v>0</v>
      </c>
      <c r="P30" s="3">
        <f t="shared" si="4"/>
        <v>1964246.9158168111</v>
      </c>
      <c r="Q30" s="6">
        <f t="shared" si="8"/>
        <v>1964247</v>
      </c>
    </row>
    <row r="31" spans="1:17" x14ac:dyDescent="0.25">
      <c r="A31">
        <f t="shared" si="11"/>
        <v>55</v>
      </c>
      <c r="B31">
        <f t="shared" si="11"/>
        <v>1954</v>
      </c>
      <c r="C31" s="1">
        <v>1</v>
      </c>
      <c r="D31" s="2">
        <v>3.2000000000000002E-3</v>
      </c>
      <c r="E31" s="4">
        <f t="shared" si="6"/>
        <v>0.46864369334020933</v>
      </c>
      <c r="F31" s="2"/>
      <c r="G31" s="2">
        <v>0.5262</v>
      </c>
      <c r="H31">
        <f t="shared" si="12"/>
        <v>0</v>
      </c>
      <c r="I31">
        <f t="shared" si="12"/>
        <v>2878464</v>
      </c>
      <c r="J31">
        <v>0</v>
      </c>
      <c r="K31">
        <v>-100000</v>
      </c>
      <c r="L31" s="5">
        <f t="shared" si="10"/>
        <v>0</v>
      </c>
      <c r="M31" s="5">
        <f t="shared" si="1"/>
        <v>4293112</v>
      </c>
      <c r="N31" s="3">
        <f t="shared" si="2"/>
        <v>4293112</v>
      </c>
      <c r="O31" s="3">
        <f t="shared" si="3"/>
        <v>0</v>
      </c>
      <c r="P31" s="3">
        <f t="shared" si="4"/>
        <v>2923181.4492975911</v>
      </c>
      <c r="Q31" s="6">
        <f t="shared" si="8"/>
        <v>2923181</v>
      </c>
    </row>
    <row r="32" spans="1:17" x14ac:dyDescent="0.25">
      <c r="A32">
        <f t="shared" si="11"/>
        <v>56</v>
      </c>
      <c r="B32">
        <f t="shared" si="11"/>
        <v>1955</v>
      </c>
      <c r="C32" s="1">
        <v>1</v>
      </c>
      <c r="D32" s="2">
        <v>-2.8E-3</v>
      </c>
      <c r="E32" s="4">
        <f t="shared" si="6"/>
        <v>0.46583057131679423</v>
      </c>
      <c r="F32" s="2"/>
      <c r="G32" s="2">
        <v>0.31559999999999999</v>
      </c>
      <c r="H32">
        <f t="shared" si="12"/>
        <v>0</v>
      </c>
      <c r="I32">
        <f t="shared" si="12"/>
        <v>4293112</v>
      </c>
      <c r="J32">
        <v>0</v>
      </c>
      <c r="K32">
        <v>-100000</v>
      </c>
      <c r="L32" s="5">
        <f t="shared" si="10"/>
        <v>0</v>
      </c>
      <c r="M32" s="5">
        <f t="shared" si="1"/>
        <v>5548018</v>
      </c>
      <c r="N32" s="3">
        <f t="shared" si="2"/>
        <v>5548018</v>
      </c>
      <c r="O32" s="3">
        <f t="shared" si="3"/>
        <v>0</v>
      </c>
      <c r="P32" s="3">
        <f t="shared" si="4"/>
        <v>3784897.1829098016</v>
      </c>
      <c r="Q32" s="6">
        <f t="shared" si="8"/>
        <v>3784897</v>
      </c>
    </row>
    <row r="33" spans="1:17" x14ac:dyDescent="0.25">
      <c r="A33">
        <f t="shared" si="11"/>
        <v>57</v>
      </c>
      <c r="B33">
        <f t="shared" si="11"/>
        <v>1956</v>
      </c>
      <c r="C33" s="1">
        <v>1</v>
      </c>
      <c r="D33" s="2">
        <v>1.52E-2</v>
      </c>
      <c r="E33" s="4">
        <f t="shared" si="6"/>
        <v>0.48110137756363081</v>
      </c>
      <c r="F33" s="2"/>
      <c r="G33" s="2">
        <v>6.5600000000000006E-2</v>
      </c>
      <c r="H33">
        <f t="shared" si="12"/>
        <v>0</v>
      </c>
      <c r="I33">
        <f t="shared" si="12"/>
        <v>5548018</v>
      </c>
      <c r="J33">
        <v>0</v>
      </c>
      <c r="K33">
        <v>-100000</v>
      </c>
      <c r="L33" s="5">
        <f t="shared" si="10"/>
        <v>0</v>
      </c>
      <c r="M33" s="5">
        <f t="shared" si="1"/>
        <v>5811968</v>
      </c>
      <c r="N33" s="3">
        <f t="shared" si="2"/>
        <v>5811968</v>
      </c>
      <c r="O33" s="3">
        <f t="shared" si="3"/>
        <v>0</v>
      </c>
      <c r="P33" s="3">
        <f t="shared" si="4"/>
        <v>3924085.203107785</v>
      </c>
      <c r="Q33" s="6">
        <f t="shared" si="8"/>
        <v>3924085</v>
      </c>
    </row>
    <row r="34" spans="1:17" x14ac:dyDescent="0.25">
      <c r="A34">
        <f t="shared" si="11"/>
        <v>58</v>
      </c>
      <c r="B34">
        <f t="shared" si="11"/>
        <v>1957</v>
      </c>
      <c r="C34" s="1">
        <v>1</v>
      </c>
      <c r="D34" s="2">
        <v>3.3399999999999999E-2</v>
      </c>
      <c r="E34" s="4">
        <f t="shared" si="6"/>
        <v>0.51466206542374326</v>
      </c>
      <c r="F34" s="2"/>
      <c r="G34" s="2">
        <v>-0.10780000000000001</v>
      </c>
      <c r="H34">
        <f t="shared" si="12"/>
        <v>0</v>
      </c>
      <c r="I34">
        <f t="shared" si="12"/>
        <v>5811968</v>
      </c>
      <c r="J34">
        <v>0</v>
      </c>
      <c r="K34">
        <v>-100000</v>
      </c>
      <c r="L34" s="5">
        <f t="shared" si="10"/>
        <v>0</v>
      </c>
      <c r="M34" s="5">
        <f t="shared" si="1"/>
        <v>5085438</v>
      </c>
      <c r="N34" s="3">
        <f t="shared" si="2"/>
        <v>5085438</v>
      </c>
      <c r="O34" s="3">
        <f t="shared" si="3"/>
        <v>0</v>
      </c>
      <c r="P34" s="3">
        <f t="shared" si="4"/>
        <v>3357473.6676179273</v>
      </c>
      <c r="Q34" s="6">
        <f t="shared" si="8"/>
        <v>3357474</v>
      </c>
    </row>
    <row r="35" spans="1:17" x14ac:dyDescent="0.25">
      <c r="A35">
        <f t="shared" si="11"/>
        <v>59</v>
      </c>
      <c r="B35">
        <f t="shared" si="11"/>
        <v>1958</v>
      </c>
      <c r="C35" s="1">
        <v>1</v>
      </c>
      <c r="D35" s="2">
        <v>2.7300000000000001E-2</v>
      </c>
      <c r="E35" s="4">
        <f t="shared" si="6"/>
        <v>0.54210256816760172</v>
      </c>
      <c r="F35" s="2"/>
      <c r="G35" s="2">
        <v>0.43359999999999999</v>
      </c>
      <c r="H35">
        <f t="shared" si="12"/>
        <v>0</v>
      </c>
      <c r="I35">
        <f t="shared" si="12"/>
        <v>5085438</v>
      </c>
      <c r="J35">
        <v>0</v>
      </c>
      <c r="K35">
        <v>-100000</v>
      </c>
      <c r="L35" s="5">
        <f t="shared" si="10"/>
        <v>0</v>
      </c>
      <c r="M35" s="5">
        <f t="shared" si="1"/>
        <v>7190484</v>
      </c>
      <c r="N35" s="3">
        <f t="shared" si="2"/>
        <v>7190484</v>
      </c>
      <c r="O35" s="3">
        <f t="shared" si="3"/>
        <v>0</v>
      </c>
      <c r="P35" s="3">
        <f t="shared" si="4"/>
        <v>4662779.3432340035</v>
      </c>
      <c r="Q35" s="6">
        <f t="shared" si="8"/>
        <v>4662779</v>
      </c>
    </row>
    <row r="36" spans="1:17" x14ac:dyDescent="0.25">
      <c r="A36">
        <f t="shared" si="11"/>
        <v>60</v>
      </c>
      <c r="B36">
        <f t="shared" si="11"/>
        <v>1959</v>
      </c>
      <c r="C36" s="1">
        <v>1</v>
      </c>
      <c r="D36" s="2">
        <v>1.01E-2</v>
      </c>
      <c r="E36" s="4">
        <f t="shared" si="6"/>
        <v>0.55225732052697207</v>
      </c>
      <c r="F36" s="2"/>
      <c r="G36" s="2">
        <v>0.1196</v>
      </c>
      <c r="H36">
        <f t="shared" si="12"/>
        <v>0</v>
      </c>
      <c r="I36">
        <f t="shared" si="12"/>
        <v>7190484</v>
      </c>
      <c r="J36">
        <v>0</v>
      </c>
      <c r="K36">
        <v>-100000</v>
      </c>
      <c r="L36" s="5">
        <f t="shared" si="10"/>
        <v>0</v>
      </c>
      <c r="M36" s="5">
        <f t="shared" si="1"/>
        <v>7950466</v>
      </c>
      <c r="N36" s="3">
        <f t="shared" si="2"/>
        <v>7950466</v>
      </c>
      <c r="O36" s="3">
        <f t="shared" si="3"/>
        <v>0</v>
      </c>
      <c r="P36" s="3">
        <f t="shared" si="4"/>
        <v>5121873.7350202445</v>
      </c>
      <c r="Q36" s="6">
        <f t="shared" si="8"/>
        <v>5121874</v>
      </c>
    </row>
    <row r="37" spans="1:17" x14ac:dyDescent="0.25">
      <c r="A37">
        <f t="shared" si="11"/>
        <v>61</v>
      </c>
      <c r="B37">
        <f t="shared" si="11"/>
        <v>1960</v>
      </c>
      <c r="C37" s="1">
        <v>1</v>
      </c>
      <c r="D37" s="2">
        <v>1.46E-2</v>
      </c>
      <c r="E37" s="4">
        <f t="shared" si="6"/>
        <v>0.56693795009576942</v>
      </c>
      <c r="F37" s="2"/>
      <c r="G37" s="2">
        <v>4.7000000000000002E-3</v>
      </c>
      <c r="H37">
        <f t="shared" si="12"/>
        <v>0</v>
      </c>
      <c r="I37">
        <f t="shared" si="12"/>
        <v>7950466</v>
      </c>
      <c r="J37">
        <v>0</v>
      </c>
      <c r="K37">
        <v>-100000</v>
      </c>
      <c r="L37" s="5">
        <f t="shared" si="10"/>
        <v>0</v>
      </c>
      <c r="M37" s="5">
        <f t="shared" si="1"/>
        <v>7887833</v>
      </c>
      <c r="N37" s="3">
        <f t="shared" si="2"/>
        <v>7887833</v>
      </c>
      <c r="O37" s="3">
        <f t="shared" si="3"/>
        <v>0</v>
      </c>
      <c r="P37" s="3">
        <f t="shared" si="4"/>
        <v>5033915.3503289046</v>
      </c>
      <c r="Q37" s="6">
        <f t="shared" si="8"/>
        <v>5033915</v>
      </c>
    </row>
    <row r="38" spans="1:17" x14ac:dyDescent="0.25">
      <c r="A38">
        <f t="shared" si="11"/>
        <v>62</v>
      </c>
      <c r="B38">
        <f t="shared" si="11"/>
        <v>1961</v>
      </c>
      <c r="C38" s="1">
        <v>1</v>
      </c>
      <c r="D38" s="2">
        <v>1.0699999999999999E-2</v>
      </c>
      <c r="E38" s="4">
        <f t="shared" si="6"/>
        <v>0.57769861245644538</v>
      </c>
      <c r="F38" s="2"/>
      <c r="G38" s="2">
        <v>0.26889999999999997</v>
      </c>
      <c r="H38">
        <f t="shared" si="12"/>
        <v>0</v>
      </c>
      <c r="I38">
        <f t="shared" si="12"/>
        <v>7887833</v>
      </c>
      <c r="J38">
        <v>0</v>
      </c>
      <c r="K38">
        <v>-100000</v>
      </c>
      <c r="L38" s="5">
        <f t="shared" si="10"/>
        <v>0</v>
      </c>
      <c r="M38" s="5">
        <f t="shared" si="1"/>
        <v>9908871</v>
      </c>
      <c r="N38" s="3">
        <f t="shared" si="2"/>
        <v>9908871</v>
      </c>
      <c r="O38" s="3">
        <f t="shared" si="3"/>
        <v>0</v>
      </c>
      <c r="P38" s="3">
        <f t="shared" si="4"/>
        <v>6280585.4817683361</v>
      </c>
      <c r="Q38" s="6">
        <f t="shared" si="8"/>
        <v>6280585</v>
      </c>
    </row>
    <row r="39" spans="1:17" x14ac:dyDescent="0.25">
      <c r="A39">
        <f t="shared" si="11"/>
        <v>63</v>
      </c>
      <c r="B39">
        <f t="shared" si="11"/>
        <v>1962</v>
      </c>
      <c r="C39" s="1">
        <v>1</v>
      </c>
      <c r="D39" s="2">
        <v>1.2E-2</v>
      </c>
      <c r="E39" s="4">
        <f t="shared" si="6"/>
        <v>0.58976793628993107</v>
      </c>
      <c r="F39" s="2"/>
      <c r="G39" s="2">
        <v>-8.7300000000000003E-2</v>
      </c>
      <c r="H39">
        <f t="shared" si="12"/>
        <v>0</v>
      </c>
      <c r="I39">
        <f t="shared" si="12"/>
        <v>9908871</v>
      </c>
      <c r="J39">
        <v>0</v>
      </c>
      <c r="K39">
        <v>-100000</v>
      </c>
      <c r="L39" s="5">
        <f t="shared" si="10"/>
        <v>0</v>
      </c>
      <c r="M39" s="5">
        <f t="shared" si="1"/>
        <v>8943827</v>
      </c>
      <c r="N39" s="3">
        <f t="shared" si="2"/>
        <v>8943827</v>
      </c>
      <c r="O39" s="3">
        <f t="shared" si="3"/>
        <v>0</v>
      </c>
      <c r="P39" s="3">
        <f t="shared" si="4"/>
        <v>5625869.5346896751</v>
      </c>
      <c r="Q39" s="6">
        <f t="shared" si="8"/>
        <v>5625870</v>
      </c>
    </row>
    <row r="40" spans="1:17" x14ac:dyDescent="0.25">
      <c r="A40">
        <f t="shared" si="11"/>
        <v>64</v>
      </c>
      <c r="B40">
        <f t="shared" si="11"/>
        <v>1963</v>
      </c>
      <c r="C40" s="1">
        <v>1</v>
      </c>
      <c r="D40" s="2">
        <v>1.24E-2</v>
      </c>
      <c r="E40" s="4">
        <f t="shared" si="6"/>
        <v>0.60224106751403106</v>
      </c>
      <c r="F40" s="2"/>
      <c r="G40" s="2">
        <v>0.22800000000000001</v>
      </c>
      <c r="H40">
        <f t="shared" si="12"/>
        <v>0</v>
      </c>
      <c r="I40">
        <f t="shared" si="12"/>
        <v>8943827</v>
      </c>
      <c r="J40">
        <v>0</v>
      </c>
      <c r="K40">
        <v>-100000</v>
      </c>
      <c r="L40" s="5">
        <f t="shared" si="10"/>
        <v>0</v>
      </c>
      <c r="M40" s="5">
        <f t="shared" si="1"/>
        <v>10883020</v>
      </c>
      <c r="N40" s="3">
        <f t="shared" si="2"/>
        <v>10883020</v>
      </c>
      <c r="O40" s="3">
        <f t="shared" si="3"/>
        <v>0</v>
      </c>
      <c r="P40" s="3">
        <f t="shared" si="4"/>
        <v>6792373.6450505732</v>
      </c>
      <c r="Q40" s="6">
        <f t="shared" si="8"/>
        <v>6792374</v>
      </c>
    </row>
    <row r="41" spans="1:17" x14ac:dyDescent="0.25">
      <c r="A41">
        <f t="shared" si="11"/>
        <v>65</v>
      </c>
      <c r="B41">
        <f t="shared" si="11"/>
        <v>1964</v>
      </c>
      <c r="C41" s="1">
        <v>1</v>
      </c>
      <c r="D41" s="2">
        <v>1.2800000000000001E-2</v>
      </c>
      <c r="E41" s="4">
        <f t="shared" si="6"/>
        <v>0.61511815437065298</v>
      </c>
      <c r="F41" s="2"/>
      <c r="G41" s="2">
        <v>0.1648</v>
      </c>
      <c r="H41">
        <f t="shared" si="12"/>
        <v>0</v>
      </c>
      <c r="I41">
        <f t="shared" si="12"/>
        <v>10883020</v>
      </c>
      <c r="J41">
        <v>0</v>
      </c>
      <c r="K41">
        <v>-100000</v>
      </c>
      <c r="L41" s="5">
        <f t="shared" si="10"/>
        <v>0</v>
      </c>
      <c r="M41" s="5">
        <f t="shared" si="1"/>
        <v>12576542</v>
      </c>
      <c r="N41" s="3">
        <f t="shared" si="2"/>
        <v>12576542</v>
      </c>
      <c r="O41" s="3">
        <f t="shared" si="3"/>
        <v>0</v>
      </c>
      <c r="P41" s="3">
        <f t="shared" si="4"/>
        <v>7786762.8234917438</v>
      </c>
      <c r="Q41" s="6">
        <f t="shared" si="8"/>
        <v>7786763</v>
      </c>
    </row>
    <row r="42" spans="1:17" x14ac:dyDescent="0.25">
      <c r="A42">
        <f>A41+1</f>
        <v>66</v>
      </c>
      <c r="B42">
        <f t="shared" si="11"/>
        <v>1965</v>
      </c>
      <c r="C42" s="1">
        <v>1</v>
      </c>
      <c r="D42" s="2">
        <v>1.5900000000000001E-2</v>
      </c>
      <c r="E42" s="4">
        <f t="shared" si="6"/>
        <v>0.63111595815719124</v>
      </c>
      <c r="F42" s="2"/>
      <c r="G42" s="2">
        <v>0.1245</v>
      </c>
      <c r="H42">
        <f t="shared" si="12"/>
        <v>0</v>
      </c>
      <c r="I42">
        <f t="shared" si="12"/>
        <v>12576542</v>
      </c>
      <c r="J42">
        <v>0</v>
      </c>
      <c r="K42">
        <v>-100000</v>
      </c>
      <c r="L42" s="5">
        <f t="shared" si="10"/>
        <v>0</v>
      </c>
      <c r="M42" s="5">
        <f t="shared" si="1"/>
        <v>14042321</v>
      </c>
      <c r="N42" s="3">
        <f t="shared" si="2"/>
        <v>14042321</v>
      </c>
      <c r="O42" s="3">
        <f t="shared" si="3"/>
        <v>0</v>
      </c>
      <c r="P42" s="3">
        <f t="shared" si="4"/>
        <v>8609026.8014205378</v>
      </c>
      <c r="Q42" s="6">
        <f t="shared" si="8"/>
        <v>8609027</v>
      </c>
    </row>
    <row r="43" spans="1:17" x14ac:dyDescent="0.25">
      <c r="A43">
        <f t="shared" si="11"/>
        <v>67</v>
      </c>
      <c r="B43">
        <f t="shared" si="11"/>
        <v>1966</v>
      </c>
      <c r="C43" s="1">
        <v>1</v>
      </c>
      <c r="D43" s="2">
        <v>3.0099999999999998E-2</v>
      </c>
      <c r="E43" s="4">
        <f t="shared" si="6"/>
        <v>0.66140592406060961</v>
      </c>
      <c r="F43" s="2"/>
      <c r="G43" s="2">
        <v>-0.10059999999999999</v>
      </c>
      <c r="H43">
        <f t="shared" si="12"/>
        <v>0</v>
      </c>
      <c r="I43">
        <f t="shared" si="12"/>
        <v>14042321</v>
      </c>
      <c r="J43">
        <v>0</v>
      </c>
      <c r="K43">
        <v>-100000</v>
      </c>
      <c r="L43" s="5">
        <f t="shared" si="10"/>
        <v>0</v>
      </c>
      <c r="M43" s="5">
        <f t="shared" si="1"/>
        <v>12529664</v>
      </c>
      <c r="N43" s="3">
        <f t="shared" si="2"/>
        <v>12529664</v>
      </c>
      <c r="O43" s="3">
        <f t="shared" si="3"/>
        <v>0</v>
      </c>
      <c r="P43" s="3">
        <f t="shared" si="4"/>
        <v>7541603.0595199121</v>
      </c>
      <c r="Q43" s="6">
        <f t="shared" si="8"/>
        <v>7541603</v>
      </c>
    </row>
    <row r="44" spans="1:17" x14ac:dyDescent="0.25">
      <c r="A44">
        <f t="shared" si="11"/>
        <v>68</v>
      </c>
      <c r="B44">
        <f t="shared" si="11"/>
        <v>1967</v>
      </c>
      <c r="C44" s="1">
        <v>1</v>
      </c>
      <c r="D44" s="2">
        <v>2.7799999999999998E-2</v>
      </c>
      <c r="E44" s="4">
        <f t="shared" si="6"/>
        <v>0.68938979490749119</v>
      </c>
      <c r="F44" s="2"/>
      <c r="G44" s="2">
        <v>0.23980000000000001</v>
      </c>
      <c r="H44">
        <f t="shared" si="12"/>
        <v>0</v>
      </c>
      <c r="I44">
        <f t="shared" si="12"/>
        <v>12529664</v>
      </c>
      <c r="J44">
        <v>0</v>
      </c>
      <c r="K44">
        <v>-100000</v>
      </c>
      <c r="L44" s="5">
        <f t="shared" si="10"/>
        <v>0</v>
      </c>
      <c r="M44" s="5">
        <f t="shared" si="1"/>
        <v>15434277</v>
      </c>
      <c r="N44" s="3">
        <f t="shared" si="2"/>
        <v>15434277</v>
      </c>
      <c r="O44" s="3">
        <f t="shared" si="3"/>
        <v>0</v>
      </c>
      <c r="P44" s="3">
        <f t="shared" si="4"/>
        <v>9136007.0047334228</v>
      </c>
      <c r="Q44" s="6">
        <f t="shared" si="8"/>
        <v>9136007</v>
      </c>
    </row>
    <row r="45" spans="1:17" x14ac:dyDescent="0.25">
      <c r="A45">
        <f t="shared" si="11"/>
        <v>69</v>
      </c>
      <c r="B45">
        <f t="shared" si="11"/>
        <v>1968</v>
      </c>
      <c r="C45" s="1">
        <v>1</v>
      </c>
      <c r="D45" s="2">
        <v>4.2700000000000002E-2</v>
      </c>
      <c r="E45" s="4">
        <f t="shared" si="6"/>
        <v>0.7323841643499085</v>
      </c>
      <c r="F45" s="2"/>
      <c r="G45" s="2">
        <v>0.1106</v>
      </c>
      <c r="H45">
        <f t="shared" si="12"/>
        <v>0</v>
      </c>
      <c r="I45">
        <f t="shared" si="12"/>
        <v>15434277</v>
      </c>
      <c r="J45">
        <v>0</v>
      </c>
      <c r="K45">
        <v>-100000</v>
      </c>
      <c r="L45" s="5">
        <f t="shared" si="10"/>
        <v>0</v>
      </c>
      <c r="M45" s="5">
        <f t="shared" si="1"/>
        <v>17041308</v>
      </c>
      <c r="N45" s="3">
        <f t="shared" si="2"/>
        <v>17041308</v>
      </c>
      <c r="O45" s="3">
        <f t="shared" si="3"/>
        <v>0</v>
      </c>
      <c r="P45" s="3">
        <f t="shared" si="4"/>
        <v>9836910.5136647858</v>
      </c>
      <c r="Q45" s="6">
        <f t="shared" si="8"/>
        <v>9836911</v>
      </c>
    </row>
    <row r="46" spans="1:17" x14ac:dyDescent="0.25">
      <c r="A46">
        <f t="shared" si="11"/>
        <v>70</v>
      </c>
      <c r="B46">
        <f t="shared" si="11"/>
        <v>1969</v>
      </c>
      <c r="C46" s="1">
        <v>1</v>
      </c>
      <c r="D46" s="2">
        <v>5.4600000000000003E-2</v>
      </c>
      <c r="E46" s="4">
        <f t="shared" si="6"/>
        <v>0.78738404610363399</v>
      </c>
      <c r="F46" s="2"/>
      <c r="G46" s="2">
        <v>-8.5000000000000006E-2</v>
      </c>
      <c r="H46">
        <f t="shared" si="12"/>
        <v>0</v>
      </c>
      <c r="I46">
        <f t="shared" si="12"/>
        <v>17041308</v>
      </c>
      <c r="J46">
        <v>0</v>
      </c>
      <c r="K46">
        <v>-100000</v>
      </c>
      <c r="L46" s="5">
        <f t="shared" si="10"/>
        <v>0</v>
      </c>
      <c r="M46" s="5">
        <f t="shared" si="1"/>
        <v>15492797</v>
      </c>
      <c r="N46" s="3">
        <f t="shared" si="2"/>
        <v>15492797</v>
      </c>
      <c r="O46" s="3">
        <f t="shared" si="3"/>
        <v>0</v>
      </c>
      <c r="P46" s="3">
        <f t="shared" si="4"/>
        <v>8667861.2991836648</v>
      </c>
      <c r="Q46" s="6">
        <f t="shared" si="8"/>
        <v>8667861</v>
      </c>
    </row>
    <row r="47" spans="1:17" x14ac:dyDescent="0.25">
      <c r="A47">
        <f t="shared" si="11"/>
        <v>71</v>
      </c>
      <c r="B47">
        <f t="shared" si="11"/>
        <v>1970</v>
      </c>
      <c r="C47" s="1">
        <v>1</v>
      </c>
      <c r="D47" s="2">
        <v>5.8400000000000001E-2</v>
      </c>
      <c r="E47" s="4">
        <f t="shared" si="6"/>
        <v>0.84624387838656556</v>
      </c>
      <c r="F47" s="2"/>
      <c r="G47" s="2">
        <v>4.0099999999999997E-2</v>
      </c>
      <c r="H47">
        <f t="shared" si="12"/>
        <v>0</v>
      </c>
      <c r="I47">
        <f t="shared" si="12"/>
        <v>15492797</v>
      </c>
      <c r="J47">
        <v>0</v>
      </c>
      <c r="K47">
        <v>-100000</v>
      </c>
      <c r="L47" s="5">
        <f t="shared" si="10"/>
        <v>0</v>
      </c>
      <c r="M47" s="5">
        <f t="shared" si="1"/>
        <v>16014058</v>
      </c>
      <c r="N47" s="3">
        <f t="shared" si="2"/>
        <v>16014058</v>
      </c>
      <c r="O47" s="3">
        <f t="shared" si="3"/>
        <v>0</v>
      </c>
      <c r="P47" s="3">
        <f t="shared" si="4"/>
        <v>8673858.4146286789</v>
      </c>
      <c r="Q47" s="6">
        <f t="shared" si="8"/>
        <v>8673858</v>
      </c>
    </row>
    <row r="48" spans="1:17" x14ac:dyDescent="0.25">
      <c r="A48">
        <f t="shared" si="11"/>
        <v>72</v>
      </c>
      <c r="B48">
        <f t="shared" si="11"/>
        <v>1971</v>
      </c>
      <c r="C48" s="1">
        <v>1</v>
      </c>
      <c r="D48" s="2">
        <v>4.2999999999999997E-2</v>
      </c>
      <c r="E48" s="4">
        <f t="shared" si="6"/>
        <v>0.88960776325428537</v>
      </c>
      <c r="F48" s="2"/>
      <c r="G48" s="2">
        <v>0.1431</v>
      </c>
      <c r="H48">
        <f t="shared" si="12"/>
        <v>0</v>
      </c>
      <c r="I48">
        <f t="shared" si="12"/>
        <v>16014058</v>
      </c>
      <c r="J48">
        <v>0</v>
      </c>
      <c r="K48">
        <v>-100000</v>
      </c>
      <c r="L48" s="5">
        <f t="shared" si="10"/>
        <v>0</v>
      </c>
      <c r="M48" s="5">
        <f t="shared" si="1"/>
        <v>18205670</v>
      </c>
      <c r="N48" s="3">
        <f t="shared" si="2"/>
        <v>18205670</v>
      </c>
      <c r="O48" s="3">
        <f t="shared" si="3"/>
        <v>0</v>
      </c>
      <c r="P48" s="3">
        <f t="shared" si="4"/>
        <v>9634629.1299344413</v>
      </c>
      <c r="Q48" s="6">
        <f t="shared" si="8"/>
        <v>9634629</v>
      </c>
    </row>
    <row r="49" spans="1:17" x14ac:dyDescent="0.25">
      <c r="A49">
        <f t="shared" si="11"/>
        <v>73</v>
      </c>
      <c r="B49">
        <f t="shared" si="11"/>
        <v>1972</v>
      </c>
      <c r="C49" s="1">
        <v>1</v>
      </c>
      <c r="D49" s="2">
        <v>3.27E-2</v>
      </c>
      <c r="E49" s="4">
        <f t="shared" si="6"/>
        <v>0.92259866499286858</v>
      </c>
      <c r="F49" s="2"/>
      <c r="G49" s="2">
        <v>0.1898</v>
      </c>
      <c r="H49">
        <f t="shared" si="12"/>
        <v>0</v>
      </c>
      <c r="I49">
        <f t="shared" si="12"/>
        <v>18205670</v>
      </c>
      <c r="J49">
        <v>0</v>
      </c>
      <c r="K49">
        <v>-100000</v>
      </c>
      <c r="L49" s="5">
        <f t="shared" si="10"/>
        <v>0</v>
      </c>
      <c r="M49" s="5">
        <f t="shared" si="1"/>
        <v>21561106</v>
      </c>
      <c r="N49" s="3">
        <f t="shared" si="2"/>
        <v>21561106</v>
      </c>
      <c r="O49" s="3">
        <f t="shared" si="3"/>
        <v>0</v>
      </c>
      <c r="P49" s="3">
        <f t="shared" si="4"/>
        <v>11214564.117093036</v>
      </c>
      <c r="Q49" s="6">
        <f t="shared" si="8"/>
        <v>11214564</v>
      </c>
    </row>
    <row r="50" spans="1:17" x14ac:dyDescent="0.25">
      <c r="A50">
        <f t="shared" si="11"/>
        <v>74</v>
      </c>
      <c r="B50">
        <f t="shared" si="11"/>
        <v>1973</v>
      </c>
      <c r="C50" s="1">
        <v>1</v>
      </c>
      <c r="D50" s="2">
        <v>6.1600000000000002E-2</v>
      </c>
      <c r="E50" s="4">
        <f t="shared" si="6"/>
        <v>0.98476698577050215</v>
      </c>
      <c r="F50" s="2"/>
      <c r="G50" s="2">
        <v>-0.14660000000000001</v>
      </c>
      <c r="H50">
        <f t="shared" si="12"/>
        <v>0</v>
      </c>
      <c r="I50">
        <f t="shared" si="12"/>
        <v>21561106</v>
      </c>
      <c r="J50">
        <v>0</v>
      </c>
      <c r="K50">
        <v>-100000</v>
      </c>
      <c r="L50" s="5">
        <f t="shared" si="10"/>
        <v>0</v>
      </c>
      <c r="M50" s="5">
        <f t="shared" si="1"/>
        <v>18300248</v>
      </c>
      <c r="N50" s="3">
        <f t="shared" si="2"/>
        <v>18300248</v>
      </c>
      <c r="O50" s="3">
        <f t="shared" si="3"/>
        <v>0</v>
      </c>
      <c r="P50" s="3">
        <f t="shared" si="4"/>
        <v>9220350.8679865003</v>
      </c>
      <c r="Q50" s="6">
        <f t="shared" si="8"/>
        <v>9220351</v>
      </c>
    </row>
    <row r="51" spans="1:17" x14ac:dyDescent="0.25">
      <c r="A51">
        <f t="shared" si="11"/>
        <v>75</v>
      </c>
      <c r="B51">
        <f t="shared" si="11"/>
        <v>1974</v>
      </c>
      <c r="C51" s="1">
        <v>1</v>
      </c>
      <c r="D51" s="2">
        <v>0.1103</v>
      </c>
      <c r="E51" s="4">
        <f t="shared" si="6"/>
        <v>1.0961531837557992</v>
      </c>
      <c r="F51" s="2"/>
      <c r="G51" s="2">
        <v>-0.26469999999999999</v>
      </c>
      <c r="H51">
        <f t="shared" si="12"/>
        <v>0</v>
      </c>
      <c r="I51">
        <f t="shared" si="12"/>
        <v>18300248</v>
      </c>
      <c r="J51">
        <v>0</v>
      </c>
      <c r="K51">
        <v>-100000</v>
      </c>
      <c r="L51" s="5">
        <f t="shared" si="10"/>
        <v>0</v>
      </c>
      <c r="M51" s="5">
        <f t="shared" si="1"/>
        <v>13356172</v>
      </c>
      <c r="N51" s="3">
        <f t="shared" si="2"/>
        <v>13356172</v>
      </c>
      <c r="O51" s="3">
        <f t="shared" si="3"/>
        <v>0</v>
      </c>
      <c r="P51" s="3">
        <f t="shared" si="4"/>
        <v>6371753.7933315411</v>
      </c>
      <c r="Q51" s="6">
        <f t="shared" si="8"/>
        <v>6371754</v>
      </c>
    </row>
    <row r="52" spans="1:17" x14ac:dyDescent="0.25">
      <c r="A52">
        <f t="shared" si="11"/>
        <v>76</v>
      </c>
      <c r="B52">
        <f t="shared" si="11"/>
        <v>1975</v>
      </c>
      <c r="C52" s="1">
        <v>1</v>
      </c>
      <c r="D52" s="2">
        <v>9.1999999999999998E-2</v>
      </c>
      <c r="E52" s="4">
        <f t="shared" si="6"/>
        <v>1.1891616446848552</v>
      </c>
      <c r="F52" s="2"/>
      <c r="G52" s="2">
        <v>0.372</v>
      </c>
      <c r="H52">
        <f t="shared" si="12"/>
        <v>0</v>
      </c>
      <c r="I52">
        <f t="shared" si="12"/>
        <v>13356172</v>
      </c>
      <c r="J52">
        <v>0</v>
      </c>
      <c r="K52">
        <v>-100000</v>
      </c>
      <c r="L52" s="5">
        <f t="shared" si="10"/>
        <v>0</v>
      </c>
      <c r="M52" s="5">
        <f t="shared" si="1"/>
        <v>18224668</v>
      </c>
      <c r="N52" s="3">
        <f t="shared" si="2"/>
        <v>18224668</v>
      </c>
      <c r="O52" s="3">
        <f t="shared" si="3"/>
        <v>0</v>
      </c>
      <c r="P52" s="3">
        <f t="shared" si="4"/>
        <v>8324953.0907177785</v>
      </c>
      <c r="Q52" s="6">
        <f t="shared" si="8"/>
        <v>8324953</v>
      </c>
    </row>
    <row r="53" spans="1:17" x14ac:dyDescent="0.25">
      <c r="A53">
        <f t="shared" si="11"/>
        <v>77</v>
      </c>
      <c r="B53">
        <f t="shared" si="11"/>
        <v>1976</v>
      </c>
      <c r="C53" s="1">
        <v>1</v>
      </c>
      <c r="D53" s="2">
        <v>5.7500000000000002E-2</v>
      </c>
      <c r="E53" s="4">
        <f t="shared" si="6"/>
        <v>1.2473454126305406</v>
      </c>
      <c r="F53" s="2"/>
      <c r="G53" s="2">
        <v>0.2384</v>
      </c>
      <c r="H53">
        <f t="shared" si="12"/>
        <v>0</v>
      </c>
      <c r="I53">
        <f t="shared" si="12"/>
        <v>18224668</v>
      </c>
      <c r="J53">
        <v>0</v>
      </c>
      <c r="K53">
        <v>-100000</v>
      </c>
      <c r="L53" s="5">
        <f t="shared" si="10"/>
        <v>0</v>
      </c>
      <c r="M53" s="5">
        <f t="shared" si="1"/>
        <v>22469429</v>
      </c>
      <c r="N53" s="3">
        <f t="shared" si="2"/>
        <v>22469429</v>
      </c>
      <c r="O53" s="3">
        <f t="shared" si="3"/>
        <v>0</v>
      </c>
      <c r="P53" s="3">
        <f t="shared" si="4"/>
        <v>9998208.9418552294</v>
      </c>
      <c r="Q53" s="6">
        <f t="shared" si="8"/>
        <v>9998209</v>
      </c>
    </row>
    <row r="54" spans="1:17" x14ac:dyDescent="0.25">
      <c r="A54">
        <f t="shared" si="11"/>
        <v>78</v>
      </c>
      <c r="B54">
        <f t="shared" si="11"/>
        <v>1977</v>
      </c>
      <c r="C54" s="1">
        <v>1</v>
      </c>
      <c r="D54" s="2">
        <v>6.5000000000000002E-2</v>
      </c>
      <c r="E54" s="4">
        <f t="shared" si="6"/>
        <v>1.3131561871487563</v>
      </c>
      <c r="F54" s="2"/>
      <c r="G54" s="2">
        <v>-7.1800000000000003E-2</v>
      </c>
      <c r="H54">
        <f t="shared" si="12"/>
        <v>0</v>
      </c>
      <c r="I54">
        <f t="shared" si="12"/>
        <v>22469429</v>
      </c>
      <c r="J54">
        <v>0</v>
      </c>
      <c r="K54">
        <v>-100000</v>
      </c>
      <c r="L54" s="5">
        <f t="shared" si="10"/>
        <v>0</v>
      </c>
      <c r="M54" s="5">
        <f t="shared" si="1"/>
        <v>20756124</v>
      </c>
      <c r="N54" s="3">
        <f t="shared" si="2"/>
        <v>20756124</v>
      </c>
      <c r="O54" s="3">
        <f t="shared" si="3"/>
        <v>0</v>
      </c>
      <c r="P54" s="3">
        <f t="shared" si="4"/>
        <v>8973075.0198863242</v>
      </c>
      <c r="Q54" s="6">
        <f t="shared" si="8"/>
        <v>8973075</v>
      </c>
    </row>
    <row r="55" spans="1:17" x14ac:dyDescent="0.25">
      <c r="A55">
        <f>A54+1</f>
        <v>79</v>
      </c>
      <c r="B55">
        <f t="shared" si="11"/>
        <v>1978</v>
      </c>
      <c r="C55" s="1">
        <v>1</v>
      </c>
      <c r="D55" s="2">
        <v>7.6200000000000004E-2</v>
      </c>
      <c r="E55" s="4">
        <f t="shared" si="6"/>
        <v>1.3903568121633514</v>
      </c>
      <c r="F55" s="2"/>
      <c r="G55" s="2">
        <v>6.5600000000000006E-2</v>
      </c>
      <c r="H55">
        <f t="shared" si="12"/>
        <v>0</v>
      </c>
      <c r="I55">
        <f t="shared" si="12"/>
        <v>20756124</v>
      </c>
      <c r="J55">
        <v>0</v>
      </c>
      <c r="K55">
        <v>-100000</v>
      </c>
      <c r="L55" s="5">
        <f t="shared" si="10"/>
        <v>0</v>
      </c>
      <c r="M55" s="5">
        <f t="shared" si="1"/>
        <v>22017726</v>
      </c>
      <c r="N55" s="3">
        <f t="shared" si="2"/>
        <v>22017726</v>
      </c>
      <c r="O55" s="3">
        <f t="shared" si="3"/>
        <v>0</v>
      </c>
      <c r="P55" s="3">
        <f t="shared" si="4"/>
        <v>9211062.5024526082</v>
      </c>
      <c r="Q55" s="6">
        <f t="shared" si="8"/>
        <v>9211063</v>
      </c>
    </row>
    <row r="56" spans="1:17" x14ac:dyDescent="0.25">
      <c r="A56">
        <f t="shared" si="11"/>
        <v>80</v>
      </c>
      <c r="B56">
        <f t="shared" si="11"/>
        <v>1979</v>
      </c>
      <c r="C56" s="1">
        <v>1</v>
      </c>
      <c r="D56" s="2">
        <v>0.11219999999999999</v>
      </c>
      <c r="E56" s="4">
        <f t="shared" si="6"/>
        <v>1.5041167925066157</v>
      </c>
      <c r="F56" s="2"/>
      <c r="G56" s="2">
        <v>0.18440000000000001</v>
      </c>
      <c r="H56">
        <f t="shared" si="12"/>
        <v>0</v>
      </c>
      <c r="I56">
        <f t="shared" si="12"/>
        <v>22017726</v>
      </c>
      <c r="J56">
        <v>0</v>
      </c>
      <c r="K56">
        <v>-100000</v>
      </c>
      <c r="L56" s="5">
        <f t="shared" si="10"/>
        <v>0</v>
      </c>
      <c r="M56" s="5">
        <f t="shared" si="1"/>
        <v>25977795</v>
      </c>
      <c r="N56" s="3">
        <f t="shared" si="2"/>
        <v>25977795</v>
      </c>
      <c r="O56" s="3">
        <f t="shared" si="3"/>
        <v>0</v>
      </c>
      <c r="P56" s="3">
        <f t="shared" si="4"/>
        <v>10374034.900343558</v>
      </c>
      <c r="Q56" s="6">
        <f t="shared" si="8"/>
        <v>10374035</v>
      </c>
    </row>
    <row r="57" spans="1:17" x14ac:dyDescent="0.25">
      <c r="A57">
        <f t="shared" si="11"/>
        <v>81</v>
      </c>
      <c r="B57">
        <f t="shared" si="11"/>
        <v>1980</v>
      </c>
      <c r="C57" s="1">
        <v>1</v>
      </c>
      <c r="D57" s="2">
        <v>0.1358</v>
      </c>
      <c r="E57" s="4">
        <f t="shared" si="6"/>
        <v>1.641959383110847</v>
      </c>
      <c r="F57" s="2"/>
      <c r="G57" s="2">
        <v>0.32419999999999999</v>
      </c>
      <c r="H57">
        <f t="shared" si="12"/>
        <v>0</v>
      </c>
      <c r="I57">
        <f t="shared" si="12"/>
        <v>25977795</v>
      </c>
      <c r="J57">
        <v>0</v>
      </c>
      <c r="K57">
        <v>-100000</v>
      </c>
      <c r="L57" s="5">
        <f t="shared" si="10"/>
        <v>0</v>
      </c>
      <c r="M57" s="5">
        <f t="shared" si="1"/>
        <v>34299796</v>
      </c>
      <c r="N57" s="3">
        <f t="shared" si="2"/>
        <v>34299796</v>
      </c>
      <c r="O57" s="3">
        <f t="shared" si="3"/>
        <v>0</v>
      </c>
      <c r="P57" s="3">
        <f t="shared" si="4"/>
        <v>12982711.323749714</v>
      </c>
      <c r="Q57" s="6">
        <f t="shared" si="8"/>
        <v>12982711</v>
      </c>
    </row>
    <row r="58" spans="1:17" x14ac:dyDescent="0.25">
      <c r="A58">
        <f t="shared" si="11"/>
        <v>82</v>
      </c>
      <c r="B58">
        <f t="shared" si="11"/>
        <v>1981</v>
      </c>
      <c r="C58" s="1">
        <v>1</v>
      </c>
      <c r="D58" s="2">
        <v>0.10349999999999999</v>
      </c>
      <c r="E58" s="4">
        <f t="shared" si="6"/>
        <v>1.7471588110723468</v>
      </c>
      <c r="F58" s="2"/>
      <c r="G58" s="2">
        <v>-4.9099999999999998E-2</v>
      </c>
      <c r="H58">
        <f t="shared" si="12"/>
        <v>0</v>
      </c>
      <c r="I58">
        <f t="shared" si="12"/>
        <v>34299796</v>
      </c>
      <c r="J58">
        <v>0</v>
      </c>
      <c r="K58">
        <v>-100000</v>
      </c>
      <c r="L58" s="5">
        <f t="shared" si="10"/>
        <v>0</v>
      </c>
      <c r="M58" s="5">
        <f t="shared" si="1"/>
        <v>32515676</v>
      </c>
      <c r="N58" s="3">
        <f t="shared" si="2"/>
        <v>32515676</v>
      </c>
      <c r="O58" s="3">
        <f t="shared" si="3"/>
        <v>0</v>
      </c>
      <c r="P58" s="3">
        <f t="shared" si="4"/>
        <v>11836110.773409413</v>
      </c>
      <c r="Q58" s="6">
        <f t="shared" si="8"/>
        <v>11836111</v>
      </c>
    </row>
    <row r="59" spans="1:17" x14ac:dyDescent="0.25">
      <c r="A59">
        <f t="shared" si="11"/>
        <v>83</v>
      </c>
      <c r="B59">
        <f t="shared" si="11"/>
        <v>1982</v>
      </c>
      <c r="C59" s="1">
        <v>1</v>
      </c>
      <c r="D59" s="2">
        <v>6.1600000000000002E-2</v>
      </c>
      <c r="E59" s="4">
        <f t="shared" si="6"/>
        <v>1.8098350608999558</v>
      </c>
      <c r="F59" s="2"/>
      <c r="G59" s="2">
        <v>0.2155</v>
      </c>
      <c r="H59">
        <f t="shared" si="12"/>
        <v>0</v>
      </c>
      <c r="I59">
        <f t="shared" si="12"/>
        <v>32515676</v>
      </c>
      <c r="J59">
        <v>0</v>
      </c>
      <c r="K59">
        <v>-100000</v>
      </c>
      <c r="L59" s="5">
        <f t="shared" si="10"/>
        <v>0</v>
      </c>
      <c r="M59" s="5">
        <f t="shared" si="1"/>
        <v>39422804</v>
      </c>
      <c r="N59" s="3">
        <f t="shared" si="2"/>
        <v>39422804</v>
      </c>
      <c r="O59" s="3">
        <f t="shared" si="3"/>
        <v>0</v>
      </c>
      <c r="P59" s="3">
        <f t="shared" si="4"/>
        <v>14030291.15430475</v>
      </c>
      <c r="Q59" s="6">
        <f t="shared" si="8"/>
        <v>14030291</v>
      </c>
    </row>
    <row r="60" spans="1:17" x14ac:dyDescent="0.25">
      <c r="A60">
        <f t="shared" si="11"/>
        <v>84</v>
      </c>
      <c r="B60">
        <f t="shared" si="11"/>
        <v>1983</v>
      </c>
      <c r="C60" s="1">
        <v>1</v>
      </c>
      <c r="D60" s="2">
        <v>3.2199999999999999E-2</v>
      </c>
      <c r="E60" s="4">
        <f t="shared" si="6"/>
        <v>1.8426178277895611</v>
      </c>
      <c r="F60" s="2"/>
      <c r="G60" s="2">
        <v>0.22559999999999999</v>
      </c>
      <c r="H60">
        <f t="shared" si="12"/>
        <v>0</v>
      </c>
      <c r="I60">
        <f t="shared" si="12"/>
        <v>39422804</v>
      </c>
      <c r="J60">
        <v>0</v>
      </c>
      <c r="K60">
        <v>-100000</v>
      </c>
      <c r="L60" s="5">
        <f t="shared" si="10"/>
        <v>0</v>
      </c>
      <c r="M60" s="5">
        <f t="shared" si="1"/>
        <v>48216589</v>
      </c>
      <c r="N60" s="3">
        <f t="shared" si="2"/>
        <v>48216589</v>
      </c>
      <c r="O60" s="3">
        <f t="shared" si="3"/>
        <v>0</v>
      </c>
      <c r="P60" s="3">
        <f t="shared" si="4"/>
        <v>16962037.080268912</v>
      </c>
      <c r="Q60" s="6">
        <f t="shared" si="8"/>
        <v>16962037</v>
      </c>
    </row>
    <row r="61" spans="1:17" x14ac:dyDescent="0.25">
      <c r="A61">
        <f t="shared" si="11"/>
        <v>85</v>
      </c>
      <c r="B61">
        <f t="shared" si="11"/>
        <v>1984</v>
      </c>
      <c r="C61" s="1">
        <v>1</v>
      </c>
      <c r="D61" s="2">
        <v>4.2999999999999997E-2</v>
      </c>
      <c r="E61" s="4">
        <f t="shared" si="6"/>
        <v>1.88641015345552</v>
      </c>
      <c r="F61" s="2"/>
      <c r="G61" s="2">
        <v>6.2700000000000006E-2</v>
      </c>
      <c r="H61">
        <f t="shared" si="12"/>
        <v>0</v>
      </c>
      <c r="I61">
        <f t="shared" si="12"/>
        <v>48216589</v>
      </c>
      <c r="J61">
        <v>0</v>
      </c>
      <c r="K61">
        <v>-100000</v>
      </c>
      <c r="L61" s="5">
        <f t="shared" si="10"/>
        <v>0</v>
      </c>
      <c r="M61" s="5">
        <f t="shared" si="1"/>
        <v>51139769</v>
      </c>
      <c r="N61" s="3">
        <f t="shared" si="2"/>
        <v>51139769</v>
      </c>
      <c r="O61" s="3">
        <f t="shared" si="3"/>
        <v>0</v>
      </c>
      <c r="P61" s="3">
        <f t="shared" si="4"/>
        <v>17717429.707201198</v>
      </c>
      <c r="Q61" s="6">
        <f t="shared" si="8"/>
        <v>17717430</v>
      </c>
    </row>
    <row r="62" spans="1:17" x14ac:dyDescent="0.25">
      <c r="A62">
        <f t="shared" si="11"/>
        <v>86</v>
      </c>
      <c r="B62">
        <f t="shared" si="11"/>
        <v>1985</v>
      </c>
      <c r="C62" s="1">
        <v>1</v>
      </c>
      <c r="D62" s="2">
        <v>3.5499999999999997E-2</v>
      </c>
      <c r="E62" s="4">
        <f t="shared" si="6"/>
        <v>1.9225798290599894</v>
      </c>
      <c r="F62" s="2"/>
      <c r="G62" s="2">
        <v>0.31730000000000003</v>
      </c>
      <c r="H62">
        <f t="shared" si="12"/>
        <v>0</v>
      </c>
      <c r="I62">
        <f t="shared" si="12"/>
        <v>51139769</v>
      </c>
      <c r="J62">
        <v>0</v>
      </c>
      <c r="K62">
        <v>-100000</v>
      </c>
      <c r="L62" s="5">
        <f t="shared" si="10"/>
        <v>0</v>
      </c>
      <c r="M62" s="5">
        <f t="shared" si="1"/>
        <v>67266418</v>
      </c>
      <c r="N62" s="3">
        <f t="shared" si="2"/>
        <v>67266418</v>
      </c>
      <c r="O62" s="3">
        <f t="shared" si="3"/>
        <v>0</v>
      </c>
      <c r="P62" s="3">
        <f t="shared" si="4"/>
        <v>23016109.716200769</v>
      </c>
      <c r="Q62" s="6">
        <f t="shared" si="8"/>
        <v>23016110</v>
      </c>
    </row>
    <row r="63" spans="1:17" x14ac:dyDescent="0.25">
      <c r="A63">
        <f t="shared" si="11"/>
        <v>87</v>
      </c>
      <c r="B63">
        <f t="shared" si="11"/>
        <v>1986</v>
      </c>
      <c r="C63" s="1">
        <v>1</v>
      </c>
      <c r="D63" s="2">
        <v>1.9099999999999999E-2</v>
      </c>
      <c r="E63" s="4">
        <f t="shared" si="6"/>
        <v>1.9420470418073377</v>
      </c>
      <c r="F63" s="2"/>
      <c r="G63" s="2">
        <v>0.1867</v>
      </c>
      <c r="H63">
        <f t="shared" si="12"/>
        <v>0</v>
      </c>
      <c r="I63">
        <f t="shared" si="12"/>
        <v>67266418</v>
      </c>
      <c r="J63">
        <v>0</v>
      </c>
      <c r="K63">
        <v>-100000</v>
      </c>
      <c r="L63" s="5">
        <f t="shared" si="10"/>
        <v>0</v>
      </c>
      <c r="M63" s="5">
        <f t="shared" si="1"/>
        <v>79725058</v>
      </c>
      <c r="N63" s="3">
        <f t="shared" si="2"/>
        <v>79725058</v>
      </c>
      <c r="O63" s="3">
        <f t="shared" si="3"/>
        <v>0</v>
      </c>
      <c r="P63" s="3">
        <f t="shared" si="4"/>
        <v>27098498.721157044</v>
      </c>
      <c r="Q63" s="6">
        <f t="shared" si="8"/>
        <v>27098499</v>
      </c>
    </row>
    <row r="64" spans="1:17" x14ac:dyDescent="0.25">
      <c r="A64">
        <f>A63+1</f>
        <v>88</v>
      </c>
      <c r="B64">
        <f t="shared" si="11"/>
        <v>1987</v>
      </c>
      <c r="C64" s="1">
        <v>1</v>
      </c>
      <c r="D64" s="2">
        <v>3.6600000000000001E-2</v>
      </c>
      <c r="E64" s="4">
        <f t="shared" si="6"/>
        <v>1.9793578310246529</v>
      </c>
      <c r="F64" s="2"/>
      <c r="G64" s="2">
        <v>5.2499999999999998E-2</v>
      </c>
      <c r="H64">
        <f t="shared" si="12"/>
        <v>0</v>
      </c>
      <c r="I64">
        <f t="shared" si="12"/>
        <v>79725058</v>
      </c>
      <c r="J64">
        <v>0</v>
      </c>
      <c r="K64">
        <v>-100000</v>
      </c>
      <c r="L64" s="5">
        <f t="shared" si="10"/>
        <v>0</v>
      </c>
      <c r="M64" s="5">
        <f t="shared" si="1"/>
        <v>83810624</v>
      </c>
      <c r="N64" s="3">
        <f t="shared" si="2"/>
        <v>83810624</v>
      </c>
      <c r="O64" s="3">
        <f t="shared" si="3"/>
        <v>0</v>
      </c>
      <c r="P64" s="3">
        <f t="shared" si="4"/>
        <v>28130432.379509136</v>
      </c>
      <c r="Q64" s="6">
        <f t="shared" si="8"/>
        <v>28130432</v>
      </c>
    </row>
    <row r="65" spans="1:17" x14ac:dyDescent="0.25">
      <c r="A65">
        <f t="shared" si="11"/>
        <v>89</v>
      </c>
      <c r="B65">
        <f t="shared" si="11"/>
        <v>1988</v>
      </c>
      <c r="C65" s="1">
        <v>1</v>
      </c>
      <c r="D65" s="2">
        <v>4.0800000000000003E-2</v>
      </c>
      <c r="E65" s="4">
        <f t="shared" si="6"/>
        <v>2.0209654090197038</v>
      </c>
      <c r="F65" s="2"/>
      <c r="G65" s="2">
        <v>0.1661</v>
      </c>
      <c r="H65">
        <f t="shared" si="12"/>
        <v>0</v>
      </c>
      <c r="I65">
        <f t="shared" si="12"/>
        <v>83810624</v>
      </c>
      <c r="J65">
        <v>0</v>
      </c>
      <c r="K65">
        <v>-100000</v>
      </c>
      <c r="L65" s="5">
        <f t="shared" si="10"/>
        <v>0</v>
      </c>
      <c r="M65" s="5">
        <f t="shared" si="1"/>
        <v>97631569</v>
      </c>
      <c r="N65" s="3">
        <f t="shared" si="2"/>
        <v>97631569</v>
      </c>
      <c r="O65" s="3">
        <f t="shared" si="3"/>
        <v>0</v>
      </c>
      <c r="P65" s="3">
        <f t="shared" si="4"/>
        <v>32318002.949819017</v>
      </c>
      <c r="Q65" s="6">
        <f t="shared" si="8"/>
        <v>32318003</v>
      </c>
    </row>
    <row r="66" spans="1:17" x14ac:dyDescent="0.25">
      <c r="A66">
        <f t="shared" si="11"/>
        <v>90</v>
      </c>
      <c r="B66">
        <f t="shared" si="11"/>
        <v>1989</v>
      </c>
      <c r="C66" s="1">
        <v>1</v>
      </c>
      <c r="D66" s="2">
        <v>4.8300000000000003E-2</v>
      </c>
      <c r="E66" s="4">
        <f t="shared" si="6"/>
        <v>2.0702415353122561</v>
      </c>
      <c r="F66" s="2"/>
      <c r="G66" s="2">
        <v>0.31690000000000002</v>
      </c>
      <c r="H66">
        <f t="shared" si="12"/>
        <v>0</v>
      </c>
      <c r="I66">
        <f t="shared" si="12"/>
        <v>97631569</v>
      </c>
      <c r="J66">
        <v>0</v>
      </c>
      <c r="K66">
        <v>-100000</v>
      </c>
      <c r="L66" s="5">
        <f t="shared" si="10"/>
        <v>0</v>
      </c>
      <c r="M66" s="5">
        <f t="shared" si="1"/>
        <v>128471013</v>
      </c>
      <c r="N66" s="3">
        <f t="shared" si="2"/>
        <v>128471013</v>
      </c>
      <c r="O66" s="3">
        <f t="shared" si="3"/>
        <v>0</v>
      </c>
      <c r="P66" s="3">
        <f t="shared" si="4"/>
        <v>41843943.39090132</v>
      </c>
      <c r="Q66" s="6">
        <f t="shared" si="8"/>
        <v>41843943</v>
      </c>
    </row>
  </sheetData>
  <mergeCells count="2"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E94B-D587-4E8F-83BD-810C7F304544}">
  <dimension ref="A1:Q66"/>
  <sheetViews>
    <sheetView workbookViewId="0">
      <selection activeCell="I9" sqref="I9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6" width="8.85546875" bestFit="1" customWidth="1"/>
    <col min="7" max="7" width="8.14062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2.710937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2" t="s">
        <v>13</v>
      </c>
      <c r="M1" s="12"/>
      <c r="N1" s="12"/>
      <c r="O1" s="12" t="s">
        <v>12</v>
      </c>
      <c r="P1" s="12"/>
      <c r="Q1" s="12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100000</v>
      </c>
      <c r="J3">
        <v>0</v>
      </c>
      <c r="K3">
        <v>0</v>
      </c>
      <c r="L3" s="5">
        <f>ROUND(H3*(1+(F3*C3))+(J3*C3),0)</f>
        <v>0</v>
      </c>
      <c r="M3" s="5">
        <f>ROUND((I3*(1+(G3*C3))+(K3*C3)),0)</f>
        <v>104183</v>
      </c>
      <c r="N3" s="3">
        <f>L3+M3</f>
        <v>104183</v>
      </c>
      <c r="O3" s="3">
        <f>L3/(1+E3)</f>
        <v>0</v>
      </c>
      <c r="P3" s="3">
        <f>M3/(1+E3)</f>
        <v>103831.63375138582</v>
      </c>
      <c r="Q3" s="6">
        <f>ROUND(O3+P3,0)</f>
        <v>103832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104183</v>
      </c>
      <c r="J4">
        <v>0</v>
      </c>
      <c r="K4">
        <v>-75000</v>
      </c>
      <c r="L4" s="5">
        <f t="shared" ref="L4" si="0">ROUND(H4*(1+(F4*C4))+(J4*C4),0)</f>
        <v>0</v>
      </c>
      <c r="M4" s="5">
        <f t="shared" ref="M4:M6" si="1">ROUND((I4*(1+(G4*C4))+(K4*C4)),0)</f>
        <v>68241</v>
      </c>
      <c r="N4" s="3">
        <f t="shared" ref="N4:N6" si="2">L4+M4</f>
        <v>68241</v>
      </c>
      <c r="O4" s="3">
        <f t="shared" ref="O4:O6" si="3">L4/(1+E4)</f>
        <v>0</v>
      </c>
      <c r="P4" s="3">
        <f t="shared" ref="P4:P6" si="4">M4/(1+E4)</f>
        <v>69337.689954966831</v>
      </c>
      <c r="Q4" s="6">
        <f>ROUND(O4+P4,0)</f>
        <v>69338</v>
      </c>
    </row>
    <row r="5" spans="1:17" x14ac:dyDescent="0.25">
      <c r="A5">
        <f t="shared" ref="A5:B6" si="5">A4+1</f>
        <v>29</v>
      </c>
      <c r="B5">
        <f t="shared" si="5"/>
        <v>1928</v>
      </c>
      <c r="C5" s="1">
        <v>1</v>
      </c>
      <c r="D5" s="2">
        <v>-1.15E-2</v>
      </c>
      <c r="E5" s="4">
        <f t="shared" ref="E5:E6" si="6">((((E4+100)/100)*((D5+100)/100))-1)*10000/100</f>
        <v>-2.731483081328534E-2</v>
      </c>
      <c r="F5" s="2">
        <v>6.2199999999999998E-2</v>
      </c>
      <c r="G5" s="2">
        <v>0.43609999999999999</v>
      </c>
      <c r="H5">
        <f t="shared" ref="H5:I6" si="7">L4</f>
        <v>0</v>
      </c>
      <c r="I5">
        <f t="shared" si="7"/>
        <v>68241</v>
      </c>
      <c r="J5">
        <v>0</v>
      </c>
      <c r="K5">
        <v>-75000</v>
      </c>
      <c r="L5" s="5">
        <f>ROUND(H5*(1+(F5*C5))+(J5*C5),0)</f>
        <v>0</v>
      </c>
      <c r="M5" s="5">
        <f t="shared" si="1"/>
        <v>23001</v>
      </c>
      <c r="N5" s="3">
        <f t="shared" si="2"/>
        <v>23001</v>
      </c>
      <c r="O5" s="3">
        <f>L5/(1+E5)</f>
        <v>0</v>
      </c>
      <c r="P5" s="3">
        <f t="shared" si="4"/>
        <v>23646.911383702587</v>
      </c>
      <c r="Q5" s="6">
        <f>ROUND(O5+P5,0)</f>
        <v>23647</v>
      </c>
    </row>
    <row r="6" spans="1:17" x14ac:dyDescent="0.25">
      <c r="A6">
        <f t="shared" si="5"/>
        <v>30</v>
      </c>
      <c r="B6">
        <f t="shared" si="5"/>
        <v>1929</v>
      </c>
      <c r="C6" s="1">
        <v>1</v>
      </c>
      <c r="D6" s="2">
        <v>0</v>
      </c>
      <c r="E6" s="4">
        <f t="shared" si="6"/>
        <v>-2.731483081328534E-2</v>
      </c>
      <c r="F6" s="2">
        <v>6.2199999999999998E-2</v>
      </c>
      <c r="G6" s="2">
        <v>-8.4199999999999997E-2</v>
      </c>
      <c r="H6">
        <f t="shared" si="7"/>
        <v>0</v>
      </c>
      <c r="I6">
        <f t="shared" si="7"/>
        <v>23001</v>
      </c>
      <c r="J6">
        <v>0</v>
      </c>
      <c r="K6">
        <v>-75000</v>
      </c>
      <c r="L6" s="5">
        <f>ROUND(H6*(1+(F6*C6))+(J6*C6),0)</f>
        <v>0</v>
      </c>
      <c r="M6" s="5">
        <f t="shared" si="1"/>
        <v>-53936</v>
      </c>
      <c r="N6" s="3">
        <f t="shared" si="2"/>
        <v>-53936</v>
      </c>
      <c r="O6" s="3">
        <f t="shared" si="3"/>
        <v>0</v>
      </c>
      <c r="P6" s="3">
        <f t="shared" si="4"/>
        <v>-55450.624424650356</v>
      </c>
      <c r="Q6" s="6">
        <f t="shared" ref="Q6" si="8">ROUND(O6+P6,0)</f>
        <v>-55451</v>
      </c>
    </row>
    <row r="7" spans="1:17" x14ac:dyDescent="0.25">
      <c r="A7" s="8"/>
      <c r="B7" s="8"/>
      <c r="C7" s="9"/>
      <c r="D7" s="10"/>
      <c r="E7" s="11"/>
      <c r="F7" s="10"/>
      <c r="G7" s="10"/>
      <c r="H7" s="8"/>
      <c r="I7" s="8"/>
      <c r="J7" s="8"/>
      <c r="K7" s="8"/>
      <c r="L7" s="6"/>
      <c r="M7" s="6"/>
      <c r="N7" s="6"/>
      <c r="O7" s="6"/>
      <c r="P7" s="6"/>
      <c r="Q7" s="6"/>
    </row>
    <row r="8" spans="1:17" x14ac:dyDescent="0.25">
      <c r="A8" s="8"/>
      <c r="B8" s="8"/>
      <c r="C8" s="9"/>
      <c r="D8" s="10"/>
      <c r="E8" s="11"/>
      <c r="F8" s="10"/>
      <c r="G8" s="10"/>
      <c r="H8" s="8"/>
      <c r="I8" s="8"/>
      <c r="J8" s="8"/>
      <c r="K8" s="8"/>
      <c r="L8" s="6"/>
      <c r="M8" s="6"/>
      <c r="N8" s="6"/>
      <c r="O8" s="6"/>
      <c r="P8" s="6"/>
      <c r="Q8" s="6"/>
    </row>
    <row r="9" spans="1:17" x14ac:dyDescent="0.25">
      <c r="A9" s="8"/>
      <c r="B9" s="8"/>
      <c r="C9" s="9"/>
      <c r="D9" s="10"/>
      <c r="E9" s="11"/>
      <c r="F9" s="10"/>
      <c r="G9" s="10"/>
      <c r="H9" s="8"/>
      <c r="I9" s="8"/>
      <c r="J9" s="8"/>
      <c r="K9" s="8"/>
      <c r="L9" s="6"/>
      <c r="M9" s="6"/>
      <c r="N9" s="6"/>
      <c r="O9" s="6"/>
      <c r="P9" s="6"/>
      <c r="Q9" s="6"/>
    </row>
    <row r="10" spans="1:17" x14ac:dyDescent="0.25">
      <c r="A10" s="8"/>
      <c r="B10" s="8"/>
      <c r="C10" s="9"/>
      <c r="D10" s="10"/>
      <c r="E10" s="11"/>
      <c r="F10" s="10"/>
      <c r="G10" s="10"/>
      <c r="H10" s="8"/>
      <c r="I10" s="8"/>
      <c r="J10" s="8"/>
      <c r="K10" s="8"/>
      <c r="L10" s="6"/>
      <c r="M10" s="6"/>
      <c r="N10" s="6"/>
      <c r="O10" s="6"/>
      <c r="P10" s="6"/>
      <c r="Q10" s="6"/>
    </row>
    <row r="11" spans="1:17" x14ac:dyDescent="0.25">
      <c r="A11" s="8"/>
      <c r="B11" s="8"/>
      <c r="C11" s="9"/>
      <c r="D11" s="10"/>
      <c r="E11" s="11"/>
      <c r="F11" s="10"/>
      <c r="G11" s="10"/>
      <c r="H11" s="8"/>
      <c r="I11" s="8"/>
      <c r="J11" s="8"/>
      <c r="K11" s="8"/>
      <c r="L11" s="6"/>
      <c r="M11" s="6"/>
      <c r="N11" s="6"/>
      <c r="O11" s="6"/>
      <c r="P11" s="6"/>
      <c r="Q11" s="6"/>
    </row>
    <row r="12" spans="1:17" x14ac:dyDescent="0.25">
      <c r="A12" s="8"/>
      <c r="B12" s="8"/>
      <c r="C12" s="9"/>
      <c r="D12" s="10"/>
      <c r="E12" s="11"/>
      <c r="F12" s="10"/>
      <c r="G12" s="10"/>
      <c r="H12" s="8"/>
      <c r="I12" s="8"/>
      <c r="J12" s="8"/>
      <c r="K12" s="8"/>
      <c r="L12" s="6"/>
      <c r="M12" s="6"/>
      <c r="N12" s="6"/>
      <c r="O12" s="6"/>
      <c r="P12" s="6"/>
      <c r="Q12" s="6"/>
    </row>
    <row r="13" spans="1:17" x14ac:dyDescent="0.25">
      <c r="A13" s="8"/>
      <c r="B13" s="8"/>
      <c r="C13" s="9"/>
      <c r="D13" s="10"/>
      <c r="E13" s="11"/>
      <c r="F13" s="10"/>
      <c r="G13" s="10"/>
      <c r="H13" s="8"/>
      <c r="I13" s="8"/>
      <c r="J13" s="8"/>
      <c r="K13" s="8"/>
      <c r="L13" s="6"/>
      <c r="M13" s="6"/>
      <c r="N13" s="6"/>
      <c r="O13" s="6"/>
      <c r="P13" s="6"/>
      <c r="Q13" s="6"/>
    </row>
    <row r="14" spans="1:17" x14ac:dyDescent="0.25">
      <c r="A14" s="8"/>
      <c r="B14" s="8"/>
      <c r="C14" s="9"/>
      <c r="D14" s="10"/>
      <c r="E14" s="11"/>
      <c r="F14" s="10"/>
      <c r="G14" s="10"/>
      <c r="H14" s="8"/>
      <c r="I14" s="8"/>
      <c r="J14" s="8"/>
      <c r="K14" s="8"/>
      <c r="L14" s="6"/>
      <c r="M14" s="6"/>
      <c r="N14" s="6"/>
      <c r="O14" s="6"/>
      <c r="P14" s="6"/>
      <c r="Q14" s="6"/>
    </row>
    <row r="15" spans="1:17" x14ac:dyDescent="0.25">
      <c r="A15" s="8"/>
      <c r="B15" s="8"/>
      <c r="C15" s="9"/>
      <c r="D15" s="10"/>
      <c r="E15" s="11"/>
      <c r="F15" s="10"/>
      <c r="G15" s="10"/>
      <c r="H15" s="8"/>
      <c r="I15" s="8"/>
      <c r="J15" s="8"/>
      <c r="K15" s="8"/>
      <c r="L15" s="6"/>
      <c r="M15" s="6"/>
      <c r="N15" s="6"/>
      <c r="O15" s="6"/>
      <c r="P15" s="6"/>
      <c r="Q15" s="6"/>
    </row>
    <row r="16" spans="1:17" x14ac:dyDescent="0.25">
      <c r="A16" s="8"/>
      <c r="B16" s="8"/>
      <c r="C16" s="9"/>
      <c r="D16" s="10"/>
      <c r="E16" s="11"/>
      <c r="F16" s="10"/>
      <c r="G16" s="10"/>
      <c r="H16" s="8"/>
      <c r="I16" s="8"/>
      <c r="J16" s="8"/>
      <c r="K16" s="8"/>
      <c r="L16" s="6"/>
      <c r="M16" s="6"/>
      <c r="N16" s="6"/>
      <c r="O16" s="6"/>
      <c r="P16" s="6"/>
      <c r="Q16" s="6"/>
    </row>
    <row r="17" spans="1:17" x14ac:dyDescent="0.25">
      <c r="A17" s="8"/>
      <c r="B17" s="8"/>
      <c r="C17" s="9"/>
      <c r="D17" s="10"/>
      <c r="E17" s="11"/>
      <c r="F17" s="10"/>
      <c r="G17" s="10"/>
      <c r="H17" s="8"/>
      <c r="I17" s="8"/>
      <c r="J17" s="8"/>
      <c r="K17" s="8"/>
      <c r="L17" s="6"/>
      <c r="M17" s="6"/>
      <c r="N17" s="6"/>
      <c r="O17" s="6"/>
      <c r="P17" s="6"/>
      <c r="Q17" s="6"/>
    </row>
    <row r="18" spans="1:17" x14ac:dyDescent="0.25">
      <c r="A18" s="8"/>
      <c r="B18" s="8"/>
      <c r="C18" s="9"/>
      <c r="D18" s="10"/>
      <c r="E18" s="11"/>
      <c r="F18" s="10"/>
      <c r="G18" s="10"/>
      <c r="H18" s="8"/>
      <c r="I18" s="8"/>
      <c r="J18" s="8"/>
      <c r="K18" s="8"/>
      <c r="L18" s="6"/>
      <c r="M18" s="6"/>
      <c r="N18" s="6"/>
      <c r="O18" s="6"/>
      <c r="P18" s="6"/>
      <c r="Q18" s="6"/>
    </row>
    <row r="19" spans="1:17" x14ac:dyDescent="0.25">
      <c r="A19" s="8"/>
      <c r="B19" s="8"/>
      <c r="C19" s="9"/>
      <c r="D19" s="10"/>
      <c r="E19" s="11"/>
      <c r="F19" s="10"/>
      <c r="G19" s="10"/>
      <c r="H19" s="8"/>
      <c r="I19" s="8"/>
      <c r="J19" s="8"/>
      <c r="K19" s="8"/>
      <c r="L19" s="6"/>
      <c r="M19" s="6"/>
      <c r="N19" s="6"/>
      <c r="O19" s="6"/>
      <c r="P19" s="6"/>
      <c r="Q19" s="6"/>
    </row>
    <row r="20" spans="1:17" x14ac:dyDescent="0.25">
      <c r="A20" s="8"/>
      <c r="B20" s="8"/>
      <c r="C20" s="9"/>
      <c r="D20" s="10"/>
      <c r="E20" s="11"/>
      <c r="F20" s="10"/>
      <c r="G20" s="10"/>
      <c r="H20" s="8"/>
      <c r="I20" s="8"/>
      <c r="J20" s="8"/>
      <c r="K20" s="8"/>
      <c r="L20" s="6"/>
      <c r="M20" s="6"/>
      <c r="N20" s="6"/>
      <c r="O20" s="6"/>
      <c r="P20" s="6"/>
      <c r="Q20" s="6"/>
    </row>
    <row r="21" spans="1:17" x14ac:dyDescent="0.25">
      <c r="A21" s="8"/>
      <c r="B21" s="8"/>
      <c r="C21" s="9"/>
      <c r="D21" s="10"/>
      <c r="E21" s="11"/>
      <c r="F21" s="10"/>
      <c r="G21" s="10"/>
      <c r="H21" s="8"/>
      <c r="I21" s="8"/>
      <c r="J21" s="8"/>
      <c r="K21" s="8"/>
      <c r="L21" s="6"/>
      <c r="M21" s="6"/>
      <c r="N21" s="6"/>
      <c r="O21" s="6"/>
      <c r="P21" s="6"/>
      <c r="Q21" s="6"/>
    </row>
    <row r="22" spans="1:17" x14ac:dyDescent="0.25">
      <c r="A22" s="8"/>
      <c r="B22" s="8"/>
      <c r="C22" s="9"/>
      <c r="D22" s="10"/>
      <c r="E22" s="11"/>
      <c r="F22" s="10"/>
      <c r="G22" s="10"/>
      <c r="H22" s="8"/>
      <c r="I22" s="8"/>
      <c r="J22" s="8"/>
      <c r="K22" s="8"/>
      <c r="L22" s="6"/>
      <c r="M22" s="6"/>
      <c r="N22" s="6"/>
      <c r="O22" s="6"/>
      <c r="P22" s="6"/>
      <c r="Q22" s="6"/>
    </row>
    <row r="23" spans="1:17" x14ac:dyDescent="0.25">
      <c r="A23" s="8"/>
      <c r="B23" s="8"/>
      <c r="C23" s="9"/>
      <c r="D23" s="10"/>
      <c r="E23" s="11"/>
      <c r="F23" s="10"/>
      <c r="G23" s="10"/>
      <c r="H23" s="8"/>
      <c r="I23" s="8"/>
      <c r="J23" s="8"/>
      <c r="K23" s="8"/>
      <c r="L23" s="6"/>
      <c r="M23" s="6"/>
      <c r="N23" s="6"/>
      <c r="O23" s="6"/>
      <c r="P23" s="6"/>
      <c r="Q23" s="6"/>
    </row>
    <row r="24" spans="1:17" x14ac:dyDescent="0.25">
      <c r="A24" s="8"/>
      <c r="B24" s="8"/>
      <c r="C24" s="9"/>
      <c r="D24" s="10"/>
      <c r="E24" s="11"/>
      <c r="F24" s="10"/>
      <c r="G24" s="10"/>
      <c r="H24" s="8"/>
      <c r="I24" s="8"/>
      <c r="J24" s="8"/>
      <c r="K24" s="8"/>
      <c r="L24" s="6"/>
      <c r="M24" s="6"/>
      <c r="N24" s="6"/>
      <c r="O24" s="6"/>
      <c r="P24" s="6"/>
      <c r="Q24" s="6"/>
    </row>
    <row r="25" spans="1:17" x14ac:dyDescent="0.25">
      <c r="A25" s="8"/>
      <c r="B25" s="8"/>
      <c r="C25" s="9"/>
      <c r="D25" s="10"/>
      <c r="E25" s="11"/>
      <c r="F25" s="10"/>
      <c r="G25" s="10"/>
      <c r="H25" s="8"/>
      <c r="I25" s="8"/>
      <c r="J25" s="8"/>
      <c r="K25" s="8"/>
      <c r="L25" s="6"/>
      <c r="M25" s="6"/>
      <c r="N25" s="6"/>
      <c r="O25" s="6"/>
      <c r="P25" s="6"/>
      <c r="Q25" s="6"/>
    </row>
    <row r="26" spans="1:17" x14ac:dyDescent="0.25">
      <c r="A26" s="8"/>
      <c r="B26" s="8"/>
      <c r="C26" s="9"/>
      <c r="D26" s="10"/>
      <c r="E26" s="11"/>
      <c r="F26" s="10"/>
      <c r="G26" s="10"/>
      <c r="H26" s="8"/>
      <c r="I26" s="8"/>
      <c r="J26" s="8"/>
      <c r="K26" s="8"/>
      <c r="L26" s="6"/>
      <c r="M26" s="6"/>
      <c r="N26" s="6"/>
      <c r="O26" s="6"/>
      <c r="P26" s="6"/>
      <c r="Q26" s="6"/>
    </row>
    <row r="27" spans="1:17" x14ac:dyDescent="0.25">
      <c r="A27" s="8"/>
      <c r="B27" s="8"/>
      <c r="C27" s="9"/>
      <c r="D27" s="10"/>
      <c r="E27" s="11"/>
      <c r="F27" s="10"/>
      <c r="G27" s="10"/>
      <c r="H27" s="8"/>
      <c r="I27" s="8"/>
      <c r="J27" s="8"/>
      <c r="K27" s="8"/>
      <c r="L27" s="6"/>
      <c r="M27" s="6"/>
      <c r="N27" s="6"/>
      <c r="O27" s="6"/>
      <c r="P27" s="6"/>
      <c r="Q27" s="6"/>
    </row>
    <row r="28" spans="1:17" x14ac:dyDescent="0.25">
      <c r="A28" s="8"/>
      <c r="B28" s="8"/>
      <c r="C28" s="9"/>
      <c r="D28" s="10"/>
      <c r="E28" s="11"/>
      <c r="F28" s="10"/>
      <c r="G28" s="10"/>
      <c r="H28" s="8"/>
      <c r="I28" s="8"/>
      <c r="J28" s="8"/>
      <c r="K28" s="8"/>
      <c r="L28" s="6"/>
      <c r="M28" s="6"/>
      <c r="N28" s="6"/>
      <c r="O28" s="6"/>
      <c r="P28" s="6"/>
      <c r="Q28" s="6"/>
    </row>
    <row r="29" spans="1:17" x14ac:dyDescent="0.25">
      <c r="A29" s="8"/>
      <c r="B29" s="8"/>
      <c r="C29" s="9"/>
      <c r="D29" s="10"/>
      <c r="E29" s="11"/>
      <c r="F29" s="10"/>
      <c r="G29" s="10"/>
      <c r="H29" s="8"/>
      <c r="I29" s="8"/>
      <c r="J29" s="8"/>
      <c r="K29" s="8"/>
      <c r="L29" s="6"/>
      <c r="M29" s="6"/>
      <c r="N29" s="6"/>
      <c r="O29" s="6"/>
      <c r="P29" s="6"/>
      <c r="Q29" s="6"/>
    </row>
    <row r="30" spans="1:17" x14ac:dyDescent="0.25">
      <c r="A30" s="8"/>
      <c r="B30" s="8"/>
      <c r="C30" s="9"/>
      <c r="D30" s="10"/>
      <c r="E30" s="11"/>
      <c r="F30" s="10"/>
      <c r="G30" s="10"/>
      <c r="H30" s="8"/>
      <c r="I30" s="8"/>
      <c r="J30" s="8"/>
      <c r="K30" s="8"/>
      <c r="L30" s="6"/>
      <c r="M30" s="6"/>
      <c r="N30" s="6"/>
      <c r="O30" s="6"/>
      <c r="P30" s="6"/>
      <c r="Q30" s="6"/>
    </row>
    <row r="31" spans="1:17" x14ac:dyDescent="0.25">
      <c r="A31" s="8"/>
      <c r="B31" s="8"/>
      <c r="C31" s="9"/>
      <c r="D31" s="10"/>
      <c r="E31" s="11"/>
      <c r="F31" s="10"/>
      <c r="G31" s="10"/>
      <c r="H31" s="8"/>
      <c r="I31" s="8"/>
      <c r="J31" s="8"/>
      <c r="K31" s="8"/>
      <c r="L31" s="6"/>
      <c r="M31" s="6"/>
      <c r="N31" s="6"/>
      <c r="O31" s="6"/>
      <c r="P31" s="6"/>
      <c r="Q31" s="6"/>
    </row>
    <row r="32" spans="1:17" x14ac:dyDescent="0.25">
      <c r="A32" s="8"/>
      <c r="B32" s="8"/>
      <c r="C32" s="9"/>
      <c r="D32" s="10"/>
      <c r="E32" s="11"/>
      <c r="F32" s="10"/>
      <c r="G32" s="10"/>
      <c r="H32" s="8"/>
      <c r="I32" s="8"/>
      <c r="J32" s="8"/>
      <c r="K32" s="8"/>
      <c r="L32" s="6"/>
      <c r="M32" s="6"/>
      <c r="N32" s="6"/>
      <c r="O32" s="6"/>
      <c r="P32" s="6"/>
      <c r="Q32" s="6"/>
    </row>
    <row r="33" spans="1:17" x14ac:dyDescent="0.25">
      <c r="A33" s="8"/>
      <c r="B33" s="8"/>
      <c r="C33" s="9"/>
      <c r="D33" s="10"/>
      <c r="E33" s="11"/>
      <c r="F33" s="10"/>
      <c r="G33" s="10"/>
      <c r="H33" s="8"/>
      <c r="I33" s="8"/>
      <c r="J33" s="8"/>
      <c r="K33" s="8"/>
      <c r="L33" s="6"/>
      <c r="M33" s="6"/>
      <c r="N33" s="6"/>
      <c r="O33" s="6"/>
      <c r="P33" s="6"/>
      <c r="Q33" s="6"/>
    </row>
    <row r="34" spans="1:17" x14ac:dyDescent="0.25">
      <c r="A34" s="8"/>
      <c r="B34" s="8"/>
      <c r="C34" s="9"/>
      <c r="D34" s="10"/>
      <c r="E34" s="11"/>
      <c r="F34" s="10"/>
      <c r="G34" s="10"/>
      <c r="H34" s="8"/>
      <c r="I34" s="8"/>
      <c r="J34" s="8"/>
      <c r="K34" s="8"/>
      <c r="L34" s="6"/>
      <c r="M34" s="6"/>
      <c r="N34" s="6"/>
      <c r="O34" s="6"/>
      <c r="P34" s="6"/>
      <c r="Q34" s="6"/>
    </row>
    <row r="35" spans="1:17" x14ac:dyDescent="0.25">
      <c r="A35" s="8"/>
      <c r="B35" s="8"/>
      <c r="C35" s="9"/>
      <c r="D35" s="10"/>
      <c r="E35" s="11"/>
      <c r="F35" s="10"/>
      <c r="G35" s="10"/>
      <c r="H35" s="8"/>
      <c r="I35" s="8"/>
      <c r="J35" s="8"/>
      <c r="K35" s="8"/>
      <c r="L35" s="6"/>
      <c r="M35" s="6"/>
      <c r="N35" s="6"/>
      <c r="O35" s="6"/>
      <c r="P35" s="6"/>
      <c r="Q35" s="6"/>
    </row>
    <row r="36" spans="1:17" x14ac:dyDescent="0.25">
      <c r="A36" s="8"/>
      <c r="B36" s="8"/>
      <c r="C36" s="9"/>
      <c r="D36" s="10"/>
      <c r="E36" s="11"/>
      <c r="F36" s="10"/>
      <c r="G36" s="10"/>
      <c r="H36" s="8"/>
      <c r="I36" s="8"/>
      <c r="J36" s="8"/>
      <c r="K36" s="8"/>
      <c r="L36" s="6"/>
      <c r="M36" s="6"/>
      <c r="N36" s="6"/>
      <c r="O36" s="6"/>
      <c r="P36" s="6"/>
      <c r="Q36" s="6"/>
    </row>
    <row r="37" spans="1:17" x14ac:dyDescent="0.25">
      <c r="A37" s="8"/>
      <c r="B37" s="8"/>
      <c r="C37" s="9"/>
      <c r="D37" s="10"/>
      <c r="E37" s="11"/>
      <c r="F37" s="10"/>
      <c r="G37" s="10"/>
      <c r="H37" s="8"/>
      <c r="I37" s="8"/>
      <c r="J37" s="8"/>
      <c r="K37" s="8"/>
      <c r="L37" s="6"/>
      <c r="M37" s="6"/>
      <c r="N37" s="6"/>
      <c r="O37" s="6"/>
      <c r="P37" s="6"/>
      <c r="Q37" s="6"/>
    </row>
    <row r="38" spans="1:17" x14ac:dyDescent="0.25">
      <c r="A38" s="8"/>
      <c r="B38" s="8"/>
      <c r="C38" s="9"/>
      <c r="D38" s="10"/>
      <c r="E38" s="11"/>
      <c r="F38" s="10"/>
      <c r="G38" s="10"/>
      <c r="H38" s="8"/>
      <c r="I38" s="8"/>
      <c r="J38" s="8"/>
      <c r="K38" s="8"/>
      <c r="L38" s="6"/>
      <c r="M38" s="6"/>
      <c r="N38" s="6"/>
      <c r="O38" s="6"/>
      <c r="P38" s="6"/>
      <c r="Q38" s="6"/>
    </row>
    <row r="39" spans="1:17" x14ac:dyDescent="0.25">
      <c r="A39" s="8"/>
      <c r="B39" s="8"/>
      <c r="C39" s="9"/>
      <c r="D39" s="10"/>
      <c r="E39" s="11"/>
      <c r="F39" s="10"/>
      <c r="G39" s="10"/>
      <c r="H39" s="8"/>
      <c r="I39" s="8"/>
      <c r="J39" s="8"/>
      <c r="K39" s="8"/>
      <c r="L39" s="6"/>
      <c r="M39" s="6"/>
      <c r="N39" s="6"/>
      <c r="O39" s="6"/>
      <c r="P39" s="6"/>
      <c r="Q39" s="6"/>
    </row>
    <row r="40" spans="1:17" x14ac:dyDescent="0.25">
      <c r="A40" s="8"/>
      <c r="B40" s="8"/>
      <c r="C40" s="9"/>
      <c r="D40" s="10"/>
      <c r="E40" s="11"/>
      <c r="F40" s="10"/>
      <c r="G40" s="10"/>
      <c r="H40" s="8"/>
      <c r="I40" s="8"/>
      <c r="J40" s="8"/>
      <c r="K40" s="8"/>
      <c r="L40" s="6"/>
      <c r="M40" s="6"/>
      <c r="N40" s="6"/>
      <c r="O40" s="6"/>
      <c r="P40" s="6"/>
      <c r="Q40" s="6"/>
    </row>
    <row r="41" spans="1:17" x14ac:dyDescent="0.25">
      <c r="A41" s="8"/>
      <c r="B41" s="8"/>
      <c r="C41" s="9"/>
      <c r="D41" s="10"/>
      <c r="E41" s="11"/>
      <c r="F41" s="10"/>
      <c r="G41" s="10"/>
      <c r="H41" s="8"/>
      <c r="I41" s="8"/>
      <c r="J41" s="8"/>
      <c r="K41" s="8"/>
      <c r="L41" s="6"/>
      <c r="M41" s="6"/>
      <c r="N41" s="6"/>
      <c r="O41" s="6"/>
      <c r="P41" s="6"/>
      <c r="Q41" s="6"/>
    </row>
    <row r="42" spans="1:17" x14ac:dyDescent="0.25">
      <c r="A42" s="8"/>
      <c r="B42" s="8"/>
      <c r="C42" s="9"/>
      <c r="D42" s="10"/>
      <c r="E42" s="11"/>
      <c r="F42" s="10"/>
      <c r="G42" s="10"/>
      <c r="H42" s="8"/>
      <c r="I42" s="8"/>
      <c r="J42" s="8"/>
      <c r="K42" s="8"/>
      <c r="L42" s="6"/>
      <c r="M42" s="6"/>
      <c r="N42" s="6"/>
      <c r="O42" s="6"/>
      <c r="P42" s="6"/>
      <c r="Q42" s="6"/>
    </row>
    <row r="43" spans="1:17" x14ac:dyDescent="0.25">
      <c r="A43" s="8"/>
      <c r="B43" s="8"/>
      <c r="C43" s="9"/>
      <c r="D43" s="10"/>
      <c r="E43" s="11"/>
      <c r="F43" s="10"/>
      <c r="G43" s="10"/>
      <c r="H43" s="8"/>
      <c r="I43" s="8"/>
      <c r="J43" s="8"/>
      <c r="K43" s="8"/>
      <c r="L43" s="6"/>
      <c r="M43" s="6"/>
      <c r="N43" s="6"/>
      <c r="O43" s="6"/>
      <c r="P43" s="6"/>
      <c r="Q43" s="6"/>
    </row>
    <row r="44" spans="1:17" x14ac:dyDescent="0.25">
      <c r="A44" s="8"/>
      <c r="B44" s="8"/>
      <c r="C44" s="9"/>
      <c r="D44" s="10"/>
      <c r="E44" s="11"/>
      <c r="F44" s="10"/>
      <c r="G44" s="10"/>
      <c r="H44" s="8"/>
      <c r="I44" s="8"/>
      <c r="J44" s="8"/>
      <c r="K44" s="8"/>
      <c r="L44" s="6"/>
      <c r="M44" s="6"/>
      <c r="N44" s="6"/>
      <c r="O44" s="6"/>
      <c r="P44" s="6"/>
      <c r="Q44" s="6"/>
    </row>
    <row r="45" spans="1:17" x14ac:dyDescent="0.25">
      <c r="A45" s="8"/>
      <c r="B45" s="8"/>
      <c r="C45" s="9"/>
      <c r="D45" s="10"/>
      <c r="E45" s="11"/>
      <c r="F45" s="10"/>
      <c r="G45" s="10"/>
      <c r="H45" s="8"/>
      <c r="I45" s="8"/>
      <c r="J45" s="8"/>
      <c r="K45" s="8"/>
      <c r="L45" s="6"/>
      <c r="M45" s="6"/>
      <c r="N45" s="6"/>
      <c r="O45" s="6"/>
      <c r="P45" s="6"/>
      <c r="Q45" s="6"/>
    </row>
    <row r="46" spans="1:17" x14ac:dyDescent="0.25">
      <c r="A46" s="8"/>
      <c r="B46" s="8"/>
      <c r="C46" s="9"/>
      <c r="D46" s="10"/>
      <c r="E46" s="11"/>
      <c r="F46" s="10"/>
      <c r="G46" s="10"/>
      <c r="H46" s="8"/>
      <c r="I46" s="8"/>
      <c r="J46" s="8"/>
      <c r="K46" s="8"/>
      <c r="L46" s="6"/>
      <c r="M46" s="6"/>
      <c r="N46" s="6"/>
      <c r="O46" s="6"/>
      <c r="P46" s="6"/>
      <c r="Q46" s="6"/>
    </row>
    <row r="47" spans="1:17" x14ac:dyDescent="0.25">
      <c r="A47" s="8"/>
      <c r="B47" s="8"/>
      <c r="C47" s="9"/>
      <c r="D47" s="10"/>
      <c r="E47" s="11"/>
      <c r="F47" s="10"/>
      <c r="G47" s="10"/>
      <c r="H47" s="8"/>
      <c r="I47" s="8"/>
      <c r="J47" s="8"/>
      <c r="K47" s="8"/>
      <c r="L47" s="6"/>
      <c r="M47" s="6"/>
      <c r="N47" s="6"/>
      <c r="O47" s="6"/>
      <c r="P47" s="6"/>
      <c r="Q47" s="6"/>
    </row>
    <row r="48" spans="1:17" x14ac:dyDescent="0.25">
      <c r="A48" s="8"/>
      <c r="B48" s="8"/>
      <c r="C48" s="9"/>
      <c r="D48" s="10"/>
      <c r="E48" s="11"/>
      <c r="F48" s="10"/>
      <c r="G48" s="10"/>
      <c r="H48" s="8"/>
      <c r="I48" s="8"/>
      <c r="J48" s="8"/>
      <c r="K48" s="8"/>
      <c r="L48" s="6"/>
      <c r="M48" s="6"/>
      <c r="N48" s="6"/>
      <c r="O48" s="6"/>
      <c r="P48" s="6"/>
      <c r="Q48" s="6"/>
    </row>
    <row r="49" spans="1:17" x14ac:dyDescent="0.25">
      <c r="A49" s="8"/>
      <c r="B49" s="8"/>
      <c r="C49" s="9"/>
      <c r="D49" s="10"/>
      <c r="E49" s="11"/>
      <c r="F49" s="10"/>
      <c r="G49" s="10"/>
      <c r="H49" s="8"/>
      <c r="I49" s="8"/>
      <c r="J49" s="8"/>
      <c r="K49" s="8"/>
      <c r="L49" s="6"/>
      <c r="M49" s="6"/>
      <c r="N49" s="6"/>
      <c r="O49" s="6"/>
      <c r="P49" s="6"/>
      <c r="Q49" s="6"/>
    </row>
    <row r="50" spans="1:17" x14ac:dyDescent="0.25">
      <c r="A50" s="8"/>
      <c r="B50" s="8"/>
      <c r="C50" s="9"/>
      <c r="D50" s="10"/>
      <c r="E50" s="11"/>
      <c r="F50" s="10"/>
      <c r="G50" s="10"/>
      <c r="H50" s="8"/>
      <c r="I50" s="8"/>
      <c r="J50" s="8"/>
      <c r="K50" s="8"/>
      <c r="L50" s="6"/>
      <c r="M50" s="6"/>
      <c r="N50" s="6"/>
      <c r="O50" s="6"/>
      <c r="P50" s="6"/>
      <c r="Q50" s="6"/>
    </row>
    <row r="51" spans="1:17" x14ac:dyDescent="0.25">
      <c r="A51" s="8"/>
      <c r="B51" s="8"/>
      <c r="C51" s="9"/>
      <c r="D51" s="10"/>
      <c r="E51" s="11"/>
      <c r="F51" s="10"/>
      <c r="G51" s="10"/>
      <c r="H51" s="8"/>
      <c r="I51" s="8"/>
      <c r="J51" s="8"/>
      <c r="K51" s="8"/>
      <c r="L51" s="6"/>
      <c r="M51" s="6"/>
      <c r="N51" s="6"/>
      <c r="O51" s="6"/>
      <c r="P51" s="6"/>
      <c r="Q51" s="6"/>
    </row>
    <row r="52" spans="1:17" x14ac:dyDescent="0.25">
      <c r="A52" s="8"/>
      <c r="B52" s="8"/>
      <c r="C52" s="9"/>
      <c r="D52" s="10"/>
      <c r="E52" s="11"/>
      <c r="F52" s="10"/>
      <c r="G52" s="10"/>
      <c r="H52" s="8"/>
      <c r="I52" s="8"/>
      <c r="J52" s="8"/>
      <c r="K52" s="8"/>
      <c r="L52" s="6"/>
      <c r="M52" s="6"/>
      <c r="N52" s="6"/>
      <c r="O52" s="6"/>
      <c r="P52" s="6"/>
      <c r="Q52" s="6"/>
    </row>
    <row r="53" spans="1:17" x14ac:dyDescent="0.25">
      <c r="A53" s="8"/>
      <c r="B53" s="8"/>
      <c r="C53" s="9"/>
      <c r="D53" s="10"/>
      <c r="E53" s="11"/>
      <c r="F53" s="10"/>
      <c r="G53" s="10"/>
      <c r="H53" s="8"/>
      <c r="I53" s="8"/>
      <c r="J53" s="8"/>
      <c r="K53" s="8"/>
      <c r="L53" s="6"/>
      <c r="M53" s="6"/>
      <c r="N53" s="6"/>
      <c r="O53" s="6"/>
      <c r="P53" s="6"/>
      <c r="Q53" s="6"/>
    </row>
    <row r="54" spans="1:17" x14ac:dyDescent="0.25">
      <c r="A54" s="8"/>
      <c r="B54" s="8"/>
      <c r="C54" s="9"/>
      <c r="D54" s="10"/>
      <c r="E54" s="11"/>
      <c r="F54" s="10"/>
      <c r="G54" s="10"/>
      <c r="H54" s="8"/>
      <c r="I54" s="8"/>
      <c r="J54" s="8"/>
      <c r="K54" s="8"/>
      <c r="L54" s="6"/>
      <c r="M54" s="6"/>
      <c r="N54" s="6"/>
      <c r="O54" s="6"/>
      <c r="P54" s="6"/>
      <c r="Q54" s="6"/>
    </row>
    <row r="55" spans="1:17" x14ac:dyDescent="0.25">
      <c r="A55" s="8"/>
      <c r="B55" s="8"/>
      <c r="C55" s="9"/>
      <c r="D55" s="10"/>
      <c r="E55" s="11"/>
      <c r="F55" s="10"/>
      <c r="G55" s="10"/>
      <c r="H55" s="8"/>
      <c r="I55" s="8"/>
      <c r="J55" s="8"/>
      <c r="K55" s="8"/>
      <c r="L55" s="6"/>
      <c r="M55" s="6"/>
      <c r="N55" s="6"/>
      <c r="O55" s="6"/>
      <c r="P55" s="6"/>
      <c r="Q55" s="6"/>
    </row>
    <row r="56" spans="1:17" x14ac:dyDescent="0.25">
      <c r="A56" s="8"/>
      <c r="B56" s="8"/>
      <c r="C56" s="9"/>
      <c r="D56" s="10"/>
      <c r="E56" s="11"/>
      <c r="F56" s="10"/>
      <c r="G56" s="10"/>
      <c r="H56" s="8"/>
      <c r="I56" s="8"/>
      <c r="J56" s="8"/>
      <c r="K56" s="8"/>
      <c r="L56" s="6"/>
      <c r="M56" s="6"/>
      <c r="N56" s="6"/>
      <c r="O56" s="6"/>
      <c r="P56" s="6"/>
      <c r="Q56" s="6"/>
    </row>
    <row r="57" spans="1:17" x14ac:dyDescent="0.25">
      <c r="A57" s="8"/>
      <c r="B57" s="8"/>
      <c r="C57" s="9"/>
      <c r="D57" s="10"/>
      <c r="E57" s="11"/>
      <c r="F57" s="10"/>
      <c r="G57" s="10"/>
      <c r="H57" s="8"/>
      <c r="I57" s="8"/>
      <c r="J57" s="8"/>
      <c r="K57" s="8"/>
      <c r="L57" s="6"/>
      <c r="M57" s="6"/>
      <c r="N57" s="6"/>
      <c r="O57" s="6"/>
      <c r="P57" s="6"/>
      <c r="Q57" s="6"/>
    </row>
    <row r="58" spans="1:17" x14ac:dyDescent="0.25">
      <c r="A58" s="8"/>
      <c r="B58" s="8"/>
      <c r="C58" s="9"/>
      <c r="D58" s="10"/>
      <c r="E58" s="11"/>
      <c r="F58" s="10"/>
      <c r="G58" s="10"/>
      <c r="H58" s="8"/>
      <c r="I58" s="8"/>
      <c r="J58" s="8"/>
      <c r="K58" s="8"/>
      <c r="L58" s="6"/>
      <c r="M58" s="6"/>
      <c r="N58" s="6"/>
      <c r="O58" s="6"/>
      <c r="P58" s="6"/>
      <c r="Q58" s="6"/>
    </row>
    <row r="59" spans="1:17" x14ac:dyDescent="0.25">
      <c r="A59" s="8"/>
      <c r="B59" s="8"/>
      <c r="C59" s="9"/>
      <c r="D59" s="10"/>
      <c r="E59" s="11"/>
      <c r="F59" s="10"/>
      <c r="G59" s="10"/>
      <c r="H59" s="8"/>
      <c r="I59" s="8"/>
      <c r="J59" s="8"/>
      <c r="K59" s="8"/>
      <c r="L59" s="6"/>
      <c r="M59" s="6"/>
      <c r="N59" s="6"/>
      <c r="O59" s="6"/>
      <c r="P59" s="6"/>
      <c r="Q59" s="6"/>
    </row>
    <row r="60" spans="1:17" x14ac:dyDescent="0.25">
      <c r="A60" s="8"/>
      <c r="B60" s="8"/>
      <c r="C60" s="9"/>
      <c r="D60" s="10"/>
      <c r="E60" s="11"/>
      <c r="F60" s="10"/>
      <c r="G60" s="10"/>
      <c r="H60" s="8"/>
      <c r="I60" s="8"/>
      <c r="J60" s="8"/>
      <c r="K60" s="8"/>
      <c r="L60" s="6"/>
      <c r="M60" s="6"/>
      <c r="N60" s="6"/>
      <c r="O60" s="6"/>
      <c r="P60" s="6"/>
      <c r="Q60" s="6"/>
    </row>
    <row r="61" spans="1:17" x14ac:dyDescent="0.25">
      <c r="A61" s="8"/>
      <c r="B61" s="8"/>
      <c r="C61" s="9"/>
      <c r="D61" s="10"/>
      <c r="E61" s="11"/>
      <c r="F61" s="10"/>
      <c r="G61" s="10"/>
      <c r="H61" s="8"/>
      <c r="I61" s="8"/>
      <c r="J61" s="8"/>
      <c r="K61" s="8"/>
      <c r="L61" s="6"/>
      <c r="M61" s="6"/>
      <c r="N61" s="6"/>
      <c r="O61" s="6"/>
      <c r="P61" s="6"/>
      <c r="Q61" s="6"/>
    </row>
    <row r="62" spans="1:17" x14ac:dyDescent="0.25">
      <c r="A62" s="8"/>
      <c r="B62" s="8"/>
      <c r="C62" s="9"/>
      <c r="D62" s="10"/>
      <c r="E62" s="11"/>
      <c r="F62" s="10"/>
      <c r="G62" s="10"/>
      <c r="H62" s="8"/>
      <c r="I62" s="8"/>
      <c r="J62" s="8"/>
      <c r="K62" s="8"/>
      <c r="L62" s="6"/>
      <c r="M62" s="6"/>
      <c r="N62" s="6"/>
      <c r="O62" s="6"/>
      <c r="P62" s="6"/>
      <c r="Q62" s="6"/>
    </row>
    <row r="63" spans="1:17" x14ac:dyDescent="0.25">
      <c r="A63" s="8"/>
      <c r="B63" s="8"/>
      <c r="C63" s="9"/>
      <c r="D63" s="10"/>
      <c r="E63" s="11"/>
      <c r="F63" s="10"/>
      <c r="G63" s="10"/>
      <c r="H63" s="8"/>
      <c r="I63" s="8"/>
      <c r="J63" s="8"/>
      <c r="K63" s="8"/>
      <c r="L63" s="6"/>
      <c r="M63" s="6"/>
      <c r="N63" s="6"/>
      <c r="O63" s="6"/>
      <c r="P63" s="6"/>
      <c r="Q63" s="6"/>
    </row>
    <row r="64" spans="1:17" x14ac:dyDescent="0.25">
      <c r="A64" s="8"/>
      <c r="B64" s="8"/>
      <c r="C64" s="9"/>
      <c r="D64" s="10"/>
      <c r="E64" s="11"/>
      <c r="F64" s="10"/>
      <c r="G64" s="10"/>
      <c r="H64" s="8"/>
      <c r="I64" s="8"/>
      <c r="J64" s="8"/>
      <c r="K64" s="8"/>
      <c r="L64" s="6"/>
      <c r="M64" s="6"/>
      <c r="N64" s="6"/>
      <c r="O64" s="6"/>
      <c r="P64" s="6"/>
      <c r="Q64" s="6"/>
    </row>
    <row r="65" spans="1:17" x14ac:dyDescent="0.25">
      <c r="A65" s="8"/>
      <c r="B65" s="8"/>
      <c r="C65" s="9"/>
      <c r="D65" s="10"/>
      <c r="E65" s="11"/>
      <c r="F65" s="10"/>
      <c r="G65" s="10"/>
      <c r="H65" s="8"/>
      <c r="I65" s="8"/>
      <c r="J65" s="8"/>
      <c r="K65" s="8"/>
      <c r="L65" s="6"/>
      <c r="M65" s="6"/>
      <c r="N65" s="6"/>
      <c r="O65" s="6"/>
      <c r="P65" s="6"/>
      <c r="Q65" s="6"/>
    </row>
    <row r="66" spans="1:17" x14ac:dyDescent="0.25">
      <c r="A66" s="8"/>
      <c r="B66" s="8"/>
      <c r="C66" s="9"/>
      <c r="D66" s="10"/>
      <c r="E66" s="11"/>
      <c r="F66" s="10"/>
      <c r="G66" s="10"/>
      <c r="H66" s="8"/>
      <c r="I66" s="8"/>
      <c r="J66" s="8"/>
      <c r="K66" s="8"/>
      <c r="L66" s="6"/>
      <c r="M66" s="6"/>
      <c r="N66" s="6"/>
      <c r="O66" s="6"/>
      <c r="P66" s="6"/>
      <c r="Q66" s="6"/>
    </row>
  </sheetData>
  <mergeCells count="2"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1012-B650-4A3D-A30B-E20C8692D5F6}">
  <dimension ref="A1:Q16"/>
  <sheetViews>
    <sheetView tabSelected="1" workbookViewId="0">
      <selection activeCell="O14" sqref="O14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14.5703125" bestFit="1" customWidth="1"/>
    <col min="4" max="4" width="10.140625" bestFit="1" customWidth="1"/>
    <col min="5" max="6" width="8.85546875" bestFit="1" customWidth="1"/>
    <col min="7" max="7" width="8.140625" bestFit="1" customWidth="1"/>
    <col min="8" max="8" width="12.5703125" bestFit="1" customWidth="1"/>
    <col min="9" max="9" width="11.85546875" bestFit="1" customWidth="1"/>
    <col min="10" max="10" width="11.42578125" bestFit="1" customWidth="1"/>
    <col min="11" max="11" width="15.28515625" bestFit="1" customWidth="1"/>
    <col min="12" max="12" width="10.85546875" bestFit="1" customWidth="1"/>
    <col min="13" max="13" width="10.28515625" bestFit="1" customWidth="1"/>
    <col min="14" max="14" width="10.42578125" bestFit="1" customWidth="1"/>
    <col min="15" max="15" width="10.85546875" bestFit="1" customWidth="1"/>
    <col min="16" max="16" width="10.28515625" bestFit="1" customWidth="1"/>
    <col min="17" max="17" width="10.42578125" bestFit="1" customWidth="1"/>
  </cols>
  <sheetData>
    <row r="1" spans="1:17" x14ac:dyDescent="0.25">
      <c r="C1" s="1"/>
      <c r="D1" s="2"/>
      <c r="E1" s="4"/>
      <c r="F1" s="2"/>
      <c r="G1" s="2"/>
      <c r="L1" s="12" t="s">
        <v>13</v>
      </c>
      <c r="M1" s="12"/>
      <c r="N1" s="12"/>
      <c r="O1" s="12" t="s">
        <v>12</v>
      </c>
      <c r="P1" s="12"/>
      <c r="Q1" s="12"/>
    </row>
    <row r="2" spans="1:17" x14ac:dyDescent="0.25">
      <c r="A2" t="s">
        <v>11</v>
      </c>
      <c r="B2" t="s">
        <v>0</v>
      </c>
      <c r="C2" s="1" t="s">
        <v>9</v>
      </c>
      <c r="D2" s="2" t="s">
        <v>14</v>
      </c>
      <c r="E2" s="4" t="s">
        <v>15</v>
      </c>
      <c r="F2" s="2" t="s">
        <v>4</v>
      </c>
      <c r="G2" s="2" t="s">
        <v>3</v>
      </c>
      <c r="H2" t="s">
        <v>1</v>
      </c>
      <c r="I2" t="s">
        <v>2</v>
      </c>
      <c r="J2" t="s">
        <v>5</v>
      </c>
      <c r="K2" t="s">
        <v>6</v>
      </c>
      <c r="L2" s="3" t="s">
        <v>7</v>
      </c>
      <c r="M2" s="3" t="s">
        <v>8</v>
      </c>
      <c r="N2" s="3" t="s">
        <v>10</v>
      </c>
      <c r="O2" s="3" t="s">
        <v>7</v>
      </c>
      <c r="P2" s="3" t="s">
        <v>8</v>
      </c>
      <c r="Q2" s="3" t="s">
        <v>10</v>
      </c>
    </row>
    <row r="3" spans="1:17" x14ac:dyDescent="0.25">
      <c r="A3">
        <v>27</v>
      </c>
      <c r="B3">
        <v>1926</v>
      </c>
      <c r="C3" s="1">
        <f>0.36</f>
        <v>0.36</v>
      </c>
      <c r="D3" s="2">
        <v>9.4000000000000004E-3</v>
      </c>
      <c r="E3" s="4">
        <f>(((((0+100)/100)*(((D3*C3)+100)/100))-1)*10000)/100</f>
        <v>3.3839999999951687E-3</v>
      </c>
      <c r="F3" s="2">
        <v>6.2199999999999998E-2</v>
      </c>
      <c r="G3" s="2">
        <v>0.1162</v>
      </c>
      <c r="H3">
        <v>0</v>
      </c>
      <c r="I3">
        <v>92000</v>
      </c>
      <c r="J3">
        <v>0</v>
      </c>
      <c r="K3">
        <v>1000</v>
      </c>
      <c r="L3" s="5">
        <f>ROUND(H3*(1+(F3*C3))+(J3*C3),0)</f>
        <v>0</v>
      </c>
      <c r="M3" s="5">
        <f>ROUND((I3*(1+(G3*C3))+(K3*C3)),0)</f>
        <v>96209</v>
      </c>
      <c r="N3" s="3">
        <f>L3+M3</f>
        <v>96209</v>
      </c>
      <c r="O3" s="3">
        <f>L3/(1+E3)</f>
        <v>0</v>
      </c>
      <c r="P3" s="3">
        <f>M3/(1+E3)</f>
        <v>95884.526761439745</v>
      </c>
      <c r="Q3" s="6">
        <f>ROUND(O3+P3,0)</f>
        <v>95885</v>
      </c>
    </row>
    <row r="4" spans="1:17" x14ac:dyDescent="0.25">
      <c r="A4">
        <f>A3+1</f>
        <v>28</v>
      </c>
      <c r="B4">
        <f>B3+1</f>
        <v>1927</v>
      </c>
      <c r="C4" s="1">
        <v>1</v>
      </c>
      <c r="D4" s="2">
        <v>-1.9199999999999998E-2</v>
      </c>
      <c r="E4" s="4">
        <f>((((E3+100)/100)*((D4+100)/100))-1)*10000/100</f>
        <v>-1.581664972800656E-2</v>
      </c>
      <c r="F4" s="2">
        <v>6.2199999999999998E-2</v>
      </c>
      <c r="G4" s="2">
        <v>0.37490000000000001</v>
      </c>
      <c r="H4">
        <f>L3</f>
        <v>0</v>
      </c>
      <c r="I4">
        <f>M3</f>
        <v>96209</v>
      </c>
      <c r="J4">
        <v>0</v>
      </c>
      <c r="K4">
        <v>1000</v>
      </c>
      <c r="L4" s="5">
        <f t="shared" ref="L4" si="0">ROUND(H4*(1+(F4*C4))+(J4*C4),0)</f>
        <v>0</v>
      </c>
      <c r="M4" s="5">
        <f t="shared" ref="M4" si="1">ROUND((I4*(1+(G4*C4))+(K4*C4)),0)</f>
        <v>133278</v>
      </c>
      <c r="N4" s="3">
        <f t="shared" ref="N4" si="2">L4+M4</f>
        <v>133278</v>
      </c>
      <c r="O4" s="3">
        <f t="shared" ref="O4" si="3">L4/(1+E4)</f>
        <v>0</v>
      </c>
      <c r="P4" s="3">
        <f t="shared" ref="P4" si="4">M4/(1+E4)</f>
        <v>135419.88894972333</v>
      </c>
      <c r="Q4" s="6">
        <f>ROUND(O4+P4,0)</f>
        <v>135420</v>
      </c>
    </row>
    <row r="5" spans="1:17" x14ac:dyDescent="0.25">
      <c r="A5" s="8"/>
      <c r="B5" s="8"/>
      <c r="C5" s="9"/>
      <c r="D5" s="10"/>
      <c r="E5" s="11"/>
      <c r="F5" s="10"/>
      <c r="G5" s="10"/>
      <c r="H5" s="8"/>
      <c r="I5" s="8"/>
      <c r="J5" s="8"/>
      <c r="K5" s="8"/>
      <c r="L5" s="6"/>
      <c r="M5" s="6"/>
      <c r="N5" s="6"/>
      <c r="O5" s="6"/>
      <c r="P5" s="6"/>
      <c r="Q5" s="6"/>
    </row>
    <row r="6" spans="1:17" x14ac:dyDescent="0.25">
      <c r="C6" s="1"/>
      <c r="D6" s="2"/>
      <c r="E6" s="4"/>
      <c r="F6" s="2"/>
      <c r="G6" s="2"/>
      <c r="L6" s="12" t="s">
        <v>13</v>
      </c>
      <c r="M6" s="12"/>
      <c r="N6" s="12"/>
      <c r="O6" s="12" t="s">
        <v>12</v>
      </c>
      <c r="P6" s="12"/>
      <c r="Q6" s="12"/>
    </row>
    <row r="7" spans="1:17" x14ac:dyDescent="0.25">
      <c r="A7" t="s">
        <v>11</v>
      </c>
      <c r="B7" t="s">
        <v>0</v>
      </c>
      <c r="C7" s="1" t="s">
        <v>9</v>
      </c>
      <c r="D7" s="2" t="s">
        <v>14</v>
      </c>
      <c r="E7" s="4" t="s">
        <v>15</v>
      </c>
      <c r="F7" s="2" t="s">
        <v>4</v>
      </c>
      <c r="G7" s="2" t="s">
        <v>3</v>
      </c>
      <c r="H7" t="s">
        <v>1</v>
      </c>
      <c r="I7" t="s">
        <v>2</v>
      </c>
      <c r="J7" t="s">
        <v>5</v>
      </c>
      <c r="K7" t="s">
        <v>6</v>
      </c>
      <c r="L7" s="3" t="s">
        <v>7</v>
      </c>
      <c r="M7" s="3" t="s">
        <v>8</v>
      </c>
      <c r="N7" s="3" t="s">
        <v>10</v>
      </c>
      <c r="O7" s="3" t="s">
        <v>7</v>
      </c>
      <c r="P7" s="3" t="s">
        <v>8</v>
      </c>
      <c r="Q7" s="3" t="s">
        <v>10</v>
      </c>
    </row>
    <row r="8" spans="1:17" x14ac:dyDescent="0.25">
      <c r="A8">
        <v>27</v>
      </c>
      <c r="B8">
        <v>1926</v>
      </c>
      <c r="C8" s="1">
        <f>0.36</f>
        <v>0.36</v>
      </c>
      <c r="D8" s="2">
        <v>9.4000000000000004E-3</v>
      </c>
      <c r="E8" s="4">
        <f>(((((0+100)/100)*(((D8*C8)+100)/100))-1)*10000)/100</f>
        <v>3.3839999999951687E-3</v>
      </c>
      <c r="F8" s="2">
        <v>6.2199999999999998E-2</v>
      </c>
      <c r="G8" s="2">
        <v>0.1162</v>
      </c>
      <c r="H8">
        <v>0</v>
      </c>
      <c r="I8">
        <v>92000</v>
      </c>
      <c r="J8">
        <v>0</v>
      </c>
      <c r="K8">
        <v>1000</v>
      </c>
      <c r="L8" s="5">
        <f>ROUND(H8*(1+(F8*C8))+(J8*C8),0)</f>
        <v>0</v>
      </c>
      <c r="M8" s="5">
        <f>ROUND((I8*(1+(G8*C8))+(K8*C8)),0)</f>
        <v>96209</v>
      </c>
      <c r="N8" s="3">
        <f>L8+M8</f>
        <v>96209</v>
      </c>
      <c r="O8" s="3">
        <f>L8/(1+E8)</f>
        <v>0</v>
      </c>
      <c r="P8" s="3">
        <f>M8/(1+E8)</f>
        <v>95884.526761439745</v>
      </c>
      <c r="Q8" s="6">
        <f>ROUND(O8+P8,0)</f>
        <v>95885</v>
      </c>
    </row>
    <row r="9" spans="1:17" x14ac:dyDescent="0.25">
      <c r="A9">
        <f>A8+1</f>
        <v>28</v>
      </c>
      <c r="B9">
        <f>B8+1</f>
        <v>1927</v>
      </c>
      <c r="C9" s="1">
        <v>1</v>
      </c>
      <c r="D9" s="2">
        <v>-1.9199999999999998E-2</v>
      </c>
      <c r="E9" s="4">
        <f>((((E8+100)/100)*((D9+100)/100))-1)*10000/100</f>
        <v>-1.581664972800656E-2</v>
      </c>
      <c r="F9" s="2">
        <v>6.2199999999999998E-2</v>
      </c>
      <c r="G9" s="2">
        <v>0.37490000000000001</v>
      </c>
      <c r="H9">
        <f>L8</f>
        <v>0</v>
      </c>
      <c r="I9">
        <f>M8</f>
        <v>96209</v>
      </c>
      <c r="J9">
        <v>0</v>
      </c>
      <c r="K9">
        <v>1000</v>
      </c>
      <c r="L9" s="5">
        <f t="shared" ref="L9" si="5">ROUND(H9*(1+(F9*C9))+(J9*C9),0)</f>
        <v>0</v>
      </c>
      <c r="M9" s="5">
        <f t="shared" ref="M9" si="6">ROUND((I9*(1+(G9*C9))+(K9*C9)),0)</f>
        <v>133278</v>
      </c>
      <c r="N9" s="3">
        <f t="shared" ref="N9:N10" si="7">L9+M9</f>
        <v>133278</v>
      </c>
      <c r="O9" s="3">
        <f t="shared" ref="O9" si="8">L9/(1+E9)</f>
        <v>0</v>
      </c>
      <c r="P9" s="3">
        <f t="shared" ref="P9:P10" si="9">M9/(1+E9)</f>
        <v>135419.88894972333</v>
      </c>
      <c r="Q9" s="6">
        <f>ROUND(O9+P9,0)</f>
        <v>135420</v>
      </c>
    </row>
    <row r="10" spans="1:17" x14ac:dyDescent="0.25">
      <c r="A10">
        <f t="shared" ref="A10:B10" si="10">A9+1</f>
        <v>29</v>
      </c>
      <c r="B10">
        <f t="shared" si="10"/>
        <v>1928</v>
      </c>
      <c r="C10" s="1">
        <v>0.5</v>
      </c>
      <c r="D10" s="2">
        <v>-1.15E-2</v>
      </c>
      <c r="E10" s="4">
        <f t="shared" ref="E10" si="11">((((E9+100)/100)*((D10+100)/100))-1)*10000/100</f>
        <v>-2.731483081328534E-2</v>
      </c>
      <c r="F10" s="2">
        <v>6.2199999999999998E-2</v>
      </c>
      <c r="G10" s="2">
        <v>0.43609999999999999</v>
      </c>
      <c r="H10">
        <f t="shared" ref="H10:I10" si="12">L9</f>
        <v>0</v>
      </c>
      <c r="I10">
        <f t="shared" si="12"/>
        <v>133278</v>
      </c>
      <c r="J10">
        <v>0</v>
      </c>
      <c r="K10">
        <v>1000</v>
      </c>
      <c r="L10" s="5">
        <f>ROUND(H10*(1+(F10*C10))+(J10*C10),0)</f>
        <v>0</v>
      </c>
      <c r="M10" s="13">
        <f>ROUND((I10*(1+(G10*C10))+(K10*C10)),0)</f>
        <v>162839</v>
      </c>
      <c r="N10" s="3">
        <f t="shared" si="7"/>
        <v>162839</v>
      </c>
      <c r="O10" s="3">
        <f>L10/(1+E10)</f>
        <v>0</v>
      </c>
      <c r="P10" s="3">
        <f t="shared" si="9"/>
        <v>167411.82569500219</v>
      </c>
      <c r="Q10" s="6">
        <f>ROUND(O10+P10,0)</f>
        <v>167412</v>
      </c>
    </row>
    <row r="12" spans="1:17" x14ac:dyDescent="0.25">
      <c r="C12" s="1"/>
      <c r="D12" s="2"/>
      <c r="E12" s="4"/>
      <c r="F12" s="2"/>
      <c r="G12" s="2"/>
      <c r="L12" s="12" t="s">
        <v>13</v>
      </c>
      <c r="M12" s="12"/>
      <c r="N12" s="12"/>
      <c r="O12" s="12" t="s">
        <v>12</v>
      </c>
      <c r="P12" s="12"/>
      <c r="Q12" s="12"/>
    </row>
    <row r="13" spans="1:17" x14ac:dyDescent="0.25">
      <c r="A13" t="s">
        <v>11</v>
      </c>
      <c r="B13" t="s">
        <v>0</v>
      </c>
      <c r="C13" s="1" t="s">
        <v>9</v>
      </c>
      <c r="D13" s="2" t="s">
        <v>14</v>
      </c>
      <c r="E13" s="4" t="s">
        <v>15</v>
      </c>
      <c r="F13" s="2" t="s">
        <v>4</v>
      </c>
      <c r="G13" s="2" t="s">
        <v>3</v>
      </c>
      <c r="H13" t="s">
        <v>1</v>
      </c>
      <c r="I13" t="s">
        <v>2</v>
      </c>
      <c r="J13" t="s">
        <v>5</v>
      </c>
      <c r="K13" t="s">
        <v>6</v>
      </c>
      <c r="L13" s="3" t="s">
        <v>7</v>
      </c>
      <c r="M13" s="3" t="s">
        <v>8</v>
      </c>
      <c r="N13" s="3" t="s">
        <v>10</v>
      </c>
      <c r="O13" s="3" t="s">
        <v>7</v>
      </c>
      <c r="P13" s="3" t="s">
        <v>8</v>
      </c>
      <c r="Q13" s="3" t="s">
        <v>10</v>
      </c>
    </row>
    <row r="14" spans="1:17" x14ac:dyDescent="0.25">
      <c r="A14">
        <v>27</v>
      </c>
      <c r="B14">
        <v>1926</v>
      </c>
      <c r="C14" s="1">
        <f>0.36</f>
        <v>0.36</v>
      </c>
      <c r="D14" s="2">
        <v>9.4000000000000004E-3</v>
      </c>
      <c r="E14" s="4">
        <f>(((((0+100)/100)*(((D14*C14)+100)/100))-1)*10000)/100</f>
        <v>3.3839999999951687E-3</v>
      </c>
      <c r="F14" s="2">
        <v>6.2199999999999998E-2</v>
      </c>
      <c r="G14" s="2">
        <v>0.1162</v>
      </c>
      <c r="H14">
        <v>0</v>
      </c>
      <c r="I14">
        <v>92000</v>
      </c>
      <c r="J14">
        <v>0</v>
      </c>
      <c r="K14">
        <v>1000</v>
      </c>
      <c r="L14" s="5">
        <f>ROUND(H14*(1+(F14*C14))+(J14*C14),0)</f>
        <v>0</v>
      </c>
      <c r="M14" s="5">
        <f>ROUND((I14*(1+(G14*C14))+(K14*C14)),0)</f>
        <v>96209</v>
      </c>
      <c r="N14" s="3">
        <f>L14+M14</f>
        <v>96209</v>
      </c>
      <c r="O14" s="3">
        <f>L14/(1+E14)</f>
        <v>0</v>
      </c>
      <c r="P14" s="3">
        <f>M14/(1+E14)</f>
        <v>95884.526761439745</v>
      </c>
      <c r="Q14" s="6">
        <f>ROUND(O14+P14,0)</f>
        <v>95885</v>
      </c>
    </row>
    <row r="15" spans="1:17" x14ac:dyDescent="0.25">
      <c r="A15">
        <f>A14+1</f>
        <v>28</v>
      </c>
      <c r="B15">
        <f>B14+1</f>
        <v>1927</v>
      </c>
      <c r="C15" s="1">
        <v>1</v>
      </c>
      <c r="D15" s="2">
        <v>-1.9199999999999998E-2</v>
      </c>
      <c r="E15" s="4">
        <f>((((E14+100)/100)*((D15+100)/100))-1)*10000/100</f>
        <v>-1.581664972800656E-2</v>
      </c>
      <c r="F15" s="2">
        <v>6.2199999999999998E-2</v>
      </c>
      <c r="G15" s="2">
        <v>0.37490000000000001</v>
      </c>
      <c r="H15">
        <f>L14</f>
        <v>0</v>
      </c>
      <c r="I15">
        <f>M14</f>
        <v>96209</v>
      </c>
      <c r="J15">
        <v>0</v>
      </c>
      <c r="K15">
        <v>1000</v>
      </c>
      <c r="L15" s="5">
        <f t="shared" ref="L15" si="13">ROUND(H15*(1+(F15*C15))+(J15*C15),0)</f>
        <v>0</v>
      </c>
      <c r="M15" s="5">
        <f t="shared" ref="M15" si="14">ROUND((I15*(1+(G15*C15))+(K15*C15)),0)</f>
        <v>133278</v>
      </c>
      <c r="N15" s="3">
        <f t="shared" ref="N15:N16" si="15">L15+M15</f>
        <v>133278</v>
      </c>
      <c r="O15" s="3">
        <f t="shared" ref="O15" si="16">L15/(1+E15)</f>
        <v>0</v>
      </c>
      <c r="P15" s="3">
        <f t="shared" ref="P15:P16" si="17">M15/(1+E15)</f>
        <v>135419.88894972333</v>
      </c>
      <c r="Q15" s="6">
        <f>ROUND(O15+P15,0)</f>
        <v>135420</v>
      </c>
    </row>
    <row r="16" spans="1:17" x14ac:dyDescent="0.25">
      <c r="A16">
        <f t="shared" ref="A16:B16" si="18">A15+1</f>
        <v>29</v>
      </c>
      <c r="B16">
        <f t="shared" si="18"/>
        <v>1928</v>
      </c>
      <c r="C16" s="1">
        <v>1</v>
      </c>
      <c r="D16" s="2">
        <v>-1.15E-2</v>
      </c>
      <c r="E16" s="4">
        <f t="shared" ref="E16" si="19">((((E15+100)/100)*((D16+100)/100))-1)*10000/100</f>
        <v>-2.731483081328534E-2</v>
      </c>
      <c r="F16" s="2">
        <v>6.2199999999999998E-2</v>
      </c>
      <c r="G16" s="2">
        <v>0.43609999999999999</v>
      </c>
      <c r="H16">
        <f t="shared" ref="H16" si="20">L15</f>
        <v>0</v>
      </c>
      <c r="I16">
        <f t="shared" ref="I16" si="21">M15</f>
        <v>133278</v>
      </c>
      <c r="J16">
        <v>0</v>
      </c>
      <c r="K16">
        <v>1000</v>
      </c>
      <c r="L16" s="5">
        <f>ROUND(H16*(1+(F16*C16))+(J16*C16),0)</f>
        <v>0</v>
      </c>
      <c r="M16" s="5">
        <f>ROUND((I16*(1+(G16*C16))+(K16*C16)),0)</f>
        <v>192401</v>
      </c>
      <c r="N16" s="3">
        <f t="shared" si="15"/>
        <v>192401</v>
      </c>
      <c r="O16" s="3">
        <f>L16/(1+E16)</f>
        <v>0</v>
      </c>
      <c r="P16" s="3">
        <f t="shared" si="17"/>
        <v>197803.98231101959</v>
      </c>
      <c r="Q16" s="6">
        <f>ROUND(O16+P16,0)</f>
        <v>197804</v>
      </c>
    </row>
  </sheetData>
  <mergeCells count="6">
    <mergeCell ref="L1:N1"/>
    <mergeCell ref="O1:Q1"/>
    <mergeCell ref="L6:N6"/>
    <mergeCell ref="O6:Q6"/>
    <mergeCell ref="L12:N12"/>
    <mergeCell ref="O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BasicDebt&amp;SP500</vt:lpstr>
      <vt:lpstr>SP500Withdraws</vt:lpstr>
      <vt:lpstr>MBAPlan-1926Simulation</vt:lpstr>
      <vt:lpstr>MBAPlanRetire@50-1926Simulation</vt:lpstr>
      <vt:lpstr>SP500-DippingBelowZero</vt:lpstr>
      <vt:lpstr>HalfStepComparisons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Brewster</dc:creator>
  <cp:lastModifiedBy>Brett Brewster</cp:lastModifiedBy>
  <dcterms:created xsi:type="dcterms:W3CDTF">2020-12-17T20:27:41Z</dcterms:created>
  <dcterms:modified xsi:type="dcterms:W3CDTF">2020-12-17T23:36:16Z</dcterms:modified>
</cp:coreProperties>
</file>