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4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<sst xmlns="http://schemas.openxmlformats.org/spreadsheetml/2006/main" count="705">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</sst>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"/>
    <numFmt numFmtId="177" formatCode="0.0000_ "/>
    <numFmt numFmtId="178" formatCode="0.000_ "/>
    <numFmt numFmtId="179" formatCode="0.00_ "/>
    <numFmt numFmtId="180" formatCode="0_ "/>
    <numFmt numFmtId="181" formatCode="0_);[Red]\(0\)"/>
    <numFmt numFmtId="182" formatCode="0.0_);[Red]\(0.0\)"/>
    <numFmt numFmtId="183" formatCode="0.00_);[Red]\(0.00\)"/>
    <numFmt numFmtId="184" formatCode="0.0_ 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51" fillId="0" borderId="0" applyFont="0" applyFill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62" fillId="29" borderId="141" applyNumberFormat="0" applyAlignment="0" applyProtection="0">
      <alignment vertical="center"/>
    </xf>
    <xf numFmtId="44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43" fontId="51" fillId="0" borderId="0" applyFont="0" applyFill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1" fillId="17" borderId="139" applyNumberFormat="0" applyFont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2" fillId="0" borderId="138" applyNumberFormat="0" applyFill="0" applyAlignment="0" applyProtection="0">
      <alignment vertical="center"/>
    </xf>
    <xf numFmtId="0" fontId="59" fillId="0" borderId="138" applyNumberFormat="0" applyFill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56" fillId="0" borderId="144" applyNumberFormat="0" applyFill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8" fillId="32" borderId="145" applyNumberFormat="0" applyAlignment="0" applyProtection="0">
      <alignment vertical="center"/>
    </xf>
    <xf numFmtId="0" fontId="63" fillId="32" borderId="141" applyNumberFormat="0" applyAlignment="0" applyProtection="0">
      <alignment vertical="center"/>
    </xf>
    <xf numFmtId="0" fontId="58" fillId="24" borderId="140" applyNumberFormat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60" fillId="39" borderId="0" applyNumberFormat="0" applyBorder="0" applyAlignment="0" applyProtection="0">
      <alignment vertical="center"/>
    </xf>
    <xf numFmtId="0" fontId="64" fillId="0" borderId="142" applyNumberFormat="0" applyFill="0" applyAlignment="0" applyProtection="0">
      <alignment vertical="center"/>
    </xf>
    <xf numFmtId="0" fontId="67" fillId="0" borderId="14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38" borderId="0" applyNumberFormat="0" applyBorder="0" applyAlignment="0" applyProtection="0">
      <alignment vertical="center"/>
    </xf>
    <xf numFmtId="0" fontId="55" fillId="43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60" fillId="40" borderId="0" applyNumberFormat="0" applyBorder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3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7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7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6" fontId="2" fillId="3" borderId="21" xfId="31" applyNumberFormat="1" applyBorder="1" applyAlignment="1" applyProtection="1">
      <alignment horizontal="center" vertical="center"/>
    </xf>
    <xf numFmtId="178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8" fontId="2" fillId="3" borderId="23" xfId="31" applyNumberFormat="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6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8" fontId="2" fillId="3" borderId="26" xfId="31" applyNumberFormat="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0" fontId="2" fillId="3" borderId="9" xfId="31" applyNumberFormat="1" applyBorder="1" applyAlignment="1" applyProtection="1">
      <alignment horizontal="center" vertical="center"/>
    </xf>
    <xf numFmtId="180" fontId="2" fillId="3" borderId="1" xfId="31" applyNumberFormat="1" applyBorder="1" applyAlignment="1" applyProtection="1">
      <alignment horizontal="center" vertical="center"/>
    </xf>
    <xf numFmtId="180" fontId="2" fillId="3" borderId="2" xfId="31" applyNumberFormat="1" applyBorder="1" applyAlignment="1" applyProtection="1">
      <alignment horizontal="center" vertical="center"/>
    </xf>
    <xf numFmtId="180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0" fontId="2" fillId="3" borderId="29" xfId="31" applyNumberFormat="1" applyBorder="1" applyAlignment="1" applyProtection="1">
      <alignment horizontal="center" vertical="center"/>
    </xf>
    <xf numFmtId="180" fontId="2" fillId="3" borderId="30" xfId="31" applyNumberFormat="1" applyBorder="1" applyAlignment="1" applyProtection="1">
      <alignment horizontal="center" vertical="center"/>
    </xf>
    <xf numFmtId="180" fontId="2" fillId="3" borderId="49" xfId="31" applyNumberFormat="1" applyBorder="1" applyAlignment="1" applyProtection="1">
      <alignment horizontal="center" vertical="center"/>
    </xf>
    <xf numFmtId="180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0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0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1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1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1" fontId="18" fillId="9" borderId="31" xfId="0" applyNumberFormat="1" applyFont="1" applyFill="1" applyBorder="1" applyAlignment="1" applyProtection="1">
      <alignment horizontal="center" vertical="center"/>
      <protection locked="0"/>
    </xf>
    <xf numFmtId="181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1" fontId="18" fillId="9" borderId="33" xfId="0" applyNumberFormat="1" applyFont="1" applyFill="1" applyBorder="1" applyAlignment="1" applyProtection="1">
      <alignment horizontal="center" vertical="center"/>
      <protection locked="0"/>
    </xf>
    <xf numFmtId="181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1" fontId="18" fillId="3" borderId="39" xfId="31" applyNumberFormat="1" applyFont="1" applyBorder="1" applyAlignment="1">
      <alignment horizontal="center" vertical="center"/>
    </xf>
    <xf numFmtId="181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1" fontId="18" fillId="3" borderId="35" xfId="31" applyNumberFormat="1" applyFont="1" applyBorder="1" applyAlignment="1">
      <alignment horizontal="center" vertical="center"/>
    </xf>
    <xf numFmtId="181" fontId="18" fillId="3" borderId="1" xfId="31" applyNumberFormat="1" applyFont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1" fontId="18" fillId="3" borderId="38" xfId="31" applyNumberFormat="1" applyFont="1" applyBorder="1" applyAlignment="1">
      <alignment horizontal="center" vertical="center"/>
    </xf>
    <xf numFmtId="181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0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0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0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1" fontId="18" fillId="9" borderId="54" xfId="0" applyNumberFormat="1" applyFont="1" applyFill="1" applyBorder="1" applyAlignment="1" applyProtection="1">
      <alignment horizontal="center" vertical="center"/>
      <protection locked="0"/>
    </xf>
    <xf numFmtId="181" fontId="18" fillId="3" borderId="62" xfId="31" applyNumberFormat="1" applyFont="1" applyBorder="1" applyAlignment="1">
      <alignment horizontal="center" vertical="center"/>
    </xf>
    <xf numFmtId="181" fontId="18" fillId="9" borderId="55" xfId="0" applyNumberFormat="1" applyFont="1" applyFill="1" applyBorder="1" applyAlignment="1" applyProtection="1">
      <alignment horizontal="center" vertical="center"/>
      <protection locked="0"/>
    </xf>
    <xf numFmtId="181" fontId="18" fillId="3" borderId="52" xfId="31" applyNumberFormat="1" applyFont="1" applyBorder="1" applyAlignment="1">
      <alignment horizontal="center" vertical="center"/>
    </xf>
    <xf numFmtId="181" fontId="18" fillId="3" borderId="50" xfId="31" applyNumberFormat="1" applyFont="1" applyBorder="1" applyAlignment="1">
      <alignment horizontal="center" vertical="center"/>
    </xf>
    <xf numFmtId="181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1" fontId="18" fillId="3" borderId="51" xfId="31" applyNumberFormat="1" applyFont="1" applyBorder="1" applyAlignment="1">
      <alignment horizontal="center" vertical="center"/>
    </xf>
    <xf numFmtId="182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1" fontId="18" fillId="3" borderId="69" xfId="31" applyNumberFormat="1" applyFont="1" applyBorder="1" applyAlignment="1">
      <alignment horizontal="center" vertical="center"/>
    </xf>
    <xf numFmtId="181" fontId="18" fillId="3" borderId="79" xfId="31" applyNumberFormat="1" applyFont="1" applyBorder="1" applyAlignment="1">
      <alignment horizontal="center" vertical="center"/>
    </xf>
    <xf numFmtId="181" fontId="18" fillId="3" borderId="46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181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0" fontId="18" fillId="3" borderId="71" xfId="31" applyNumberFormat="1" applyFont="1" applyBorder="1" applyAlignment="1">
      <alignment horizontal="center" vertical="center"/>
    </xf>
    <xf numFmtId="180" fontId="18" fillId="3" borderId="54" xfId="31" applyNumberFormat="1" applyFont="1" applyBorder="1" applyAlignment="1">
      <alignment horizontal="center" vertical="center"/>
    </xf>
    <xf numFmtId="180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1" fontId="2" fillId="3" borderId="1" xfId="31" applyNumberFormat="1" applyBorder="1" applyAlignment="1">
      <alignment horizontal="center" vertical="center" wrapText="1"/>
    </xf>
    <xf numFmtId="183" fontId="2" fillId="3" borderId="1" xfId="31" applyNumberFormat="1" applyBorder="1" applyAlignment="1">
      <alignment horizontal="center" vertical="center" wrapText="1"/>
    </xf>
    <xf numFmtId="183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84" fontId="2" fillId="3" borderId="0" xfId="31" applyNumberFormat="1">
      <alignment vertical="center"/>
    </xf>
    <xf numFmtId="184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84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84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1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0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1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1" fontId="30" fillId="5" borderId="39" xfId="0" applyNumberFormat="1" applyFont="1" applyFill="1" applyBorder="1" applyAlignment="1">
      <alignment horizontal="center" vertical="center"/>
    </xf>
    <xf numFmtId="181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1" fontId="30" fillId="5" borderId="38" xfId="0" applyNumberFormat="1" applyFont="1" applyFill="1" applyBorder="1" applyAlignment="1">
      <alignment horizontal="center" vertical="center"/>
    </xf>
    <xf numFmtId="181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1" fontId="31" fillId="3" borderId="11" xfId="0" applyNumberFormat="1" applyFont="1" applyFill="1" applyBorder="1" applyAlignment="1">
      <alignment horizontal="center" vertical="center"/>
    </xf>
    <xf numFmtId="181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1" fontId="31" fillId="3" borderId="9" xfId="0" applyNumberFormat="1" applyFont="1" applyFill="1" applyBorder="1" applyAlignment="1">
      <alignment horizontal="center" vertical="center"/>
    </xf>
    <xf numFmtId="181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1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1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1" fontId="31" fillId="3" borderId="38" xfId="0" applyNumberFormat="1" applyFont="1" applyFill="1" applyBorder="1" applyAlignment="1">
      <alignment horizontal="center" vertical="center"/>
    </xf>
    <xf numFmtId="181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1" fontId="31" fillId="13" borderId="39" xfId="0" applyNumberFormat="1" applyFont="1" applyFill="1" applyBorder="1" applyAlignment="1">
      <alignment horizontal="center" vertical="center"/>
    </xf>
    <xf numFmtId="181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1" fontId="31" fillId="13" borderId="38" xfId="0" applyNumberFormat="1" applyFont="1" applyFill="1" applyBorder="1" applyAlignment="1">
      <alignment horizontal="center" vertical="center"/>
    </xf>
    <xf numFmtId="181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1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1" fontId="36" fillId="14" borderId="84" xfId="0" applyNumberFormat="1" applyFont="1" applyFill="1" applyBorder="1" applyAlignment="1">
      <alignment horizontal="center" vertical="center" wrapText="1"/>
    </xf>
    <xf numFmtId="181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1" fontId="36" fillId="14" borderId="88" xfId="0" applyNumberFormat="1" applyFont="1" applyFill="1" applyBorder="1" applyAlignment="1">
      <alignment horizontal="center" vertical="center" wrapText="1"/>
    </xf>
    <xf numFmtId="181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1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1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1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1" fontId="2" fillId="9" borderId="51" xfId="0" applyNumberFormat="1" applyFont="1" applyFill="1" applyBorder="1" applyAlignment="1" applyProtection="1">
      <alignment horizontal="center" vertical="center"/>
      <protection locked="0"/>
    </xf>
    <xf numFmtId="181" fontId="37" fillId="14" borderId="34" xfId="0" applyNumberFormat="1" applyFont="1" applyFill="1" applyBorder="1" applyAlignment="1">
      <alignment horizontal="center" vertical="center"/>
    </xf>
    <xf numFmtId="181" fontId="37" fillId="14" borderId="35" xfId="0" applyNumberFormat="1" applyFont="1" applyFill="1" applyBorder="1" applyAlignment="1">
      <alignment horizontal="center" vertical="center"/>
    </xf>
    <xf numFmtId="181" fontId="2" fillId="9" borderId="64" xfId="0" applyNumberFormat="1" applyFont="1" applyFill="1" applyBorder="1" applyAlignment="1" applyProtection="1">
      <alignment horizontal="center" vertical="center"/>
      <protection locked="0"/>
    </xf>
    <xf numFmtId="181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1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1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1" fontId="30" fillId="5" borderId="32" xfId="0" applyNumberFormat="1" applyFont="1" applyFill="1" applyBorder="1" applyAlignment="1">
      <alignment horizontal="center" vertical="center"/>
    </xf>
    <xf numFmtId="181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1" fontId="30" fillId="5" borderId="26" xfId="0" applyNumberFormat="1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181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1" fontId="31" fillId="3" borderId="40" xfId="0" applyNumberFormat="1" applyFont="1" applyFill="1" applyBorder="1" applyAlignment="1">
      <alignment horizontal="center" vertical="center"/>
    </xf>
    <xf numFmtId="181" fontId="41" fillId="3" borderId="40" xfId="0" applyNumberFormat="1" applyFont="1" applyFill="1" applyBorder="1" applyAlignment="1">
      <alignment horizontal="center" vertical="center"/>
    </xf>
    <xf numFmtId="181" fontId="32" fillId="3" borderId="40" xfId="0" applyNumberFormat="1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181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1" fontId="31" fillId="3" borderId="1" xfId="0" applyNumberFormat="1" applyFont="1" applyFill="1" applyBorder="1" applyAlignment="1">
      <alignment horizontal="center" vertical="center"/>
    </xf>
    <xf numFmtId="181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1" fontId="42" fillId="3" borderId="1" xfId="0" applyNumberFormat="1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181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1" fontId="31" fillId="3" borderId="30" xfId="0" applyNumberFormat="1" applyFont="1" applyFill="1" applyBorder="1" applyAlignment="1">
      <alignment horizontal="center" vertical="center"/>
    </xf>
    <xf numFmtId="181" fontId="41" fillId="3" borderId="30" xfId="0" applyNumberFormat="1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181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1" fontId="31" fillId="13" borderId="40" xfId="0" applyNumberFormat="1" applyFont="1" applyFill="1" applyBorder="1" applyAlignment="1">
      <alignment horizontal="center" vertical="center"/>
    </xf>
    <xf numFmtId="181" fontId="41" fillId="13" borderId="40" xfId="0" applyNumberFormat="1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181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1" fontId="31" fillId="13" borderId="30" xfId="0" applyNumberFormat="1" applyFont="1" applyFill="1" applyBorder="1" applyAlignment="1">
      <alignment horizontal="center" vertical="center"/>
    </xf>
    <xf numFmtId="181" fontId="41" fillId="13" borderId="30" xfId="0" applyNumberFormat="1" applyFont="1" applyFill="1" applyBorder="1" applyAlignment="1">
      <alignment horizontal="center" vertical="center"/>
    </xf>
    <xf numFmtId="181" fontId="44" fillId="16" borderId="11" xfId="0" applyNumberFormat="1" applyFont="1" applyFill="1" applyBorder="1" applyAlignment="1">
      <alignment horizontal="center" vertical="center"/>
    </xf>
    <xf numFmtId="181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1" fontId="44" fillId="16" borderId="12" xfId="0" applyNumberFormat="1" applyFont="1" applyFill="1" applyBorder="1" applyAlignment="1">
      <alignment horizontal="center" vertical="center"/>
    </xf>
    <xf numFmtId="181" fontId="31" fillId="13" borderId="1" xfId="0" applyNumberFormat="1" applyFont="1" applyFill="1" applyBorder="1" applyAlignment="1">
      <alignment horizontal="center" vertical="center"/>
    </xf>
    <xf numFmtId="181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1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1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1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1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1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0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0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0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0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0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1" fontId="36" fillId="14" borderId="34" xfId="0" applyNumberFormat="1" applyFont="1" applyFill="1" applyBorder="1" applyAlignment="1">
      <alignment horizontal="center" vertical="center" wrapText="1"/>
    </xf>
    <xf numFmtId="181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1" fontId="36" fillId="14" borderId="35" xfId="0" applyNumberFormat="1" applyFont="1" applyFill="1" applyBorder="1" applyAlignment="1">
      <alignment horizontal="center" vertical="center" wrapText="1"/>
    </xf>
    <xf numFmtId="181" fontId="49" fillId="7" borderId="85" xfId="0" applyNumberFormat="1" applyFont="1" applyFill="1" applyBorder="1" applyAlignment="1" applyProtection="1">
      <alignment horizontal="center" vertical="center"/>
      <protection locked="0"/>
    </xf>
    <xf numFmtId="181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1" fontId="36" fillId="14" borderId="93" xfId="0" applyNumberFormat="1" applyFont="1" applyFill="1" applyBorder="1" applyAlignment="1">
      <alignment horizontal="center" vertical="center" wrapText="1"/>
    </xf>
    <xf numFmtId="181" fontId="49" fillId="7" borderId="89" xfId="0" applyNumberFormat="1" applyFont="1" applyFill="1" applyBorder="1" applyAlignment="1" applyProtection="1">
      <alignment horizontal="center" vertical="center"/>
      <protection locked="0"/>
    </xf>
    <xf numFmtId="181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0" fontId="2" fillId="11" borderId="97" xfId="0" applyNumberFormat="1" applyFont="1" applyFill="1" applyBorder="1" applyAlignment="1" applyProtection="1">
      <alignment horizontal="center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0" fontId="2" fillId="11" borderId="0" xfId="0" applyNumberFormat="1" applyFont="1" applyFill="1" applyBorder="1" applyAlignment="1" applyProtection="1">
      <alignment horizontal="center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1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0" fontId="2" fillId="11" borderId="100" xfId="0" applyNumberFormat="1" applyFont="1" applyFill="1" applyBorder="1" applyAlignment="1">
      <alignment horizontal="center" vertical="center"/>
    </xf>
    <xf numFmtId="181" fontId="2" fillId="11" borderId="101" xfId="0" applyNumberFormat="1" applyFont="1" applyFill="1" applyBorder="1" applyAlignment="1" applyProtection="1">
      <alignment vertical="center"/>
    </xf>
    <xf numFmtId="180" fontId="2" fillId="11" borderId="97" xfId="0" applyNumberFormat="1" applyFont="1" applyFill="1" applyBorder="1" applyAlignment="1" applyProtection="1">
      <alignment vertical="center"/>
    </xf>
    <xf numFmtId="180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0" fontId="2" fillId="11" borderId="0" xfId="0" applyNumberFormat="1" applyFont="1" applyFill="1">
      <alignment vertical="center"/>
    </xf>
    <xf numFmtId="181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1" fontId="2" fillId="11" borderId="117" xfId="0" applyNumberFormat="1" applyFont="1" applyFill="1" applyBorder="1" applyAlignment="1">
      <alignment horizontal="center" vertical="center"/>
    </xf>
    <xf numFmtId="180" fontId="2" fillId="11" borderId="104" xfId="0" applyNumberFormat="1" applyFont="1" applyFill="1" applyBorder="1" applyAlignment="1" applyProtection="1">
      <alignment horizontal="center" vertical="center"/>
    </xf>
    <xf numFmtId="181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0" fontId="2" fillId="11" borderId="106" xfId="0" applyNumberFormat="1" applyFont="1" applyFill="1" applyBorder="1" applyAlignment="1" applyProtection="1">
      <alignment horizontal="center" vertical="center"/>
    </xf>
    <xf numFmtId="181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0" fontId="2" fillId="11" borderId="120" xfId="0" applyNumberFormat="1" applyFont="1" applyFill="1" applyBorder="1" applyAlignment="1" applyProtection="1">
      <alignment horizontal="center" vertical="center"/>
    </xf>
    <xf numFmtId="181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0" fontId="2" fillId="11" borderId="121" xfId="0" applyNumberFormat="1" applyFont="1" applyFill="1" applyBorder="1" applyAlignment="1" applyProtection="1">
      <alignment horizontal="center" vertical="center"/>
    </xf>
    <xf numFmtId="181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0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>
      <alignment horizontal="center" vertical="center"/>
    </xf>
    <xf numFmtId="180" fontId="2" fillId="11" borderId="123" xfId="0" applyNumberFormat="1" applyFont="1" applyFill="1" applyBorder="1" applyAlignment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0" fontId="2" fillId="11" borderId="106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0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180" fontId="2" fillId="11" borderId="103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 applyProtection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0" fontId="2" fillId="11" borderId="30" xfId="0" applyNumberFormat="1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0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0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0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1" fontId="2" fillId="11" borderId="39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180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0" fontId="2" fillId="11" borderId="64" xfId="0" applyNumberFormat="1" applyFont="1" applyFill="1" applyBorder="1" applyAlignment="1">
      <alignment horizontal="center" vertical="center"/>
    </xf>
    <xf numFmtId="181" fontId="2" fillId="11" borderId="35" xfId="0" applyNumberFormat="1" applyFont="1" applyFill="1" applyBorder="1" applyAlignment="1">
      <alignment horizontal="center" vertical="center"/>
    </xf>
    <xf numFmtId="180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0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1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0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6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4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T31:T32">
      <formula1>"无,攻透,内透"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tabSelected="1"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李寻欢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255</v>
      </c>
      <c r="F8" s="310">
        <v>2510</v>
      </c>
      <c r="G8" s="311">
        <v>9552</v>
      </c>
      <c r="H8" s="311">
        <v>370</v>
      </c>
      <c r="I8" s="355">
        <v>600</v>
      </c>
      <c r="J8" s="356">
        <f t="shared" ref="J8" si="0">SUM(F8:I9)</f>
        <v>13032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160</v>
      </c>
      <c r="G10" s="321">
        <f>IF(J5="否",VLOOKUP($D$6,弟子基础属性!$C$1:$P$183,6,0),VLOOKUP($D$6,弟子觉醒属性!$C$1:$L$183,3,0))</f>
        <v>280</v>
      </c>
      <c r="H10" s="321">
        <f>IF(J5="否",VLOOKUP($D$6,弟子基础属性!$C$1:$P$183,7,0),VLOOKUP($D$6,弟子觉醒属性!$C$1:$L$183,4,0))</f>
        <v>100</v>
      </c>
      <c r="I10" s="359">
        <f>IF(J5="否",VLOOKUP($D$6,弟子基础属性!$C$1:$P$183,8,0),VLOOKUP($D$6,弟子觉醒属性!$C$1:$L$183,5,0))</f>
        <v>100</v>
      </c>
      <c r="J10" s="360">
        <f>SUM(F10:I11)</f>
        <v>640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15</v>
      </c>
      <c r="G12" s="327">
        <f>IF(J5="否",VLOOKUP($D$6,弟子基础属性!$C$1:$P$183,11,0),VLOOKUP($D$6,弟子觉醒属性!$C$1:$L$183,8,0))</f>
        <v>11</v>
      </c>
      <c r="H12" s="327">
        <f>IF(J5="否",VLOOKUP($D$6,弟子基础属性!$C$1:$P$183,12,0),VLOOKUP($D$6,弟子觉醒属性!$C$1:$L$183,9,0))</f>
        <v>3.6</v>
      </c>
      <c r="I12" s="364">
        <f>IF(J5="否",VLOOKUP($D$6,弟子基础属性!$C$1:$P$183,13,0),VLOOKUP($D$6,弟子觉醒属性!$C$1:$L$183,10,0))</f>
        <v>5</v>
      </c>
      <c r="J12" s="365">
        <f>SUM(F12:I13)</f>
        <v>34.6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1、极攻培养建议：血≥1426，防≥343，内≥476，且血+防+内=3670。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1426</v>
      </c>
      <c r="G16" s="325">
        <f>INT(G12*$E26+1)</f>
        <v>1046</v>
      </c>
      <c r="H16" s="325">
        <f>INT(H12*$E26+1)</f>
        <v>343</v>
      </c>
      <c r="I16" s="363">
        <f>INT(I12*$E26+1)</f>
        <v>476</v>
      </c>
      <c r="J16" s="368">
        <f>SUM(F16:I17)</f>
        <v>3291</v>
      </c>
      <c r="L16" s="362" t="str">
        <f>"2、极防培养建议：血≥"&amp;F16&amp;"，攻≥"&amp;G16&amp;"，内≥"&amp;I16&amp;"，且血+攻+内="&amp;INT(F12*$E26+1)+INT(I12*$E26+1)+G16+E26*15&amp;"。"</f>
        <v>2、极防培养建议：血≥1426，攻≥1046，内≥476，且血+攻+内=4373。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3、攻防培养建议：血≥1426，内≥476，且血+内=3327。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4、防内培养建议：血≥1426，攻≥1046，且血+攻=3897。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0</v>
      </c>
      <c r="G22" s="340">
        <f>SMALL(F28:F31,H31)</f>
        <v>8320</v>
      </c>
      <c r="H22" s="340">
        <f>SMALL(F28:F31,I31)</f>
        <v>0</v>
      </c>
      <c r="I22" s="340">
        <f>SMALL(F28:F31,J31)</f>
        <v>0</v>
      </c>
      <c r="J22" s="372">
        <f>SUM(F22:I23)</f>
        <v>8320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255</v>
      </c>
      <c r="E24" s="344">
        <f>E22+(D24-160)*15</f>
        <v>5425</v>
      </c>
      <c r="F24" s="344">
        <f>F12*(D24-160)+F22</f>
        <v>1425</v>
      </c>
      <c r="G24" s="344">
        <f>G12*(D24-160)+G22</f>
        <v>9365</v>
      </c>
      <c r="H24" s="344">
        <f>H12*(D24-160)+H22</f>
        <v>342</v>
      </c>
      <c r="I24" s="344">
        <f>I12*(D24-160)+I22</f>
        <v>475</v>
      </c>
      <c r="J24" s="374">
        <f>SUM(E24:I25)</f>
        <v>17032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1425</v>
      </c>
      <c r="E26" s="23">
        <f>E8-160</f>
        <v>95</v>
      </c>
      <c r="F26" s="23">
        <f>F8-E26*F12</f>
        <v>1085</v>
      </c>
      <c r="G26" s="23">
        <f>G8-E26*G12</f>
        <v>8507</v>
      </c>
      <c r="H26" s="23">
        <f>H8-E26*H12</f>
        <v>28</v>
      </c>
      <c r="I26" s="23">
        <f>I8-E26*I12</f>
        <v>125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1085</v>
      </c>
      <c r="G27" s="23">
        <f t="shared" si="1"/>
        <v>8507</v>
      </c>
      <c r="H27" s="23">
        <f t="shared" si="1"/>
        <v>28</v>
      </c>
      <c r="I27" s="23">
        <f t="shared" si="1"/>
        <v>125</v>
      </c>
      <c r="J27" s="23"/>
    </row>
    <row r="28" ht="24" hidden="1" customHeight="1" spans="4:10">
      <c r="D28" s="23">
        <f>SMALL(F26:I26,1)</f>
        <v>28</v>
      </c>
      <c r="E28" s="23">
        <f>D28-D26</f>
        <v>-1397</v>
      </c>
      <c r="F28" s="23">
        <f t="shared" ref="F28:F31" si="2">IF(E28&lt;0,0,E28)</f>
        <v>0</v>
      </c>
      <c r="G28" s="23">
        <f t="shared" ref="G28:J28" si="3">RANK(F26,$F26:$I26,1)</f>
        <v>3</v>
      </c>
      <c r="H28" s="23">
        <f t="shared" si="3"/>
        <v>4</v>
      </c>
      <c r="I28" s="23">
        <f t="shared" si="3"/>
        <v>1</v>
      </c>
      <c r="J28" s="23">
        <f t="shared" si="3"/>
        <v>2</v>
      </c>
    </row>
    <row r="29" ht="19.5" hidden="1" customHeight="1" spans="4:10">
      <c r="D29" s="23">
        <f>SMALL(F26:I26,2)</f>
        <v>125</v>
      </c>
      <c r="E29" s="23">
        <f t="shared" ref="E29:E31" si="4">IF(E28&lt;0,D29+E28,D29)</f>
        <v>-1272</v>
      </c>
      <c r="F29" s="23">
        <f t="shared" si="2"/>
        <v>0</v>
      </c>
      <c r="G29" s="23">
        <f t="shared" ref="G29:G31" si="5">G28</f>
        <v>3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2</v>
      </c>
    </row>
    <row r="30" ht="18" hidden="1" customHeight="1" spans="1:10">
      <c r="A30" s="5" t="str">
        <f>INDEX(弟子基础属性!C3:C67,$A$31)</f>
        <v>李寻欢</v>
      </c>
      <c r="D30" s="23">
        <f>SMALL(F26:I26,3)</f>
        <v>1085</v>
      </c>
      <c r="E30" s="23">
        <f t="shared" si="4"/>
        <v>-187</v>
      </c>
      <c r="F30" s="23">
        <f t="shared" si="2"/>
        <v>0</v>
      </c>
      <c r="G30" s="23">
        <f t="shared" si="5"/>
        <v>3</v>
      </c>
      <c r="H30" s="23">
        <f>H29</f>
        <v>4</v>
      </c>
      <c r="I30" s="23">
        <f>IF(I29=H29,I29+1,IF(I29=G29,I29+1,I29))</f>
        <v>1</v>
      </c>
      <c r="J30" s="23">
        <f t="shared" si="6"/>
        <v>2</v>
      </c>
    </row>
    <row r="31" ht="17.25" hidden="1" customHeight="1" spans="1:10">
      <c r="A31" s="5">
        <v>16</v>
      </c>
      <c r="D31" s="23">
        <f>SMALL(F26:I26,4)</f>
        <v>8507</v>
      </c>
      <c r="E31" s="23">
        <f t="shared" si="4"/>
        <v>8320</v>
      </c>
      <c r="F31" s="23">
        <f t="shared" si="2"/>
        <v>8320</v>
      </c>
      <c r="G31" s="23">
        <f t="shared" si="5"/>
        <v>3</v>
      </c>
      <c r="H31" s="23">
        <f>H30</f>
        <v>4</v>
      </c>
      <c r="I31" s="23">
        <f>I30</f>
        <v>1</v>
      </c>
      <c r="J31" s="23">
        <f t="shared" si="6"/>
        <v>2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workbookViewId="0">
      <selection activeCell="T15" sqref="T15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160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160</v>
      </c>
      <c r="Q4" s="23">
        <f t="shared" ref="Q4:Q7" si="3">P3+Q3</f>
        <v>160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160</v>
      </c>
      <c r="Q5" s="23">
        <f t="shared" si="3"/>
        <v>320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160</v>
      </c>
      <c r="Q6" s="23">
        <f t="shared" si="3"/>
        <v>480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160</v>
      </c>
      <c r="Q7" s="23">
        <f t="shared" si="3"/>
        <v>640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160</v>
      </c>
      <c r="Q8" s="23">
        <f t="shared" ref="Q8" si="5">P7+Q7</f>
        <v>800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240</v>
      </c>
      <c r="Q9" s="23">
        <f t="shared" ref="Q9:Q40" si="6">P8+Q8</f>
        <v>960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240</v>
      </c>
      <c r="Q10" s="23">
        <f t="shared" si="6"/>
        <v>1200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240</v>
      </c>
      <c r="Q11" s="23">
        <f t="shared" si="6"/>
        <v>1440</v>
      </c>
    </row>
    <row r="12" ht="15.75" customHeight="1" spans="4:20">
      <c r="D12" s="252" t="s">
        <v>364</v>
      </c>
      <c r="E12" s="253"/>
      <c r="F12" s="254" t="str">
        <f>S12</f>
        <v>张无忌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240</v>
      </c>
      <c r="Q12" s="23">
        <f t="shared" si="6"/>
        <v>1680</v>
      </c>
      <c r="S12" s="4" t="str">
        <f>INDEX(弟子基础属性!C3:C67,$S$13)</f>
        <v>张无忌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240</v>
      </c>
      <c r="Q13" s="23">
        <f t="shared" si="6"/>
        <v>1920</v>
      </c>
      <c r="S13" s="4">
        <v>44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2386720</v>
      </c>
      <c r="N14" s="23">
        <f t="shared" si="4"/>
        <v>12</v>
      </c>
      <c r="O14" s="23">
        <v>1.5</v>
      </c>
      <c r="P14" s="23">
        <f t="shared" si="2"/>
        <v>240</v>
      </c>
      <c r="Q14" s="23">
        <f t="shared" si="6"/>
        <v>2160</v>
      </c>
      <c r="S14" s="4">
        <f>VLOOKUP($G$18,$N$3:$Q$311,4,0)</f>
        <v>312796880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240</v>
      </c>
      <c r="Q15" s="23">
        <f t="shared" si="6"/>
        <v>2400</v>
      </c>
      <c r="S15" s="4">
        <f>VLOOKUP($I$18,$N$3:$Q$311,4,0)</f>
        <v>352023360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160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240</v>
      </c>
      <c r="Q16" s="23">
        <f t="shared" si="6"/>
        <v>2640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240</v>
      </c>
      <c r="Q17" s="23">
        <f t="shared" si="6"/>
        <v>2880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39226480</v>
      </c>
      <c r="L18" s="278"/>
      <c r="N18" s="23">
        <f t="shared" si="4"/>
        <v>16</v>
      </c>
      <c r="O18" s="23">
        <v>3.5</v>
      </c>
      <c r="P18" s="23">
        <f t="shared" si="2"/>
        <v>560</v>
      </c>
      <c r="Q18" s="23">
        <f t="shared" si="6"/>
        <v>3120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560</v>
      </c>
      <c r="Q19" s="23">
        <f t="shared" si="6"/>
        <v>3680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560</v>
      </c>
      <c r="Q20" s="23">
        <f t="shared" si="6"/>
        <v>4240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560</v>
      </c>
      <c r="Q21" s="23">
        <f t="shared" si="6"/>
        <v>4800</v>
      </c>
    </row>
    <row r="22" ht="14.25" spans="14:17">
      <c r="N22" s="23">
        <f t="shared" si="4"/>
        <v>20</v>
      </c>
      <c r="O22" s="23">
        <v>3.5</v>
      </c>
      <c r="P22" s="23">
        <f t="shared" si="2"/>
        <v>560</v>
      </c>
      <c r="Q22" s="23">
        <f t="shared" si="6"/>
        <v>5360</v>
      </c>
    </row>
    <row r="23" spans="14:17">
      <c r="N23" s="23">
        <f t="shared" si="4"/>
        <v>21</v>
      </c>
      <c r="O23" s="23">
        <v>3.5</v>
      </c>
      <c r="P23" s="23">
        <f t="shared" si="2"/>
        <v>560</v>
      </c>
      <c r="Q23" s="23">
        <f t="shared" si="6"/>
        <v>5920</v>
      </c>
    </row>
    <row r="24" spans="14:17">
      <c r="N24" s="23">
        <f t="shared" si="4"/>
        <v>22</v>
      </c>
      <c r="O24" s="23">
        <v>6</v>
      </c>
      <c r="P24" s="23">
        <f t="shared" si="2"/>
        <v>960</v>
      </c>
      <c r="Q24" s="23">
        <f t="shared" si="6"/>
        <v>6480</v>
      </c>
    </row>
    <row r="25" spans="14:17">
      <c r="N25" s="23">
        <f t="shared" si="4"/>
        <v>23</v>
      </c>
      <c r="O25" s="23">
        <v>6</v>
      </c>
      <c r="P25" s="23">
        <f t="shared" si="2"/>
        <v>960</v>
      </c>
      <c r="Q25" s="23">
        <f t="shared" si="6"/>
        <v>7440</v>
      </c>
    </row>
    <row r="26" spans="14:17">
      <c r="N26" s="23">
        <f t="shared" si="4"/>
        <v>24</v>
      </c>
      <c r="O26" s="23">
        <v>6</v>
      </c>
      <c r="P26" s="23">
        <f t="shared" si="2"/>
        <v>960</v>
      </c>
      <c r="Q26" s="23">
        <f t="shared" si="6"/>
        <v>8400</v>
      </c>
    </row>
    <row r="27" spans="14:17">
      <c r="N27" s="23">
        <f t="shared" si="4"/>
        <v>25</v>
      </c>
      <c r="O27" s="23">
        <v>9</v>
      </c>
      <c r="P27" s="23">
        <f t="shared" si="2"/>
        <v>1440</v>
      </c>
      <c r="Q27" s="23">
        <f t="shared" si="6"/>
        <v>9360</v>
      </c>
    </row>
    <row r="28" spans="14:17">
      <c r="N28" s="23">
        <f t="shared" si="4"/>
        <v>26</v>
      </c>
      <c r="O28" s="23">
        <v>9</v>
      </c>
      <c r="P28" s="23">
        <f t="shared" si="2"/>
        <v>1440</v>
      </c>
      <c r="Q28" s="23">
        <f t="shared" si="6"/>
        <v>10800</v>
      </c>
    </row>
    <row r="29" spans="14:17">
      <c r="N29" s="23">
        <f t="shared" si="4"/>
        <v>27</v>
      </c>
      <c r="O29" s="23">
        <v>9</v>
      </c>
      <c r="P29" s="23">
        <f t="shared" si="2"/>
        <v>1440</v>
      </c>
      <c r="Q29" s="23">
        <f t="shared" si="6"/>
        <v>12240</v>
      </c>
    </row>
    <row r="30" spans="14:17">
      <c r="N30" s="23">
        <f t="shared" si="4"/>
        <v>28</v>
      </c>
      <c r="O30" s="23">
        <v>10</v>
      </c>
      <c r="P30" s="23">
        <f t="shared" si="2"/>
        <v>1600</v>
      </c>
      <c r="Q30" s="23">
        <f t="shared" si="6"/>
        <v>13680</v>
      </c>
    </row>
    <row r="31" spans="14:17">
      <c r="N31" s="23">
        <f t="shared" si="4"/>
        <v>29</v>
      </c>
      <c r="O31" s="23">
        <v>10</v>
      </c>
      <c r="P31" s="23">
        <f t="shared" si="2"/>
        <v>1600</v>
      </c>
      <c r="Q31" s="23">
        <f t="shared" si="6"/>
        <v>15280</v>
      </c>
    </row>
    <row r="32" spans="14:17">
      <c r="N32" s="23">
        <f t="shared" si="4"/>
        <v>30</v>
      </c>
      <c r="O32" s="23">
        <v>10</v>
      </c>
      <c r="P32" s="23">
        <f t="shared" si="2"/>
        <v>1600</v>
      </c>
      <c r="Q32" s="23">
        <f t="shared" si="6"/>
        <v>16880</v>
      </c>
    </row>
    <row r="33" spans="14:17">
      <c r="N33" s="23">
        <f t="shared" si="4"/>
        <v>31</v>
      </c>
      <c r="O33" s="23">
        <v>14</v>
      </c>
      <c r="P33" s="23">
        <f t="shared" si="2"/>
        <v>2240</v>
      </c>
      <c r="Q33" s="23">
        <f t="shared" si="6"/>
        <v>18480</v>
      </c>
    </row>
    <row r="34" spans="14:17">
      <c r="N34" s="23">
        <f t="shared" si="4"/>
        <v>32</v>
      </c>
      <c r="O34" s="23">
        <v>14</v>
      </c>
      <c r="P34" s="23">
        <f t="shared" si="2"/>
        <v>2240</v>
      </c>
      <c r="Q34" s="23">
        <f t="shared" si="6"/>
        <v>20720</v>
      </c>
    </row>
    <row r="35" spans="14:17">
      <c r="N35" s="23">
        <f t="shared" si="4"/>
        <v>33</v>
      </c>
      <c r="O35" s="23">
        <v>14</v>
      </c>
      <c r="P35" s="23">
        <f t="shared" si="2"/>
        <v>2240</v>
      </c>
      <c r="Q35" s="23">
        <f t="shared" si="6"/>
        <v>22960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2480</v>
      </c>
      <c r="Q36" s="23">
        <f t="shared" si="6"/>
        <v>25200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2480</v>
      </c>
      <c r="Q37" s="23">
        <f t="shared" si="6"/>
        <v>27680</v>
      </c>
    </row>
    <row r="38" spans="14:17">
      <c r="N38" s="23">
        <f t="shared" si="8"/>
        <v>36</v>
      </c>
      <c r="O38" s="23">
        <v>15.5</v>
      </c>
      <c r="P38" s="23">
        <f t="shared" si="7"/>
        <v>2480</v>
      </c>
      <c r="Q38" s="23">
        <f t="shared" si="6"/>
        <v>30160</v>
      </c>
    </row>
    <row r="39" spans="14:17">
      <c r="N39" s="23">
        <f t="shared" si="8"/>
        <v>37</v>
      </c>
      <c r="O39" s="23">
        <v>20.5</v>
      </c>
      <c r="P39" s="23">
        <f t="shared" si="7"/>
        <v>3280</v>
      </c>
      <c r="Q39" s="23">
        <f t="shared" si="6"/>
        <v>32640</v>
      </c>
    </row>
    <row r="40" spans="14:17">
      <c r="N40" s="23">
        <f t="shared" si="8"/>
        <v>38</v>
      </c>
      <c r="O40" s="23">
        <v>20.5</v>
      </c>
      <c r="P40" s="23">
        <f t="shared" si="7"/>
        <v>3280</v>
      </c>
      <c r="Q40" s="23">
        <f t="shared" si="6"/>
        <v>35920</v>
      </c>
    </row>
    <row r="41" spans="14:17">
      <c r="N41" s="23">
        <f t="shared" si="8"/>
        <v>39</v>
      </c>
      <c r="O41" s="23">
        <v>20.5</v>
      </c>
      <c r="P41" s="23">
        <f t="shared" si="7"/>
        <v>3280</v>
      </c>
      <c r="Q41" s="23">
        <f t="shared" ref="Q41:Q71" si="9">P40+Q40</f>
        <v>39200</v>
      </c>
    </row>
    <row r="42" spans="14:17">
      <c r="N42" s="23">
        <f t="shared" si="8"/>
        <v>40</v>
      </c>
      <c r="O42" s="23">
        <v>23</v>
      </c>
      <c r="P42" s="23">
        <f t="shared" si="7"/>
        <v>3680</v>
      </c>
      <c r="Q42" s="23">
        <f t="shared" si="9"/>
        <v>42480</v>
      </c>
    </row>
    <row r="43" spans="14:17">
      <c r="N43" s="23">
        <f t="shared" si="8"/>
        <v>41</v>
      </c>
      <c r="O43" s="23">
        <v>23</v>
      </c>
      <c r="P43" s="23">
        <f t="shared" si="7"/>
        <v>3680</v>
      </c>
      <c r="Q43" s="23">
        <f t="shared" si="9"/>
        <v>46160</v>
      </c>
    </row>
    <row r="44" spans="14:17">
      <c r="N44" s="23">
        <f t="shared" si="8"/>
        <v>42</v>
      </c>
      <c r="O44" s="23">
        <v>23</v>
      </c>
      <c r="P44" s="23">
        <f t="shared" si="7"/>
        <v>3680</v>
      </c>
      <c r="Q44" s="23">
        <f t="shared" si="9"/>
        <v>49840</v>
      </c>
    </row>
    <row r="45" spans="14:17">
      <c r="N45" s="23">
        <f t="shared" si="8"/>
        <v>43</v>
      </c>
      <c r="O45" s="23">
        <v>30</v>
      </c>
      <c r="P45" s="23">
        <f t="shared" si="7"/>
        <v>4800</v>
      </c>
      <c r="Q45" s="23">
        <f t="shared" si="9"/>
        <v>53520</v>
      </c>
    </row>
    <row r="46" spans="14:17">
      <c r="N46" s="23">
        <f t="shared" si="8"/>
        <v>44</v>
      </c>
      <c r="O46" s="23">
        <v>30</v>
      </c>
      <c r="P46" s="23">
        <f t="shared" si="7"/>
        <v>4800</v>
      </c>
      <c r="Q46" s="23">
        <f t="shared" si="9"/>
        <v>58320</v>
      </c>
    </row>
    <row r="47" spans="14:17">
      <c r="N47" s="23">
        <f t="shared" si="8"/>
        <v>45</v>
      </c>
      <c r="O47" s="23">
        <v>30</v>
      </c>
      <c r="P47" s="23">
        <f t="shared" si="7"/>
        <v>4800</v>
      </c>
      <c r="Q47" s="23">
        <f t="shared" si="9"/>
        <v>63120</v>
      </c>
    </row>
    <row r="48" spans="14:17">
      <c r="N48" s="23">
        <f t="shared" si="8"/>
        <v>46</v>
      </c>
      <c r="O48" s="23">
        <v>33.5</v>
      </c>
      <c r="P48" s="23">
        <f t="shared" si="7"/>
        <v>5360</v>
      </c>
      <c r="Q48" s="23">
        <f t="shared" si="9"/>
        <v>67920</v>
      </c>
    </row>
    <row r="49" spans="14:17">
      <c r="N49" s="23">
        <f t="shared" si="8"/>
        <v>47</v>
      </c>
      <c r="O49" s="23">
        <v>33.5</v>
      </c>
      <c r="P49" s="23">
        <f t="shared" si="7"/>
        <v>5360</v>
      </c>
      <c r="Q49" s="23">
        <f t="shared" si="9"/>
        <v>73280</v>
      </c>
    </row>
    <row r="50" spans="14:17">
      <c r="N50" s="23">
        <f t="shared" si="8"/>
        <v>48</v>
      </c>
      <c r="O50" s="23">
        <v>33.5</v>
      </c>
      <c r="P50" s="23">
        <f t="shared" si="7"/>
        <v>5360</v>
      </c>
      <c r="Q50" s="23">
        <f t="shared" si="9"/>
        <v>78640</v>
      </c>
    </row>
    <row r="51" spans="14:17">
      <c r="N51" s="23">
        <f t="shared" si="8"/>
        <v>49</v>
      </c>
      <c r="O51" s="23">
        <v>42</v>
      </c>
      <c r="P51" s="23">
        <f t="shared" si="7"/>
        <v>6720</v>
      </c>
      <c r="Q51" s="23">
        <f t="shared" si="9"/>
        <v>84000</v>
      </c>
    </row>
    <row r="52" spans="14:17">
      <c r="N52" s="23">
        <f t="shared" si="8"/>
        <v>50</v>
      </c>
      <c r="O52" s="23">
        <v>42</v>
      </c>
      <c r="P52" s="23">
        <f t="shared" si="7"/>
        <v>6720</v>
      </c>
      <c r="Q52" s="23">
        <f t="shared" si="9"/>
        <v>90720</v>
      </c>
    </row>
    <row r="53" spans="14:17">
      <c r="N53" s="23">
        <f t="shared" si="8"/>
        <v>51</v>
      </c>
      <c r="O53" s="23">
        <v>42</v>
      </c>
      <c r="P53" s="23">
        <f t="shared" si="7"/>
        <v>6720</v>
      </c>
      <c r="Q53" s="23">
        <f t="shared" si="9"/>
        <v>97440</v>
      </c>
    </row>
    <row r="54" spans="14:17">
      <c r="N54" s="23">
        <f t="shared" si="8"/>
        <v>52</v>
      </c>
      <c r="O54" s="23">
        <v>47</v>
      </c>
      <c r="P54" s="23">
        <f t="shared" si="7"/>
        <v>7520</v>
      </c>
      <c r="Q54" s="23">
        <f t="shared" si="9"/>
        <v>104160</v>
      </c>
    </row>
    <row r="55" spans="14:17">
      <c r="N55" s="23">
        <f t="shared" si="8"/>
        <v>53</v>
      </c>
      <c r="O55" s="23">
        <v>47</v>
      </c>
      <c r="P55" s="23">
        <f t="shared" si="7"/>
        <v>7520</v>
      </c>
      <c r="Q55" s="23">
        <f t="shared" si="9"/>
        <v>111680</v>
      </c>
    </row>
    <row r="56" spans="14:17">
      <c r="N56" s="23">
        <f t="shared" si="8"/>
        <v>54</v>
      </c>
      <c r="O56" s="23">
        <v>47</v>
      </c>
      <c r="P56" s="23">
        <f t="shared" si="7"/>
        <v>7520</v>
      </c>
      <c r="Q56" s="23">
        <f t="shared" si="9"/>
        <v>119200</v>
      </c>
    </row>
    <row r="57" spans="14:17">
      <c r="N57" s="23">
        <f t="shared" si="8"/>
        <v>55</v>
      </c>
      <c r="O57" s="23">
        <v>58</v>
      </c>
      <c r="P57" s="23">
        <f t="shared" si="7"/>
        <v>9280</v>
      </c>
      <c r="Q57" s="23">
        <f t="shared" si="9"/>
        <v>126720</v>
      </c>
    </row>
    <row r="58" spans="14:17">
      <c r="N58" s="23">
        <f t="shared" si="8"/>
        <v>56</v>
      </c>
      <c r="O58" s="23">
        <v>58</v>
      </c>
      <c r="P58" s="23">
        <f t="shared" si="7"/>
        <v>9280</v>
      </c>
      <c r="Q58" s="23">
        <f t="shared" si="9"/>
        <v>136000</v>
      </c>
    </row>
    <row r="59" spans="14:17">
      <c r="N59" s="23">
        <f t="shared" si="8"/>
        <v>57</v>
      </c>
      <c r="O59" s="23">
        <v>58</v>
      </c>
      <c r="P59" s="23">
        <f t="shared" si="7"/>
        <v>9280</v>
      </c>
      <c r="Q59" s="23">
        <f t="shared" si="9"/>
        <v>145280</v>
      </c>
    </row>
    <row r="60" spans="14:17">
      <c r="N60" s="23">
        <f t="shared" si="8"/>
        <v>58</v>
      </c>
      <c r="O60" s="23">
        <v>64</v>
      </c>
      <c r="P60" s="23">
        <f t="shared" si="7"/>
        <v>10240</v>
      </c>
      <c r="Q60" s="23">
        <f t="shared" si="9"/>
        <v>154560</v>
      </c>
    </row>
    <row r="61" spans="14:17">
      <c r="N61" s="23">
        <f t="shared" si="8"/>
        <v>59</v>
      </c>
      <c r="O61" s="23">
        <v>64</v>
      </c>
      <c r="P61" s="23">
        <f t="shared" si="7"/>
        <v>10240</v>
      </c>
      <c r="Q61" s="23">
        <f t="shared" si="9"/>
        <v>164800</v>
      </c>
    </row>
    <row r="62" spans="14:17">
      <c r="N62" s="23">
        <f t="shared" si="8"/>
        <v>60</v>
      </c>
      <c r="O62" s="23">
        <v>64</v>
      </c>
      <c r="P62" s="23">
        <f t="shared" si="7"/>
        <v>10240</v>
      </c>
      <c r="Q62" s="23">
        <f t="shared" si="9"/>
        <v>175040</v>
      </c>
    </row>
    <row r="63" spans="14:17">
      <c r="N63" s="23">
        <f t="shared" si="8"/>
        <v>61</v>
      </c>
      <c r="O63" s="23">
        <v>78.5</v>
      </c>
      <c r="P63" s="23">
        <f t="shared" si="7"/>
        <v>12560</v>
      </c>
      <c r="Q63" s="23">
        <f t="shared" si="9"/>
        <v>185280</v>
      </c>
    </row>
    <row r="64" spans="14:17">
      <c r="N64" s="23">
        <f t="shared" si="8"/>
        <v>62</v>
      </c>
      <c r="O64" s="23">
        <v>78.5</v>
      </c>
      <c r="P64" s="23">
        <f t="shared" si="7"/>
        <v>12560</v>
      </c>
      <c r="Q64" s="23">
        <f t="shared" si="9"/>
        <v>197840</v>
      </c>
    </row>
    <row r="65" spans="14:17">
      <c r="N65" s="23">
        <f t="shared" si="8"/>
        <v>63</v>
      </c>
      <c r="O65" s="23">
        <v>78.5</v>
      </c>
      <c r="P65" s="23">
        <f t="shared" si="7"/>
        <v>12560</v>
      </c>
      <c r="Q65" s="23">
        <f t="shared" si="9"/>
        <v>210400</v>
      </c>
    </row>
    <row r="66" spans="14:17">
      <c r="N66" s="23">
        <f t="shared" si="8"/>
        <v>64</v>
      </c>
      <c r="O66" s="23">
        <v>104</v>
      </c>
      <c r="P66" s="23">
        <f t="shared" si="7"/>
        <v>16640</v>
      </c>
      <c r="Q66" s="23">
        <f t="shared" si="9"/>
        <v>222960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16640</v>
      </c>
      <c r="Q67" s="23">
        <f t="shared" si="9"/>
        <v>239600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16640</v>
      </c>
      <c r="Q68" s="23">
        <f t="shared" si="9"/>
        <v>256240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21520</v>
      </c>
      <c r="Q69" s="23">
        <f t="shared" si="9"/>
        <v>272880</v>
      </c>
    </row>
    <row r="70" spans="14:17">
      <c r="N70" s="23">
        <f t="shared" si="13"/>
        <v>68</v>
      </c>
      <c r="O70" s="23">
        <v>134.5</v>
      </c>
      <c r="P70" s="23">
        <f t="shared" si="12"/>
        <v>21520</v>
      </c>
      <c r="Q70" s="23">
        <f t="shared" si="9"/>
        <v>294400</v>
      </c>
    </row>
    <row r="71" spans="14:17">
      <c r="N71" s="23">
        <f t="shared" si="13"/>
        <v>69</v>
      </c>
      <c r="O71" s="23">
        <v>134.5</v>
      </c>
      <c r="P71" s="23">
        <f t="shared" si="12"/>
        <v>21520</v>
      </c>
      <c r="Q71" s="23">
        <f t="shared" si="9"/>
        <v>315920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27120</v>
      </c>
      <c r="Q72" s="23">
        <f t="shared" ref="Q72" si="14">P71+Q71</f>
        <v>337440</v>
      </c>
    </row>
    <row r="73" spans="14:17">
      <c r="N73" s="23">
        <f t="shared" si="13"/>
        <v>71</v>
      </c>
      <c r="O73" s="23">
        <v>169.5</v>
      </c>
      <c r="P73" s="23">
        <f t="shared" si="12"/>
        <v>27120</v>
      </c>
      <c r="Q73" s="23">
        <f t="shared" ref="Q73:Q104" si="15">P72+Q72</f>
        <v>364560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27120</v>
      </c>
      <c r="Q74" s="23">
        <f t="shared" si="15"/>
        <v>391680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33600</v>
      </c>
      <c r="Q75" s="23">
        <f t="shared" si="15"/>
        <v>418800</v>
      </c>
    </row>
    <row r="76" spans="14:17">
      <c r="N76" s="23">
        <f t="shared" si="13"/>
        <v>74</v>
      </c>
      <c r="O76" s="23">
        <v>210</v>
      </c>
      <c r="P76" s="23">
        <f t="shared" si="12"/>
        <v>33600</v>
      </c>
      <c r="Q76" s="23">
        <f t="shared" si="15"/>
        <v>452400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33600</v>
      </c>
      <c r="Q77" s="23">
        <f t="shared" si="15"/>
        <v>486000</v>
      </c>
    </row>
    <row r="78" spans="14:17">
      <c r="N78" s="23">
        <f t="shared" si="13"/>
        <v>76</v>
      </c>
      <c r="O78" s="23">
        <v>257</v>
      </c>
      <c r="P78" s="23">
        <f t="shared" si="12"/>
        <v>41120</v>
      </c>
      <c r="Q78" s="23">
        <f t="shared" si="15"/>
        <v>519600</v>
      </c>
    </row>
    <row r="79" spans="14:17">
      <c r="N79" s="23">
        <f t="shared" si="13"/>
        <v>77</v>
      </c>
      <c r="O79" s="23">
        <v>257</v>
      </c>
      <c r="P79" s="23">
        <f t="shared" si="12"/>
        <v>41120</v>
      </c>
      <c r="Q79" s="23">
        <f t="shared" si="15"/>
        <v>560720</v>
      </c>
    </row>
    <row r="80" spans="14:17">
      <c r="N80" s="23">
        <f t="shared" si="13"/>
        <v>78</v>
      </c>
      <c r="O80" s="23">
        <v>257</v>
      </c>
      <c r="P80" s="23">
        <f t="shared" si="12"/>
        <v>41120</v>
      </c>
      <c r="Q80" s="23">
        <f t="shared" si="15"/>
        <v>601840</v>
      </c>
    </row>
    <row r="81" spans="14:17">
      <c r="N81" s="23">
        <f t="shared" si="13"/>
        <v>79</v>
      </c>
      <c r="O81" s="23">
        <v>425</v>
      </c>
      <c r="P81" s="23">
        <f t="shared" si="12"/>
        <v>68000</v>
      </c>
      <c r="Q81" s="23">
        <f t="shared" si="15"/>
        <v>642960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68000</v>
      </c>
      <c r="Q82" s="23">
        <f t="shared" si="15"/>
        <v>710960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68000</v>
      </c>
      <c r="Q83" s="23">
        <f t="shared" si="15"/>
        <v>778960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74800</v>
      </c>
      <c r="Q84" s="23">
        <f t="shared" si="15"/>
        <v>846960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74800</v>
      </c>
      <c r="Q85" s="23">
        <f t="shared" si="15"/>
        <v>921760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74800</v>
      </c>
      <c r="Q86" s="23">
        <f t="shared" si="15"/>
        <v>996560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109920</v>
      </c>
      <c r="Q87" s="23">
        <f t="shared" si="15"/>
        <v>1071360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109920</v>
      </c>
      <c r="Q88" s="23">
        <f t="shared" si="15"/>
        <v>1181280</v>
      </c>
    </row>
    <row r="89" spans="14:17">
      <c r="N89" s="23">
        <f t="shared" si="13"/>
        <v>87</v>
      </c>
      <c r="O89" s="23">
        <v>687</v>
      </c>
      <c r="P89" s="23">
        <f t="shared" si="12"/>
        <v>109920</v>
      </c>
      <c r="Q89" s="23">
        <f t="shared" si="15"/>
        <v>1291200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121120</v>
      </c>
      <c r="Q90" s="23">
        <f t="shared" si="15"/>
        <v>1401120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121120</v>
      </c>
      <c r="Q91" s="23">
        <f t="shared" si="15"/>
        <v>1522240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121120</v>
      </c>
      <c r="Q92" s="23">
        <f t="shared" si="15"/>
        <v>1643360</v>
      </c>
    </row>
    <row r="93" spans="14:17">
      <c r="N93" s="23">
        <f t="shared" si="13"/>
        <v>91</v>
      </c>
      <c r="O93" s="23">
        <v>1042</v>
      </c>
      <c r="P93" s="23">
        <f t="shared" si="12"/>
        <v>166720</v>
      </c>
      <c r="Q93" s="23">
        <f t="shared" si="15"/>
        <v>1764480</v>
      </c>
    </row>
    <row r="94" spans="14:17">
      <c r="N94" s="23">
        <f t="shared" si="13"/>
        <v>92</v>
      </c>
      <c r="O94" s="23">
        <v>1042</v>
      </c>
      <c r="P94" s="23">
        <f t="shared" si="12"/>
        <v>166720</v>
      </c>
      <c r="Q94" s="23">
        <f t="shared" si="15"/>
        <v>1931200</v>
      </c>
    </row>
    <row r="95" spans="14:17">
      <c r="N95" s="23">
        <f t="shared" si="13"/>
        <v>93</v>
      </c>
      <c r="O95" s="23">
        <v>1042</v>
      </c>
      <c r="P95" s="23">
        <f t="shared" si="12"/>
        <v>166720</v>
      </c>
      <c r="Q95" s="23">
        <f t="shared" si="15"/>
        <v>2097920</v>
      </c>
    </row>
    <row r="96" spans="14:17">
      <c r="N96" s="23">
        <f t="shared" si="13"/>
        <v>94</v>
      </c>
      <c r="O96" s="23">
        <v>1375</v>
      </c>
      <c r="P96" s="23">
        <f t="shared" si="12"/>
        <v>220000</v>
      </c>
      <c r="Q96" s="23">
        <f t="shared" si="15"/>
        <v>2264640</v>
      </c>
    </row>
    <row r="97" spans="14:17">
      <c r="N97" s="23">
        <f t="shared" si="13"/>
        <v>95</v>
      </c>
      <c r="O97" s="23">
        <v>1375</v>
      </c>
      <c r="P97" s="23">
        <f t="shared" si="12"/>
        <v>220000</v>
      </c>
      <c r="Q97" s="23">
        <f t="shared" si="15"/>
        <v>2484640</v>
      </c>
    </row>
    <row r="98" spans="14:17">
      <c r="N98" s="23">
        <f t="shared" si="13"/>
        <v>96</v>
      </c>
      <c r="O98" s="23">
        <v>1375</v>
      </c>
      <c r="P98" s="23">
        <f t="shared" si="12"/>
        <v>220000</v>
      </c>
      <c r="Q98" s="23">
        <f t="shared" si="15"/>
        <v>2704640</v>
      </c>
    </row>
    <row r="99" spans="14:17">
      <c r="N99" s="23">
        <f t="shared" si="13"/>
        <v>97</v>
      </c>
      <c r="O99" s="23">
        <v>1767.5</v>
      </c>
      <c r="P99" s="23">
        <f t="shared" si="12"/>
        <v>282800</v>
      </c>
      <c r="Q99" s="23">
        <f t="shared" si="15"/>
        <v>2924640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282800</v>
      </c>
      <c r="Q100" s="23">
        <f t="shared" si="15"/>
        <v>3207440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282800</v>
      </c>
      <c r="Q101" s="23">
        <f t="shared" si="15"/>
        <v>3490240</v>
      </c>
    </row>
    <row r="102" spans="14:17">
      <c r="N102" s="23">
        <f t="shared" si="18"/>
        <v>100</v>
      </c>
      <c r="O102" s="23">
        <v>2227</v>
      </c>
      <c r="P102" s="23">
        <f t="shared" si="17"/>
        <v>356320</v>
      </c>
      <c r="Q102" s="23">
        <f t="shared" si="15"/>
        <v>3773040</v>
      </c>
    </row>
    <row r="103" spans="14:17">
      <c r="N103" s="23">
        <f t="shared" si="18"/>
        <v>101</v>
      </c>
      <c r="O103" s="23">
        <v>2227</v>
      </c>
      <c r="P103" s="23">
        <f t="shared" si="17"/>
        <v>356320</v>
      </c>
      <c r="Q103" s="23">
        <f t="shared" si="15"/>
        <v>4129360</v>
      </c>
    </row>
    <row r="104" spans="14:17">
      <c r="N104" s="23">
        <f t="shared" si="18"/>
        <v>102</v>
      </c>
      <c r="O104" s="23">
        <v>2227</v>
      </c>
      <c r="P104" s="23">
        <f t="shared" si="17"/>
        <v>356320</v>
      </c>
      <c r="Q104" s="23">
        <f t="shared" si="15"/>
        <v>4485680</v>
      </c>
    </row>
    <row r="105" spans="14:17">
      <c r="N105" s="23">
        <f t="shared" si="18"/>
        <v>103</v>
      </c>
      <c r="O105" s="23">
        <v>2760</v>
      </c>
      <c r="P105" s="23">
        <f t="shared" si="17"/>
        <v>441600</v>
      </c>
      <c r="Q105" s="23">
        <f t="shared" ref="Q105:Q135" si="19">P104+Q104</f>
        <v>4842000</v>
      </c>
    </row>
    <row r="106" spans="14:17">
      <c r="N106" s="23">
        <f t="shared" si="18"/>
        <v>104</v>
      </c>
      <c r="O106" s="23">
        <v>2760</v>
      </c>
      <c r="P106" s="23">
        <f t="shared" si="17"/>
        <v>441600</v>
      </c>
      <c r="Q106" s="23">
        <f t="shared" si="19"/>
        <v>5283600</v>
      </c>
    </row>
    <row r="107" spans="14:17">
      <c r="N107" s="23">
        <f t="shared" si="18"/>
        <v>105</v>
      </c>
      <c r="O107" s="23">
        <v>2760</v>
      </c>
      <c r="P107" s="23">
        <f t="shared" si="17"/>
        <v>441600</v>
      </c>
      <c r="Q107" s="23">
        <f t="shared" si="19"/>
        <v>5725200</v>
      </c>
    </row>
    <row r="108" spans="14:17">
      <c r="N108" s="23">
        <f t="shared" si="18"/>
        <v>106</v>
      </c>
      <c r="O108" s="23">
        <v>3375</v>
      </c>
      <c r="P108" s="23">
        <f t="shared" si="17"/>
        <v>540000</v>
      </c>
      <c r="Q108" s="23">
        <f t="shared" si="19"/>
        <v>6166800</v>
      </c>
    </row>
    <row r="109" spans="14:17">
      <c r="N109" s="23">
        <f t="shared" si="18"/>
        <v>107</v>
      </c>
      <c r="O109" s="23">
        <v>3375</v>
      </c>
      <c r="P109" s="23">
        <f t="shared" si="17"/>
        <v>540000</v>
      </c>
      <c r="Q109" s="23">
        <f t="shared" si="19"/>
        <v>6706800</v>
      </c>
    </row>
    <row r="110" spans="14:17">
      <c r="N110" s="23">
        <f t="shared" si="18"/>
        <v>108</v>
      </c>
      <c r="O110" s="23">
        <v>3375</v>
      </c>
      <c r="P110" s="23">
        <f t="shared" si="17"/>
        <v>540000</v>
      </c>
      <c r="Q110" s="23">
        <f t="shared" si="19"/>
        <v>7246800</v>
      </c>
    </row>
    <row r="111" spans="14:17">
      <c r="N111" s="23">
        <f t="shared" si="18"/>
        <v>109</v>
      </c>
      <c r="O111" s="23">
        <v>3717</v>
      </c>
      <c r="P111" s="23">
        <f t="shared" si="17"/>
        <v>594720</v>
      </c>
      <c r="Q111" s="23">
        <f t="shared" si="19"/>
        <v>7786800</v>
      </c>
    </row>
    <row r="112" spans="14:17">
      <c r="N112" s="23">
        <f t="shared" si="18"/>
        <v>110</v>
      </c>
      <c r="O112" s="23">
        <v>3717</v>
      </c>
      <c r="P112" s="23">
        <f t="shared" si="17"/>
        <v>594720</v>
      </c>
      <c r="Q112" s="23">
        <f t="shared" si="19"/>
        <v>8381520</v>
      </c>
    </row>
    <row r="113" spans="14:17">
      <c r="N113" s="23">
        <f t="shared" si="18"/>
        <v>111</v>
      </c>
      <c r="O113" s="23">
        <v>3717</v>
      </c>
      <c r="P113" s="23">
        <f t="shared" si="17"/>
        <v>594720</v>
      </c>
      <c r="Q113" s="23">
        <f t="shared" si="19"/>
        <v>8976240</v>
      </c>
    </row>
    <row r="114" spans="14:17">
      <c r="N114" s="23">
        <f t="shared" si="18"/>
        <v>112</v>
      </c>
      <c r="O114" s="23">
        <v>4092</v>
      </c>
      <c r="P114" s="23">
        <f t="shared" si="17"/>
        <v>654720</v>
      </c>
      <c r="Q114" s="23">
        <f t="shared" si="19"/>
        <v>9570960</v>
      </c>
    </row>
    <row r="115" spans="14:17">
      <c r="N115" s="23">
        <f t="shared" si="18"/>
        <v>113</v>
      </c>
      <c r="O115" s="23">
        <v>4092</v>
      </c>
      <c r="P115" s="23">
        <f t="shared" si="17"/>
        <v>654720</v>
      </c>
      <c r="Q115" s="23">
        <f t="shared" si="19"/>
        <v>10225680</v>
      </c>
    </row>
    <row r="116" spans="14:17">
      <c r="N116" s="23">
        <f t="shared" si="18"/>
        <v>114</v>
      </c>
      <c r="O116" s="23">
        <v>4092</v>
      </c>
      <c r="P116" s="23">
        <f t="shared" si="17"/>
        <v>654720</v>
      </c>
      <c r="Q116" s="23">
        <f t="shared" si="19"/>
        <v>10880400</v>
      </c>
    </row>
    <row r="117" spans="14:17">
      <c r="N117" s="23">
        <f t="shared" si="18"/>
        <v>115</v>
      </c>
      <c r="O117" s="23">
        <v>4508.5</v>
      </c>
      <c r="P117" s="23">
        <f t="shared" si="17"/>
        <v>721360</v>
      </c>
      <c r="Q117" s="23">
        <f t="shared" si="19"/>
        <v>11535120</v>
      </c>
    </row>
    <row r="118" spans="14:17">
      <c r="N118" s="23">
        <f t="shared" si="18"/>
        <v>116</v>
      </c>
      <c r="O118" s="23">
        <v>4508.5</v>
      </c>
      <c r="P118" s="23">
        <f t="shared" si="17"/>
        <v>721360</v>
      </c>
      <c r="Q118" s="23">
        <f t="shared" si="19"/>
        <v>12256480</v>
      </c>
    </row>
    <row r="119" spans="14:17">
      <c r="N119" s="23">
        <f t="shared" si="18"/>
        <v>117</v>
      </c>
      <c r="O119" s="23">
        <v>4508.5</v>
      </c>
      <c r="P119" s="23">
        <f t="shared" si="17"/>
        <v>721360</v>
      </c>
      <c r="Q119" s="23">
        <f t="shared" si="19"/>
        <v>12977840</v>
      </c>
    </row>
    <row r="120" spans="14:17">
      <c r="N120" s="23">
        <f t="shared" si="18"/>
        <v>118</v>
      </c>
      <c r="O120" s="23">
        <v>4967</v>
      </c>
      <c r="P120" s="23">
        <f t="shared" si="17"/>
        <v>794720</v>
      </c>
      <c r="Q120" s="23">
        <f t="shared" si="19"/>
        <v>13699200</v>
      </c>
    </row>
    <row r="121" spans="14:17">
      <c r="N121" s="23">
        <f t="shared" si="18"/>
        <v>119</v>
      </c>
      <c r="O121" s="23">
        <v>4967</v>
      </c>
      <c r="P121" s="23">
        <f t="shared" si="17"/>
        <v>794720</v>
      </c>
      <c r="Q121" s="23">
        <f t="shared" si="19"/>
        <v>14493920</v>
      </c>
    </row>
    <row r="122" spans="14:17">
      <c r="N122" s="23">
        <f t="shared" si="18"/>
        <v>120</v>
      </c>
      <c r="O122" s="23">
        <v>4967</v>
      </c>
      <c r="P122" s="23">
        <f t="shared" si="17"/>
        <v>794720</v>
      </c>
      <c r="Q122" s="23">
        <f t="shared" si="19"/>
        <v>15288640</v>
      </c>
    </row>
    <row r="123" spans="14:17">
      <c r="N123" s="23">
        <f t="shared" si="18"/>
        <v>121</v>
      </c>
      <c r="O123" s="23">
        <v>5467</v>
      </c>
      <c r="P123" s="23">
        <f t="shared" si="17"/>
        <v>874720</v>
      </c>
      <c r="Q123" s="23">
        <f t="shared" si="19"/>
        <v>16083360</v>
      </c>
    </row>
    <row r="124" spans="14:17">
      <c r="N124" s="23">
        <f t="shared" si="18"/>
        <v>122</v>
      </c>
      <c r="O124" s="23">
        <v>5467</v>
      </c>
      <c r="P124" s="23">
        <f t="shared" si="17"/>
        <v>874720</v>
      </c>
      <c r="Q124" s="23">
        <f t="shared" si="19"/>
        <v>16958080</v>
      </c>
    </row>
    <row r="125" spans="14:17">
      <c r="N125" s="23">
        <f t="shared" si="18"/>
        <v>123</v>
      </c>
      <c r="O125" s="23">
        <v>5467</v>
      </c>
      <c r="P125" s="23">
        <f t="shared" si="17"/>
        <v>874720</v>
      </c>
      <c r="Q125" s="23">
        <f t="shared" si="19"/>
        <v>17832800</v>
      </c>
    </row>
    <row r="126" spans="14:17">
      <c r="N126" s="23">
        <f t="shared" si="18"/>
        <v>124</v>
      </c>
      <c r="O126" s="23">
        <v>6017</v>
      </c>
      <c r="P126" s="23">
        <f t="shared" si="17"/>
        <v>962720</v>
      </c>
      <c r="Q126" s="23">
        <f t="shared" si="19"/>
        <v>18707520</v>
      </c>
    </row>
    <row r="127" spans="14:17">
      <c r="N127" s="23">
        <f t="shared" si="18"/>
        <v>125</v>
      </c>
      <c r="O127" s="23">
        <v>6017</v>
      </c>
      <c r="P127" s="23">
        <f t="shared" si="17"/>
        <v>962720</v>
      </c>
      <c r="Q127" s="23">
        <f t="shared" si="19"/>
        <v>19670240</v>
      </c>
    </row>
    <row r="128" spans="14:17">
      <c r="N128" s="23">
        <f t="shared" si="18"/>
        <v>126</v>
      </c>
      <c r="O128" s="23">
        <v>6017</v>
      </c>
      <c r="P128" s="23">
        <f t="shared" si="17"/>
        <v>962720</v>
      </c>
      <c r="Q128" s="23">
        <f t="shared" si="19"/>
        <v>20632960</v>
      </c>
    </row>
    <row r="129" spans="14:17">
      <c r="N129" s="23">
        <f t="shared" si="18"/>
        <v>127</v>
      </c>
      <c r="O129" s="23">
        <v>6625</v>
      </c>
      <c r="P129" s="23">
        <f t="shared" si="17"/>
        <v>1060000</v>
      </c>
      <c r="Q129" s="23">
        <f t="shared" si="19"/>
        <v>21595680</v>
      </c>
    </row>
    <row r="130" spans="14:17">
      <c r="N130" s="23">
        <f t="shared" si="18"/>
        <v>128</v>
      </c>
      <c r="O130" s="23">
        <v>6625</v>
      </c>
      <c r="P130" s="23">
        <f t="shared" si="17"/>
        <v>1060000</v>
      </c>
      <c r="Q130" s="23">
        <f t="shared" si="19"/>
        <v>22655680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1060000</v>
      </c>
      <c r="Q131" s="23">
        <f t="shared" si="19"/>
        <v>23715680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1166720</v>
      </c>
      <c r="Q132" s="23">
        <f t="shared" si="19"/>
        <v>24775680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1166720</v>
      </c>
      <c r="Q133" s="23">
        <f t="shared" si="19"/>
        <v>25942400</v>
      </c>
    </row>
    <row r="134" spans="14:17">
      <c r="N134" s="23">
        <f t="shared" si="23"/>
        <v>132</v>
      </c>
      <c r="O134" s="23">
        <v>7292</v>
      </c>
      <c r="P134" s="23">
        <f t="shared" si="22"/>
        <v>1166720</v>
      </c>
      <c r="Q134" s="23">
        <f t="shared" si="19"/>
        <v>27109120</v>
      </c>
    </row>
    <row r="135" spans="14:17">
      <c r="N135" s="23">
        <f t="shared" si="23"/>
        <v>133</v>
      </c>
      <c r="O135" s="23">
        <v>8025</v>
      </c>
      <c r="P135" s="23">
        <f t="shared" si="22"/>
        <v>1284000</v>
      </c>
      <c r="Q135" s="23">
        <f t="shared" si="19"/>
        <v>28275840</v>
      </c>
    </row>
    <row r="136" spans="14:17">
      <c r="N136" s="23">
        <f t="shared" si="23"/>
        <v>134</v>
      </c>
      <c r="O136" s="23">
        <v>8025</v>
      </c>
      <c r="P136" s="23">
        <f t="shared" si="22"/>
        <v>1284000</v>
      </c>
      <c r="Q136" s="23">
        <f t="shared" ref="Q136" si="24">P135+Q135</f>
        <v>29559840</v>
      </c>
    </row>
    <row r="137" spans="14:17">
      <c r="N137" s="23">
        <f t="shared" si="23"/>
        <v>135</v>
      </c>
      <c r="O137" s="23">
        <v>8025</v>
      </c>
      <c r="P137" s="23">
        <f t="shared" si="22"/>
        <v>1284000</v>
      </c>
      <c r="Q137" s="23">
        <f t="shared" ref="Q137:Q168" si="25">P136+Q136</f>
        <v>30843840</v>
      </c>
    </row>
    <row r="138" spans="14:17">
      <c r="N138" s="23">
        <f t="shared" si="23"/>
        <v>136</v>
      </c>
      <c r="O138" s="23">
        <v>8833.5</v>
      </c>
      <c r="P138" s="23">
        <f t="shared" si="22"/>
        <v>1413360</v>
      </c>
      <c r="Q138" s="23">
        <f t="shared" si="25"/>
        <v>32127840</v>
      </c>
    </row>
    <row r="139" spans="14:17">
      <c r="N139" s="23">
        <f t="shared" si="23"/>
        <v>137</v>
      </c>
      <c r="O139" s="23">
        <v>8833.5</v>
      </c>
      <c r="P139" s="23">
        <f t="shared" si="22"/>
        <v>1413360</v>
      </c>
      <c r="Q139" s="23">
        <f t="shared" si="25"/>
        <v>33541200</v>
      </c>
    </row>
    <row r="140" spans="14:17">
      <c r="N140" s="23">
        <f t="shared" si="23"/>
        <v>138</v>
      </c>
      <c r="O140" s="23">
        <v>8833.5</v>
      </c>
      <c r="P140" s="23">
        <f t="shared" si="22"/>
        <v>1413360</v>
      </c>
      <c r="Q140" s="23">
        <f t="shared" si="25"/>
        <v>34954560</v>
      </c>
    </row>
    <row r="141" spans="14:17">
      <c r="N141" s="23">
        <f t="shared" si="23"/>
        <v>139</v>
      </c>
      <c r="O141" s="23">
        <v>9717</v>
      </c>
      <c r="P141" s="23">
        <f t="shared" si="22"/>
        <v>1554720</v>
      </c>
      <c r="Q141" s="23">
        <f t="shared" si="25"/>
        <v>36367920</v>
      </c>
    </row>
    <row r="142" spans="14:17">
      <c r="N142" s="23">
        <f t="shared" si="23"/>
        <v>140</v>
      </c>
      <c r="O142" s="23">
        <v>9717</v>
      </c>
      <c r="P142" s="23">
        <f t="shared" si="22"/>
        <v>1554720</v>
      </c>
      <c r="Q142" s="23">
        <f t="shared" si="25"/>
        <v>37922640</v>
      </c>
    </row>
    <row r="143" spans="14:17">
      <c r="N143" s="23">
        <f t="shared" si="23"/>
        <v>141</v>
      </c>
      <c r="O143" s="23">
        <v>9717</v>
      </c>
      <c r="P143" s="23">
        <f t="shared" si="22"/>
        <v>1554720</v>
      </c>
      <c r="Q143" s="23">
        <f t="shared" si="25"/>
        <v>39477360</v>
      </c>
    </row>
    <row r="144" spans="14:17">
      <c r="N144" s="23">
        <f t="shared" si="23"/>
        <v>142</v>
      </c>
      <c r="O144" s="23">
        <v>10692</v>
      </c>
      <c r="P144" s="23">
        <f t="shared" si="22"/>
        <v>1710720</v>
      </c>
      <c r="Q144" s="23">
        <f t="shared" si="25"/>
        <v>41032080</v>
      </c>
    </row>
    <row r="145" spans="14:17">
      <c r="N145" s="23">
        <f t="shared" si="23"/>
        <v>143</v>
      </c>
      <c r="O145" s="23">
        <v>10692</v>
      </c>
      <c r="P145" s="23">
        <f t="shared" si="22"/>
        <v>1710720</v>
      </c>
      <c r="Q145" s="23">
        <f t="shared" si="25"/>
        <v>42742800</v>
      </c>
    </row>
    <row r="146" spans="14:17">
      <c r="N146" s="23">
        <f t="shared" si="23"/>
        <v>144</v>
      </c>
      <c r="O146" s="23">
        <v>10692</v>
      </c>
      <c r="P146" s="23">
        <f t="shared" si="22"/>
        <v>1710720</v>
      </c>
      <c r="Q146" s="23">
        <f t="shared" si="25"/>
        <v>44453520</v>
      </c>
    </row>
    <row r="147" spans="14:17">
      <c r="N147" s="23">
        <f t="shared" si="23"/>
        <v>145</v>
      </c>
      <c r="O147" s="23">
        <v>11767</v>
      </c>
      <c r="P147" s="23">
        <f t="shared" si="22"/>
        <v>1882720</v>
      </c>
      <c r="Q147" s="23">
        <f t="shared" si="25"/>
        <v>46164240</v>
      </c>
    </row>
    <row r="148" spans="14:17">
      <c r="N148" s="23">
        <f t="shared" si="23"/>
        <v>146</v>
      </c>
      <c r="O148" s="23">
        <v>11767</v>
      </c>
      <c r="P148" s="23">
        <f t="shared" si="22"/>
        <v>1882720</v>
      </c>
      <c r="Q148" s="23">
        <f t="shared" si="25"/>
        <v>48046960</v>
      </c>
    </row>
    <row r="149" spans="14:17">
      <c r="N149" s="23">
        <f t="shared" si="23"/>
        <v>147</v>
      </c>
      <c r="O149" s="23">
        <v>11767</v>
      </c>
      <c r="P149" s="23">
        <f t="shared" si="22"/>
        <v>1882720</v>
      </c>
      <c r="Q149" s="23">
        <f t="shared" si="25"/>
        <v>49929680</v>
      </c>
    </row>
    <row r="150" spans="14:17">
      <c r="N150" s="23">
        <f t="shared" si="23"/>
        <v>148</v>
      </c>
      <c r="O150" s="23">
        <v>12950</v>
      </c>
      <c r="P150" s="23">
        <f t="shared" si="22"/>
        <v>2072000</v>
      </c>
      <c r="Q150" s="23">
        <f t="shared" si="25"/>
        <v>51812400</v>
      </c>
    </row>
    <row r="151" spans="14:17">
      <c r="N151" s="23">
        <f t="shared" si="23"/>
        <v>149</v>
      </c>
      <c r="O151" s="23">
        <v>12950</v>
      </c>
      <c r="P151" s="23">
        <f t="shared" si="22"/>
        <v>2072000</v>
      </c>
      <c r="Q151" s="23">
        <f t="shared" si="25"/>
        <v>53884400</v>
      </c>
    </row>
    <row r="152" spans="14:17">
      <c r="N152" s="23">
        <f t="shared" si="23"/>
        <v>150</v>
      </c>
      <c r="O152" s="23">
        <v>12950</v>
      </c>
      <c r="P152" s="23">
        <f t="shared" si="22"/>
        <v>2072000</v>
      </c>
      <c r="Q152" s="23">
        <f t="shared" si="25"/>
        <v>55956400</v>
      </c>
    </row>
    <row r="153" spans="14:17">
      <c r="N153" s="23">
        <f t="shared" si="23"/>
        <v>151</v>
      </c>
      <c r="O153" s="23">
        <v>13217</v>
      </c>
      <c r="P153" s="23">
        <f t="shared" si="22"/>
        <v>2114720</v>
      </c>
      <c r="Q153" s="23">
        <f t="shared" si="25"/>
        <v>58028400</v>
      </c>
    </row>
    <row r="154" spans="14:17">
      <c r="N154" s="23">
        <f t="shared" si="23"/>
        <v>152</v>
      </c>
      <c r="O154" s="23">
        <v>13217</v>
      </c>
      <c r="P154" s="23">
        <f t="shared" si="22"/>
        <v>2114720</v>
      </c>
      <c r="Q154" s="23">
        <f t="shared" si="25"/>
        <v>60143120</v>
      </c>
    </row>
    <row r="155" spans="14:17">
      <c r="N155" s="23">
        <f t="shared" si="23"/>
        <v>153</v>
      </c>
      <c r="O155" s="23">
        <v>13217</v>
      </c>
      <c r="P155" s="23">
        <f t="shared" si="22"/>
        <v>2114720</v>
      </c>
      <c r="Q155" s="23">
        <f t="shared" si="25"/>
        <v>62257840</v>
      </c>
    </row>
    <row r="156" spans="14:17">
      <c r="N156" s="23">
        <f t="shared" si="23"/>
        <v>154</v>
      </c>
      <c r="O156" s="23">
        <v>13483.5</v>
      </c>
      <c r="P156" s="23">
        <f t="shared" si="22"/>
        <v>2157360</v>
      </c>
      <c r="Q156" s="23">
        <f t="shared" si="25"/>
        <v>64372560</v>
      </c>
    </row>
    <row r="157" spans="14:17">
      <c r="N157" s="23">
        <f t="shared" si="23"/>
        <v>155</v>
      </c>
      <c r="O157" s="23">
        <v>13483.5</v>
      </c>
      <c r="P157" s="23">
        <f t="shared" si="22"/>
        <v>2157360</v>
      </c>
      <c r="Q157" s="23">
        <f t="shared" si="25"/>
        <v>66529920</v>
      </c>
    </row>
    <row r="158" spans="14:17">
      <c r="N158" s="23">
        <f t="shared" si="23"/>
        <v>156</v>
      </c>
      <c r="O158" s="23">
        <v>13483.5</v>
      </c>
      <c r="P158" s="23">
        <f t="shared" si="22"/>
        <v>2157360</v>
      </c>
      <c r="Q158" s="23">
        <f t="shared" si="25"/>
        <v>68687280</v>
      </c>
    </row>
    <row r="159" spans="14:17">
      <c r="N159" s="23">
        <f t="shared" si="23"/>
        <v>157</v>
      </c>
      <c r="O159" s="23">
        <v>13758.5</v>
      </c>
      <c r="P159" s="23">
        <f t="shared" si="22"/>
        <v>2201360</v>
      </c>
      <c r="Q159" s="23">
        <f t="shared" si="25"/>
        <v>70844640</v>
      </c>
    </row>
    <row r="160" spans="14:17">
      <c r="N160" s="23">
        <f t="shared" si="23"/>
        <v>158</v>
      </c>
      <c r="O160" s="23">
        <v>13758.5</v>
      </c>
      <c r="P160" s="23">
        <f t="shared" si="22"/>
        <v>2201360</v>
      </c>
      <c r="Q160" s="23">
        <f t="shared" si="25"/>
        <v>73046000</v>
      </c>
    </row>
    <row r="161" spans="14:17">
      <c r="N161" s="23">
        <f t="shared" si="23"/>
        <v>159</v>
      </c>
      <c r="O161" s="23">
        <v>13758.5</v>
      </c>
      <c r="P161" s="23">
        <f t="shared" si="22"/>
        <v>2201360</v>
      </c>
      <c r="Q161" s="23">
        <f t="shared" si="25"/>
        <v>75247360</v>
      </c>
    </row>
    <row r="162" spans="14:17">
      <c r="N162" s="23">
        <f t="shared" si="23"/>
        <v>160</v>
      </c>
      <c r="O162" s="23">
        <v>14042</v>
      </c>
      <c r="P162" s="23">
        <f t="shared" si="22"/>
        <v>2246720</v>
      </c>
      <c r="Q162" s="23">
        <f t="shared" si="25"/>
        <v>77448720</v>
      </c>
    </row>
    <row r="163" spans="14:17">
      <c r="N163" s="23">
        <f t="shared" si="23"/>
        <v>161</v>
      </c>
      <c r="O163" s="23">
        <v>14042</v>
      </c>
      <c r="P163" s="23">
        <f t="shared" si="22"/>
        <v>2246720</v>
      </c>
      <c r="Q163" s="23">
        <f t="shared" si="25"/>
        <v>79695440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2246720</v>
      </c>
      <c r="Q164" s="23">
        <f t="shared" si="25"/>
        <v>81942160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2292000</v>
      </c>
      <c r="Q165" s="23">
        <f t="shared" si="25"/>
        <v>84188880</v>
      </c>
    </row>
    <row r="166" spans="14:17">
      <c r="N166" s="23">
        <f t="shared" si="27"/>
        <v>164</v>
      </c>
      <c r="O166" s="23">
        <v>14325</v>
      </c>
      <c r="P166" s="23">
        <f t="shared" si="26"/>
        <v>2292000</v>
      </c>
      <c r="Q166" s="23">
        <f t="shared" si="25"/>
        <v>86480880</v>
      </c>
    </row>
    <row r="167" spans="14:17">
      <c r="N167" s="23">
        <f t="shared" si="27"/>
        <v>165</v>
      </c>
      <c r="O167" s="23">
        <v>14325</v>
      </c>
      <c r="P167" s="23">
        <f t="shared" si="26"/>
        <v>2292000</v>
      </c>
      <c r="Q167" s="23">
        <f t="shared" si="25"/>
        <v>88772880</v>
      </c>
    </row>
    <row r="168" spans="14:17">
      <c r="N168" s="23">
        <f t="shared" si="27"/>
        <v>166</v>
      </c>
      <c r="O168" s="23">
        <v>14617</v>
      </c>
      <c r="P168" s="23">
        <f t="shared" si="26"/>
        <v>2338720</v>
      </c>
      <c r="Q168" s="23">
        <f t="shared" si="25"/>
        <v>91064880</v>
      </c>
    </row>
    <row r="169" spans="14:17">
      <c r="N169" s="23">
        <f t="shared" si="27"/>
        <v>167</v>
      </c>
      <c r="O169" s="23">
        <v>14617</v>
      </c>
      <c r="P169" s="23">
        <f t="shared" si="26"/>
        <v>2338720</v>
      </c>
      <c r="Q169" s="23">
        <f t="shared" ref="Q169:Q199" si="28">P168+Q168</f>
        <v>93403600</v>
      </c>
    </row>
    <row r="170" spans="14:17">
      <c r="N170" s="23">
        <f t="shared" si="27"/>
        <v>168</v>
      </c>
      <c r="O170" s="23">
        <v>14617</v>
      </c>
      <c r="P170" s="23">
        <f t="shared" si="26"/>
        <v>2338720</v>
      </c>
      <c r="Q170" s="23">
        <f t="shared" si="28"/>
        <v>95742320</v>
      </c>
    </row>
    <row r="171" spans="14:17">
      <c r="N171" s="23">
        <f t="shared" si="27"/>
        <v>169</v>
      </c>
      <c r="O171" s="23">
        <v>14917</v>
      </c>
      <c r="P171" s="23">
        <f t="shared" si="26"/>
        <v>2386720</v>
      </c>
      <c r="Q171" s="23">
        <f t="shared" si="28"/>
        <v>98081040</v>
      </c>
    </row>
    <row r="172" spans="14:17">
      <c r="N172" s="23">
        <f t="shared" si="27"/>
        <v>170</v>
      </c>
      <c r="O172" s="23">
        <v>14917</v>
      </c>
      <c r="P172" s="23">
        <f t="shared" si="26"/>
        <v>2386720</v>
      </c>
      <c r="Q172" s="23">
        <f t="shared" si="28"/>
        <v>100467760</v>
      </c>
    </row>
    <row r="173" spans="14:17">
      <c r="N173" s="23">
        <f t="shared" si="27"/>
        <v>171</v>
      </c>
      <c r="O173" s="23">
        <v>14917</v>
      </c>
      <c r="P173" s="23">
        <f t="shared" si="26"/>
        <v>2386720</v>
      </c>
      <c r="Q173" s="23">
        <f t="shared" si="28"/>
        <v>102854480</v>
      </c>
    </row>
    <row r="174" spans="14:17">
      <c r="N174" s="23">
        <f t="shared" si="27"/>
        <v>172</v>
      </c>
      <c r="O174" s="23">
        <v>15217</v>
      </c>
      <c r="P174" s="23">
        <f t="shared" si="26"/>
        <v>2434720</v>
      </c>
      <c r="Q174" s="23">
        <f t="shared" si="28"/>
        <v>105241200</v>
      </c>
    </row>
    <row r="175" spans="14:17">
      <c r="N175" s="23">
        <f t="shared" si="27"/>
        <v>173</v>
      </c>
      <c r="O175" s="23">
        <v>15217</v>
      </c>
      <c r="P175" s="23">
        <f t="shared" si="26"/>
        <v>2434720</v>
      </c>
      <c r="Q175" s="23">
        <f t="shared" si="28"/>
        <v>107675920</v>
      </c>
    </row>
    <row r="176" spans="14:17">
      <c r="N176" s="23">
        <f t="shared" si="27"/>
        <v>174</v>
      </c>
      <c r="O176" s="23">
        <v>15217</v>
      </c>
      <c r="P176" s="23">
        <f t="shared" si="26"/>
        <v>2434720</v>
      </c>
      <c r="Q176" s="23">
        <f t="shared" si="28"/>
        <v>110110640</v>
      </c>
    </row>
    <row r="177" spans="14:17">
      <c r="N177" s="23">
        <f t="shared" si="27"/>
        <v>175</v>
      </c>
      <c r="O177" s="23">
        <v>15525</v>
      </c>
      <c r="P177" s="23">
        <f t="shared" si="26"/>
        <v>2484000</v>
      </c>
      <c r="Q177" s="23">
        <f t="shared" si="28"/>
        <v>112545360</v>
      </c>
    </row>
    <row r="178" spans="14:17">
      <c r="N178" s="23">
        <f t="shared" si="27"/>
        <v>176</v>
      </c>
      <c r="O178" s="23">
        <v>15525</v>
      </c>
      <c r="P178" s="23">
        <f t="shared" si="26"/>
        <v>2484000</v>
      </c>
      <c r="Q178" s="23">
        <f t="shared" si="28"/>
        <v>115029360</v>
      </c>
    </row>
    <row r="179" spans="14:17">
      <c r="N179" s="23">
        <f t="shared" si="27"/>
        <v>177</v>
      </c>
      <c r="O179" s="23">
        <v>15525</v>
      </c>
      <c r="P179" s="23">
        <f t="shared" si="26"/>
        <v>2484000</v>
      </c>
      <c r="Q179" s="23">
        <f t="shared" si="28"/>
        <v>117513360</v>
      </c>
    </row>
    <row r="180" spans="14:17">
      <c r="N180" s="23">
        <f t="shared" si="27"/>
        <v>178</v>
      </c>
      <c r="O180" s="23">
        <v>15842</v>
      </c>
      <c r="P180" s="23">
        <f t="shared" si="26"/>
        <v>2534720</v>
      </c>
      <c r="Q180" s="23">
        <f t="shared" si="28"/>
        <v>119997360</v>
      </c>
    </row>
    <row r="181" spans="14:17">
      <c r="N181" s="23">
        <f t="shared" si="27"/>
        <v>179</v>
      </c>
      <c r="O181" s="23">
        <v>15842</v>
      </c>
      <c r="P181" s="23">
        <f t="shared" si="26"/>
        <v>2534720</v>
      </c>
      <c r="Q181" s="23">
        <f t="shared" si="28"/>
        <v>122532080</v>
      </c>
    </row>
    <row r="182" spans="14:17">
      <c r="N182" s="23">
        <f t="shared" si="27"/>
        <v>180</v>
      </c>
      <c r="O182" s="23">
        <v>15842</v>
      </c>
      <c r="P182" s="23">
        <f t="shared" si="26"/>
        <v>2534720</v>
      </c>
      <c r="Q182" s="23">
        <f t="shared" si="28"/>
        <v>125066800</v>
      </c>
    </row>
    <row r="183" spans="14:17">
      <c r="N183" s="23">
        <f t="shared" si="27"/>
        <v>181</v>
      </c>
      <c r="O183" s="23">
        <v>16167</v>
      </c>
      <c r="P183" s="23">
        <f t="shared" si="26"/>
        <v>2586720</v>
      </c>
      <c r="Q183" s="23">
        <f t="shared" si="28"/>
        <v>127601520</v>
      </c>
    </row>
    <row r="184" spans="14:17">
      <c r="N184" s="23">
        <f t="shared" si="27"/>
        <v>182</v>
      </c>
      <c r="O184" s="23">
        <v>16167</v>
      </c>
      <c r="P184" s="23">
        <f t="shared" si="26"/>
        <v>2586720</v>
      </c>
      <c r="Q184" s="23">
        <f t="shared" si="28"/>
        <v>130188240</v>
      </c>
    </row>
    <row r="185" spans="14:17">
      <c r="N185" s="23">
        <f t="shared" si="27"/>
        <v>183</v>
      </c>
      <c r="O185" s="23">
        <v>16167</v>
      </c>
      <c r="P185" s="23">
        <f t="shared" si="26"/>
        <v>2586720</v>
      </c>
      <c r="Q185" s="23">
        <f t="shared" si="28"/>
        <v>132774960</v>
      </c>
    </row>
    <row r="186" spans="14:17">
      <c r="N186" s="23">
        <f t="shared" si="27"/>
        <v>184</v>
      </c>
      <c r="O186" s="23">
        <v>16492</v>
      </c>
      <c r="P186" s="23">
        <f t="shared" si="26"/>
        <v>2638720</v>
      </c>
      <c r="Q186" s="23">
        <f t="shared" si="28"/>
        <v>135361680</v>
      </c>
    </row>
    <row r="187" spans="14:17">
      <c r="N187" s="23">
        <f t="shared" si="27"/>
        <v>185</v>
      </c>
      <c r="O187" s="23">
        <v>16492</v>
      </c>
      <c r="P187" s="23">
        <f t="shared" si="26"/>
        <v>2638720</v>
      </c>
      <c r="Q187" s="23">
        <f t="shared" si="28"/>
        <v>138000400</v>
      </c>
    </row>
    <row r="188" spans="14:17">
      <c r="N188" s="23">
        <f t="shared" si="27"/>
        <v>186</v>
      </c>
      <c r="O188" s="23">
        <v>16492</v>
      </c>
      <c r="P188" s="23">
        <f t="shared" si="26"/>
        <v>2638720</v>
      </c>
      <c r="Q188" s="23">
        <f t="shared" si="28"/>
        <v>140639120</v>
      </c>
    </row>
    <row r="189" spans="14:17">
      <c r="N189" s="23">
        <f t="shared" si="27"/>
        <v>187</v>
      </c>
      <c r="O189" s="23">
        <v>16825</v>
      </c>
      <c r="P189" s="23">
        <f t="shared" si="26"/>
        <v>2692000</v>
      </c>
      <c r="Q189" s="23">
        <f t="shared" si="28"/>
        <v>143277840</v>
      </c>
    </row>
    <row r="190" spans="14:17">
      <c r="N190" s="23">
        <f t="shared" si="27"/>
        <v>188</v>
      </c>
      <c r="O190" s="23">
        <v>16825</v>
      </c>
      <c r="P190" s="23">
        <f t="shared" si="26"/>
        <v>2692000</v>
      </c>
      <c r="Q190" s="23">
        <f t="shared" si="28"/>
        <v>145969840</v>
      </c>
    </row>
    <row r="191" spans="14:17">
      <c r="N191" s="23">
        <f t="shared" si="27"/>
        <v>189</v>
      </c>
      <c r="O191" s="23">
        <v>16825</v>
      </c>
      <c r="P191" s="23">
        <f t="shared" si="26"/>
        <v>2692000</v>
      </c>
      <c r="Q191" s="23">
        <f t="shared" si="28"/>
        <v>148661840</v>
      </c>
    </row>
    <row r="192" spans="14:17">
      <c r="N192" s="23">
        <f t="shared" si="27"/>
        <v>190</v>
      </c>
      <c r="O192" s="23">
        <v>17167</v>
      </c>
      <c r="P192" s="23">
        <f t="shared" si="26"/>
        <v>2746720</v>
      </c>
      <c r="Q192" s="23">
        <f t="shared" si="28"/>
        <v>151353840</v>
      </c>
    </row>
    <row r="193" spans="14:17">
      <c r="N193" s="23">
        <f t="shared" si="27"/>
        <v>191</v>
      </c>
      <c r="O193" s="23">
        <v>17167</v>
      </c>
      <c r="P193" s="23">
        <f t="shared" si="26"/>
        <v>2746720</v>
      </c>
      <c r="Q193" s="23">
        <f t="shared" si="28"/>
        <v>154100560</v>
      </c>
    </row>
    <row r="194" spans="14:17">
      <c r="N194" s="23">
        <v>192</v>
      </c>
      <c r="O194" s="23">
        <v>17167</v>
      </c>
      <c r="P194" s="23">
        <f t="shared" si="26"/>
        <v>2746720</v>
      </c>
      <c r="Q194" s="23">
        <f t="shared" si="28"/>
        <v>156847280</v>
      </c>
    </row>
    <row r="195" spans="14:17">
      <c r="N195" s="23">
        <v>193</v>
      </c>
      <c r="O195" s="23">
        <v>17517</v>
      </c>
      <c r="P195" s="23">
        <f t="shared" ref="P195" si="29">$G$16*O195</f>
        <v>2802720</v>
      </c>
      <c r="Q195" s="23">
        <f t="shared" si="28"/>
        <v>159594000</v>
      </c>
    </row>
    <row r="196" spans="14:17">
      <c r="N196" s="23">
        <v>194</v>
      </c>
      <c r="O196" s="23">
        <v>17517</v>
      </c>
      <c r="P196" s="23">
        <f t="shared" ref="P196:P227" si="30">$G$16*O196</f>
        <v>2802720</v>
      </c>
      <c r="Q196" s="23">
        <f t="shared" si="28"/>
        <v>162396720</v>
      </c>
    </row>
    <row r="197" spans="14:17">
      <c r="N197" s="23">
        <v>195</v>
      </c>
      <c r="O197" s="23">
        <v>17517</v>
      </c>
      <c r="P197" s="23">
        <f t="shared" si="30"/>
        <v>2802720</v>
      </c>
      <c r="Q197" s="23">
        <f t="shared" si="28"/>
        <v>165199440</v>
      </c>
    </row>
    <row r="198" spans="14:17">
      <c r="N198" s="23">
        <v>196</v>
      </c>
      <c r="O198" s="23">
        <v>17875</v>
      </c>
      <c r="P198" s="23">
        <f t="shared" si="30"/>
        <v>2860000</v>
      </c>
      <c r="Q198" s="23">
        <f t="shared" si="28"/>
        <v>168002160</v>
      </c>
    </row>
    <row r="199" spans="14:17">
      <c r="N199" s="23">
        <v>197</v>
      </c>
      <c r="O199" s="23">
        <v>17875</v>
      </c>
      <c r="P199" s="23">
        <f t="shared" si="30"/>
        <v>2860000</v>
      </c>
      <c r="Q199" s="23">
        <f t="shared" si="28"/>
        <v>170862160</v>
      </c>
    </row>
    <row r="200" spans="14:17">
      <c r="N200" s="23">
        <v>198</v>
      </c>
      <c r="O200" s="23">
        <v>17875</v>
      </c>
      <c r="P200" s="23">
        <f t="shared" si="30"/>
        <v>2860000</v>
      </c>
      <c r="Q200" s="23">
        <f t="shared" ref="Q200" si="31">P199+Q199</f>
        <v>173722160</v>
      </c>
    </row>
    <row r="201" spans="14:17">
      <c r="N201" s="23">
        <v>199</v>
      </c>
      <c r="O201" s="23">
        <v>18233.5</v>
      </c>
      <c r="P201" s="23">
        <f t="shared" si="30"/>
        <v>2917360</v>
      </c>
      <c r="Q201" s="23">
        <f t="shared" ref="Q201:Q232" si="32">P200+Q200</f>
        <v>176582160</v>
      </c>
    </row>
    <row r="202" spans="14:17">
      <c r="N202" s="23">
        <v>200</v>
      </c>
      <c r="O202" s="23">
        <v>18233.5</v>
      </c>
      <c r="P202" s="23">
        <f t="shared" si="30"/>
        <v>2917360</v>
      </c>
      <c r="Q202" s="23">
        <f t="shared" si="32"/>
        <v>179499520</v>
      </c>
    </row>
    <row r="203" spans="14:17">
      <c r="N203" s="23">
        <v>201</v>
      </c>
      <c r="O203" s="23">
        <v>18233.5</v>
      </c>
      <c r="P203" s="23">
        <f t="shared" si="30"/>
        <v>2917360</v>
      </c>
      <c r="Q203" s="23">
        <f t="shared" si="32"/>
        <v>182416880</v>
      </c>
    </row>
    <row r="204" spans="14:17">
      <c r="N204" s="23">
        <v>202</v>
      </c>
      <c r="O204" s="23">
        <v>18600</v>
      </c>
      <c r="P204" s="23">
        <f t="shared" si="30"/>
        <v>2976000</v>
      </c>
      <c r="Q204" s="23">
        <f t="shared" si="32"/>
        <v>185334240</v>
      </c>
    </row>
    <row r="205" spans="14:17">
      <c r="N205" s="23">
        <v>203</v>
      </c>
      <c r="O205" s="23">
        <v>18600</v>
      </c>
      <c r="P205" s="23">
        <f t="shared" si="30"/>
        <v>2976000</v>
      </c>
      <c r="Q205" s="23">
        <f t="shared" si="32"/>
        <v>188310240</v>
      </c>
    </row>
    <row r="206" spans="14:17">
      <c r="N206" s="23">
        <v>204</v>
      </c>
      <c r="O206" s="23">
        <v>18600</v>
      </c>
      <c r="P206" s="23">
        <f t="shared" si="30"/>
        <v>2976000</v>
      </c>
      <c r="Q206" s="23">
        <f t="shared" si="32"/>
        <v>191286240</v>
      </c>
    </row>
    <row r="207" spans="14:17">
      <c r="N207" s="23">
        <v>205</v>
      </c>
      <c r="O207" s="23">
        <v>18975</v>
      </c>
      <c r="P207" s="23">
        <f t="shared" si="30"/>
        <v>3036000</v>
      </c>
      <c r="Q207" s="23">
        <f t="shared" si="32"/>
        <v>194262240</v>
      </c>
    </row>
    <row r="208" spans="14:17">
      <c r="N208" s="23">
        <v>206</v>
      </c>
      <c r="O208" s="23">
        <v>18975</v>
      </c>
      <c r="P208" s="23">
        <f t="shared" si="30"/>
        <v>3036000</v>
      </c>
      <c r="Q208" s="23">
        <f t="shared" si="32"/>
        <v>197298240</v>
      </c>
    </row>
    <row r="209" spans="14:17">
      <c r="N209" s="23">
        <v>207</v>
      </c>
      <c r="O209" s="23">
        <v>18975</v>
      </c>
      <c r="P209" s="23">
        <f t="shared" si="30"/>
        <v>3036000</v>
      </c>
      <c r="Q209" s="23">
        <f t="shared" si="32"/>
        <v>200334240</v>
      </c>
    </row>
    <row r="210" spans="14:17">
      <c r="N210" s="23">
        <v>208</v>
      </c>
      <c r="O210" s="23">
        <v>19358.5</v>
      </c>
      <c r="P210" s="23">
        <f t="shared" si="30"/>
        <v>3097360</v>
      </c>
      <c r="Q210" s="23">
        <f t="shared" si="32"/>
        <v>203370240</v>
      </c>
    </row>
    <row r="211" spans="14:17">
      <c r="N211" s="23">
        <v>209</v>
      </c>
      <c r="O211" s="23">
        <v>19358.5</v>
      </c>
      <c r="P211" s="23">
        <f t="shared" si="30"/>
        <v>3097360</v>
      </c>
      <c r="Q211" s="23">
        <f t="shared" si="32"/>
        <v>206467600</v>
      </c>
    </row>
    <row r="212" spans="14:17">
      <c r="N212" s="23">
        <v>210</v>
      </c>
      <c r="O212" s="23">
        <v>19358.5</v>
      </c>
      <c r="P212" s="23">
        <f t="shared" si="30"/>
        <v>3097360</v>
      </c>
      <c r="Q212" s="23">
        <f t="shared" si="32"/>
        <v>209564960</v>
      </c>
    </row>
    <row r="213" spans="14:17">
      <c r="N213" s="23">
        <v>211</v>
      </c>
      <c r="O213" s="23">
        <v>19750</v>
      </c>
      <c r="P213" s="23">
        <f t="shared" si="30"/>
        <v>3160000</v>
      </c>
      <c r="Q213" s="23">
        <f t="shared" si="32"/>
        <v>212662320</v>
      </c>
    </row>
    <row r="214" spans="14:17">
      <c r="N214" s="23">
        <v>212</v>
      </c>
      <c r="O214" s="23">
        <v>19750</v>
      </c>
      <c r="P214" s="23">
        <f t="shared" si="30"/>
        <v>3160000</v>
      </c>
      <c r="Q214" s="23">
        <f t="shared" si="32"/>
        <v>215822320</v>
      </c>
    </row>
    <row r="215" spans="14:17">
      <c r="N215" s="23">
        <v>213</v>
      </c>
      <c r="O215" s="23">
        <v>19750</v>
      </c>
      <c r="P215" s="23">
        <f t="shared" si="30"/>
        <v>3160000</v>
      </c>
      <c r="Q215" s="23">
        <f t="shared" si="32"/>
        <v>218982320</v>
      </c>
    </row>
    <row r="216" spans="14:17">
      <c r="N216" s="23">
        <v>214</v>
      </c>
      <c r="O216" s="23">
        <v>20150</v>
      </c>
      <c r="P216" s="23">
        <f t="shared" si="30"/>
        <v>3224000</v>
      </c>
      <c r="Q216" s="23">
        <f t="shared" si="32"/>
        <v>222142320</v>
      </c>
    </row>
    <row r="217" spans="14:17">
      <c r="N217" s="23">
        <v>215</v>
      </c>
      <c r="O217" s="23">
        <v>20150</v>
      </c>
      <c r="P217" s="23">
        <f t="shared" si="30"/>
        <v>3224000</v>
      </c>
      <c r="Q217" s="23">
        <f t="shared" si="32"/>
        <v>225366320</v>
      </c>
    </row>
    <row r="218" spans="14:17">
      <c r="N218" s="23">
        <v>216</v>
      </c>
      <c r="O218" s="23">
        <v>20150</v>
      </c>
      <c r="P218" s="23">
        <f t="shared" si="30"/>
        <v>3224000</v>
      </c>
      <c r="Q218" s="23">
        <f t="shared" si="32"/>
        <v>228590320</v>
      </c>
    </row>
    <row r="219" spans="14:17">
      <c r="N219" s="23">
        <v>217</v>
      </c>
      <c r="O219" s="23">
        <v>20558.5</v>
      </c>
      <c r="P219" s="23">
        <f t="shared" si="30"/>
        <v>3289360</v>
      </c>
      <c r="Q219" s="23">
        <f t="shared" si="32"/>
        <v>231814320</v>
      </c>
    </row>
    <row r="220" spans="14:17">
      <c r="N220" s="23">
        <v>218</v>
      </c>
      <c r="O220" s="23">
        <v>20558.5</v>
      </c>
      <c r="P220" s="23">
        <f t="shared" si="30"/>
        <v>3289360</v>
      </c>
      <c r="Q220" s="23">
        <f t="shared" si="32"/>
        <v>235103680</v>
      </c>
    </row>
    <row r="221" spans="14:17">
      <c r="N221" s="23">
        <v>219</v>
      </c>
      <c r="O221" s="23">
        <v>20558.5</v>
      </c>
      <c r="P221" s="23">
        <f t="shared" si="30"/>
        <v>3289360</v>
      </c>
      <c r="Q221" s="23">
        <f t="shared" si="32"/>
        <v>238393040</v>
      </c>
    </row>
    <row r="222" spans="14:17">
      <c r="N222" s="23">
        <v>220</v>
      </c>
      <c r="O222" s="23">
        <v>20975</v>
      </c>
      <c r="P222" s="23">
        <f t="shared" si="30"/>
        <v>3356000</v>
      </c>
      <c r="Q222" s="23">
        <f t="shared" si="32"/>
        <v>241682400</v>
      </c>
    </row>
    <row r="223" spans="14:17">
      <c r="N223" s="23">
        <v>221</v>
      </c>
      <c r="O223" s="23">
        <v>20975</v>
      </c>
      <c r="P223" s="23">
        <f t="shared" si="30"/>
        <v>3356000</v>
      </c>
      <c r="Q223" s="23">
        <f t="shared" si="32"/>
        <v>245038400</v>
      </c>
    </row>
    <row r="224" spans="14:17">
      <c r="N224" s="23">
        <v>222</v>
      </c>
      <c r="O224" s="23">
        <v>20975</v>
      </c>
      <c r="P224" s="23">
        <f t="shared" si="30"/>
        <v>3356000</v>
      </c>
      <c r="Q224" s="23">
        <f t="shared" si="32"/>
        <v>248394400</v>
      </c>
    </row>
    <row r="225" spans="14:17">
      <c r="N225" s="23">
        <v>223</v>
      </c>
      <c r="O225" s="23">
        <v>21400</v>
      </c>
      <c r="P225" s="23">
        <f t="shared" si="30"/>
        <v>3424000</v>
      </c>
      <c r="Q225" s="23">
        <f t="shared" si="32"/>
        <v>251750400</v>
      </c>
    </row>
    <row r="226" spans="14:17">
      <c r="N226" s="23">
        <v>224</v>
      </c>
      <c r="O226" s="23">
        <v>21400</v>
      </c>
      <c r="P226" s="23">
        <f t="shared" si="30"/>
        <v>3424000</v>
      </c>
      <c r="Q226" s="23">
        <f t="shared" si="32"/>
        <v>255174400</v>
      </c>
    </row>
    <row r="227" spans="14:17">
      <c r="N227" s="23">
        <v>225</v>
      </c>
      <c r="O227" s="23">
        <v>21400</v>
      </c>
      <c r="P227" s="23">
        <f t="shared" si="30"/>
        <v>3424000</v>
      </c>
      <c r="Q227" s="23">
        <f t="shared" si="32"/>
        <v>258598400</v>
      </c>
    </row>
    <row r="228" spans="14:17">
      <c r="N228" s="23">
        <v>226</v>
      </c>
      <c r="O228" s="23">
        <v>21833.5</v>
      </c>
      <c r="P228" s="23">
        <f t="shared" ref="P228:P258" si="33">$G$16*O228</f>
        <v>3493360</v>
      </c>
      <c r="Q228" s="23">
        <f t="shared" si="32"/>
        <v>262022400</v>
      </c>
    </row>
    <row r="229" spans="14:17">
      <c r="N229" s="23">
        <v>227</v>
      </c>
      <c r="O229" s="23">
        <v>21833.5</v>
      </c>
      <c r="P229" s="23">
        <f t="shared" si="33"/>
        <v>3493360</v>
      </c>
      <c r="Q229" s="23">
        <f t="shared" si="32"/>
        <v>265515760</v>
      </c>
    </row>
    <row r="230" spans="14:17">
      <c r="N230" s="23">
        <v>228</v>
      </c>
      <c r="O230" s="23">
        <v>21833.5</v>
      </c>
      <c r="P230" s="23">
        <f t="shared" si="33"/>
        <v>3493360</v>
      </c>
      <c r="Q230" s="23">
        <f t="shared" si="32"/>
        <v>269009120</v>
      </c>
    </row>
    <row r="231" spans="14:17">
      <c r="N231" s="23">
        <v>229</v>
      </c>
      <c r="O231" s="23">
        <v>22275</v>
      </c>
      <c r="P231" s="23">
        <f t="shared" si="33"/>
        <v>3564000</v>
      </c>
      <c r="Q231" s="23">
        <f t="shared" si="32"/>
        <v>272502480</v>
      </c>
    </row>
    <row r="232" spans="14:17">
      <c r="N232" s="23">
        <v>230</v>
      </c>
      <c r="O232" s="23">
        <v>22275</v>
      </c>
      <c r="P232" s="23">
        <f t="shared" si="33"/>
        <v>3564000</v>
      </c>
      <c r="Q232" s="23">
        <f t="shared" si="32"/>
        <v>276066480</v>
      </c>
    </row>
    <row r="233" spans="14:17">
      <c r="N233" s="23">
        <v>231</v>
      </c>
      <c r="O233" s="23">
        <v>22275</v>
      </c>
      <c r="P233" s="23">
        <f t="shared" si="33"/>
        <v>3564000</v>
      </c>
      <c r="Q233" s="23">
        <f t="shared" ref="Q233:Q263" si="34">P232+Q232</f>
        <v>279630480</v>
      </c>
    </row>
    <row r="234" spans="14:17">
      <c r="N234" s="23">
        <v>232</v>
      </c>
      <c r="O234" s="23">
        <v>22725</v>
      </c>
      <c r="P234" s="23">
        <f t="shared" si="33"/>
        <v>3636000</v>
      </c>
      <c r="Q234" s="23">
        <f t="shared" si="34"/>
        <v>283194480</v>
      </c>
    </row>
    <row r="235" spans="14:17">
      <c r="N235" s="23">
        <v>233</v>
      </c>
      <c r="O235" s="23">
        <v>22725</v>
      </c>
      <c r="P235" s="23">
        <f t="shared" si="33"/>
        <v>3636000</v>
      </c>
      <c r="Q235" s="23">
        <f t="shared" si="34"/>
        <v>286830480</v>
      </c>
    </row>
    <row r="236" spans="14:17">
      <c r="N236" s="23">
        <v>234</v>
      </c>
      <c r="O236" s="23">
        <v>22725</v>
      </c>
      <c r="P236" s="23">
        <f t="shared" si="33"/>
        <v>3636000</v>
      </c>
      <c r="Q236" s="23">
        <f t="shared" si="34"/>
        <v>290466480</v>
      </c>
    </row>
    <row r="237" spans="14:17">
      <c r="N237" s="23">
        <v>235</v>
      </c>
      <c r="O237" s="23">
        <v>23180</v>
      </c>
      <c r="P237" s="23">
        <f t="shared" si="33"/>
        <v>3708800</v>
      </c>
      <c r="Q237" s="23">
        <f t="shared" si="34"/>
        <v>294102480</v>
      </c>
    </row>
    <row r="238" spans="14:17">
      <c r="N238" s="23">
        <v>236</v>
      </c>
      <c r="O238" s="23">
        <v>23180</v>
      </c>
      <c r="P238" s="23">
        <f t="shared" si="33"/>
        <v>3708800</v>
      </c>
      <c r="Q238" s="23">
        <f t="shared" si="34"/>
        <v>297811280</v>
      </c>
    </row>
    <row r="239" spans="14:17">
      <c r="N239" s="23">
        <v>237</v>
      </c>
      <c r="O239" s="23">
        <v>23180</v>
      </c>
      <c r="P239" s="23">
        <f t="shared" si="33"/>
        <v>3708800</v>
      </c>
      <c r="Q239" s="23">
        <f t="shared" si="34"/>
        <v>301520080</v>
      </c>
    </row>
    <row r="240" spans="14:17">
      <c r="N240" s="23">
        <v>238</v>
      </c>
      <c r="O240" s="23">
        <v>23650</v>
      </c>
      <c r="P240" s="23">
        <f t="shared" si="33"/>
        <v>3784000</v>
      </c>
      <c r="Q240" s="23">
        <f t="shared" si="34"/>
        <v>305228880</v>
      </c>
    </row>
    <row r="241" spans="14:17">
      <c r="N241" s="23">
        <v>239</v>
      </c>
      <c r="O241" s="23">
        <v>23650</v>
      </c>
      <c r="P241" s="23">
        <f t="shared" si="33"/>
        <v>3784000</v>
      </c>
      <c r="Q241" s="23">
        <f t="shared" si="34"/>
        <v>309012880</v>
      </c>
    </row>
    <row r="242" spans="14:17">
      <c r="N242" s="23">
        <v>240</v>
      </c>
      <c r="O242" s="23">
        <v>23650</v>
      </c>
      <c r="P242" s="23">
        <f t="shared" si="33"/>
        <v>3784000</v>
      </c>
      <c r="Q242" s="23">
        <f t="shared" si="34"/>
        <v>312796880</v>
      </c>
    </row>
    <row r="243" spans="14:17">
      <c r="N243" s="23">
        <v>241</v>
      </c>
      <c r="O243" s="23">
        <v>24125</v>
      </c>
      <c r="P243" s="23">
        <f t="shared" si="33"/>
        <v>3860000</v>
      </c>
      <c r="Q243" s="23">
        <f t="shared" si="34"/>
        <v>316580880</v>
      </c>
    </row>
    <row r="244" spans="14:17">
      <c r="N244" s="23">
        <v>242</v>
      </c>
      <c r="O244" s="23">
        <v>24125</v>
      </c>
      <c r="P244" s="23">
        <f t="shared" si="33"/>
        <v>3860000</v>
      </c>
      <c r="Q244" s="23">
        <f t="shared" si="34"/>
        <v>320440880</v>
      </c>
    </row>
    <row r="245" spans="14:17">
      <c r="N245" s="23">
        <v>243</v>
      </c>
      <c r="O245" s="23">
        <v>24125</v>
      </c>
      <c r="P245" s="23">
        <f t="shared" si="33"/>
        <v>3860000</v>
      </c>
      <c r="Q245" s="23">
        <f t="shared" si="34"/>
        <v>324300880</v>
      </c>
    </row>
    <row r="246" spans="14:17">
      <c r="N246" s="23">
        <v>244</v>
      </c>
      <c r="O246" s="23">
        <v>24608.5</v>
      </c>
      <c r="P246" s="23">
        <f t="shared" si="33"/>
        <v>3937360</v>
      </c>
      <c r="Q246" s="23">
        <f t="shared" si="34"/>
        <v>328160880</v>
      </c>
    </row>
    <row r="247" spans="14:17">
      <c r="N247" s="23">
        <v>245</v>
      </c>
      <c r="O247" s="23">
        <v>24608.5</v>
      </c>
      <c r="P247" s="23">
        <f t="shared" si="33"/>
        <v>3937360</v>
      </c>
      <c r="Q247" s="23">
        <f t="shared" si="34"/>
        <v>332098240</v>
      </c>
    </row>
    <row r="248" spans="14:17">
      <c r="N248" s="23">
        <v>246</v>
      </c>
      <c r="O248" s="23">
        <v>24608.5</v>
      </c>
      <c r="P248" s="23">
        <f t="shared" si="33"/>
        <v>3937360</v>
      </c>
      <c r="Q248" s="23">
        <f t="shared" si="34"/>
        <v>336035600</v>
      </c>
    </row>
    <row r="249" spans="14:17">
      <c r="N249" s="23">
        <v>247</v>
      </c>
      <c r="O249" s="23">
        <v>25105</v>
      </c>
      <c r="P249" s="23">
        <f t="shared" si="33"/>
        <v>4016800</v>
      </c>
      <c r="Q249" s="23">
        <f t="shared" si="34"/>
        <v>339972960</v>
      </c>
    </row>
    <row r="250" spans="14:17">
      <c r="N250" s="23">
        <v>248</v>
      </c>
      <c r="O250" s="23">
        <v>25105</v>
      </c>
      <c r="P250" s="23">
        <f t="shared" si="33"/>
        <v>4016800</v>
      </c>
      <c r="Q250" s="23">
        <f t="shared" si="34"/>
        <v>343989760</v>
      </c>
    </row>
    <row r="251" spans="14:17">
      <c r="N251" s="23">
        <v>249</v>
      </c>
      <c r="O251" s="23">
        <v>25105</v>
      </c>
      <c r="P251" s="23">
        <f t="shared" si="33"/>
        <v>4016800</v>
      </c>
      <c r="Q251" s="23">
        <f t="shared" si="34"/>
        <v>348006560</v>
      </c>
    </row>
    <row r="252" spans="14:17">
      <c r="N252" s="23">
        <v>250</v>
      </c>
      <c r="O252" s="23">
        <v>25617</v>
      </c>
      <c r="P252" s="23">
        <f t="shared" si="33"/>
        <v>4098720</v>
      </c>
      <c r="Q252" s="23">
        <f t="shared" si="34"/>
        <v>352023360</v>
      </c>
    </row>
    <row r="253" spans="14:17">
      <c r="N253" s="23">
        <v>251</v>
      </c>
      <c r="O253" s="23">
        <v>25617</v>
      </c>
      <c r="P253" s="23">
        <f t="shared" si="33"/>
        <v>4098720</v>
      </c>
      <c r="Q253" s="23">
        <f t="shared" si="34"/>
        <v>356122080</v>
      </c>
    </row>
    <row r="254" spans="14:17">
      <c r="N254" s="23">
        <v>252</v>
      </c>
      <c r="O254" s="23">
        <v>25617</v>
      </c>
      <c r="P254" s="23">
        <f t="shared" si="33"/>
        <v>4098720</v>
      </c>
      <c r="Q254" s="23">
        <f t="shared" si="34"/>
        <v>360220800</v>
      </c>
    </row>
    <row r="255" spans="14:17">
      <c r="N255" s="23">
        <v>253</v>
      </c>
      <c r="O255" s="23">
        <v>26142</v>
      </c>
      <c r="P255" s="23">
        <f t="shared" si="33"/>
        <v>4182720</v>
      </c>
      <c r="Q255" s="23">
        <f t="shared" si="34"/>
        <v>364319520</v>
      </c>
    </row>
    <row r="256" spans="14:17">
      <c r="N256" s="23">
        <v>254</v>
      </c>
      <c r="O256" s="23">
        <v>26142</v>
      </c>
      <c r="P256" s="23">
        <f t="shared" si="33"/>
        <v>4182720</v>
      </c>
      <c r="Q256" s="23">
        <f t="shared" si="34"/>
        <v>368502240</v>
      </c>
    </row>
    <row r="257" spans="14:17">
      <c r="N257" s="23">
        <v>255</v>
      </c>
      <c r="O257" s="23">
        <v>26142</v>
      </c>
      <c r="P257" s="23">
        <f t="shared" si="33"/>
        <v>4182720</v>
      </c>
      <c r="Q257" s="23">
        <f t="shared" si="34"/>
        <v>372684960</v>
      </c>
    </row>
    <row r="258" spans="14:17">
      <c r="N258" s="23">
        <v>256</v>
      </c>
      <c r="O258" s="23">
        <v>26667</v>
      </c>
      <c r="P258" s="23">
        <f t="shared" si="33"/>
        <v>4266720</v>
      </c>
      <c r="Q258" s="23">
        <f t="shared" si="34"/>
        <v>376867680</v>
      </c>
    </row>
    <row r="259" spans="14:17">
      <c r="N259" s="23">
        <v>257</v>
      </c>
      <c r="O259" s="23">
        <v>26667</v>
      </c>
      <c r="P259" s="23">
        <f t="shared" ref="P259" si="35">$G$16*O259</f>
        <v>4266720</v>
      </c>
      <c r="Q259" s="23">
        <f t="shared" si="34"/>
        <v>381134400</v>
      </c>
    </row>
    <row r="260" spans="14:17">
      <c r="N260" s="23">
        <v>258</v>
      </c>
      <c r="O260" s="23">
        <v>26667</v>
      </c>
      <c r="P260" s="23">
        <f t="shared" ref="P260:P291" si="36">$G$16*O260</f>
        <v>4266720</v>
      </c>
      <c r="Q260" s="23">
        <f t="shared" si="34"/>
        <v>385401120</v>
      </c>
    </row>
    <row r="261" spans="14:17">
      <c r="N261" s="23">
        <v>259</v>
      </c>
      <c r="O261" s="23">
        <v>27192</v>
      </c>
      <c r="P261" s="23">
        <f t="shared" si="36"/>
        <v>4350720</v>
      </c>
      <c r="Q261" s="23">
        <f t="shared" si="34"/>
        <v>389667840</v>
      </c>
    </row>
    <row r="262" spans="14:17">
      <c r="N262" s="23">
        <v>260</v>
      </c>
      <c r="O262" s="23">
        <v>27192</v>
      </c>
      <c r="P262" s="23">
        <f t="shared" si="36"/>
        <v>4350720</v>
      </c>
      <c r="Q262" s="23">
        <f t="shared" si="34"/>
        <v>394018560</v>
      </c>
    </row>
    <row r="263" spans="14:17">
      <c r="N263" s="23">
        <v>261</v>
      </c>
      <c r="O263" s="23">
        <v>27192</v>
      </c>
      <c r="P263" s="23">
        <f t="shared" si="36"/>
        <v>4350720</v>
      </c>
      <c r="Q263" s="23">
        <f t="shared" si="34"/>
        <v>398369280</v>
      </c>
    </row>
    <row r="264" spans="14:17">
      <c r="N264" s="23">
        <v>262</v>
      </c>
      <c r="O264" s="23">
        <v>27742</v>
      </c>
      <c r="P264" s="23">
        <f t="shared" si="36"/>
        <v>4438720</v>
      </c>
      <c r="Q264" s="23">
        <f t="shared" ref="Q264" si="37">P263+Q263</f>
        <v>402720000</v>
      </c>
    </row>
    <row r="265" spans="14:17">
      <c r="N265" s="23">
        <v>263</v>
      </c>
      <c r="O265" s="23">
        <v>27742</v>
      </c>
      <c r="P265" s="23">
        <f t="shared" si="36"/>
        <v>4438720</v>
      </c>
      <c r="Q265" s="23">
        <f t="shared" ref="Q265:Q311" si="38">P264+Q264</f>
        <v>407158720</v>
      </c>
    </row>
    <row r="266" spans="14:17">
      <c r="N266" s="23">
        <v>264</v>
      </c>
      <c r="O266" s="23">
        <v>27742</v>
      </c>
      <c r="P266" s="23">
        <f t="shared" si="36"/>
        <v>4438720</v>
      </c>
      <c r="Q266" s="23">
        <f t="shared" si="38"/>
        <v>411597440</v>
      </c>
    </row>
    <row r="267" spans="14:17">
      <c r="N267" s="23">
        <v>265</v>
      </c>
      <c r="O267" s="23">
        <v>28300</v>
      </c>
      <c r="P267" s="23">
        <f t="shared" si="36"/>
        <v>4528000</v>
      </c>
      <c r="Q267" s="23">
        <f t="shared" si="38"/>
        <v>416036160</v>
      </c>
    </row>
    <row r="268" spans="14:17">
      <c r="N268" s="23">
        <v>266</v>
      </c>
      <c r="O268" s="23">
        <v>28300</v>
      </c>
      <c r="P268" s="23">
        <f t="shared" si="36"/>
        <v>4528000</v>
      </c>
      <c r="Q268" s="23">
        <f t="shared" si="38"/>
        <v>420564160</v>
      </c>
    </row>
    <row r="269" spans="14:17">
      <c r="N269" s="23">
        <v>267</v>
      </c>
      <c r="O269" s="23">
        <v>28300</v>
      </c>
      <c r="P269" s="23">
        <f t="shared" si="36"/>
        <v>4528000</v>
      </c>
      <c r="Q269" s="23">
        <f t="shared" si="38"/>
        <v>425092160</v>
      </c>
    </row>
    <row r="270" spans="14:17">
      <c r="N270" s="23">
        <v>268</v>
      </c>
      <c r="O270" s="23">
        <v>28867</v>
      </c>
      <c r="P270" s="23">
        <f t="shared" si="36"/>
        <v>4618720</v>
      </c>
      <c r="Q270" s="23">
        <f t="shared" si="38"/>
        <v>429620160</v>
      </c>
    </row>
    <row r="271" spans="14:17">
      <c r="N271" s="23">
        <v>269</v>
      </c>
      <c r="O271" s="23">
        <v>28867</v>
      </c>
      <c r="P271" s="23">
        <f t="shared" si="36"/>
        <v>4618720</v>
      </c>
      <c r="Q271" s="23">
        <f t="shared" si="38"/>
        <v>434238880</v>
      </c>
    </row>
    <row r="272" spans="14:17">
      <c r="N272" s="23">
        <v>270</v>
      </c>
      <c r="O272" s="23">
        <v>28867</v>
      </c>
      <c r="P272" s="23">
        <f t="shared" si="36"/>
        <v>4618720</v>
      </c>
      <c r="Q272" s="23">
        <f t="shared" si="38"/>
        <v>438857600</v>
      </c>
    </row>
    <row r="273" spans="14:17">
      <c r="N273" s="23">
        <v>271</v>
      </c>
      <c r="O273" s="23">
        <v>29450</v>
      </c>
      <c r="P273" s="23">
        <f t="shared" si="36"/>
        <v>4712000</v>
      </c>
      <c r="Q273" s="23">
        <f t="shared" si="38"/>
        <v>443476320</v>
      </c>
    </row>
    <row r="274" spans="14:17">
      <c r="N274" s="23">
        <v>272</v>
      </c>
      <c r="O274" s="23">
        <v>29450</v>
      </c>
      <c r="P274" s="23">
        <f t="shared" si="36"/>
        <v>4712000</v>
      </c>
      <c r="Q274" s="23">
        <f t="shared" si="38"/>
        <v>448188320</v>
      </c>
    </row>
    <row r="275" spans="14:17">
      <c r="N275" s="23">
        <v>273</v>
      </c>
      <c r="O275" s="23">
        <v>29450</v>
      </c>
      <c r="P275" s="23">
        <f t="shared" si="36"/>
        <v>4712000</v>
      </c>
      <c r="Q275" s="23">
        <f t="shared" si="38"/>
        <v>452900320</v>
      </c>
    </row>
    <row r="276" spans="14:17">
      <c r="N276" s="23">
        <v>274</v>
      </c>
      <c r="O276" s="23">
        <v>30042</v>
      </c>
      <c r="P276" s="23">
        <f t="shared" si="36"/>
        <v>4806720</v>
      </c>
      <c r="Q276" s="23">
        <f t="shared" si="38"/>
        <v>457612320</v>
      </c>
    </row>
    <row r="277" spans="14:17">
      <c r="N277" s="23">
        <v>275</v>
      </c>
      <c r="O277" s="23">
        <v>30042</v>
      </c>
      <c r="P277" s="23">
        <f t="shared" si="36"/>
        <v>4806720</v>
      </c>
      <c r="Q277" s="23">
        <f t="shared" si="38"/>
        <v>462419040</v>
      </c>
    </row>
    <row r="278" spans="14:17">
      <c r="N278" s="23">
        <v>276</v>
      </c>
      <c r="O278" s="23">
        <v>30042</v>
      </c>
      <c r="P278" s="23">
        <f t="shared" si="36"/>
        <v>4806720</v>
      </c>
      <c r="Q278" s="23">
        <f t="shared" si="38"/>
        <v>467225760</v>
      </c>
    </row>
    <row r="279" spans="14:17">
      <c r="N279" s="23">
        <v>277</v>
      </c>
      <c r="O279" s="23">
        <v>30650</v>
      </c>
      <c r="P279" s="23">
        <f t="shared" si="36"/>
        <v>4904000</v>
      </c>
      <c r="Q279" s="23">
        <f t="shared" si="38"/>
        <v>472032480</v>
      </c>
    </row>
    <row r="280" spans="14:17">
      <c r="N280" s="23">
        <v>278</v>
      </c>
      <c r="O280" s="23">
        <v>30650</v>
      </c>
      <c r="P280" s="23">
        <f t="shared" si="36"/>
        <v>4904000</v>
      </c>
      <c r="Q280" s="23">
        <f t="shared" si="38"/>
        <v>476936480</v>
      </c>
    </row>
    <row r="281" spans="14:17">
      <c r="N281" s="23">
        <v>279</v>
      </c>
      <c r="O281" s="23">
        <v>30650</v>
      </c>
      <c r="P281" s="23">
        <f t="shared" si="36"/>
        <v>4904000</v>
      </c>
      <c r="Q281" s="23">
        <f t="shared" si="38"/>
        <v>481840480</v>
      </c>
    </row>
    <row r="282" spans="14:17">
      <c r="N282" s="23">
        <v>280</v>
      </c>
      <c r="O282" s="23">
        <v>31267</v>
      </c>
      <c r="P282" s="23">
        <f t="shared" si="36"/>
        <v>5002720</v>
      </c>
      <c r="Q282" s="23">
        <f t="shared" si="38"/>
        <v>486744480</v>
      </c>
    </row>
    <row r="283" spans="14:17">
      <c r="N283" s="23">
        <v>281</v>
      </c>
      <c r="O283" s="23">
        <v>31267</v>
      </c>
      <c r="P283" s="23">
        <f t="shared" si="36"/>
        <v>5002720</v>
      </c>
      <c r="Q283" s="23">
        <f t="shared" si="38"/>
        <v>491747200</v>
      </c>
    </row>
    <row r="284" spans="14:17">
      <c r="N284" s="23">
        <v>282</v>
      </c>
      <c r="O284" s="23">
        <v>31267</v>
      </c>
      <c r="P284" s="23">
        <f t="shared" si="36"/>
        <v>5002720</v>
      </c>
      <c r="Q284" s="23">
        <f t="shared" si="38"/>
        <v>496749920</v>
      </c>
    </row>
    <row r="285" spans="14:17">
      <c r="N285" s="23">
        <v>283</v>
      </c>
      <c r="O285" s="23">
        <v>31900</v>
      </c>
      <c r="P285" s="23">
        <f t="shared" si="36"/>
        <v>5104000</v>
      </c>
      <c r="Q285" s="23">
        <f t="shared" si="38"/>
        <v>501752640</v>
      </c>
    </row>
    <row r="286" spans="14:17">
      <c r="N286" s="23">
        <v>284</v>
      </c>
      <c r="O286" s="23">
        <v>31900</v>
      </c>
      <c r="P286" s="23">
        <f t="shared" si="36"/>
        <v>5104000</v>
      </c>
      <c r="Q286" s="23">
        <f t="shared" si="38"/>
        <v>506856640</v>
      </c>
    </row>
    <row r="287" spans="14:17">
      <c r="N287" s="23">
        <v>285</v>
      </c>
      <c r="O287" s="23">
        <v>31900</v>
      </c>
      <c r="P287" s="23">
        <f t="shared" si="36"/>
        <v>5104000</v>
      </c>
      <c r="Q287" s="23">
        <f t="shared" si="38"/>
        <v>511960640</v>
      </c>
    </row>
    <row r="288" spans="14:17">
      <c r="N288" s="23">
        <v>286</v>
      </c>
      <c r="O288" s="23">
        <v>32550</v>
      </c>
      <c r="P288" s="23">
        <f t="shared" si="36"/>
        <v>5208000</v>
      </c>
      <c r="Q288" s="23">
        <f t="shared" si="38"/>
        <v>517064640</v>
      </c>
    </row>
    <row r="289" spans="14:17">
      <c r="N289" s="23">
        <v>287</v>
      </c>
      <c r="O289" s="23">
        <v>32550</v>
      </c>
      <c r="P289" s="23">
        <f t="shared" si="36"/>
        <v>5208000</v>
      </c>
      <c r="Q289" s="23">
        <f t="shared" si="38"/>
        <v>522272640</v>
      </c>
    </row>
    <row r="290" spans="14:17">
      <c r="N290" s="23">
        <v>288</v>
      </c>
      <c r="O290" s="23">
        <v>32542</v>
      </c>
      <c r="P290" s="23">
        <f t="shared" si="36"/>
        <v>5206720</v>
      </c>
      <c r="Q290" s="23">
        <f t="shared" si="38"/>
        <v>527480640</v>
      </c>
    </row>
    <row r="291" spans="14:17">
      <c r="N291" s="23">
        <v>289</v>
      </c>
      <c r="O291" s="23">
        <v>33200</v>
      </c>
      <c r="P291" s="23">
        <f t="shared" si="36"/>
        <v>5312000</v>
      </c>
      <c r="Q291" s="23">
        <f t="shared" si="38"/>
        <v>532687360</v>
      </c>
    </row>
    <row r="292" spans="14:17">
      <c r="N292" s="23">
        <v>290</v>
      </c>
      <c r="O292" s="23">
        <v>33200</v>
      </c>
      <c r="P292" s="23">
        <f t="shared" ref="P292:P311" si="39">$G$16*O292</f>
        <v>5312000</v>
      </c>
      <c r="Q292" s="23">
        <f t="shared" si="38"/>
        <v>537999360</v>
      </c>
    </row>
    <row r="293" spans="14:17">
      <c r="N293" s="23">
        <v>291</v>
      </c>
      <c r="O293" s="23">
        <v>33200</v>
      </c>
      <c r="P293" s="23">
        <f t="shared" si="39"/>
        <v>5312000</v>
      </c>
      <c r="Q293" s="23">
        <f t="shared" si="38"/>
        <v>543311360</v>
      </c>
    </row>
    <row r="294" spans="14:17">
      <c r="N294" s="23">
        <v>292</v>
      </c>
      <c r="P294" s="23">
        <f t="shared" si="39"/>
        <v>0</v>
      </c>
      <c r="Q294" s="23">
        <f t="shared" si="38"/>
        <v>548623360</v>
      </c>
    </row>
    <row r="295" spans="14:17">
      <c r="N295" s="23">
        <v>293</v>
      </c>
      <c r="P295" s="23">
        <f t="shared" si="39"/>
        <v>0</v>
      </c>
      <c r="Q295" s="23">
        <f t="shared" si="38"/>
        <v>548623360</v>
      </c>
    </row>
    <row r="296" spans="14:17">
      <c r="N296" s="23">
        <v>294</v>
      </c>
      <c r="P296" s="23">
        <f t="shared" si="39"/>
        <v>0</v>
      </c>
      <c r="Q296" s="23">
        <f t="shared" si="38"/>
        <v>548623360</v>
      </c>
    </row>
    <row r="297" spans="14:17">
      <c r="N297" s="23">
        <v>295</v>
      </c>
      <c r="P297" s="23">
        <f t="shared" si="39"/>
        <v>0</v>
      </c>
      <c r="Q297" s="23">
        <f t="shared" si="38"/>
        <v>548623360</v>
      </c>
    </row>
    <row r="298" spans="14:17">
      <c r="N298" s="23">
        <v>296</v>
      </c>
      <c r="O298" s="23">
        <v>34550</v>
      </c>
      <c r="P298" s="23">
        <f t="shared" si="39"/>
        <v>5528000</v>
      </c>
      <c r="Q298" s="23">
        <f t="shared" si="38"/>
        <v>548623360</v>
      </c>
    </row>
    <row r="299" spans="14:17">
      <c r="N299" s="23">
        <v>297</v>
      </c>
      <c r="P299" s="23">
        <f t="shared" si="39"/>
        <v>0</v>
      </c>
      <c r="Q299" s="23">
        <f t="shared" si="38"/>
        <v>554151360</v>
      </c>
    </row>
    <row r="300" spans="14:17">
      <c r="N300" s="23">
        <v>298</v>
      </c>
      <c r="P300" s="23">
        <f t="shared" si="39"/>
        <v>0</v>
      </c>
      <c r="Q300" s="23">
        <f t="shared" si="38"/>
        <v>554151360</v>
      </c>
    </row>
    <row r="301" spans="14:17">
      <c r="N301" s="23">
        <v>299</v>
      </c>
      <c r="P301" s="23">
        <f t="shared" si="39"/>
        <v>0</v>
      </c>
      <c r="Q301" s="23">
        <f t="shared" si="38"/>
        <v>554151360</v>
      </c>
    </row>
    <row r="302" spans="14:17">
      <c r="N302" s="23">
        <v>300</v>
      </c>
      <c r="P302" s="23">
        <f t="shared" si="39"/>
        <v>0</v>
      </c>
      <c r="Q302" s="23">
        <f t="shared" si="38"/>
        <v>554151360</v>
      </c>
    </row>
    <row r="303" spans="14:17">
      <c r="N303" s="23">
        <v>301</v>
      </c>
      <c r="P303" s="23">
        <f t="shared" si="39"/>
        <v>0</v>
      </c>
      <c r="Q303" s="23">
        <f t="shared" si="38"/>
        <v>554151360</v>
      </c>
    </row>
    <row r="304" spans="14:17">
      <c r="N304" s="23">
        <v>302</v>
      </c>
      <c r="P304" s="23">
        <f t="shared" si="39"/>
        <v>0</v>
      </c>
      <c r="Q304" s="23">
        <f t="shared" si="38"/>
        <v>554151360</v>
      </c>
    </row>
    <row r="305" spans="14:17">
      <c r="N305" s="23">
        <v>303</v>
      </c>
      <c r="O305" s="23">
        <v>35964.25</v>
      </c>
      <c r="P305" s="23">
        <f t="shared" si="39"/>
        <v>5754280</v>
      </c>
      <c r="Q305" s="23">
        <f t="shared" si="38"/>
        <v>554151360</v>
      </c>
    </row>
    <row r="306" spans="14:17">
      <c r="N306" s="23">
        <v>304</v>
      </c>
      <c r="O306" s="23">
        <v>36706.75</v>
      </c>
      <c r="P306" s="23">
        <f t="shared" si="39"/>
        <v>5873080</v>
      </c>
      <c r="Q306" s="23">
        <f t="shared" si="38"/>
        <v>559905640</v>
      </c>
    </row>
    <row r="307" spans="14:17">
      <c r="N307" s="23">
        <v>305</v>
      </c>
      <c r="P307" s="23">
        <f t="shared" si="39"/>
        <v>0</v>
      </c>
      <c r="Q307" s="23">
        <f t="shared" si="38"/>
        <v>565778720</v>
      </c>
    </row>
    <row r="308" spans="14:17">
      <c r="N308" s="23">
        <v>306</v>
      </c>
      <c r="P308" s="23">
        <f t="shared" si="39"/>
        <v>0</v>
      </c>
      <c r="Q308" s="23">
        <f t="shared" si="38"/>
        <v>565778720</v>
      </c>
    </row>
    <row r="309" spans="14:17">
      <c r="N309" s="23">
        <v>307</v>
      </c>
      <c r="P309" s="23">
        <f t="shared" si="39"/>
        <v>0</v>
      </c>
      <c r="Q309" s="23">
        <f t="shared" si="38"/>
        <v>565778720</v>
      </c>
    </row>
    <row r="310" spans="14:17">
      <c r="N310" s="23">
        <v>308</v>
      </c>
      <c r="P310" s="23">
        <f t="shared" si="39"/>
        <v>0</v>
      </c>
      <c r="Q310" s="23">
        <f t="shared" si="38"/>
        <v>565778720</v>
      </c>
    </row>
    <row r="311" spans="14:17">
      <c r="N311" s="23">
        <v>309</v>
      </c>
      <c r="P311" s="23">
        <f t="shared" si="39"/>
        <v>0</v>
      </c>
      <c r="Q311" s="23">
        <f t="shared" si="38"/>
        <v>565778720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topLeftCell="A95" workbookViewId="0">
      <selection activeCell="C108" sqref="C10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workbookViewId="0">
      <selection activeCell="F21" sqref="F21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AVERAGE(G3:G31)</f>
        <v>763.965517241379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22155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>
        <v>33624</v>
      </c>
      <c r="E24" s="1">
        <v>4035</v>
      </c>
      <c r="F24" s="1">
        <f t="shared" si="0"/>
        <v>37659</v>
      </c>
      <c r="G24" s="1">
        <f t="shared" si="1"/>
        <v>1279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>
        <v>35017</v>
      </c>
      <c r="E25" s="1">
        <v>4130</v>
      </c>
      <c r="F25" s="1">
        <f t="shared" si="0"/>
        <v>39147</v>
      </c>
      <c r="G25" s="1">
        <f t="shared" si="1"/>
        <v>1488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>
        <v>35570</v>
      </c>
      <c r="E26" s="1">
        <v>4262</v>
      </c>
      <c r="F26" s="1">
        <f t="shared" si="0"/>
        <v>39832</v>
      </c>
      <c r="G26" s="1">
        <f t="shared" ref="G26:G42" si="2">IF(F26&gt;0,F26-F25,0)</f>
        <v>685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>
        <v>36698</v>
      </c>
      <c r="E27" s="1">
        <v>3919</v>
      </c>
      <c r="F27" s="1">
        <f t="shared" si="0"/>
        <v>40617</v>
      </c>
      <c r="G27" s="1">
        <f t="shared" si="2"/>
        <v>785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>
        <v>37256</v>
      </c>
      <c r="E28" s="1">
        <v>4062</v>
      </c>
      <c r="F28" s="1">
        <f t="shared" si="0"/>
        <v>41318</v>
      </c>
      <c r="G28" s="1">
        <f t="shared" si="2"/>
        <v>701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>
        <v>37806</v>
      </c>
      <c r="E29" s="1">
        <v>4341</v>
      </c>
      <c r="F29" s="1">
        <f t="shared" si="0"/>
        <v>42147</v>
      </c>
      <c r="G29" s="1">
        <f t="shared" si="2"/>
        <v>829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>
        <v>38606</v>
      </c>
      <c r="E30" s="1">
        <v>4421</v>
      </c>
      <c r="F30" s="1">
        <f t="shared" ref="F30:F48" si="3">SUM(D30,E30)</f>
        <v>43027</v>
      </c>
      <c r="G30" s="1">
        <f t="shared" si="2"/>
        <v>880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>
        <v>39209</v>
      </c>
      <c r="E31" s="1">
        <v>4406</v>
      </c>
      <c r="F31" s="1">
        <f t="shared" si="3"/>
        <v>43615</v>
      </c>
      <c r="G31" s="1">
        <f t="shared" si="2"/>
        <v>588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2016-03-23T05:36:45Z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