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FBD\IMP E-Mails and Information\STANDARDS\FORMATS\Manufactured Part BOM\WIP\"/>
    </mc:Choice>
  </mc:AlternateContent>
  <xr:revisionPtr revIDLastSave="0" documentId="13_ncr:1_{AC773FA5-D401-4E19-A41C-4F80F90A879D}" xr6:coauthVersionLast="47" xr6:coauthVersionMax="47" xr10:uidLastSave="{00000000-0000-0000-0000-000000000000}"/>
  <bookViews>
    <workbookView xWindow="-108" yWindow="-108" windowWidth="23256" windowHeight="12576" tabRatio="822" firstSheet="1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11" r:id="rId4"/>
    <sheet name="InterlockingPanels" sheetId="12" r:id="rId5"/>
    <sheet name="MakeUpPanels" sheetId="13" r:id="rId6"/>
    <sheet name="LinerPanels" sheetId="14" r:id="rId7"/>
    <sheet name="HoldOutPanels" sheetId="15" r:id="rId8"/>
    <sheet name="FLOOR Z &amp; C" sheetId="16" r:id="rId9"/>
  </sheets>
  <definedNames>
    <definedName name="_xlnm._FilterDatabase" localSheetId="1" hidden="1">'Sheet Metal Std'!$A$1:$K$96</definedName>
  </definedName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6" i="3" l="1"/>
  <c r="T166" i="3"/>
  <c r="S166" i="3"/>
  <c r="V165" i="3"/>
  <c r="T165" i="3"/>
  <c r="U165" i="3" s="1"/>
  <c r="S165" i="3"/>
  <c r="V164" i="3"/>
  <c r="T164" i="3"/>
  <c r="U164" i="3" s="1"/>
  <c r="S164" i="3"/>
  <c r="V163" i="3"/>
  <c r="T163" i="3"/>
  <c r="U163" i="3" s="1"/>
  <c r="S163" i="3"/>
  <c r="V162" i="3"/>
  <c r="T162" i="3"/>
  <c r="S162" i="3"/>
  <c r="V161" i="3"/>
  <c r="T161" i="3"/>
  <c r="U161" i="3" s="1"/>
  <c r="S161" i="3"/>
  <c r="V160" i="3"/>
  <c r="T160" i="3"/>
  <c r="S160" i="3"/>
  <c r="V159" i="3"/>
  <c r="T159" i="3"/>
  <c r="S159" i="3"/>
  <c r="V158" i="3"/>
  <c r="T158" i="3"/>
  <c r="U158" i="3" s="1"/>
  <c r="S158" i="3"/>
  <c r="V157" i="3"/>
  <c r="T157" i="3"/>
  <c r="U157" i="3" s="1"/>
  <c r="S157" i="3"/>
  <c r="V156" i="3"/>
  <c r="T156" i="3"/>
  <c r="U156" i="3" s="1"/>
  <c r="S156" i="3"/>
  <c r="V155" i="3"/>
  <c r="T155" i="3"/>
  <c r="S155" i="3"/>
  <c r="V154" i="3"/>
  <c r="T154" i="3"/>
  <c r="S154" i="3"/>
  <c r="V153" i="3"/>
  <c r="T153" i="3"/>
  <c r="U153" i="3" s="1"/>
  <c r="S153" i="3"/>
  <c r="V152" i="3"/>
  <c r="T152" i="3"/>
  <c r="U152" i="3" s="1"/>
  <c r="S152" i="3"/>
  <c r="V151" i="3"/>
  <c r="T151" i="3"/>
  <c r="U151" i="3" s="1"/>
  <c r="S151" i="3"/>
  <c r="V150" i="3"/>
  <c r="T150" i="3"/>
  <c r="S150" i="3"/>
  <c r="V149" i="3"/>
  <c r="T149" i="3"/>
  <c r="S149" i="3"/>
  <c r="V147" i="3"/>
  <c r="T147" i="3"/>
  <c r="U147" i="3" s="1"/>
  <c r="S147" i="3"/>
  <c r="V146" i="3"/>
  <c r="T146" i="3"/>
  <c r="S146" i="3"/>
  <c r="V144" i="3"/>
  <c r="T144" i="3"/>
  <c r="S144" i="3"/>
  <c r="Q144" i="3" s="1"/>
  <c r="V143" i="3"/>
  <c r="T143" i="3"/>
  <c r="U143" i="3" s="1"/>
  <c r="S143" i="3"/>
  <c r="V142" i="3"/>
  <c r="T142" i="3"/>
  <c r="U142" i="3" s="1"/>
  <c r="S142" i="3"/>
  <c r="V141" i="3"/>
  <c r="T141" i="3"/>
  <c r="U141" i="3" s="1"/>
  <c r="S141" i="3"/>
  <c r="V140" i="3"/>
  <c r="T140" i="3"/>
  <c r="S140" i="3"/>
  <c r="V139" i="3"/>
  <c r="T139" i="3"/>
  <c r="S139" i="3"/>
  <c r="W138" i="3"/>
  <c r="X138" i="3" s="1"/>
  <c r="V138" i="3"/>
  <c r="T138" i="3"/>
  <c r="U138" i="3" s="1"/>
  <c r="S138" i="3"/>
  <c r="V137" i="3"/>
  <c r="T137" i="3"/>
  <c r="U137" i="3" s="1"/>
  <c r="S137" i="3"/>
  <c r="V136" i="3"/>
  <c r="T136" i="3"/>
  <c r="U136" i="3" s="1"/>
  <c r="S136" i="3"/>
  <c r="V135" i="3"/>
  <c r="T135" i="3"/>
  <c r="U135" i="3" s="1"/>
  <c r="S135" i="3"/>
  <c r="V134" i="3"/>
  <c r="T134" i="3"/>
  <c r="S134" i="3"/>
  <c r="V132" i="3"/>
  <c r="T132" i="3"/>
  <c r="U132" i="3" s="1"/>
  <c r="S132" i="3"/>
  <c r="V131" i="3"/>
  <c r="T131" i="3"/>
  <c r="S131" i="3"/>
  <c r="V130" i="3"/>
  <c r="T130" i="3"/>
  <c r="U130" i="3" s="1"/>
  <c r="S130" i="3"/>
  <c r="W130" i="3" s="1"/>
  <c r="X130" i="3" s="1"/>
  <c r="V129" i="3"/>
  <c r="T129" i="3"/>
  <c r="U129" i="3" s="1"/>
  <c r="S129" i="3"/>
  <c r="V128" i="3"/>
  <c r="T128" i="3"/>
  <c r="S128" i="3"/>
  <c r="V126" i="3"/>
  <c r="T126" i="3"/>
  <c r="U126" i="3" s="1"/>
  <c r="S126" i="3"/>
  <c r="V125" i="3"/>
  <c r="T125" i="3"/>
  <c r="S125" i="3"/>
  <c r="Q125" i="3" s="1"/>
  <c r="V124" i="3"/>
  <c r="T124" i="3"/>
  <c r="S124" i="3"/>
  <c r="V123" i="3"/>
  <c r="T123" i="3"/>
  <c r="S123" i="3"/>
  <c r="V122" i="3"/>
  <c r="T122" i="3"/>
  <c r="U122" i="3" s="1"/>
  <c r="S122" i="3"/>
  <c r="V121" i="3"/>
  <c r="T121" i="3"/>
  <c r="U121" i="3" s="1"/>
  <c r="S121" i="3"/>
  <c r="V120" i="3"/>
  <c r="T120" i="3"/>
  <c r="S120" i="3"/>
  <c r="V119" i="3"/>
  <c r="T119" i="3"/>
  <c r="S119" i="3"/>
  <c r="Q119" i="3" s="1"/>
  <c r="V118" i="3"/>
  <c r="T118" i="3"/>
  <c r="U118" i="3" s="1"/>
  <c r="S118" i="3"/>
  <c r="V117" i="3"/>
  <c r="T117" i="3"/>
  <c r="S117" i="3"/>
  <c r="V116" i="3"/>
  <c r="T116" i="3"/>
  <c r="S116" i="3"/>
  <c r="W116" i="3" s="1"/>
  <c r="X116" i="3" s="1"/>
  <c r="Y116" i="3" s="1"/>
  <c r="V114" i="3"/>
  <c r="T114" i="3"/>
  <c r="S114" i="3"/>
  <c r="V113" i="3"/>
  <c r="T113" i="3"/>
  <c r="U113" i="3" s="1"/>
  <c r="S113" i="3"/>
  <c r="W112" i="3"/>
  <c r="X112" i="3" s="1"/>
  <c r="V112" i="3"/>
  <c r="T112" i="3"/>
  <c r="U112" i="3" s="1"/>
  <c r="S112" i="3"/>
  <c r="V111" i="3"/>
  <c r="T111" i="3"/>
  <c r="S111" i="3"/>
  <c r="V110" i="3"/>
  <c r="T110" i="3"/>
  <c r="S110" i="3"/>
  <c r="Q110" i="3" s="1"/>
  <c r="V109" i="3"/>
  <c r="T109" i="3"/>
  <c r="S109" i="3"/>
  <c r="V108" i="3"/>
  <c r="T108" i="3"/>
  <c r="U108" i="3" s="1"/>
  <c r="S108" i="3"/>
  <c r="V107" i="3"/>
  <c r="T107" i="3"/>
  <c r="S107" i="3"/>
  <c r="V106" i="3"/>
  <c r="T106" i="3"/>
  <c r="W106" i="3" s="1"/>
  <c r="X106" i="3" s="1"/>
  <c r="S106" i="3"/>
  <c r="V105" i="3"/>
  <c r="T105" i="3"/>
  <c r="S105" i="3"/>
  <c r="V104" i="3"/>
  <c r="T104" i="3"/>
  <c r="Q104" i="3" s="1"/>
  <c r="S104" i="3"/>
  <c r="V102" i="3"/>
  <c r="T102" i="3"/>
  <c r="S102" i="3"/>
  <c r="V101" i="3"/>
  <c r="T101" i="3"/>
  <c r="S101" i="3"/>
  <c r="Q101" i="3" s="1"/>
  <c r="V100" i="3"/>
  <c r="T100" i="3"/>
  <c r="S100" i="3"/>
  <c r="V99" i="3"/>
  <c r="T99" i="3"/>
  <c r="U99" i="3" s="1"/>
  <c r="S99" i="3"/>
  <c r="V98" i="3"/>
  <c r="T98" i="3"/>
  <c r="Q98" i="3" s="1"/>
  <c r="S98" i="3"/>
  <c r="V97" i="3"/>
  <c r="T97" i="3"/>
  <c r="U97" i="3" s="1"/>
  <c r="S97" i="3"/>
  <c r="V96" i="3"/>
  <c r="T96" i="3"/>
  <c r="S96" i="3"/>
  <c r="V95" i="3"/>
  <c r="T95" i="3"/>
  <c r="W95" i="3" s="1"/>
  <c r="X95" i="3" s="1"/>
  <c r="S95" i="3"/>
  <c r="V94" i="3"/>
  <c r="T94" i="3"/>
  <c r="S94" i="3"/>
  <c r="V93" i="3"/>
  <c r="T93" i="3"/>
  <c r="S93" i="3"/>
  <c r="Q93" i="3" s="1"/>
  <c r="V92" i="3"/>
  <c r="T92" i="3"/>
  <c r="S92" i="3"/>
  <c r="V91" i="3"/>
  <c r="T91" i="3"/>
  <c r="S91" i="3"/>
  <c r="Q91" i="3" s="1"/>
  <c r="V90" i="3"/>
  <c r="T90" i="3"/>
  <c r="U90" i="3" s="1"/>
  <c r="S90" i="3"/>
  <c r="V89" i="3"/>
  <c r="T89" i="3"/>
  <c r="S89" i="3"/>
  <c r="Q89" i="3" s="1"/>
  <c r="V88" i="3"/>
  <c r="T88" i="3"/>
  <c r="S88" i="3"/>
  <c r="Q88" i="3" s="1"/>
  <c r="V86" i="3"/>
  <c r="T86" i="3"/>
  <c r="S86" i="3"/>
  <c r="V85" i="3"/>
  <c r="T85" i="3"/>
  <c r="U85" i="3" s="1"/>
  <c r="S85" i="3"/>
  <c r="V84" i="3"/>
  <c r="T84" i="3"/>
  <c r="W84" i="3" s="1"/>
  <c r="X84" i="3" s="1"/>
  <c r="S84" i="3"/>
  <c r="V83" i="3"/>
  <c r="T83" i="3"/>
  <c r="U83" i="3" s="1"/>
  <c r="S83" i="3"/>
  <c r="V82" i="3"/>
  <c r="T82" i="3"/>
  <c r="S82" i="3"/>
  <c r="Q82" i="3" s="1"/>
  <c r="V81" i="3"/>
  <c r="T81" i="3"/>
  <c r="U81" i="3" s="1"/>
  <c r="S81" i="3"/>
  <c r="V80" i="3"/>
  <c r="T80" i="3"/>
  <c r="S80" i="3"/>
  <c r="V79" i="3"/>
  <c r="T79" i="3"/>
  <c r="S79" i="3"/>
  <c r="Q79" i="3" s="1"/>
  <c r="V78" i="3"/>
  <c r="T78" i="3"/>
  <c r="W78" i="3" s="1"/>
  <c r="X78" i="3" s="1"/>
  <c r="S78" i="3"/>
  <c r="V77" i="3"/>
  <c r="T77" i="3"/>
  <c r="U77" i="3" s="1"/>
  <c r="S77" i="3"/>
  <c r="V76" i="3"/>
  <c r="T76" i="3"/>
  <c r="U76" i="3" s="1"/>
  <c r="S76" i="3"/>
  <c r="V74" i="3"/>
  <c r="T74" i="3"/>
  <c r="U74" i="3" s="1"/>
  <c r="S74" i="3"/>
  <c r="V73" i="3"/>
  <c r="T73" i="3"/>
  <c r="U73" i="3" s="1"/>
  <c r="S73" i="3"/>
  <c r="W73" i="3" s="1"/>
  <c r="X73" i="3" s="1"/>
  <c r="Y73" i="3" s="1"/>
  <c r="W72" i="3"/>
  <c r="X72" i="3" s="1"/>
  <c r="V72" i="3"/>
  <c r="T72" i="3"/>
  <c r="S72" i="3"/>
  <c r="V71" i="3"/>
  <c r="T71" i="3"/>
  <c r="S71" i="3"/>
  <c r="Q71" i="3" s="1"/>
  <c r="V70" i="3"/>
  <c r="T70" i="3"/>
  <c r="W70" i="3" s="1"/>
  <c r="X70" i="3" s="1"/>
  <c r="S70" i="3"/>
  <c r="V69" i="3"/>
  <c r="T69" i="3"/>
  <c r="S69" i="3"/>
  <c r="V68" i="3"/>
  <c r="T68" i="3"/>
  <c r="S68" i="3"/>
  <c r="Q68" i="3" s="1"/>
  <c r="V67" i="3"/>
  <c r="T67" i="3"/>
  <c r="U67" i="3" s="1"/>
  <c r="S67" i="3"/>
  <c r="V66" i="3"/>
  <c r="T66" i="3"/>
  <c r="U66" i="3" s="1"/>
  <c r="S66" i="3"/>
  <c r="V65" i="3"/>
  <c r="T65" i="3"/>
  <c r="U65" i="3" s="1"/>
  <c r="S65" i="3"/>
  <c r="V64" i="3"/>
  <c r="T64" i="3"/>
  <c r="U64" i="3" s="1"/>
  <c r="S64" i="3"/>
  <c r="W64" i="3" s="1"/>
  <c r="X64" i="3" s="1"/>
  <c r="Y64" i="3" s="1"/>
  <c r="V63" i="3"/>
  <c r="T63" i="3"/>
  <c r="S63" i="3"/>
  <c r="V62" i="3"/>
  <c r="T62" i="3"/>
  <c r="U62" i="3" s="1"/>
  <c r="S62" i="3"/>
  <c r="V61" i="3"/>
  <c r="T61" i="3"/>
  <c r="U61" i="3" s="1"/>
  <c r="S61" i="3"/>
  <c r="V60" i="3"/>
  <c r="T60" i="3"/>
  <c r="U60" i="3" s="1"/>
  <c r="S60" i="3"/>
  <c r="V59" i="3"/>
  <c r="T59" i="3"/>
  <c r="S59" i="3"/>
  <c r="V58" i="3"/>
  <c r="T58" i="3"/>
  <c r="S58" i="3"/>
  <c r="V57" i="3"/>
  <c r="T57" i="3"/>
  <c r="U57" i="3" s="1"/>
  <c r="S57" i="3"/>
  <c r="V56" i="3"/>
  <c r="T56" i="3"/>
  <c r="S56" i="3"/>
  <c r="V55" i="3"/>
  <c r="T55" i="3"/>
  <c r="S55" i="3"/>
  <c r="V54" i="3"/>
  <c r="T54" i="3"/>
  <c r="U54" i="3" s="1"/>
  <c r="S54" i="3"/>
  <c r="V53" i="3"/>
  <c r="T53" i="3"/>
  <c r="U53" i="3" s="1"/>
  <c r="S53" i="3"/>
  <c r="V52" i="3"/>
  <c r="T52" i="3"/>
  <c r="U52" i="3" s="1"/>
  <c r="S52" i="3"/>
  <c r="Q52" i="3" s="1"/>
  <c r="V50" i="3"/>
  <c r="T50" i="3"/>
  <c r="S50" i="3"/>
  <c r="V49" i="3"/>
  <c r="T49" i="3"/>
  <c r="S49" i="3"/>
  <c r="V48" i="3"/>
  <c r="T48" i="3"/>
  <c r="U48" i="3" s="1"/>
  <c r="S48" i="3"/>
  <c r="V47" i="3"/>
  <c r="T47" i="3"/>
  <c r="S47" i="3"/>
  <c r="V46" i="3"/>
  <c r="T46" i="3"/>
  <c r="S46" i="3"/>
  <c r="W45" i="3"/>
  <c r="X45" i="3" s="1"/>
  <c r="V45" i="3"/>
  <c r="T45" i="3"/>
  <c r="S45" i="3"/>
  <c r="V44" i="3"/>
  <c r="T44" i="3"/>
  <c r="S44" i="3"/>
  <c r="V43" i="3"/>
  <c r="T43" i="3"/>
  <c r="U43" i="3" s="1"/>
  <c r="S43" i="3"/>
  <c r="V42" i="3"/>
  <c r="T42" i="3"/>
  <c r="S42" i="3"/>
  <c r="V41" i="3"/>
  <c r="T41" i="3"/>
  <c r="S41" i="3"/>
  <c r="W41" i="3" s="1"/>
  <c r="X41" i="3" s="1"/>
  <c r="Y41" i="3" s="1"/>
  <c r="V40" i="3"/>
  <c r="T40" i="3"/>
  <c r="U40" i="3" s="1"/>
  <c r="S40" i="3"/>
  <c r="V39" i="3"/>
  <c r="T39" i="3"/>
  <c r="U39" i="3" s="1"/>
  <c r="S39" i="3"/>
  <c r="V38" i="3"/>
  <c r="T38" i="3"/>
  <c r="U38" i="3" s="1"/>
  <c r="S38" i="3"/>
  <c r="V37" i="3"/>
  <c r="T37" i="3"/>
  <c r="S37" i="3"/>
  <c r="V36" i="3"/>
  <c r="T36" i="3"/>
  <c r="S36" i="3"/>
  <c r="V35" i="3"/>
  <c r="T35" i="3"/>
  <c r="U35" i="3" s="1"/>
  <c r="S35" i="3"/>
  <c r="V34" i="3"/>
  <c r="T34" i="3"/>
  <c r="S34" i="3"/>
  <c r="V33" i="3"/>
  <c r="T33" i="3"/>
  <c r="S33" i="3"/>
  <c r="Q33" i="3" s="1"/>
  <c r="V32" i="3"/>
  <c r="T32" i="3"/>
  <c r="S32" i="3"/>
  <c r="W32" i="3" s="1"/>
  <c r="X32" i="3" s="1"/>
  <c r="Y32" i="3" s="1"/>
  <c r="V30" i="3"/>
  <c r="T30" i="3"/>
  <c r="S30" i="3"/>
  <c r="V28" i="3"/>
  <c r="T28" i="3"/>
  <c r="U28" i="3" s="1"/>
  <c r="S28" i="3"/>
  <c r="V26" i="3"/>
  <c r="T26" i="3"/>
  <c r="S26" i="3"/>
  <c r="V24" i="3"/>
  <c r="T24" i="3"/>
  <c r="S24" i="3"/>
  <c r="V22" i="3"/>
  <c r="T22" i="3"/>
  <c r="S22" i="3"/>
  <c r="V20" i="3"/>
  <c r="T20" i="3"/>
  <c r="S20" i="3"/>
  <c r="V19" i="3"/>
  <c r="T19" i="3"/>
  <c r="U19" i="3" s="1"/>
  <c r="S19" i="3"/>
  <c r="V17" i="3"/>
  <c r="T17" i="3"/>
  <c r="S17" i="3"/>
  <c r="V16" i="3"/>
  <c r="T16" i="3"/>
  <c r="S16" i="3"/>
  <c r="Q16" i="3" s="1"/>
  <c r="V14" i="3"/>
  <c r="T14" i="3"/>
  <c r="U14" i="3" s="1"/>
  <c r="S14" i="3"/>
  <c r="V12" i="3"/>
  <c r="T12" i="3"/>
  <c r="S12" i="3"/>
  <c r="V10" i="3"/>
  <c r="T10" i="3"/>
  <c r="S10" i="3"/>
  <c r="W10" i="3" s="1"/>
  <c r="X10" i="3" s="1"/>
  <c r="V8" i="3"/>
  <c r="T8" i="3"/>
  <c r="W8" i="3" s="1"/>
  <c r="X8" i="3" s="1"/>
  <c r="S8" i="3"/>
  <c r="V6" i="3"/>
  <c r="T6" i="3"/>
  <c r="U6" i="3" s="1"/>
  <c r="S6" i="3"/>
  <c r="Q165" i="3"/>
  <c r="Q157" i="3"/>
  <c r="Q155" i="3"/>
  <c r="Q150" i="3"/>
  <c r="Q147" i="3"/>
  <c r="Q143" i="3"/>
  <c r="Q142" i="3"/>
  <c r="Q140" i="3"/>
  <c r="Q138" i="3"/>
  <c r="Q135" i="3"/>
  <c r="Q129" i="3"/>
  <c r="Q120" i="3"/>
  <c r="Q118" i="3"/>
  <c r="Q117" i="3"/>
  <c r="Q112" i="3"/>
  <c r="Q109" i="3"/>
  <c r="Q106" i="3"/>
  <c r="Q102" i="3"/>
  <c r="Q97" i="3"/>
  <c r="Q95" i="3"/>
  <c r="Q94" i="3"/>
  <c r="Q92" i="3"/>
  <c r="Q90" i="3"/>
  <c r="Q85" i="3"/>
  <c r="Q83" i="3"/>
  <c r="Q80" i="3"/>
  <c r="Q78" i="3"/>
  <c r="Q74" i="3"/>
  <c r="Q72" i="3"/>
  <c r="Q69" i="3"/>
  <c r="Q64" i="3"/>
  <c r="Q58" i="3"/>
  <c r="Q56" i="3"/>
  <c r="Q54" i="3"/>
  <c r="Q50" i="3"/>
  <c r="Q49" i="3"/>
  <c r="Q45" i="3"/>
  <c r="Q44" i="3"/>
  <c r="Q43" i="3"/>
  <c r="Q40" i="3"/>
  <c r="Q32" i="3"/>
  <c r="Q26" i="3"/>
  <c r="Q24" i="3"/>
  <c r="Q17" i="3"/>
  <c r="Q8" i="3"/>
  <c r="U24" i="3" l="1"/>
  <c r="U33" i="3"/>
  <c r="U41" i="3"/>
  <c r="U46" i="3"/>
  <c r="U55" i="3"/>
  <c r="U63" i="3"/>
  <c r="U68" i="3"/>
  <c r="U79" i="3"/>
  <c r="U88" i="3"/>
  <c r="W93" i="3"/>
  <c r="X93" i="3" s="1"/>
  <c r="U101" i="3"/>
  <c r="U110" i="3"/>
  <c r="Q116" i="3"/>
  <c r="U124" i="3"/>
  <c r="W144" i="3"/>
  <c r="X144" i="3" s="1"/>
  <c r="U154" i="3"/>
  <c r="U159" i="3"/>
  <c r="Q48" i="3"/>
  <c r="U16" i="3"/>
  <c r="W20" i="3"/>
  <c r="X20" i="3" s="1"/>
  <c r="U30" i="3"/>
  <c r="U36" i="3"/>
  <c r="U44" i="3"/>
  <c r="W49" i="3"/>
  <c r="X49" i="3" s="1"/>
  <c r="Y49" i="3" s="1"/>
  <c r="U58" i="3"/>
  <c r="U71" i="3"/>
  <c r="U82" i="3"/>
  <c r="U91" i="3"/>
  <c r="U96" i="3"/>
  <c r="U105" i="3"/>
  <c r="U119" i="3"/>
  <c r="U128" i="3"/>
  <c r="U134" i="3"/>
  <c r="U139" i="3"/>
  <c r="U149" i="3"/>
  <c r="U162" i="3"/>
  <c r="Y155" i="3"/>
  <c r="Q10" i="3"/>
  <c r="Q35" i="3"/>
  <c r="U12" i="3"/>
  <c r="W26" i="3"/>
  <c r="X26" i="3" s="1"/>
  <c r="U42" i="3"/>
  <c r="W47" i="3"/>
  <c r="X47" i="3" s="1"/>
  <c r="U56" i="3"/>
  <c r="W69" i="3"/>
  <c r="X69" i="3" s="1"/>
  <c r="W80" i="3"/>
  <c r="X80" i="3" s="1"/>
  <c r="W89" i="3"/>
  <c r="X89" i="3" s="1"/>
  <c r="W91" i="3"/>
  <c r="X91" i="3" s="1"/>
  <c r="W94" i="3"/>
  <c r="X94" i="3" s="1"/>
  <c r="Q111" i="3"/>
  <c r="U117" i="3"/>
  <c r="U125" i="3"/>
  <c r="U131" i="3"/>
  <c r="U146" i="3"/>
  <c r="U155" i="3"/>
  <c r="U160" i="3"/>
  <c r="Y10" i="3"/>
  <c r="Y20" i="3"/>
  <c r="Q70" i="3"/>
  <c r="Q81" i="3"/>
  <c r="Q14" i="3"/>
  <c r="Q39" i="3"/>
  <c r="U17" i="3"/>
  <c r="U37" i="3"/>
  <c r="U45" i="3"/>
  <c r="U50" i="3"/>
  <c r="U59" i="3"/>
  <c r="Y138" i="3"/>
  <c r="U140" i="3"/>
  <c r="U150" i="3"/>
  <c r="Q152" i="3"/>
  <c r="U32" i="3"/>
  <c r="U86" i="3"/>
  <c r="U92" i="3"/>
  <c r="U100" i="3"/>
  <c r="U109" i="3"/>
  <c r="U123" i="3"/>
  <c r="W155" i="3"/>
  <c r="X155" i="3" s="1"/>
  <c r="U166" i="3"/>
  <c r="Q73" i="3"/>
  <c r="Q84" i="3"/>
  <c r="W166" i="3"/>
  <c r="X166" i="3" s="1"/>
  <c r="Y166" i="3" s="1"/>
  <c r="Q166" i="3"/>
  <c r="W165" i="3"/>
  <c r="X165" i="3" s="1"/>
  <c r="Y165" i="3" s="1"/>
  <c r="W164" i="3"/>
  <c r="X164" i="3" s="1"/>
  <c r="Y164" i="3" s="1"/>
  <c r="Q164" i="3"/>
  <c r="W163" i="3"/>
  <c r="X163" i="3" s="1"/>
  <c r="Y163" i="3" s="1"/>
  <c r="Q163" i="3"/>
  <c r="Q162" i="3"/>
  <c r="W162" i="3"/>
  <c r="X162" i="3" s="1"/>
  <c r="Y162" i="3" s="1"/>
  <c r="Q161" i="3"/>
  <c r="W161" i="3"/>
  <c r="X161" i="3" s="1"/>
  <c r="Y161" i="3" s="1"/>
  <c r="W160" i="3"/>
  <c r="X160" i="3" s="1"/>
  <c r="Y160" i="3" s="1"/>
  <c r="Q160" i="3"/>
  <c r="W159" i="3"/>
  <c r="X159" i="3" s="1"/>
  <c r="Y159" i="3" s="1"/>
  <c r="Q159" i="3"/>
  <c r="W158" i="3"/>
  <c r="X158" i="3" s="1"/>
  <c r="Y158" i="3" s="1"/>
  <c r="Q158" i="3"/>
  <c r="W157" i="3"/>
  <c r="X157" i="3" s="1"/>
  <c r="Y157" i="3" s="1"/>
  <c r="W156" i="3"/>
  <c r="X156" i="3" s="1"/>
  <c r="Y156" i="3" s="1"/>
  <c r="Q156" i="3"/>
  <c r="W154" i="3"/>
  <c r="X154" i="3" s="1"/>
  <c r="Y154" i="3" s="1"/>
  <c r="Q154" i="3"/>
  <c r="Q153" i="3"/>
  <c r="W153" i="3"/>
  <c r="X153" i="3" s="1"/>
  <c r="Y153" i="3" s="1"/>
  <c r="W152" i="3"/>
  <c r="X152" i="3" s="1"/>
  <c r="Y152" i="3" s="1"/>
  <c r="W151" i="3"/>
  <c r="X151" i="3" s="1"/>
  <c r="Y151" i="3" s="1"/>
  <c r="Q151" i="3"/>
  <c r="W150" i="3"/>
  <c r="X150" i="3" s="1"/>
  <c r="Y150" i="3" s="1"/>
  <c r="Q149" i="3"/>
  <c r="W149" i="3"/>
  <c r="X149" i="3" s="1"/>
  <c r="Y149" i="3" s="1"/>
  <c r="W147" i="3"/>
  <c r="X147" i="3" s="1"/>
  <c r="Y147" i="3" s="1"/>
  <c r="Q146" i="3"/>
  <c r="W146" i="3"/>
  <c r="X146" i="3" s="1"/>
  <c r="Y146" i="3" s="1"/>
  <c r="Y144" i="3"/>
  <c r="U144" i="3"/>
  <c r="W143" i="3"/>
  <c r="X143" i="3" s="1"/>
  <c r="Y143" i="3" s="1"/>
  <c r="W142" i="3"/>
  <c r="X142" i="3" s="1"/>
  <c r="Y142" i="3" s="1"/>
  <c r="W141" i="3"/>
  <c r="X141" i="3" s="1"/>
  <c r="Y141" i="3" s="1"/>
  <c r="Q141" i="3"/>
  <c r="W140" i="3"/>
  <c r="X140" i="3" s="1"/>
  <c r="Y140" i="3" s="1"/>
  <c r="Q139" i="3"/>
  <c r="W139" i="3"/>
  <c r="X139" i="3" s="1"/>
  <c r="Y139" i="3" s="1"/>
  <c r="W137" i="3"/>
  <c r="X137" i="3" s="1"/>
  <c r="Y137" i="3" s="1"/>
  <c r="Q137" i="3"/>
  <c r="W136" i="3"/>
  <c r="X136" i="3" s="1"/>
  <c r="Y136" i="3" s="1"/>
  <c r="Q136" i="3"/>
  <c r="W135" i="3"/>
  <c r="X135" i="3" s="1"/>
  <c r="Y135" i="3" s="1"/>
  <c r="W134" i="3"/>
  <c r="X134" i="3" s="1"/>
  <c r="Y134" i="3" s="1"/>
  <c r="Q134" i="3"/>
  <c r="Q132" i="3"/>
  <c r="W132" i="3"/>
  <c r="X132" i="3" s="1"/>
  <c r="Y132" i="3" s="1"/>
  <c r="W131" i="3"/>
  <c r="X131" i="3" s="1"/>
  <c r="Y131" i="3" s="1"/>
  <c r="Q131" i="3"/>
  <c r="Y130" i="3"/>
  <c r="Q130" i="3"/>
  <c r="W129" i="3"/>
  <c r="X129" i="3" s="1"/>
  <c r="Y129" i="3" s="1"/>
  <c r="W128" i="3"/>
  <c r="X128" i="3" s="1"/>
  <c r="Y128" i="3" s="1"/>
  <c r="Q128" i="3"/>
  <c r="W126" i="3"/>
  <c r="X126" i="3" s="1"/>
  <c r="Y126" i="3" s="1"/>
  <c r="Q126" i="3"/>
  <c r="W125" i="3"/>
  <c r="X125" i="3" s="1"/>
  <c r="Y125" i="3" s="1"/>
  <c r="W124" i="3"/>
  <c r="X124" i="3" s="1"/>
  <c r="Y124" i="3" s="1"/>
  <c r="Q124" i="3"/>
  <c r="W123" i="3"/>
  <c r="X123" i="3" s="1"/>
  <c r="Y123" i="3" s="1"/>
  <c r="Q123" i="3"/>
  <c r="W122" i="3"/>
  <c r="X122" i="3" s="1"/>
  <c r="Y122" i="3" s="1"/>
  <c r="Q122" i="3"/>
  <c r="W121" i="3"/>
  <c r="X121" i="3" s="1"/>
  <c r="Y121" i="3" s="1"/>
  <c r="Q121" i="3"/>
  <c r="U120" i="3"/>
  <c r="W120" i="3"/>
  <c r="X120" i="3" s="1"/>
  <c r="Y120" i="3" s="1"/>
  <c r="W119" i="3"/>
  <c r="X119" i="3" s="1"/>
  <c r="Y119" i="3" s="1"/>
  <c r="Y118" i="3"/>
  <c r="W118" i="3"/>
  <c r="X118" i="3" s="1"/>
  <c r="W117" i="3"/>
  <c r="X117" i="3" s="1"/>
  <c r="Y117" i="3" s="1"/>
  <c r="U116" i="3"/>
  <c r="U114" i="3"/>
  <c r="W114" i="3"/>
  <c r="X114" i="3" s="1"/>
  <c r="Y114" i="3" s="1"/>
  <c r="Q114" i="3"/>
  <c r="W113" i="3"/>
  <c r="X113" i="3" s="1"/>
  <c r="Y113" i="3" s="1"/>
  <c r="Q113" i="3"/>
  <c r="Y112" i="3"/>
  <c r="U111" i="3"/>
  <c r="W111" i="3"/>
  <c r="X111" i="3" s="1"/>
  <c r="Y111" i="3" s="1"/>
  <c r="W110" i="3"/>
  <c r="X110" i="3" s="1"/>
  <c r="Y110" i="3" s="1"/>
  <c r="W109" i="3"/>
  <c r="X109" i="3" s="1"/>
  <c r="Y109" i="3" s="1"/>
  <c r="W108" i="3"/>
  <c r="X108" i="3" s="1"/>
  <c r="Y108" i="3" s="1"/>
  <c r="Q108" i="3"/>
  <c r="U107" i="3"/>
  <c r="W107" i="3"/>
  <c r="X107" i="3" s="1"/>
  <c r="Y107" i="3" s="1"/>
  <c r="Q107" i="3"/>
  <c r="Y106" i="3"/>
  <c r="U106" i="3"/>
  <c r="W105" i="3"/>
  <c r="X105" i="3" s="1"/>
  <c r="Y105" i="3" s="1"/>
  <c r="Q105" i="3"/>
  <c r="U104" i="3"/>
  <c r="W104" i="3"/>
  <c r="X104" i="3" s="1"/>
  <c r="Y104" i="3" s="1"/>
  <c r="U102" i="3"/>
  <c r="W102" i="3"/>
  <c r="X102" i="3" s="1"/>
  <c r="Y102" i="3" s="1"/>
  <c r="W101" i="3"/>
  <c r="X101" i="3" s="1"/>
  <c r="Y101" i="3" s="1"/>
  <c r="W100" i="3"/>
  <c r="X100" i="3" s="1"/>
  <c r="Y100" i="3" s="1"/>
  <c r="Q100" i="3"/>
  <c r="W99" i="3"/>
  <c r="X99" i="3" s="1"/>
  <c r="Y99" i="3" s="1"/>
  <c r="Q99" i="3"/>
  <c r="U98" i="3"/>
  <c r="W98" i="3"/>
  <c r="X98" i="3" s="1"/>
  <c r="Y98" i="3" s="1"/>
  <c r="W97" i="3"/>
  <c r="X97" i="3" s="1"/>
  <c r="Y97" i="3" s="1"/>
  <c r="W96" i="3"/>
  <c r="X96" i="3" s="1"/>
  <c r="Y96" i="3" s="1"/>
  <c r="Q96" i="3"/>
  <c r="Y95" i="3"/>
  <c r="U95" i="3"/>
  <c r="Y94" i="3"/>
  <c r="U94" i="3"/>
  <c r="Y93" i="3"/>
  <c r="U93" i="3"/>
  <c r="W92" i="3"/>
  <c r="X92" i="3" s="1"/>
  <c r="Y92" i="3" s="1"/>
  <c r="Y91" i="3"/>
  <c r="W90" i="3"/>
  <c r="X90" i="3" s="1"/>
  <c r="Y90" i="3" s="1"/>
  <c r="Y89" i="3"/>
  <c r="U89" i="3"/>
  <c r="W88" i="3"/>
  <c r="X88" i="3" s="1"/>
  <c r="Y88" i="3" s="1"/>
  <c r="Q86" i="3"/>
  <c r="W86" i="3"/>
  <c r="X86" i="3" s="1"/>
  <c r="Y86" i="3" s="1"/>
  <c r="W85" i="3"/>
  <c r="X85" i="3" s="1"/>
  <c r="Y85" i="3" s="1"/>
  <c r="Y84" i="3"/>
  <c r="U84" i="3"/>
  <c r="W83" i="3"/>
  <c r="X83" i="3" s="1"/>
  <c r="Y83" i="3" s="1"/>
  <c r="W82" i="3"/>
  <c r="X82" i="3" s="1"/>
  <c r="Y82" i="3" s="1"/>
  <c r="Y81" i="3"/>
  <c r="W81" i="3"/>
  <c r="X81" i="3" s="1"/>
  <c r="Y80" i="3"/>
  <c r="U80" i="3"/>
  <c r="Y79" i="3"/>
  <c r="W79" i="3"/>
  <c r="X79" i="3" s="1"/>
  <c r="Y78" i="3"/>
  <c r="U78" i="3"/>
  <c r="Y77" i="3"/>
  <c r="Q77" i="3"/>
  <c r="W77" i="3"/>
  <c r="X77" i="3" s="1"/>
  <c r="Q76" i="3"/>
  <c r="W76" i="3"/>
  <c r="X76" i="3" s="1"/>
  <c r="Y76" i="3" s="1"/>
  <c r="Y74" i="3"/>
  <c r="W74" i="3"/>
  <c r="X74" i="3" s="1"/>
  <c r="Y72" i="3"/>
  <c r="U72" i="3"/>
  <c r="W71" i="3"/>
  <c r="X71" i="3" s="1"/>
  <c r="Y71" i="3" s="1"/>
  <c r="Y70" i="3"/>
  <c r="U70" i="3"/>
  <c r="Y69" i="3"/>
  <c r="U69" i="3"/>
  <c r="W68" i="3"/>
  <c r="X68" i="3" s="1"/>
  <c r="Y68" i="3" s="1"/>
  <c r="Q67" i="3"/>
  <c r="W67" i="3"/>
  <c r="X67" i="3" s="1"/>
  <c r="Y67" i="3" s="1"/>
  <c r="Q66" i="3"/>
  <c r="W66" i="3"/>
  <c r="X66" i="3" s="1"/>
  <c r="Y66" i="3" s="1"/>
  <c r="W65" i="3"/>
  <c r="X65" i="3" s="1"/>
  <c r="Y65" i="3" s="1"/>
  <c r="Q65" i="3"/>
  <c r="W63" i="3"/>
  <c r="X63" i="3" s="1"/>
  <c r="Y63" i="3" s="1"/>
  <c r="Q63" i="3"/>
  <c r="Q62" i="3"/>
  <c r="W62" i="3"/>
  <c r="X62" i="3" s="1"/>
  <c r="Y62" i="3" s="1"/>
  <c r="W61" i="3"/>
  <c r="X61" i="3" s="1"/>
  <c r="Y61" i="3" s="1"/>
  <c r="Q61" i="3"/>
  <c r="Q60" i="3"/>
  <c r="W60" i="3"/>
  <c r="X60" i="3" s="1"/>
  <c r="Y60" i="3" s="1"/>
  <c r="Q59" i="3"/>
  <c r="W59" i="3"/>
  <c r="X59" i="3" s="1"/>
  <c r="Y59" i="3" s="1"/>
  <c r="W58" i="3"/>
  <c r="X58" i="3" s="1"/>
  <c r="Y58" i="3" s="1"/>
  <c r="Q57" i="3"/>
  <c r="W57" i="3"/>
  <c r="X57" i="3" s="1"/>
  <c r="Y57" i="3" s="1"/>
  <c r="W56" i="3"/>
  <c r="X56" i="3" s="1"/>
  <c r="Y56" i="3" s="1"/>
  <c r="Q55" i="3"/>
  <c r="W55" i="3"/>
  <c r="X55" i="3" s="1"/>
  <c r="Y55" i="3" s="1"/>
  <c r="W54" i="3"/>
  <c r="X54" i="3" s="1"/>
  <c r="Y54" i="3" s="1"/>
  <c r="Y53" i="3"/>
  <c r="Q53" i="3"/>
  <c r="W53" i="3"/>
  <c r="X53" i="3" s="1"/>
  <c r="W52" i="3"/>
  <c r="X52" i="3" s="1"/>
  <c r="Y52" i="3" s="1"/>
  <c r="W50" i="3"/>
  <c r="X50" i="3" s="1"/>
  <c r="Y50" i="3" s="1"/>
  <c r="U49" i="3"/>
  <c r="W48" i="3"/>
  <c r="X48" i="3" s="1"/>
  <c r="Y48" i="3" s="1"/>
  <c r="Y47" i="3"/>
  <c r="U47" i="3"/>
  <c r="Q47" i="3"/>
  <c r="W46" i="3"/>
  <c r="X46" i="3" s="1"/>
  <c r="Y46" i="3" s="1"/>
  <c r="Q46" i="3"/>
  <c r="Y45" i="3"/>
  <c r="W44" i="3"/>
  <c r="X44" i="3" s="1"/>
  <c r="Y44" i="3" s="1"/>
  <c r="W43" i="3"/>
  <c r="X43" i="3" s="1"/>
  <c r="Y43" i="3" s="1"/>
  <c r="Y42" i="3"/>
  <c r="Q42" i="3"/>
  <c r="W42" i="3"/>
  <c r="X42" i="3" s="1"/>
  <c r="Q41" i="3"/>
  <c r="W40" i="3"/>
  <c r="X40" i="3" s="1"/>
  <c r="Y40" i="3" s="1"/>
  <c r="W39" i="3"/>
  <c r="X39" i="3" s="1"/>
  <c r="Y39" i="3" s="1"/>
  <c r="Q38" i="3"/>
  <c r="W38" i="3"/>
  <c r="X38" i="3" s="1"/>
  <c r="Y38" i="3" s="1"/>
  <c r="Y37" i="3"/>
  <c r="W37" i="3"/>
  <c r="X37" i="3" s="1"/>
  <c r="Q37" i="3"/>
  <c r="Q36" i="3"/>
  <c r="W36" i="3"/>
  <c r="X36" i="3" s="1"/>
  <c r="Y36" i="3" s="1"/>
  <c r="W35" i="3"/>
  <c r="X35" i="3" s="1"/>
  <c r="Y35" i="3" s="1"/>
  <c r="U34" i="3"/>
  <c r="Q34" i="3"/>
  <c r="W34" i="3"/>
  <c r="X34" i="3" s="1"/>
  <c r="Y34" i="3" s="1"/>
  <c r="W33" i="3"/>
  <c r="X33" i="3" s="1"/>
  <c r="Y33" i="3" s="1"/>
  <c r="Q30" i="3"/>
  <c r="W30" i="3"/>
  <c r="X30" i="3" s="1"/>
  <c r="Y30" i="3" s="1"/>
  <c r="Q28" i="3"/>
  <c r="W28" i="3"/>
  <c r="X28" i="3" s="1"/>
  <c r="Y28" i="3" s="1"/>
  <c r="Y26" i="3"/>
  <c r="U26" i="3"/>
  <c r="W24" i="3"/>
  <c r="X24" i="3" s="1"/>
  <c r="Y24" i="3" s="1"/>
  <c r="U22" i="3"/>
  <c r="Q22" i="3"/>
  <c r="W22" i="3"/>
  <c r="X22" i="3" s="1"/>
  <c r="Y22" i="3" s="1"/>
  <c r="Q20" i="3"/>
  <c r="U20" i="3"/>
  <c r="Y19" i="3"/>
  <c r="Q19" i="3"/>
  <c r="W19" i="3"/>
  <c r="X19" i="3" s="1"/>
  <c r="W17" i="3"/>
  <c r="X17" i="3" s="1"/>
  <c r="Y17" i="3" s="1"/>
  <c r="W16" i="3"/>
  <c r="X16" i="3" s="1"/>
  <c r="Y16" i="3" s="1"/>
  <c r="W14" i="3"/>
  <c r="X14" i="3" s="1"/>
  <c r="Y14" i="3" s="1"/>
  <c r="Q12" i="3"/>
  <c r="W12" i="3"/>
  <c r="X12" i="3" s="1"/>
  <c r="Y12" i="3" s="1"/>
  <c r="U10" i="3"/>
  <c r="Y8" i="3"/>
  <c r="U8" i="3"/>
  <c r="W6" i="3"/>
  <c r="X6" i="3" s="1"/>
  <c r="Y6" i="3" s="1"/>
  <c r="Q6" i="3"/>
  <c r="S5" i="3" l="1"/>
  <c r="T5" i="3"/>
  <c r="Q5" i="3" l="1"/>
  <c r="V5" i="3"/>
  <c r="W5" i="3" l="1"/>
  <c r="X5" i="3" l="1"/>
  <c r="A64" i="2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Y5" i="3" l="1"/>
  <c r="U5" i="3"/>
</calcChain>
</file>

<file path=xl/sharedStrings.xml><?xml version="1.0" encoding="utf-8"?>
<sst xmlns="http://schemas.openxmlformats.org/spreadsheetml/2006/main" count="4655" uniqueCount="220">
  <si>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</si>
  <si>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</si>
  <si>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</si>
  <si>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</si>
  <si>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</si>
  <si>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</si>
  <si>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</si>
  <si>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</si>
  <si>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</si>
  <si>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</si>
  <si>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</si>
  <si>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</si>
  <si>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</si>
  <si>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</si>
  <si>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</si>
  <si>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</si>
  <si>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</si>
  <si>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</si>
  <si>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</si>
  <si>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</si>
  <si>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</si>
  <si>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</si>
  <si>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</si>
  <si>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</si>
  <si>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</si>
  <si>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</si>
  <si>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</si>
  <si>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</si>
  <si>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</si>
  <si>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</si>
  <si>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</si>
  <si>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</si>
  <si>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</si>
  <si>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</si>
  <si>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</si>
  <si>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</si>
  <si>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</si>
  <si>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</si>
  <si>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</si>
  <si>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</si>
  <si>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</si>
  <si>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</si>
  <si>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</si>
  <si>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</si>
  <si>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</si>
  <si>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</si>
  <si>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</si>
  <si>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</si>
  <si>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</si>
  <si>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</si>
  <si>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</si>
  <si>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</si>
  <si>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</si>
  <si>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</si>
  <si>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</si>
  <si>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</si>
  <si>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</si>
  <si>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</si>
  <si>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</si>
  <si>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</si>
  <si>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</si>
  <si>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90.00°</t>
  </si>
  <si>
    <t>EXT-WALL-1</t>
  </si>
  <si>
    <t>CEILING</t>
  </si>
  <si>
    <t>EXT-WALL-2</t>
  </si>
  <si>
    <t>ROOF</t>
  </si>
  <si>
    <t>HAT CHANNEL</t>
  </si>
  <si>
    <t>INTERNAL CORNER PANEL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</si>
  <si>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</si>
  <si>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</si>
  <si>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</si>
  <si>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</si>
  <si>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</si>
  <si>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</si>
  <si>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</si>
  <si>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</si>
  <si>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</si>
  <si>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</si>
  <si>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</si>
  <si>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</si>
  <si>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</si>
  <si>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</si>
  <si>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</si>
  <si>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</si>
  <si>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</si>
  <si>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</si>
  <si>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</si>
  <si>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</si>
  <si>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</si>
  <si>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</si>
  <si>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</si>
  <si>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</si>
  <si>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</si>
  <si>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</si>
  <si>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</si>
  <si>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10%CUSHION/WASTAGE will be added by FBD production manager</t>
  </si>
  <si>
    <t>Group</t>
  </si>
  <si>
    <t>END PANEL, INTERLOCKING, ROOF</t>
  </si>
  <si>
    <t>PANEL, INTERLOCKING, ROOF</t>
  </si>
  <si>
    <t>END PANEL, INTERLOCKING, CEILING</t>
  </si>
  <si>
    <t>PANEL, INTERLOCKING, CEILING</t>
  </si>
  <si>
    <t>WALL,CORNER,INTERLOCKING</t>
  </si>
  <si>
    <t>PANEL, WALL, INTERLOCKING</t>
  </si>
  <si>
    <t>EXTERNAL WALL- B</t>
  </si>
  <si>
    <t>Z-CHANNEL FLOOR</t>
  </si>
  <si>
    <t>DOOR DRIP STRIP</t>
  </si>
  <si>
    <t>DRIP STRIP</t>
  </si>
  <si>
    <t>ROOF FLASHING</t>
  </si>
  <si>
    <t>ROOF ASSEMBLY</t>
  </si>
  <si>
    <t>ROOF FLASHING, END WALL</t>
  </si>
  <si>
    <t>Z-CHANNEL ABOVE DOOR (WITHOUT DRIP Z)</t>
  </si>
  <si>
    <t>C-CHANNEL ABOVE DOOR</t>
  </si>
  <si>
    <t>C-CHANNEL DOOR</t>
  </si>
  <si>
    <t>REMARKS</t>
  </si>
  <si>
    <t>PROJECT#</t>
  </si>
  <si>
    <t>PROJECT NAME</t>
  </si>
  <si>
    <t>SUBMITTED BY</t>
  </si>
  <si>
    <t>DATE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</si>
  <si>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</si>
  <si>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</si>
  <si>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</si>
  <si>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</si>
  <si>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</si>
  <si>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</si>
  <si>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</si>
  <si>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</si>
  <si>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</si>
  <si>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</si>
  <si>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</si>
  <si>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</si>
  <si>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</si>
  <si>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</si>
  <si>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</si>
  <si>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</si>
  <si>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</si>
  <si>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</si>
  <si>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</si>
  <si>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</si>
  <si>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</si>
  <si>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DXF PROVIDED</t>
  </si>
  <si>
    <t>-</t>
  </si>
  <si>
    <t>END CAP 3_INCH DEEP WALL GAV(WALL CAP)</t>
  </si>
  <si>
    <t>STANDARD</t>
  </si>
  <si>
    <t>S-TRIM, 5" (S-CURVE 5")</t>
  </si>
  <si>
    <t>FLASHING, LOWER WALL 5" (ROOF TRIM 5")</t>
  </si>
  <si>
    <t>INTERNAL PANEL</t>
  </si>
  <si>
    <t>WALL-B1</t>
  </si>
  <si>
    <t>WALL-B2</t>
  </si>
  <si>
    <t>INTERNAL WALL-B</t>
  </si>
  <si>
    <t>FORMED C-CHANNEL, (3inch AC CHANNEL)</t>
  </si>
  <si>
    <t>L-ANGLE HVAC BLOCKOUT</t>
  </si>
  <si>
    <t>HVAC DRIP STRIP</t>
  </si>
  <si>
    <t>DOOR-METAL BUILDING</t>
  </si>
  <si>
    <t>END CAP</t>
  </si>
  <si>
    <t>PART #</t>
  </si>
  <si>
    <t>EXT-WALL-CORNER-3</t>
  </si>
  <si>
    <t>REV.</t>
  </si>
  <si>
    <t>ROOF-A1</t>
  </si>
  <si>
    <t>ROOF-A2</t>
  </si>
  <si>
    <t>ROOF-A3</t>
  </si>
  <si>
    <t>ROOF-A4</t>
  </si>
  <si>
    <t>ROOF-A5</t>
  </si>
  <si>
    <t>ROOF-A6</t>
  </si>
  <si>
    <t>CEILING-A1</t>
  </si>
  <si>
    <t>CEILING-A2</t>
  </si>
  <si>
    <t>CEILING-A3</t>
  </si>
  <si>
    <t>CEILING-A4</t>
  </si>
  <si>
    <t>CEILING-A5</t>
  </si>
  <si>
    <t>CEILING-A6</t>
  </si>
  <si>
    <t>EXTERNAL WALL-A</t>
  </si>
  <si>
    <t>EXTERNAL WALL-A HVAC</t>
  </si>
  <si>
    <t>EXTERNAL WALL-AB</t>
  </si>
  <si>
    <t>INTERNAL WALL-A HVAC</t>
  </si>
  <si>
    <t>INTERNAL WALL-A</t>
  </si>
  <si>
    <t>STANDARD INTERNAL PANEL</t>
  </si>
  <si>
    <t>INT CORNER</t>
  </si>
  <si>
    <t>INTERNAL CORNER AB</t>
  </si>
  <si>
    <t>EXTERNAL WALL-AD</t>
  </si>
  <si>
    <t>INTERNAL CORNER-AD</t>
  </si>
  <si>
    <t>INTERNAL WALL-A (FILL UP)</t>
  </si>
  <si>
    <t>EXTERNAL WALL-B HVAC</t>
  </si>
  <si>
    <t>INTERNAL WALL-B HVAC</t>
  </si>
  <si>
    <t>INTERNAL WALL-B (FILL UP)</t>
  </si>
  <si>
    <t>EXTERNAL WALL-B</t>
  </si>
  <si>
    <t>EXTERNAL WALL-B ABOVE DOOR</t>
  </si>
  <si>
    <t>EXTERNAL WALL-B  HVAC</t>
  </si>
  <si>
    <t>INTERNAL WALL-B DOOR</t>
  </si>
  <si>
    <t>EXTERNAL WALL-D</t>
  </si>
  <si>
    <t>EXTERNAL WALL-D ABOVE DOOR</t>
  </si>
  <si>
    <t>INTERNAL WALL-D DOOR</t>
  </si>
  <si>
    <t>INTERNAL WALL-D</t>
  </si>
  <si>
    <t>INTERNAL WALL-D (FILL UP)</t>
  </si>
  <si>
    <t>EXTERNAL WALL-D HVAC</t>
  </si>
  <si>
    <t>INTERNAL WALL-D HVAC</t>
  </si>
  <si>
    <t xml:space="preserve">CUSTOM </t>
  </si>
  <si>
    <t>L-ANGLE, ROOF</t>
  </si>
  <si>
    <t>ROOF STRUCTURE FLOOR</t>
  </si>
  <si>
    <t>L-ANGLE ROOF-STRUCURE</t>
  </si>
  <si>
    <t>63.00°</t>
  </si>
  <si>
    <t>HVAC WALL-A,B &amp;D</t>
  </si>
  <si>
    <t>1 X 1 CEILING L-ANGLE (CEILING TRIM)</t>
  </si>
  <si>
    <t>FOR HVAC/PARTITION WALL</t>
  </si>
  <si>
    <t>L-ANGLE, CEILING/ PARTITION WALL (CEILING 90)</t>
  </si>
  <si>
    <t xml:space="preserve">ROOF FLASHING, </t>
  </si>
  <si>
    <t>FLOOR Z-CHANNEL</t>
  </si>
  <si>
    <t>WALL-A1</t>
  </si>
  <si>
    <t>WALL-A2</t>
  </si>
  <si>
    <t>WALL-D1</t>
  </si>
  <si>
    <t>WALL-D2</t>
  </si>
  <si>
    <t>P01632</t>
  </si>
  <si>
    <t>VENTURE GLOBAL - PLAQUEMINES LNG</t>
  </si>
  <si>
    <t>HARI</t>
  </si>
  <si>
    <t>IKE</t>
  </si>
  <si>
    <t>EXT. WALL-A PRESSURIZATION UNIT</t>
  </si>
  <si>
    <t>CEILING ASSY/ROOF STRUCTURE</t>
  </si>
  <si>
    <t>FLOOR ASSEMBLY</t>
  </si>
  <si>
    <t>DOOR ASSEMBLY</t>
  </si>
  <si>
    <t>HVAC/EXAUST FAN BLOCK OUTS</t>
  </si>
  <si>
    <t>CHK. &amp; APP. BY</t>
  </si>
  <si>
    <t>PRESSURIZATION WALL-A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</si>
</sst>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53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13" fillId="4" borderId="8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7" borderId="9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0" fillId="0" borderId="17" xfId="0" pivotButton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164" fontId="0" fillId="0" borderId="23" xfId="0" applyNumberFormat="1" applyBorder="1"/>
    <xf numFmtId="0" fontId="11" fillId="5" borderId="9" xfId="0" applyFont="1" applyFill="1" applyBorder="1" applyAlignment="1">
      <alignment horizontal="left" vertical="center"/>
    </xf>
    <xf numFmtId="15" fontId="11" fillId="5" borderId="3" xfId="0" applyNumberFormat="1" applyFont="1" applyFill="1" applyBorder="1" applyAlignment="1">
      <alignment horizontal="left" vertical="center"/>
    </xf>
    <xf numFmtId="0" fontId="0" fillId="0" borderId="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4" fillId="9" borderId="29" xfId="0" applyFont="1" applyFill="1" applyBorder="1" applyAlignment="1">
      <alignment horizontal="left" vertical="center"/>
    </xf>
    <xf numFmtId="0" fontId="14" fillId="9" borderId="30" xfId="0" applyFont="1" applyFill="1" applyBorder="1" applyAlignment="1">
      <alignment horizontal="left" vertical="center"/>
    </xf>
    <xf numFmtId="0" fontId="15" fillId="9" borderId="30" xfId="0" applyFont="1" applyFill="1" applyBorder="1" applyAlignment="1">
      <alignment horizontal="left" vertical="center"/>
    </xf>
    <xf numFmtId="0" fontId="0" fillId="0" borderId="30" xfId="0" applyBorder="1"/>
    <xf numFmtId="0" fontId="14" fillId="11" borderId="29" xfId="0" applyFont="1" applyFill="1" applyBorder="1" applyAlignment="1">
      <alignment horizontal="left" vertical="center"/>
    </xf>
    <xf numFmtId="0" fontId="14" fillId="11" borderId="30" xfId="0" applyFont="1" applyFill="1" applyBorder="1" applyAlignment="1">
      <alignment horizontal="left" vertical="center"/>
    </xf>
    <xf numFmtId="165" fontId="14" fillId="11" borderId="30" xfId="0" applyNumberFormat="1" applyFont="1" applyFill="1" applyBorder="1" applyAlignment="1">
      <alignment horizontal="left" vertical="center"/>
    </xf>
    <xf numFmtId="0" fontId="15" fillId="11" borderId="30" xfId="0" applyFont="1" applyFill="1" applyBorder="1" applyAlignment="1">
      <alignment horizontal="left" vertical="center"/>
    </xf>
    <xf numFmtId="2" fontId="14" fillId="11" borderId="30" xfId="0" applyNumberFormat="1" applyFont="1" applyFill="1" applyBorder="1" applyAlignment="1">
      <alignment horizontal="left" vertical="center"/>
    </xf>
    <xf numFmtId="0" fontId="16" fillId="9" borderId="29" xfId="0" applyFont="1" applyFill="1" applyBorder="1" applyAlignment="1">
      <alignment horizontal="left" vertical="center"/>
    </xf>
    <xf numFmtId="0" fontId="16" fillId="9" borderId="30" xfId="0" applyFont="1" applyFill="1" applyBorder="1" applyAlignment="1">
      <alignment horizontal="left" vertical="center"/>
    </xf>
    <xf numFmtId="165" fontId="16" fillId="9" borderId="30" xfId="0" applyNumberFormat="1" applyFont="1" applyFill="1" applyBorder="1" applyAlignment="1">
      <alignment horizontal="left" vertical="center"/>
    </xf>
    <xf numFmtId="165" fontId="14" fillId="9" borderId="30" xfId="0" applyNumberFormat="1" applyFont="1" applyFill="1" applyBorder="1" applyAlignment="1">
      <alignment horizontal="left" vertical="center"/>
    </xf>
    <xf numFmtId="0" fontId="14" fillId="11" borderId="29" xfId="0" applyFont="1" applyFill="1" applyBorder="1" applyAlignment="1" applyProtection="1">
      <alignment horizontal="left" vertical="center"/>
      <protection locked="0"/>
    </xf>
    <xf numFmtId="0" fontId="14" fillId="11" borderId="30" xfId="0" applyFont="1" applyFill="1" applyBorder="1" applyAlignment="1" applyProtection="1">
      <alignment horizontal="left" vertical="center"/>
      <protection locked="0"/>
    </xf>
    <xf numFmtId="165" fontId="14" fillId="11" borderId="30" xfId="0" applyNumberFormat="1" applyFont="1" applyFill="1" applyBorder="1" applyAlignment="1" applyProtection="1">
      <alignment horizontal="left" vertical="center"/>
      <protection locked="0"/>
    </xf>
    <xf numFmtId="0" fontId="14" fillId="9" borderId="29" xfId="0" applyFont="1" applyFill="1" applyBorder="1" applyAlignment="1" applyProtection="1">
      <alignment horizontal="left" vertical="center"/>
      <protection locked="0"/>
    </xf>
    <xf numFmtId="0" fontId="14" fillId="9" borderId="30" xfId="0" applyFont="1" applyFill="1" applyBorder="1" applyAlignment="1" applyProtection="1">
      <alignment horizontal="left" vertical="center"/>
      <protection locked="0"/>
    </xf>
    <xf numFmtId="165" fontId="14" fillId="9" borderId="30" xfId="0" applyNumberFormat="1" applyFont="1" applyFill="1" applyBorder="1" applyAlignment="1" applyProtection="1">
      <alignment horizontal="left" vertical="center"/>
      <protection locked="0"/>
    </xf>
    <xf numFmtId="0" fontId="15" fillId="9" borderId="30" xfId="0" applyFont="1" applyFill="1" applyBorder="1" applyAlignment="1" applyProtection="1">
      <alignment horizontal="left" vertical="center"/>
      <protection locked="0"/>
    </xf>
    <xf numFmtId="0" fontId="14" fillId="10" borderId="29" xfId="0" applyFont="1" applyFill="1" applyBorder="1" applyAlignment="1" applyProtection="1">
      <alignment horizontal="left" vertical="center"/>
      <protection locked="0"/>
    </xf>
    <xf numFmtId="0" fontId="14" fillId="10" borderId="30" xfId="0" applyFont="1" applyFill="1" applyBorder="1" applyAlignment="1" applyProtection="1">
      <alignment horizontal="left" vertical="center"/>
      <protection locked="0"/>
    </xf>
    <xf numFmtId="165" fontId="14" fillId="10" borderId="30" xfId="0" applyNumberFormat="1" applyFont="1" applyFill="1" applyBorder="1" applyAlignment="1" applyProtection="1">
      <alignment horizontal="left" vertical="center"/>
      <protection locked="0"/>
    </xf>
    <xf numFmtId="0" fontId="15" fillId="10" borderId="30" xfId="0" applyFont="1" applyFill="1" applyBorder="1" applyAlignment="1" applyProtection="1">
      <alignment horizontal="left" vertical="center"/>
      <protection locked="0"/>
    </xf>
    <xf numFmtId="0" fontId="14" fillId="10" borderId="30" xfId="0" applyFont="1" applyFill="1" applyBorder="1" applyAlignment="1">
      <alignment horizontal="left" vertical="center"/>
    </xf>
    <xf numFmtId="2" fontId="14" fillId="10" borderId="30" xfId="0" applyNumberFormat="1" applyFont="1" applyFill="1" applyBorder="1" applyAlignment="1">
      <alignment horizontal="left" vertical="center"/>
    </xf>
    <xf numFmtId="0" fontId="16" fillId="9" borderId="29" xfId="0" applyFont="1" applyFill="1" applyBorder="1" applyAlignment="1" applyProtection="1">
      <alignment horizontal="left" vertical="center"/>
      <protection locked="0"/>
    </xf>
    <xf numFmtId="0" fontId="16" fillId="9" borderId="30" xfId="0" applyFont="1" applyFill="1" applyBorder="1" applyAlignment="1" applyProtection="1">
      <alignment horizontal="left" vertical="center"/>
      <protection locked="0"/>
    </xf>
    <xf numFmtId="165" fontId="16" fillId="9" borderId="30" xfId="0" applyNumberFormat="1" applyFont="1" applyFill="1" applyBorder="1" applyAlignment="1" applyProtection="1">
      <alignment horizontal="left" vertical="center"/>
      <protection locked="0"/>
    </xf>
    <xf numFmtId="0" fontId="15" fillId="11" borderId="30" xfId="0" applyFont="1" applyFill="1" applyBorder="1" applyAlignment="1" applyProtection="1">
      <alignment horizontal="left" vertical="center"/>
      <protection locked="0"/>
    </xf>
    <xf numFmtId="0" fontId="14" fillId="12" borderId="29" xfId="0" applyFont="1" applyFill="1" applyBorder="1" applyAlignment="1" applyProtection="1">
      <alignment horizontal="left" vertical="center"/>
      <protection locked="0"/>
    </xf>
    <xf numFmtId="0" fontId="14" fillId="12" borderId="30" xfId="0" applyFont="1" applyFill="1" applyBorder="1" applyAlignment="1" applyProtection="1">
      <alignment horizontal="left" vertical="center"/>
      <protection locked="0"/>
    </xf>
    <xf numFmtId="165" fontId="14" fillId="12" borderId="30" xfId="0" applyNumberFormat="1" applyFont="1" applyFill="1" applyBorder="1" applyAlignment="1" applyProtection="1">
      <alignment horizontal="left" vertical="center"/>
      <protection locked="0"/>
    </xf>
    <xf numFmtId="0" fontId="14" fillId="12" borderId="30" xfId="0" applyFont="1" applyFill="1" applyBorder="1" applyAlignment="1">
      <alignment horizontal="left" vertical="center"/>
    </xf>
    <xf numFmtId="2" fontId="14" fillId="12" borderId="30" xfId="0" applyNumberFormat="1" applyFont="1" applyFill="1" applyBorder="1" applyAlignment="1">
      <alignment horizontal="left" vertical="center"/>
    </xf>
    <xf numFmtId="0" fontId="14" fillId="13" borderId="29" xfId="0" applyFont="1" applyFill="1" applyBorder="1" applyAlignment="1" applyProtection="1">
      <alignment horizontal="left" vertical="center"/>
      <protection locked="0"/>
    </xf>
    <xf numFmtId="0" fontId="14" fillId="13" borderId="30" xfId="0" applyFont="1" applyFill="1" applyBorder="1" applyAlignment="1" applyProtection="1">
      <alignment horizontal="left" vertical="center"/>
      <protection locked="0"/>
    </xf>
    <xf numFmtId="165" fontId="14" fillId="13" borderId="30" xfId="0" applyNumberFormat="1" applyFont="1" applyFill="1" applyBorder="1" applyAlignment="1" applyProtection="1">
      <alignment horizontal="left" vertical="center"/>
      <protection locked="0"/>
    </xf>
    <xf numFmtId="0" fontId="14" fillId="13" borderId="30" xfId="0" applyFont="1" applyFill="1" applyBorder="1" applyAlignment="1">
      <alignment horizontal="left" vertical="center"/>
    </xf>
    <xf numFmtId="2" fontId="14" fillId="13" borderId="30" xfId="0" applyNumberFormat="1" applyFont="1" applyFill="1" applyBorder="1" applyAlignment="1">
      <alignment horizontal="left" vertical="center"/>
    </xf>
    <xf numFmtId="0" fontId="14" fillId="10" borderId="29" xfId="0" applyFont="1" applyFill="1" applyBorder="1" applyAlignment="1">
      <alignment horizontal="left" vertical="center"/>
    </xf>
    <xf numFmtId="165" fontId="14" fillId="10" borderId="30" xfId="0" applyNumberFormat="1" applyFont="1" applyFill="1" applyBorder="1" applyAlignment="1">
      <alignment horizontal="left" vertical="center"/>
    </xf>
    <xf numFmtId="0" fontId="14" fillId="10" borderId="27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165" fontId="14" fillId="10" borderId="28" xfId="0" applyNumberFormat="1" applyFont="1" applyFill="1" applyBorder="1" applyAlignment="1">
      <alignment horizontal="left" vertical="center"/>
    </xf>
    <xf numFmtId="2" fontId="14" fillId="10" borderId="28" xfId="0" applyNumberFormat="1" applyFont="1" applyFill="1" applyBorder="1" applyAlignment="1">
      <alignment horizontal="left" vertical="center"/>
    </xf>
    <xf numFmtId="0" fontId="14" fillId="5" borderId="29" xfId="0" applyFont="1" applyFill="1" applyBorder="1" applyAlignment="1" applyProtection="1">
      <alignment horizontal="left" vertical="center"/>
      <protection locked="0"/>
    </xf>
    <xf numFmtId="0" fontId="14" fillId="5" borderId="30" xfId="0" applyFont="1" applyFill="1" applyBorder="1" applyAlignment="1" applyProtection="1">
      <alignment horizontal="left" vertical="center"/>
      <protection locked="0"/>
    </xf>
    <xf numFmtId="165" fontId="14" fillId="5" borderId="30" xfId="0" applyNumberFormat="1" applyFont="1" applyFill="1" applyBorder="1" applyAlignment="1" applyProtection="1">
      <alignment horizontal="left" vertical="center"/>
      <protection locked="0"/>
    </xf>
    <xf numFmtId="0" fontId="14" fillId="5" borderId="30" xfId="0" applyFont="1" applyFill="1" applyBorder="1" applyAlignment="1">
      <alignment horizontal="left" vertical="center"/>
    </xf>
    <xf numFmtId="2" fontId="14" fillId="5" borderId="30" xfId="0" applyNumberFormat="1" applyFont="1" applyFill="1" applyBorder="1" applyAlignment="1">
      <alignment horizontal="left" vertical="center"/>
    </xf>
    <xf numFmtId="0" fontId="14" fillId="9" borderId="30" xfId="0" applyFont="1" applyFill="1" applyBorder="1" applyAlignment="1">
      <alignment horizontal="left" vertical="center" shrinkToFit="1"/>
    </xf>
    <xf numFmtId="0" fontId="15" fillId="11" borderId="30" xfId="0" applyFont="1" applyFill="1" applyBorder="1" applyAlignment="1">
      <alignment horizontal="left" vertical="center" shrinkToFit="1"/>
    </xf>
    <xf numFmtId="0" fontId="14" fillId="11" borderId="30" xfId="0" applyFont="1" applyFill="1" applyBorder="1" applyAlignment="1">
      <alignment horizontal="left" vertical="center" shrinkToFit="1"/>
    </xf>
    <xf numFmtId="0" fontId="16" fillId="9" borderId="30" xfId="0" applyFont="1" applyFill="1" applyBorder="1" applyAlignment="1">
      <alignment horizontal="left" vertical="center" shrinkToFit="1"/>
    </xf>
    <xf numFmtId="0" fontId="14" fillId="11" borderId="30" xfId="0" applyFont="1" applyFill="1" applyBorder="1" applyAlignment="1" applyProtection="1">
      <alignment horizontal="left" vertical="center" shrinkToFit="1"/>
      <protection locked="0"/>
    </xf>
    <xf numFmtId="0" fontId="14" fillId="9" borderId="30" xfId="0" applyFont="1" applyFill="1" applyBorder="1" applyAlignment="1" applyProtection="1">
      <alignment horizontal="left" vertical="center" shrinkToFit="1"/>
      <protection locked="0"/>
    </xf>
    <xf numFmtId="0" fontId="15" fillId="10" borderId="30" xfId="0" applyFont="1" applyFill="1" applyBorder="1" applyAlignment="1" applyProtection="1">
      <alignment horizontal="left" vertical="center" shrinkToFit="1"/>
      <protection locked="0"/>
    </xf>
    <xf numFmtId="0" fontId="14" fillId="10" borderId="30" xfId="0" applyFont="1" applyFill="1" applyBorder="1" applyAlignment="1" applyProtection="1">
      <alignment horizontal="left" vertical="center" shrinkToFit="1"/>
      <protection locked="0"/>
    </xf>
    <xf numFmtId="0" fontId="16" fillId="9" borderId="30" xfId="0" applyFont="1" applyFill="1" applyBorder="1" applyAlignment="1" applyProtection="1">
      <alignment horizontal="left" vertical="center" shrinkToFit="1"/>
      <protection locked="0"/>
    </xf>
    <xf numFmtId="0" fontId="15" fillId="9" borderId="30" xfId="0" applyFont="1" applyFill="1" applyBorder="1" applyAlignment="1" applyProtection="1">
      <alignment horizontal="left" vertical="center" shrinkToFit="1"/>
      <protection locked="0"/>
    </xf>
    <xf numFmtId="0" fontId="15" fillId="11" borderId="30" xfId="0" applyFont="1" applyFill="1" applyBorder="1" applyAlignment="1" applyProtection="1">
      <alignment horizontal="left" vertical="center" shrinkToFit="1"/>
      <protection locked="0"/>
    </xf>
    <xf numFmtId="0" fontId="14" fillId="12" borderId="30" xfId="0" applyFont="1" applyFill="1" applyBorder="1" applyAlignment="1" applyProtection="1">
      <alignment horizontal="left" vertical="center" shrinkToFit="1"/>
      <protection locked="0"/>
    </xf>
    <xf numFmtId="0" fontId="14" fillId="5" borderId="30" xfId="0" applyFont="1" applyFill="1" applyBorder="1" applyAlignment="1" applyProtection="1">
      <alignment horizontal="left" vertical="center" shrinkToFit="1"/>
      <protection locked="0"/>
    </xf>
    <xf numFmtId="0" fontId="14" fillId="13" borderId="30" xfId="0" applyFont="1" applyFill="1" applyBorder="1" applyAlignment="1" applyProtection="1">
      <alignment horizontal="left" vertical="center" shrinkToFit="1"/>
      <protection locked="0"/>
    </xf>
    <xf numFmtId="0" fontId="14" fillId="10" borderId="30" xfId="0" applyFont="1" applyFill="1" applyBorder="1" applyAlignment="1">
      <alignment horizontal="left" vertical="center" shrinkToFit="1"/>
    </xf>
    <xf numFmtId="0" fontId="14" fillId="10" borderId="28" xfId="0" applyFont="1" applyFill="1" applyBorder="1" applyAlignment="1">
      <alignment horizontal="left" vertical="center" shrinkToFit="1"/>
    </xf>
    <xf numFmtId="0" fontId="15" fillId="9" borderId="30" xfId="0" applyFont="1" applyFill="1" applyBorder="1" applyAlignment="1">
      <alignment horizontal="left" vertical="center" shrinkToFit="1"/>
    </xf>
    <xf numFmtId="0" fontId="0" fillId="0" borderId="30" xfId="0" applyBorder="1" applyAlignment="1">
      <alignment shrinkToFit="1"/>
    </xf>
    <xf numFmtId="0" fontId="14" fillId="12" borderId="30" xfId="0" applyFont="1" applyFill="1" applyBorder="1" applyAlignment="1">
      <alignment horizontal="left" vertical="center" shrinkToFit="1"/>
    </xf>
    <xf numFmtId="0" fontId="14" fillId="5" borderId="30" xfId="0" applyFont="1" applyFill="1" applyBorder="1" applyAlignment="1">
      <alignment horizontal="left" vertical="center" shrinkToFit="1"/>
    </xf>
    <xf numFmtId="0" fontId="14" fillId="13" borderId="30" xfId="0" applyFont="1" applyFill="1" applyBorder="1" applyAlignment="1">
      <alignment horizontal="left" vertical="center" shrinkToFit="1"/>
    </xf>
    <xf numFmtId="0" fontId="7" fillId="0" borderId="0" xfId="0" applyFont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left" vertical="center" shrinkToFit="1"/>
      <protection locked="0"/>
    </xf>
    <xf numFmtId="0" fontId="9" fillId="0" borderId="0" xfId="0" applyFont="1" applyAlignment="1">
      <alignment shrinkToFit="1"/>
    </xf>
    <xf numFmtId="0" fontId="2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1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-3" refreshedDate="45442.441269444447" createdVersion="8" refreshedVersion="8" minRefreshableVersion="3" recordCount="160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2932"/>
    </cacheField>
    <cacheField name="QTY." numFmtId="0">
      <sharedItems containsString="0" containsBlank="1" containsNumber="1" containsInteger="1" minValue="1" maxValue="26"/>
    </cacheField>
    <cacheField name="GAUGE" numFmtId="0">
      <sharedItems containsBlank="1" count="5">
        <m/>
        <s v="12GA"/>
        <s v="14GA"/>
        <s v="18GA"/>
        <s v="16GA"/>
      </sharedItems>
    </cacheField>
    <cacheField name="L" numFmtId="0">
      <sharedItems containsString="0" containsBlank="1" containsNumber="1" minValue="2" maxValue="217.76769999999999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1.75" maxValue="1.75"/>
    </cacheField>
    <cacheField name="NT" numFmtId="0">
      <sharedItems containsBlank="1" containsMixedTypes="1" containsNumber="1" minValue="1" maxValue="24.514500000000002"/>
    </cacheField>
    <cacheField name="W1" numFmtId="0">
      <sharedItems containsBlank="1" containsMixedTypes="1" containsNumber="1" minValue="1" maxValue="50"/>
    </cacheField>
    <cacheField name="W2" numFmtId="0">
      <sharedItems containsBlank="1" containsMixedTypes="1" containsNumber="1" minValue="1" maxValue="9"/>
    </cacheField>
    <cacheField name="FLAT" numFmtId="0">
      <sharedItems containsString="0" containsBlank="1" containsNumber="1" minValue="1.873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4">
        <m/>
        <s v="817-00237"/>
        <s v="817-00238"/>
        <s v="817-00226"/>
        <s v="817-00231"/>
        <s v="817-00230"/>
        <s v="817-00239"/>
        <s v="817-00227"/>
        <s v="817-00225"/>
        <s v="817-00229"/>
        <s v="817-00284"/>
        <s v="817-00233"/>
        <s v="817-0022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40"/>
    </cacheField>
    <cacheField name="SHEET AREA" numFmtId="0">
      <sharedItems containsString="0" containsBlank="1" containsNumber="1" containsInteger="1" minValue="7200" maxValue="13080"/>
    </cacheField>
    <cacheField name="PART AREA" numFmtId="0">
      <sharedItems containsString="0" containsBlank="1" containsNumber="1" minValue="40.444000000000003" maxValue="6864.15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8.5"/>
    </cacheField>
    <cacheField name="TOTAL WEIGHT (LBS)" numFmtId="0">
      <sharedItems containsString="0" containsBlank="1" containsNumber="1" minValue="52.012800000000006" maxValue="1965.170592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m/>
    <m/>
    <x v="0"/>
    <m/>
    <m/>
    <m/>
    <m/>
    <m/>
    <m/>
    <m/>
    <m/>
    <s v="ROOF-A1"/>
    <m/>
    <m/>
    <m/>
    <m/>
    <x v="0"/>
    <m/>
    <m/>
    <m/>
    <m/>
    <m/>
    <m/>
    <m/>
    <m/>
  </r>
  <r>
    <n v="1473751"/>
    <n v="1"/>
    <x v="1"/>
    <n v="213.30609999999999"/>
    <n v="5"/>
    <s v="-"/>
    <s v="-"/>
    <n v="13"/>
    <s v="-"/>
    <n v="27.25"/>
    <s v="EXT-WALL-2"/>
    <s v="ROOF"/>
    <s v="END PANEL, INTERLOCKING, ROOF"/>
    <s v="ROOF-A1"/>
    <m/>
    <s v="G90 Grade SS50"/>
    <x v="1"/>
    <s v="DXF PROVIDED"/>
    <n v="54.5"/>
    <n v="216"/>
    <n v="11772"/>
    <n v="5812.5912249999992"/>
    <n v="2"/>
    <n v="0.5"/>
    <n v="178.65187200000003"/>
  </r>
  <r>
    <n v="1473748"/>
    <n v="10"/>
    <x v="1"/>
    <n v="213.30609999999999"/>
    <n v="5"/>
    <s v="-"/>
    <s v="-"/>
    <n v="13"/>
    <s v="-"/>
    <n v="27.25"/>
    <s v="EXT-WALL-1"/>
    <s v="ROOF"/>
    <s v="PANEL, INTERLOCKING, ROOF"/>
    <s v="ROOF-A1"/>
    <m/>
    <s v="G90 Grade SS50"/>
    <x v="1"/>
    <s v="DXF PROVIDED"/>
    <n v="54.5"/>
    <n v="216"/>
    <n v="11772"/>
    <n v="5812.5912249999992"/>
    <n v="2"/>
    <n v="5"/>
    <n v="1786.5187200000005"/>
  </r>
  <r>
    <m/>
    <m/>
    <x v="0"/>
    <m/>
    <m/>
    <m/>
    <m/>
    <m/>
    <m/>
    <m/>
    <m/>
    <s v="ROOF-A2"/>
    <m/>
    <m/>
    <m/>
    <m/>
    <x v="0"/>
    <m/>
    <m/>
    <m/>
    <m/>
    <m/>
    <m/>
    <m/>
    <m/>
  </r>
  <r>
    <n v="1473748"/>
    <n v="11"/>
    <x v="1"/>
    <n v="213.30609999999999"/>
    <n v="5"/>
    <s v="-"/>
    <s v="-"/>
    <n v="13"/>
    <s v="-"/>
    <n v="27.25"/>
    <s v="EXT-WALL-1"/>
    <s v="ROOF"/>
    <s v="PANEL, INTERLOCKING, ROOF"/>
    <s v="ROOF-A2"/>
    <m/>
    <s v="G90 Grade SS50"/>
    <x v="1"/>
    <s v="DXF PROVIDED"/>
    <n v="54.5"/>
    <n v="216"/>
    <n v="11772"/>
    <n v="5812.5912249999992"/>
    <n v="2"/>
    <n v="5.5"/>
    <n v="1965.1705920000002"/>
  </r>
  <r>
    <m/>
    <m/>
    <x v="0"/>
    <m/>
    <m/>
    <m/>
    <m/>
    <m/>
    <m/>
    <m/>
    <m/>
    <s v="ROOF-A3"/>
    <m/>
    <m/>
    <m/>
    <m/>
    <x v="0"/>
    <m/>
    <m/>
    <m/>
    <m/>
    <m/>
    <m/>
    <m/>
    <m/>
  </r>
  <r>
    <n v="1473748"/>
    <n v="11"/>
    <x v="1"/>
    <n v="213.30609999999999"/>
    <n v="5"/>
    <s v="-"/>
    <s v="-"/>
    <n v="13"/>
    <s v="-"/>
    <n v="27.25"/>
    <s v="EXT-WALL-1"/>
    <s v="ROOF"/>
    <s v="PANEL, INTERLOCKING, ROOF"/>
    <s v="ROOF-A3"/>
    <m/>
    <s v="G90 Grade SS50"/>
    <x v="1"/>
    <s v="DXF PROVIDED"/>
    <n v="54.5"/>
    <n v="216"/>
    <n v="11772"/>
    <n v="5812.5912249999992"/>
    <n v="2"/>
    <n v="5.5"/>
    <n v="1965.1705920000002"/>
  </r>
  <r>
    <m/>
    <m/>
    <x v="0"/>
    <m/>
    <m/>
    <m/>
    <m/>
    <m/>
    <m/>
    <m/>
    <m/>
    <s v="ROOF-A4"/>
    <m/>
    <m/>
    <m/>
    <m/>
    <x v="0"/>
    <m/>
    <m/>
    <m/>
    <m/>
    <m/>
    <m/>
    <m/>
    <m/>
  </r>
  <r>
    <n v="1473748"/>
    <n v="10"/>
    <x v="1"/>
    <n v="213.30609999999999"/>
    <n v="5"/>
    <s v="-"/>
    <s v="-"/>
    <n v="13"/>
    <s v="-"/>
    <n v="27.25"/>
    <s v="EXT-WALL-1"/>
    <s v="ROOF"/>
    <s v="PANEL, INTERLOCKING, ROOF"/>
    <s v="ROOF-A4"/>
    <m/>
    <s v="G90 Grade SS50"/>
    <x v="1"/>
    <s v="DXF PROVIDED"/>
    <n v="54.5"/>
    <n v="216"/>
    <n v="11772"/>
    <n v="5812.5912249999992"/>
    <n v="2"/>
    <n v="5"/>
    <n v="1786.5187200000005"/>
  </r>
  <r>
    <m/>
    <m/>
    <x v="0"/>
    <m/>
    <m/>
    <m/>
    <m/>
    <m/>
    <m/>
    <m/>
    <m/>
    <s v="ROOF-A5"/>
    <m/>
    <m/>
    <m/>
    <m/>
    <x v="0"/>
    <m/>
    <m/>
    <m/>
    <m/>
    <m/>
    <m/>
    <m/>
    <m/>
  </r>
  <r>
    <n v="1473748"/>
    <n v="8"/>
    <x v="1"/>
    <n v="213.30609999999999"/>
    <n v="5"/>
    <s v="-"/>
    <s v="-"/>
    <n v="13"/>
    <s v="-"/>
    <n v="27.25"/>
    <s v="EXT-WALL-1"/>
    <s v="ROOF"/>
    <s v="PANEL, INTERLOCKING, ROOF"/>
    <s v="ROOF-A5"/>
    <m/>
    <s v="G90 Grade SS50"/>
    <x v="1"/>
    <s v="DXF PROVIDED"/>
    <n v="54.5"/>
    <n v="216"/>
    <n v="11772"/>
    <n v="5812.5912249999992"/>
    <n v="2"/>
    <n v="4"/>
    <n v="1429.2149760000002"/>
  </r>
  <r>
    <m/>
    <m/>
    <x v="0"/>
    <m/>
    <m/>
    <m/>
    <m/>
    <m/>
    <m/>
    <m/>
    <m/>
    <s v="ROOF-A6"/>
    <m/>
    <m/>
    <m/>
    <m/>
    <x v="0"/>
    <m/>
    <m/>
    <m/>
    <m/>
    <m/>
    <m/>
    <m/>
    <m/>
  </r>
  <r>
    <n v="1473748"/>
    <n v="5"/>
    <x v="1"/>
    <n v="213.30609999999999"/>
    <n v="5"/>
    <s v="-"/>
    <s v="-"/>
    <n v="13"/>
    <s v="-"/>
    <n v="27.25"/>
    <s v="EXT-WALL-1"/>
    <s v="ROOF"/>
    <s v="PANEL, INTERLOCKING, ROOF"/>
    <s v="ROOF-A6"/>
    <m/>
    <s v="G90 Grade SS50"/>
    <x v="1"/>
    <s v="DXF PROVIDED"/>
    <n v="54.5"/>
    <n v="216"/>
    <n v="11772"/>
    <n v="5812.5912249999992"/>
    <n v="2"/>
    <n v="2.5"/>
    <n v="893.25936000000024"/>
  </r>
  <r>
    <n v="1554442"/>
    <n v="1"/>
    <x v="1"/>
    <n v="213.30600000000001"/>
    <n v="5"/>
    <s v="-"/>
    <s v="-"/>
    <n v="10"/>
    <s v="-"/>
    <n v="24.25"/>
    <s v="EXT-WALL-1"/>
    <s v="ROOF"/>
    <s v="PANEL, INTERLOCKING, ROOF"/>
    <s v="ROOF-A6"/>
    <m/>
    <s v="G90 Grade SS50"/>
    <x v="1"/>
    <s v="DXF PROVIDED"/>
    <n v="54.5"/>
    <n v="216"/>
    <n v="11772"/>
    <n v="5172.6705000000002"/>
    <n v="2"/>
    <n v="0.5"/>
    <n v="178.65187200000003"/>
  </r>
  <r>
    <m/>
    <m/>
    <x v="0"/>
    <m/>
    <m/>
    <m/>
    <m/>
    <m/>
    <m/>
    <m/>
    <m/>
    <s v="CEILING-A1"/>
    <m/>
    <m/>
    <m/>
    <m/>
    <x v="0"/>
    <m/>
    <m/>
    <m/>
    <m/>
    <m/>
    <m/>
    <m/>
    <m/>
  </r>
  <r>
    <n v="1473953"/>
    <n v="1"/>
    <x v="2"/>
    <n v="202.48"/>
    <n v="3"/>
    <s v="-"/>
    <s v="-"/>
    <n v="15.75"/>
    <s v="-"/>
    <n v="25.75"/>
    <s v="EXT-WALL-2"/>
    <s v="CEILING"/>
    <s v="END PANEL, INTERLOCKING, CEILING"/>
    <s v="CEILING-A1"/>
    <m/>
    <s v="G90 Grade SS50"/>
    <x v="2"/>
    <s v="DXF PROVIDED"/>
    <n v="54.5"/>
    <n v="216"/>
    <n v="11772"/>
    <n v="5213.8599999999997"/>
    <n v="2"/>
    <n v="0.5"/>
    <n v="129.37428"/>
  </r>
  <r>
    <n v="1476796"/>
    <n v="8"/>
    <x v="2"/>
    <n v="202.48"/>
    <n v="3"/>
    <s v="-"/>
    <s v="-"/>
    <n v="16"/>
    <s v="-"/>
    <n v="26.5"/>
    <s v="EXT-WALL-1"/>
    <s v="CEILING"/>
    <s v="PANEL, INTERLOCKING, CEILING"/>
    <s v="CEILING-A1"/>
    <m/>
    <s v="G90 Grade SS50"/>
    <x v="2"/>
    <s v="DXF PROVIDED"/>
    <n v="54.5"/>
    <n v="216"/>
    <n v="11772"/>
    <n v="5365.7199999999993"/>
    <n v="2"/>
    <n v="4"/>
    <n v="1034.99424"/>
  </r>
  <r>
    <m/>
    <m/>
    <x v="0"/>
    <m/>
    <m/>
    <m/>
    <m/>
    <m/>
    <m/>
    <m/>
    <m/>
    <s v="CEILING-A2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2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3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3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4"/>
    <m/>
    <m/>
    <m/>
    <m/>
    <x v="0"/>
    <m/>
    <m/>
    <m/>
    <m/>
    <m/>
    <m/>
    <m/>
    <m/>
  </r>
  <r>
    <n v="1476796"/>
    <n v="9"/>
    <x v="2"/>
    <n v="202.48"/>
    <n v="3"/>
    <s v="-"/>
    <s v="-"/>
    <n v="16"/>
    <s v="-"/>
    <n v="26.5"/>
    <s v="EXT-WALL-1"/>
    <s v="CEILING"/>
    <s v="PANEL, INTERLOCKING, CEILING"/>
    <s v="CEILING-A4"/>
    <m/>
    <s v="G90 Grade SS50"/>
    <x v="2"/>
    <s v="DXF PROVIDED"/>
    <n v="54.5"/>
    <n v="216"/>
    <n v="11772"/>
    <n v="5365.7199999999993"/>
    <n v="2"/>
    <n v="4.5"/>
    <n v="1164.36852"/>
  </r>
  <r>
    <m/>
    <m/>
    <x v="0"/>
    <m/>
    <m/>
    <m/>
    <m/>
    <m/>
    <m/>
    <m/>
    <m/>
    <s v="CEILING-A5"/>
    <m/>
    <m/>
    <m/>
    <m/>
    <x v="0"/>
    <m/>
    <m/>
    <m/>
    <m/>
    <m/>
    <m/>
    <m/>
    <m/>
  </r>
  <r>
    <n v="1476796"/>
    <n v="5"/>
    <x v="2"/>
    <n v="202.48"/>
    <n v="3"/>
    <s v="-"/>
    <s v="-"/>
    <n v="16"/>
    <s v="-"/>
    <n v="26.5"/>
    <s v="EXT-WALL-1"/>
    <s v="CEILING"/>
    <s v="PANEL, INTERLOCKING, CEILING"/>
    <s v="CEILING-A5"/>
    <m/>
    <s v="G90 Grade SS50"/>
    <x v="2"/>
    <s v="DXF PROVIDED"/>
    <n v="54.5"/>
    <n v="216"/>
    <n v="11772"/>
    <n v="5365.7199999999993"/>
    <n v="2"/>
    <n v="2.5"/>
    <n v="646.87140000000011"/>
  </r>
  <r>
    <m/>
    <m/>
    <x v="0"/>
    <m/>
    <m/>
    <m/>
    <m/>
    <m/>
    <m/>
    <m/>
    <m/>
    <s v="CEILING-A6"/>
    <m/>
    <m/>
    <m/>
    <m/>
    <x v="0"/>
    <m/>
    <m/>
    <m/>
    <m/>
    <m/>
    <m/>
    <m/>
    <m/>
  </r>
  <r>
    <n v="1476796"/>
    <n v="4"/>
    <x v="2"/>
    <n v="202.48"/>
    <n v="3"/>
    <s v="-"/>
    <s v="-"/>
    <n v="16"/>
    <s v="-"/>
    <n v="26.5"/>
    <s v="EXT-WALL-1"/>
    <s v="CEILING"/>
    <s v="PANEL, INTERLOCKING, CEILING"/>
    <s v="CEILING-A6"/>
    <m/>
    <s v="G90 Grade SS50"/>
    <x v="2"/>
    <s v="DXF PROVIDED"/>
    <n v="54.5"/>
    <n v="216"/>
    <n v="11772"/>
    <n v="5365.7199999999993"/>
    <n v="2"/>
    <n v="2"/>
    <n v="517.49712"/>
  </r>
  <r>
    <m/>
    <m/>
    <x v="0"/>
    <m/>
    <m/>
    <m/>
    <m/>
    <m/>
    <m/>
    <m/>
    <m/>
    <s v="WALL-A1"/>
    <m/>
    <m/>
    <m/>
    <m/>
    <x v="0"/>
    <m/>
    <m/>
    <m/>
    <m/>
    <m/>
    <m/>
    <m/>
    <m/>
  </r>
  <r>
    <n v="1511121"/>
    <n v="1"/>
    <x v="1"/>
    <n v="163.64160000000001"/>
    <n v="3"/>
    <n v="1.75"/>
    <s v="-"/>
    <n v="8"/>
    <s v="-"/>
    <n v="18.5"/>
    <s v="EXT-WALL-1"/>
    <s v="EXTERNAL WALL-A"/>
    <s v="PANEL, WALL, INTERLOCKING"/>
    <s v="WALL-A1"/>
    <m/>
    <s v="G90 Grade SS50"/>
    <x v="3"/>
    <s v="DXF PROVIDED"/>
    <n v="54.5"/>
    <n v="168"/>
    <n v="9156"/>
    <n v="3027.3696"/>
    <n v="2"/>
    <n v="0.5"/>
    <n v="138.95145600000001"/>
  </r>
  <r>
    <n v="1474683"/>
    <n v="2"/>
    <x v="2"/>
    <n v="57.810499999999998"/>
    <n v="3"/>
    <s v="-"/>
    <s v="-"/>
    <n v="15.1875"/>
    <s v="-"/>
    <n v="25.1875"/>
    <s v="EXT-WALL-2"/>
    <s v="EXTERNAL WALL-A HVAC"/>
    <s v="PANEL, WALL, INTERLOCKING"/>
    <s v="WALL-A1"/>
    <m/>
    <s v="G90 Grade SS50"/>
    <x v="4"/>
    <s v="DXF PROVIDED"/>
    <n v="54.5"/>
    <n v="144"/>
    <n v="7848"/>
    <n v="1456.10196875"/>
    <n v="4"/>
    <n v="0.5"/>
    <n v="86.249520000000004"/>
  </r>
  <r>
    <n v="1525375"/>
    <n v="2"/>
    <x v="2"/>
    <n v="29.29"/>
    <n v="3"/>
    <s v="-"/>
    <s v="-"/>
    <n v="15.19"/>
    <s v="-"/>
    <n v="25.19"/>
    <s v="EXT-WALL-2"/>
    <s v="EXTERNAL WALL-A HVAC"/>
    <s v="PANEL, WALL, INTERLOCKING"/>
    <s v="WALL-A1"/>
    <m/>
    <s v="G90 Grade SS50"/>
    <x v="4"/>
    <s v="DXF PROVIDED"/>
    <n v="54.5"/>
    <n v="144"/>
    <n v="7848"/>
    <n v="737.81510000000003"/>
    <n v="8"/>
    <n v="0.5"/>
    <n v="86.249520000000004"/>
  </r>
  <r>
    <n v="1525064"/>
    <n v="2"/>
    <x v="2"/>
    <n v="49.079099999999997"/>
    <n v="3"/>
    <n v="1.75"/>
    <s v="-"/>
    <n v="15.19"/>
    <s v="-"/>
    <n v="25.19"/>
    <s v="EXT-WALL-2"/>
    <s v="EXTERNAL WALL-A HVAC"/>
    <s v="PANEL, WALL, INTERLOCKING"/>
    <s v="WALL-A1"/>
    <m/>
    <s v="G90 Grade SS50"/>
    <x v="4"/>
    <s v="DXF PROVIDED"/>
    <n v="54.5"/>
    <n v="144"/>
    <n v="7848"/>
    <n v="1236.302529"/>
    <n v="4"/>
    <n v="0.5"/>
    <n v="86.249520000000004"/>
  </r>
  <r>
    <n v="1511116"/>
    <n v="1"/>
    <x v="1"/>
    <n v="163.64160000000001"/>
    <n v="3"/>
    <n v="1.75"/>
    <s v="-"/>
    <n v="8"/>
    <s v="-"/>
    <n v="18"/>
    <s v="EXT-WALL-2"/>
    <s v="EXTERNAL WALL-A"/>
    <s v="PANEL, WALL, INTERLOCKING"/>
    <s v="WALL-A1"/>
    <m/>
    <s v="G90 Grade SS50"/>
    <x v="3"/>
    <s v="DXF PROVIDED"/>
    <n v="54.5"/>
    <n v="168"/>
    <n v="9156"/>
    <n v="2945.5488"/>
    <n v="3"/>
    <n v="0.5"/>
    <n v="138.95145600000001"/>
  </r>
  <r>
    <n v="1476475"/>
    <n v="2"/>
    <x v="2"/>
    <n v="163.64160000000001"/>
    <n v="3"/>
    <n v="1.75"/>
    <s v="-"/>
    <n v="14.112500000000001"/>
    <s v="-"/>
    <n v="24.612500000000001"/>
    <s v="EXT-WALL-1"/>
    <s v="EXTERNAL WALL-A"/>
    <s v="PANEL, WALL, INTERLOCKING"/>
    <s v="WALL-A1"/>
    <m/>
    <s v="G90 Grade SS50"/>
    <x v="5"/>
    <s v="DXF PROVIDED"/>
    <n v="54.5"/>
    <n v="168"/>
    <n v="9156"/>
    <n v="4027.6288800000002"/>
    <n v="2"/>
    <n v="1"/>
    <n v="201.24888000000001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WALL-A1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. WALL-A PRESSURIZATION UNIT"/>
    <s v="PANEL, WALL, INTERLOCKING"/>
    <s v="WALL-A1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. WALL-A PRESSURIZATION UNIT"/>
    <s v="PANEL, WALL, INTERLOCKING"/>
    <s v="WALL-A1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WALL-A1"/>
    <m/>
    <s v="G90 Grade SS50"/>
    <x v="3"/>
    <s v="DXF PROVIDED"/>
    <n v="54.5"/>
    <n v="168"/>
    <n v="9156"/>
    <n v="2945.5488"/>
    <n v="3"/>
    <n v="0.5"/>
    <n v="138.95145600000001"/>
  </r>
  <r>
    <n v="1473780"/>
    <n v="17"/>
    <x v="2"/>
    <n v="163.64160000000001"/>
    <n v="3"/>
    <n v="1.75"/>
    <s v="-"/>
    <n v="16"/>
    <s v="-"/>
    <n v="26.5"/>
    <s v="EXT-WALL-1"/>
    <s v="EXTERNAL WALL-A"/>
    <s v="PANEL, WALL, INTERLOCKING"/>
    <s v="WALL-A1"/>
    <m/>
    <s v="G90 Grade SS50"/>
    <x v="5"/>
    <s v="DXF PROVIDED"/>
    <n v="54.5"/>
    <n v="168"/>
    <n v="9156"/>
    <n v="4336.5024000000003"/>
    <n v="2"/>
    <n v="8.5"/>
    <n v="1710.6154799999999"/>
  </r>
  <r>
    <n v="1473777"/>
    <n v="1"/>
    <x v="1"/>
    <n v="163.64160000000001"/>
    <n v="3.0165999999999999"/>
    <n v="1.75"/>
    <s v="-"/>
    <n v="9"/>
    <n v="9"/>
    <n v="28.5"/>
    <s v="EXT-WALL-CORNER-3"/>
    <s v="EXTERNAL WALL-AB"/>
    <s v="WALL,CORNER,INTERLOCKING"/>
    <s v="WALL-A1"/>
    <m/>
    <s v="G90 Grade SS50"/>
    <x v="3"/>
    <s v="DXF PROVIDED"/>
    <n v="54.5"/>
    <n v="168"/>
    <n v="9156"/>
    <n v="4663.7856000000002"/>
    <n v="1"/>
    <n v="1"/>
    <n v="277.90291200000001"/>
  </r>
  <r>
    <n v="1510994"/>
    <n v="1"/>
    <x v="3"/>
    <n v="137.28299999999999"/>
    <s v="-"/>
    <s v="-"/>
    <s v="-"/>
    <n v="33.774999999999999"/>
    <s v="-"/>
    <n v="33.774999999999999"/>
    <s v="INT-PANEL-1"/>
    <s v="INTERNAL WALL-A HVAC"/>
    <s v="INTERNAL PANEL"/>
    <s v="WALL-A1"/>
    <m/>
    <s v="G90 Grade SS50"/>
    <x v="6"/>
    <s v="DXF PROVIDED"/>
    <n v="50"/>
    <n v="144"/>
    <n v="7200"/>
    <n v="4636.7333249999992"/>
    <n v="1"/>
    <n v="1"/>
    <n v="104.02560000000001"/>
  </r>
  <r>
    <n v="1510993"/>
    <n v="1"/>
    <x v="3"/>
    <n v="137.28299999999999"/>
    <s v="-"/>
    <s v="-"/>
    <s v="-"/>
    <n v="36.331800000000001"/>
    <s v="-"/>
    <n v="36.331800000000001"/>
    <s v="INT-PANEL-1"/>
    <s v="INTERNAL WALL-A"/>
    <s v="INTERNAL PANEL"/>
    <s v="WALL-A1"/>
    <m/>
    <s v="G90 Grade SS50"/>
    <x v="6"/>
    <s v="DXF PROVIDED"/>
    <n v="50"/>
    <n v="144"/>
    <n v="7200"/>
    <n v="4987.7384993999995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WALL-A1"/>
    <m/>
    <s v="G90 Grade SS50"/>
    <x v="6"/>
    <s v="DXF PROVIDED"/>
    <n v="50"/>
    <n v="144"/>
    <n v="7200"/>
    <n v="5322.4893665999998"/>
    <n v="1"/>
    <n v="1"/>
    <n v="104.02560000000001"/>
  </r>
  <r>
    <n v="1510792"/>
    <n v="1"/>
    <x v="3"/>
    <n v="137.28299999999999"/>
    <s v="-"/>
    <s v="-"/>
    <s v="-"/>
    <n v="34.008000000000003"/>
    <s v="-"/>
    <n v="34.008000000000003"/>
    <s v="INT-PANEL-1"/>
    <s v="INTERNAL WALL-A"/>
    <s v="INTERNAL PANEL"/>
    <s v="WALL-A1"/>
    <m/>
    <s v="G90 Grade SS50"/>
    <x v="6"/>
    <s v="DXF PROVIDED"/>
    <n v="50"/>
    <n v="144"/>
    <n v="7200"/>
    <n v="4668.7202639999996"/>
    <n v="1"/>
    <n v="1"/>
    <n v="104.02560000000001"/>
  </r>
  <r>
    <n v="1508140"/>
    <n v="5"/>
    <x v="3"/>
    <n v="137.28299999999999"/>
    <s v="-"/>
    <s v="-"/>
    <s v="-"/>
    <n v="50"/>
    <s v="-"/>
    <n v="50"/>
    <s v="INT-PANEL-1"/>
    <s v="INTERNAL WALL-A"/>
    <s v="STANDARD INTERNAL PANEL"/>
    <s v="WALL-A1"/>
    <m/>
    <s v="G90 Grade SS50"/>
    <x v="6"/>
    <s v="DXF PROVIDED"/>
    <n v="50"/>
    <n v="144"/>
    <n v="7200"/>
    <n v="6864.15"/>
    <n v="1"/>
    <n v="5"/>
    <n v="520.12800000000004"/>
  </r>
  <r>
    <n v="1520140"/>
    <n v="1"/>
    <x v="3"/>
    <n v="137.28299999999999"/>
    <s v="-"/>
    <s v="-"/>
    <s v="-"/>
    <n v="17.629799999999999"/>
    <s v="-"/>
    <n v="17.629799999999999"/>
    <s v="INT-PANEL-1"/>
    <s v="INTERNAL WALL-A"/>
    <s v="INTERNAL PANEL"/>
    <s v="WALL-A1"/>
    <s v="HOLD OUT"/>
    <s v="G90 Grade SS50"/>
    <x v="6"/>
    <s v="DXF PROVIDED"/>
    <n v="50"/>
    <n v="144"/>
    <n v="7200"/>
    <n v="2420.2718333999997"/>
    <n v="2"/>
    <n v="0.5"/>
    <n v="52.012800000000006"/>
  </r>
  <r>
    <n v="1520131"/>
    <n v="1"/>
    <x v="1"/>
    <n v="137.28299999999999"/>
    <s v="-"/>
    <s v="-"/>
    <s v="-"/>
    <n v="6.944"/>
    <n v="6.907"/>
    <n v="13.682"/>
    <s v="INT CORNER"/>
    <s v="INTERNAL CORNER AB"/>
    <s v="INTERNAL CORNER PANEL"/>
    <s v="WALL-A1"/>
    <s v="HOLD OUT"/>
    <s v="G90 Grade SS50"/>
    <x v="7"/>
    <s v="DXF PROVIDED"/>
    <n v="54.5"/>
    <n v="144"/>
    <n v="7848"/>
    <n v="1878.3060059999998"/>
    <n v="3"/>
    <n v="0.5"/>
    <n v="119.10124800000001"/>
  </r>
  <r>
    <m/>
    <m/>
    <x v="0"/>
    <m/>
    <m/>
    <m/>
    <m/>
    <m/>
    <m/>
    <m/>
    <m/>
    <s v="WALL-A2"/>
    <m/>
    <m/>
    <m/>
    <m/>
    <x v="0"/>
    <m/>
    <m/>
    <m/>
    <m/>
    <m/>
    <m/>
    <m/>
    <m/>
  </r>
  <r>
    <n v="1473777"/>
    <n v="1"/>
    <x v="1"/>
    <n v="163.64160000000001"/>
    <n v="3.0165999999999999"/>
    <n v="1.75"/>
    <s v="-"/>
    <n v="9"/>
    <n v="9"/>
    <n v="28.5"/>
    <s v="EXT-WALL-CORNER-3"/>
    <s v="EXTERNAL WALL-AD"/>
    <s v="WALL,CORNER,INTERLOCKING"/>
    <s v="WALL-A2"/>
    <m/>
    <s v="G90 Grade SS50"/>
    <x v="3"/>
    <s v="DXF PROVIDED"/>
    <n v="54.5"/>
    <n v="168"/>
    <n v="9156"/>
    <n v="4663.7856000000002"/>
    <n v="1"/>
    <n v="1"/>
    <n v="277.90291200000001"/>
  </r>
  <r>
    <n v="1473792"/>
    <n v="1"/>
    <x v="2"/>
    <n v="163.64160000000001"/>
    <n v="3"/>
    <n v="1.75"/>
    <s v="-"/>
    <n v="14.8005"/>
    <s v="-"/>
    <n v="24.8005"/>
    <s v="EXT-WALL-2"/>
    <s v="EXTERNAL WALL-A"/>
    <s v="PANEL, WALL, INTERLOCKING"/>
    <s v="WALL-A2"/>
    <m/>
    <s v="G90 Grade SS50"/>
    <x v="5"/>
    <s v="DXF PROVIDED"/>
    <n v="54.5"/>
    <n v="168"/>
    <n v="9156"/>
    <n v="4058.3935008000003"/>
    <n v="2"/>
    <n v="0.5"/>
    <n v="100.62444000000001"/>
  </r>
  <r>
    <n v="1473780"/>
    <n v="1"/>
    <x v="2"/>
    <n v="163.64160000000001"/>
    <n v="3"/>
    <n v="1.75"/>
    <s v="-"/>
    <n v="16"/>
    <s v="-"/>
    <n v="26.5"/>
    <s v="EXT-WALL-1"/>
    <s v="EXTERNAL WALL-A"/>
    <s v="PANEL, WALL, INTERLOCKING"/>
    <s v="WALL-A2"/>
    <m/>
    <s v="G90 Grade SS50"/>
    <x v="5"/>
    <s v="DXF PROVIDED"/>
    <n v="54.5"/>
    <n v="168"/>
    <n v="9156"/>
    <n v="4336.5024000000003"/>
    <n v="2"/>
    <n v="0.5"/>
    <n v="100.62444000000001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WALL-A2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. WALL-A PRESSURIZATION UNIT"/>
    <s v="PANEL, WALL, INTERLOCKING"/>
    <s v="WALL-A2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. WALL-A PRESSURIZATION UNIT"/>
    <s v="PANEL, WALL, INTERLOCKING"/>
    <s v="WALL-A2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WALL-A2"/>
    <m/>
    <s v="G90 Grade SS50"/>
    <x v="3"/>
    <s v="DXF PROVIDED"/>
    <n v="54.5"/>
    <n v="168"/>
    <n v="9156"/>
    <n v="2945.5488"/>
    <n v="3"/>
    <n v="0.5"/>
    <n v="138.95145600000001"/>
  </r>
  <r>
    <n v="1480187"/>
    <n v="1"/>
    <x v="2"/>
    <n v="163.64160000000001"/>
    <n v="3"/>
    <n v="1.75"/>
    <s v="-"/>
    <n v="7.9995000000000003"/>
    <s v="-"/>
    <n v="18.499500000000001"/>
    <s v="EXT-WALL-1"/>
    <s v="EXTERNAL WALL-A"/>
    <s v="PANEL, WALL, INTERLOCKING"/>
    <s v="WALL-A2"/>
    <m/>
    <s v="G90 Grade SS50"/>
    <x v="5"/>
    <s v="DXF PROVIDED"/>
    <n v="54.5"/>
    <n v="168"/>
    <n v="9156"/>
    <n v="3027.2877792000004"/>
    <n v="2"/>
    <n v="0.5"/>
    <n v="100.62444000000001"/>
  </r>
  <r>
    <n v="1473780"/>
    <n v="15"/>
    <x v="2"/>
    <n v="163.64160000000001"/>
    <n v="3"/>
    <n v="1.75"/>
    <s v="-"/>
    <n v="16"/>
    <s v="-"/>
    <n v="26.5"/>
    <s v="EXT-WALL-1"/>
    <s v="EXTERNAL WALL-A"/>
    <s v="PANEL, WALL, INTERLOCKING"/>
    <s v="WALL-A2"/>
    <m/>
    <s v="G90 Grade SS50"/>
    <x v="5"/>
    <s v="DXF PROVIDED"/>
    <n v="54.5"/>
    <n v="168"/>
    <n v="9156"/>
    <n v="4336.5024000000003"/>
    <n v="2"/>
    <n v="7.5"/>
    <n v="1509.3666000000003"/>
  </r>
  <r>
    <n v="1473844"/>
    <n v="1"/>
    <x v="1"/>
    <n v="163.64160000000001"/>
    <n v="3"/>
    <n v="1.75"/>
    <s v="-"/>
    <n v="8"/>
    <s v="-"/>
    <n v="18.5"/>
    <s v="EXT-WALL-1"/>
    <s v="EXTERNAL WALL-A"/>
    <s v="PANEL, WALL, INTERLOCKING"/>
    <s v="WALL-A2"/>
    <m/>
    <s v="G90 Grade SS50"/>
    <x v="3"/>
    <s v="DXF PROVIDED"/>
    <n v="54.5"/>
    <n v="168"/>
    <n v="9156"/>
    <n v="3027.3696"/>
    <n v="2"/>
    <n v="0.5"/>
    <n v="138.95145600000001"/>
  </r>
  <r>
    <n v="1474053"/>
    <n v="2"/>
    <x v="2"/>
    <n v="83.673000000000002"/>
    <n v="3"/>
    <s v="-"/>
    <s v="-"/>
    <n v="10.4"/>
    <s v="-"/>
    <n v="20.399999999999999"/>
    <s v="EXT-WALL-2"/>
    <s v="EXT. WALL-A PRESSURIZATION UNIT"/>
    <s v="PANEL, WALL, INTERLOCKING"/>
    <s v="WALL-A2"/>
    <m/>
    <s v="G90 Grade SS50"/>
    <x v="4"/>
    <s v="DXF PROVIDED"/>
    <n v="54.5"/>
    <n v="144"/>
    <n v="7848"/>
    <n v="1706.9291999999998"/>
    <n v="2"/>
    <n v="1"/>
    <n v="172.49904000000001"/>
  </r>
  <r>
    <n v="1525061"/>
    <n v="2"/>
    <x v="2"/>
    <n v="39.2776"/>
    <n v="3"/>
    <n v="1.75"/>
    <s v="-"/>
    <n v="10.4"/>
    <s v="-"/>
    <n v="20.3993"/>
    <s v="EXT-WALL-2"/>
    <s v="EXT. WALL-A PRESSURIZATION UNIT"/>
    <s v="PANEL, WALL, INTERLOCKING"/>
    <s v="WALL-A2"/>
    <m/>
    <s v="G90 Grade SS50"/>
    <x v="4"/>
    <s v="DXF PROVIDED"/>
    <n v="54.5"/>
    <n v="144"/>
    <n v="7848"/>
    <n v="801.23554567999997"/>
    <n v="6"/>
    <n v="0.5"/>
    <n v="86.249520000000004"/>
  </r>
  <r>
    <n v="1473783"/>
    <n v="1"/>
    <x v="1"/>
    <n v="163.64160000000001"/>
    <n v="3"/>
    <n v="1.75"/>
    <s v="-"/>
    <n v="8"/>
    <s v="-"/>
    <n v="18"/>
    <s v="EXT-WALL-2"/>
    <s v="EXTERNAL WALL-A"/>
    <s v="PANEL, WALL, INTERLOCKING"/>
    <s v="WALL-A2"/>
    <m/>
    <s v="G90 Grade SS50"/>
    <x v="3"/>
    <s v="DXF PROVIDED"/>
    <n v="54.5"/>
    <n v="168"/>
    <n v="9156"/>
    <n v="2945.5488"/>
    <n v="3"/>
    <n v="0.5"/>
    <n v="138.95145600000001"/>
  </r>
  <r>
    <n v="1473780"/>
    <n v="2"/>
    <x v="2"/>
    <n v="163.64160000000001"/>
    <n v="3"/>
    <n v="1.75"/>
    <s v="-"/>
    <n v="16"/>
    <s v="-"/>
    <n v="26.5"/>
    <s v="EXT-WALL-1"/>
    <s v="EXTERNAL WALL-A"/>
    <s v="PANEL, WALL, INTERLOCKING"/>
    <s v="WALL-A2"/>
    <m/>
    <s v="G90 Grade SS50"/>
    <x v="5"/>
    <s v="DXF PROVIDED"/>
    <n v="54.5"/>
    <n v="168"/>
    <n v="9156"/>
    <n v="4336.5024000000003"/>
    <n v="2"/>
    <n v="1"/>
    <n v="201.24888000000001"/>
  </r>
  <r>
    <n v="1528591"/>
    <n v="1"/>
    <x v="1"/>
    <n v="137.28299999999999"/>
    <s v="-"/>
    <s v="-"/>
    <s v="-"/>
    <n v="6.8920000000000003"/>
    <n v="7.0549999999999997"/>
    <n v="13.778"/>
    <s v="INT CORNER"/>
    <s v="INTERNAL CORNER-AD"/>
    <s v="INTERNAL CORNER PANEL"/>
    <s v="WALL-A2"/>
    <s v="HOLD OUT"/>
    <s v="G90 Grade SS50"/>
    <x v="7"/>
    <s v="DXF PROVIDED"/>
    <n v="54.5"/>
    <n v="144"/>
    <n v="7848"/>
    <n v="1891.4851739999999"/>
    <n v="3"/>
    <n v="0.5"/>
    <n v="119.10124800000001"/>
  </r>
  <r>
    <n v="1520142"/>
    <n v="1"/>
    <x v="3"/>
    <n v="137.28299999999999"/>
    <s v="-"/>
    <s v="-"/>
    <s v="-"/>
    <n v="31.017299999999999"/>
    <s v="-"/>
    <n v="31.017299999999999"/>
    <s v="INT-PANEL-1"/>
    <s v="INTERNAL WALL-A"/>
    <s v="INTERNAL PANEL"/>
    <s v="WALL-A2"/>
    <s v="HOLD OUT"/>
    <s v="G90 Grade SS50"/>
    <x v="6"/>
    <s v="DXF PROVIDED"/>
    <n v="50"/>
    <n v="144"/>
    <n v="7200"/>
    <n v="4258.1479958999998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WALL-A2"/>
    <m/>
    <s v="G90 Grade SS50"/>
    <x v="6"/>
    <s v="DXF PROVIDED"/>
    <n v="50"/>
    <n v="144"/>
    <n v="7200"/>
    <n v="5322.4893665999998"/>
    <n v="1"/>
    <n v="1"/>
    <n v="104.02560000000001"/>
  </r>
  <r>
    <n v="1508836"/>
    <n v="1"/>
    <x v="3"/>
    <n v="137.28299999999999"/>
    <s v="-"/>
    <s v="-"/>
    <s v="-"/>
    <n v="25.920999999999999"/>
    <s v="-"/>
    <n v="25.920999999999999"/>
    <s v="INT-PANEL-1"/>
    <s v="INTERNAL WALL-A"/>
    <s v="INTERNAL PANEL"/>
    <s v="WALL-A2"/>
    <m/>
    <s v="G90 Grade SS50"/>
    <x v="6"/>
    <s v="DXF PROVIDED"/>
    <n v="50"/>
    <n v="144"/>
    <n v="7200"/>
    <n v="3558.5126429999996"/>
    <n v="1"/>
    <n v="1"/>
    <n v="104.02560000000001"/>
  </r>
  <r>
    <n v="1508140"/>
    <n v="4"/>
    <x v="3"/>
    <n v="137.28299999999999"/>
    <s v="-"/>
    <s v="-"/>
    <s v="-"/>
    <n v="50"/>
    <s v="-"/>
    <n v="50"/>
    <s v="INT-PANEL-1"/>
    <s v="INTERNAL WALL-A"/>
    <s v="STANDARD INTERNAL PANEL"/>
    <s v="WALL-A2"/>
    <m/>
    <s v="G90 Grade SS50"/>
    <x v="6"/>
    <s v="DXF PROVIDED"/>
    <n v="50"/>
    <n v="144"/>
    <n v="7200"/>
    <n v="6864.15"/>
    <n v="1"/>
    <n v="4"/>
    <n v="416.10240000000005"/>
  </r>
  <r>
    <n v="1510998"/>
    <n v="1"/>
    <x v="3"/>
    <n v="137.28299999999999"/>
    <s v="-"/>
    <s v="-"/>
    <s v="-"/>
    <n v="34.030099999999997"/>
    <s v="-"/>
    <n v="34.030099999999997"/>
    <s v="INT-PANEL-1"/>
    <s v="INTERNAL WALL-A"/>
    <s v="INTERNAL PANEL"/>
    <s v="WALL-A2"/>
    <m/>
    <s v="G90 Grade SS50"/>
    <x v="6"/>
    <s v="DXF PROVIDED"/>
    <n v="50"/>
    <n v="144"/>
    <n v="7200"/>
    <n v="4671.7542182999996"/>
    <n v="1"/>
    <n v="1"/>
    <n v="104.02560000000001"/>
  </r>
  <r>
    <n v="1510989"/>
    <n v="1"/>
    <x v="3"/>
    <n v="137.28299999999999"/>
    <s v="-"/>
    <s v="-"/>
    <s v="-"/>
    <n v="38.770200000000003"/>
    <s v="-"/>
    <n v="38.770200000000003"/>
    <s v="INT-PANEL-1"/>
    <s v="INTERNAL WALL-A"/>
    <s v="INTERNAL PANEL"/>
    <s v="WALL-A2"/>
    <m/>
    <s v="G90 Grade SS50"/>
    <x v="6"/>
    <s v="DXF PROVIDED"/>
    <n v="50"/>
    <n v="144"/>
    <n v="7200"/>
    <n v="5322.4893665999998"/>
    <n v="1"/>
    <n v="1"/>
    <n v="104.02560000000001"/>
  </r>
  <r>
    <n v="1510997"/>
    <n v="1"/>
    <x v="3"/>
    <n v="137.28299999999999"/>
    <s v="-"/>
    <s v="-"/>
    <s v="-"/>
    <n v="34.000100000000003"/>
    <s v="-"/>
    <n v="34.000100000000003"/>
    <s v="INT-PANEL-1"/>
    <s v="INTERNAL WALL-A"/>
    <s v="INTERNAL PANEL"/>
    <s v="WALL-A2"/>
    <m/>
    <s v="G90 Grade SS50"/>
    <x v="6"/>
    <s v="DXF PROVIDED"/>
    <n v="50"/>
    <n v="144"/>
    <n v="7200"/>
    <n v="4667.6357282999998"/>
    <n v="1"/>
    <n v="1"/>
    <n v="104.02560000000001"/>
  </r>
  <r>
    <n v="1520141"/>
    <n v="1"/>
    <x v="3"/>
    <n v="137.28299999999999"/>
    <s v="-"/>
    <s v="-"/>
    <s v="-"/>
    <n v="24.524000000000001"/>
    <s v="-"/>
    <n v="24.524000000000001"/>
    <s v="INT-PANEL-1"/>
    <s v="INTERNAL WALL-A (FILL UP)"/>
    <s v="INTERNAL PANEL"/>
    <s v="WALL-A2"/>
    <s v="HOLD OUT"/>
    <s v="G90 Grade SS50"/>
    <x v="6"/>
    <s v="DXF PROVIDED"/>
    <n v="50"/>
    <n v="144"/>
    <n v="7200"/>
    <n v="3366.7282919999998"/>
    <n v="2"/>
    <n v="0.5"/>
    <n v="52.012800000000006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473902"/>
    <n v="1"/>
    <x v="2"/>
    <n v="164.31389999999999"/>
    <n v="3"/>
    <n v="1.75"/>
    <s v="-"/>
    <n v="10.875"/>
    <s v="-"/>
    <n v="20.875"/>
    <s v="EXT-WALL-2"/>
    <s v="EXTERNAL WALL- B"/>
    <s v="PANEL, WALL, INTERLOCKING"/>
    <s v="WALL-B1"/>
    <m/>
    <s v="G90 Grade SS50"/>
    <x v="5"/>
    <s v="DXF PROVIDED"/>
    <n v="54.5"/>
    <n v="168"/>
    <n v="9156"/>
    <n v="3430.0526624999998"/>
    <n v="2"/>
    <n v="0.5"/>
    <n v="100.62444000000001"/>
  </r>
  <r>
    <n v="1473899"/>
    <n v="1"/>
    <x v="2"/>
    <n v="165.19200000000001"/>
    <n v="3"/>
    <n v="1.75"/>
    <s v="-"/>
    <n v="10.875"/>
    <s v="-"/>
    <n v="21.375"/>
    <s v="EXT-WALL-1"/>
    <s v="EXTERNAL WALL- B"/>
    <s v="PANEL, WALL, INTERLOCKING"/>
    <s v="WALL-B1"/>
    <m/>
    <s v="G90 Grade SS50"/>
    <x v="5"/>
    <s v="DXF PROVIDED"/>
    <n v="54.5"/>
    <n v="168"/>
    <n v="9156"/>
    <n v="3530.9790000000003"/>
    <n v="2"/>
    <n v="0.5"/>
    <n v="100.62444000000001"/>
  </r>
  <r>
    <n v="1473893"/>
    <n v="1"/>
    <x v="1"/>
    <n v="165.7029"/>
    <n v="3"/>
    <n v="1.75"/>
    <s v="-"/>
    <n v="8"/>
    <s v="-"/>
    <n v="18.5"/>
    <s v="EXT-WALL-1"/>
    <s v="EXTERNAL WALL- B"/>
    <s v="PANEL, WALL, INTERLOCKING"/>
    <s v="WALL-B1"/>
    <m/>
    <s v="G90 Grade SS50"/>
    <x v="3"/>
    <s v="DXF PROVIDED"/>
    <n v="54.5"/>
    <n v="168"/>
    <n v="9156"/>
    <n v="3065.5036500000001"/>
    <n v="2"/>
    <n v="0.5"/>
    <n v="138.95145600000001"/>
  </r>
  <r>
    <n v="1474038"/>
    <n v="1"/>
    <x v="2"/>
    <n v="60.382800000000003"/>
    <n v="3"/>
    <s v="-"/>
    <s v="-"/>
    <n v="15.1875"/>
    <s v="-"/>
    <n v="25.1875"/>
    <s v="EXT-WALL-2"/>
    <s v="EXTERNAL WALL-B HVAC"/>
    <s v="PANEL, WALL, INTERLOCKING"/>
    <s v="WALL-B1"/>
    <m/>
    <s v="G90 Grade SS50"/>
    <x v="4"/>
    <s v="DXF PROVIDED"/>
    <n v="54.5"/>
    <n v="144"/>
    <n v="7848"/>
    <n v="1520.8917750000001"/>
    <n v="4"/>
    <n v="0.5"/>
    <n v="86.249520000000004"/>
  </r>
  <r>
    <n v="1474035"/>
    <n v="1"/>
    <x v="2"/>
    <n v="61.352699999999999"/>
    <n v="3"/>
    <s v="-"/>
    <s v="-"/>
    <n v="15.1875"/>
    <s v="-"/>
    <n v="25.1875"/>
    <s v="EXT-WALL-2"/>
    <s v="EXTERNAL WALL-B HVAC"/>
    <s v="PANEL, WALL, INTERLOCKING"/>
    <s v="WALL-B1"/>
    <m/>
    <s v="G90 Grade SS50"/>
    <x v="4"/>
    <s v="DXF PROVIDED"/>
    <n v="54.5"/>
    <n v="144"/>
    <n v="7848"/>
    <n v="1545.32113125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B HVAC"/>
    <s v="PANEL, WALL, INTERLOCKING"/>
    <s v="WALL-B1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B HVAC"/>
    <s v="PANEL, WALL, INTERLOCKING"/>
    <s v="WALL-B1"/>
    <m/>
    <s v="G90 Grade SS50"/>
    <x v="4"/>
    <s v="DXF PROVIDED"/>
    <n v="54.5"/>
    <n v="144"/>
    <n v="7848"/>
    <n v="1236.17983125"/>
    <n v="4"/>
    <n v="0.5"/>
    <n v="86.249520000000004"/>
  </r>
  <r>
    <n v="1520135"/>
    <n v="1"/>
    <x v="3"/>
    <n v="137.28299999999999"/>
    <s v="-"/>
    <s v="-"/>
    <s v="-"/>
    <n v="10.983000000000001"/>
    <s v="-"/>
    <n v="10.983000000000001"/>
    <s v="INT-PANEL-1"/>
    <s v="INTERNAL WALL-B"/>
    <s v="INTERNAL PANEL"/>
    <s v="WALL-B1"/>
    <s v="HOLD OUT"/>
    <s v="G90 Grade SS50"/>
    <x v="6"/>
    <s v="DXF PROVIDED"/>
    <n v="50"/>
    <n v="144"/>
    <n v="7200"/>
    <n v="1507.7791889999999"/>
    <n v="4"/>
    <n v="0.5"/>
    <n v="52.012800000000006"/>
  </r>
  <r>
    <n v="1511059"/>
    <n v="1"/>
    <x v="3"/>
    <n v="137.28299999999999"/>
    <s v="-"/>
    <s v="-"/>
    <s v="-"/>
    <n v="20.796500000000002"/>
    <s v="-"/>
    <n v="20.796500000000002"/>
    <s v="INT-PANEL-1"/>
    <s v="INTERNAL WALL-B"/>
    <s v="INTERNAL PANEL"/>
    <s v="WALL-B1"/>
    <m/>
    <s v="G90 Grade SS50"/>
    <x v="6"/>
    <s v="DXF PROVIDED"/>
    <n v="50"/>
    <n v="144"/>
    <n v="7200"/>
    <n v="2855.0059095000001"/>
    <n v="2"/>
    <n v="0.5"/>
    <n v="52.012800000000006"/>
  </r>
  <r>
    <n v="1528581"/>
    <n v="1"/>
    <x v="3"/>
    <n v="137.28299999999999"/>
    <s v="-"/>
    <s v="-"/>
    <s v="-"/>
    <n v="34.35"/>
    <s v="-"/>
    <n v="34.35"/>
    <s v="INT-PANEL-1"/>
    <s v="INTERNAL WALL-B HVAC"/>
    <s v="INTERNAL PANEL"/>
    <s v="WALL-B1"/>
    <m/>
    <s v="G90 Grade SS50"/>
    <x v="6"/>
    <s v="DXF PROVIDED"/>
    <n v="50"/>
    <n v="144"/>
    <n v="7200"/>
    <n v="4715.6710499999999"/>
    <n v="1"/>
    <n v="1"/>
    <n v="104.02560000000001"/>
  </r>
  <r>
    <n v="1511057"/>
    <n v="1"/>
    <x v="3"/>
    <n v="137.28299999999999"/>
    <s v="-"/>
    <s v="-"/>
    <s v="-"/>
    <n v="16.0016"/>
    <s v="-"/>
    <n v="16.0016"/>
    <s v="INT-PANEL-1"/>
    <s v="INTERNAL WALL-B (FILL UP)"/>
    <s v="INTERNAL PANEL"/>
    <s v="WALL-B1"/>
    <s v="HOLD OUT"/>
    <s v="G90 Grade SS50"/>
    <x v="6"/>
    <s v="DXF PROVIDED"/>
    <n v="50"/>
    <n v="144"/>
    <n v="7200"/>
    <n v="2196.7476527999997"/>
    <n v="3"/>
    <n v="0.5"/>
    <n v="52.012800000000006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473890"/>
    <n v="1"/>
    <x v="1"/>
    <n v="168.6644"/>
    <n v="3"/>
    <n v="1.75"/>
    <s v="-"/>
    <n v="8"/>
    <s v="-"/>
    <n v="18.5"/>
    <s v="EXT-WALL-1"/>
    <s v="EXTERNAL WALL-B"/>
    <s v="PANEL, WALL, INTERLOCKING"/>
    <s v="WALL-B2"/>
    <m/>
    <s v="G90 Grade SS50"/>
    <x v="8"/>
    <s v="DXF PROVIDED"/>
    <n v="54.5"/>
    <n v="192"/>
    <n v="10464"/>
    <n v="3120.2914000000001"/>
    <n v="2"/>
    <n v="0.5"/>
    <n v="158.80166399999999"/>
  </r>
  <r>
    <n v="1473917"/>
    <n v="1"/>
    <x v="2"/>
    <n v="56.53"/>
    <n v="3"/>
    <n v="1.75"/>
    <s v="-"/>
    <n v="15.25"/>
    <s v="-"/>
    <n v="25.75"/>
    <s v="EXT-WALL-1"/>
    <s v="EXTERNAL WALL-B ABOVE DOOR"/>
    <s v="PANEL, WALL, INTERLOCKING"/>
    <s v="WALL-B2"/>
    <m/>
    <s v="G90 Grade SS50"/>
    <x v="4"/>
    <s v="DXF PROVIDED"/>
    <n v="54.5"/>
    <n v="144"/>
    <n v="7848"/>
    <n v="1455.6475"/>
    <n v="4"/>
    <n v="0.5"/>
    <n v="86.249520000000004"/>
  </r>
  <r>
    <n v="1473914"/>
    <n v="1"/>
    <x v="2"/>
    <n v="57.51"/>
    <n v="3"/>
    <n v="1.75"/>
    <s v="-"/>
    <n v="15.25"/>
    <s v="-"/>
    <n v="25.75"/>
    <s v="EXT-WALL-1"/>
    <s v="EXTERNAL WALL-B ABOVE DOOR"/>
    <s v="PANEL, WALL, INTERLOCKING"/>
    <s v="WALL-B2"/>
    <m/>
    <s v="G90 Grade SS50"/>
    <x v="4"/>
    <s v="DXF PROVIDED"/>
    <n v="54.5"/>
    <n v="144"/>
    <n v="7848"/>
    <n v="1480.8824999999999"/>
    <n v="4"/>
    <n v="0.5"/>
    <n v="86.249520000000004"/>
  </r>
  <r>
    <n v="1473911"/>
    <n v="1"/>
    <x v="2"/>
    <n v="58.48"/>
    <n v="3"/>
    <n v="1.75"/>
    <s v="-"/>
    <n v="15.25"/>
    <s v="-"/>
    <n v="25.75"/>
    <s v="EXT-WALL-1"/>
    <s v="EXTERNAL WALL-B ABOVE DOOR"/>
    <s v="PANEL, WALL, INTERLOCKING"/>
    <s v="WALL-B2"/>
    <m/>
    <s v="G90 Grade SS50"/>
    <x v="4"/>
    <s v="DXF PROVIDED"/>
    <n v="54.5"/>
    <n v="144"/>
    <n v="7848"/>
    <n v="1505.86"/>
    <n v="4"/>
    <n v="0.5"/>
    <n v="86.249520000000004"/>
  </r>
  <r>
    <n v="1473908"/>
    <n v="1"/>
    <x v="2"/>
    <n v="59.46"/>
    <n v="3"/>
    <n v="1.75"/>
    <s v="-"/>
    <n v="15.25"/>
    <s v="-"/>
    <n v="25.75"/>
    <s v="EXT-WALL-1"/>
    <s v="EXTERNAL WALL-B ABOVE DOOR"/>
    <s v="PANEL, WALL, INTERLOCKING"/>
    <s v="WALL-B2"/>
    <m/>
    <s v="G90 Grade SS50"/>
    <x v="4"/>
    <s v="DXF PROVIDED"/>
    <n v="54.5"/>
    <n v="144"/>
    <n v="7848"/>
    <n v="1531.095"/>
    <n v="4"/>
    <n v="0.5"/>
    <n v="86.249520000000004"/>
  </r>
  <r>
    <n v="1473905"/>
    <n v="1"/>
    <x v="2"/>
    <n v="60.43"/>
    <n v="3"/>
    <n v="1.75"/>
    <s v="-"/>
    <n v="15.25"/>
    <s v="-"/>
    <n v="25.75"/>
    <s v="EXT-WALL-1"/>
    <s v="EXTERNAL WALL-B ABOVE DOOR"/>
    <s v="PANEL, WALL, INTERLOCKING"/>
    <s v="WALL-B2"/>
    <m/>
    <s v="G90 Grade SS50"/>
    <x v="4"/>
    <s v="DXF PROVIDED"/>
    <n v="54.5"/>
    <n v="144"/>
    <n v="7848"/>
    <n v="1556.0725"/>
    <n v="4"/>
    <n v="0.5"/>
    <n v="86.249520000000004"/>
  </r>
  <r>
    <n v="1473884"/>
    <n v="1"/>
    <x v="1"/>
    <n v="174.0446"/>
    <n v="3"/>
    <n v="1.75"/>
    <s v="-"/>
    <n v="8"/>
    <s v="-"/>
    <n v="18"/>
    <s v="EXT-WALL-2"/>
    <s v="EXTERNAL WALL-B"/>
    <s v="PANEL, WALL, INTERLOCKING"/>
    <s v="WALL-B2"/>
    <m/>
    <s v="G90 Grade SS50"/>
    <x v="8"/>
    <s v="DXF PROVIDED"/>
    <n v="54.5"/>
    <n v="192"/>
    <n v="10464"/>
    <n v="3132.8027999999999"/>
    <n v="3"/>
    <n v="0.5"/>
    <n v="158.80166399999999"/>
  </r>
  <r>
    <n v="1474044"/>
    <n v="1"/>
    <x v="2"/>
    <n v="69.235399999999998"/>
    <n v="3"/>
    <s v="-"/>
    <s v="-"/>
    <n v="15.1875"/>
    <s v="-"/>
    <n v="25.1875"/>
    <s v="EXT-WALL-2"/>
    <s v="EXTERNAL WALL-B HVAC"/>
    <s v="PANEL, WALL, INTERLOCKING"/>
    <s v="WALL-B2"/>
    <m/>
    <s v="G90 Grade SS50"/>
    <x v="4"/>
    <s v="DXF PROVIDED"/>
    <n v="54.5"/>
    <n v="144"/>
    <n v="7848"/>
    <n v="1743.8666375"/>
    <n v="4"/>
    <n v="0.5"/>
    <n v="86.249520000000004"/>
  </r>
  <r>
    <n v="1474041"/>
    <n v="1"/>
    <x v="2"/>
    <n v="70.205299999999994"/>
    <n v="3"/>
    <s v="-"/>
    <n v="23.5"/>
    <n v="15.1875"/>
    <s v="-"/>
    <n v="25.1875"/>
    <s v="EXT-WALL-2"/>
    <s v="EXTERNAL WALL-B HVAC"/>
    <s v="PANEL, WALL, INTERLOCKING"/>
    <s v="WALL-B2"/>
    <m/>
    <s v="G90 Grade SS50"/>
    <x v="4"/>
    <s v="DXF PROVIDED"/>
    <n v="54.5"/>
    <n v="144"/>
    <n v="7848"/>
    <n v="1768.2959937499998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B HVAC"/>
    <s v="PANEL, WALL, INTERLOCKING"/>
    <s v="WALL-B2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B  HVAC"/>
    <s v="PANEL, WALL, INTERLOCKING"/>
    <s v="WALL-B2"/>
    <m/>
    <s v="G90 Grade SS50"/>
    <x v="4"/>
    <s v="DXF PROVIDED"/>
    <n v="54.5"/>
    <n v="144"/>
    <n v="7848"/>
    <n v="1236.17983125"/>
    <n v="4"/>
    <n v="0.5"/>
    <n v="86.249520000000004"/>
  </r>
  <r>
    <n v="1473923"/>
    <n v="1"/>
    <x v="1"/>
    <n v="177.0061"/>
    <n v="3"/>
    <n v="1.75"/>
    <n v="1"/>
    <n v="8"/>
    <m/>
    <n v="18"/>
    <s v="EXT-WALL-2"/>
    <s v="EXTERNAL WALL-B"/>
    <s v="PANEL, WALL, INTERLOCKING"/>
    <s v="WALL-B2"/>
    <m/>
    <s v="G90 Grade SS50"/>
    <x v="8"/>
    <s v="DXF PROVIDED"/>
    <n v="54.5"/>
    <n v="192"/>
    <n v="10464"/>
    <n v="3186.1098000000002"/>
    <n v="3"/>
    <n v="0.5"/>
    <n v="158.80166399999999"/>
  </r>
  <r>
    <n v="1528204"/>
    <n v="1"/>
    <x v="3"/>
    <n v="80.248000000000005"/>
    <s v="-"/>
    <s v="-"/>
    <s v="-"/>
    <n v="27.141999999999999"/>
    <s v="-"/>
    <n v="27.141999999999999"/>
    <s v="INT-PANEL-1"/>
    <s v="INTERNAL WALL-B DOOR"/>
    <s v="INTERNAL PANEL"/>
    <s v="WALL-B2"/>
    <m/>
    <s v="G90 Grade SS50"/>
    <x v="6"/>
    <s v="DXF PROVIDED"/>
    <n v="50"/>
    <n v="144"/>
    <n v="7200"/>
    <n v="2178.0912160000003"/>
    <n v="1"/>
    <n v="1"/>
    <n v="104.02560000000001"/>
  </r>
  <r>
    <n v="1511054"/>
    <n v="1"/>
    <x v="3"/>
    <n v="137.28299999999999"/>
    <s v="-"/>
    <s v="-"/>
    <s v="-"/>
    <n v="16.000299999999999"/>
    <s v="-"/>
    <n v="16.000299999999999"/>
    <s v="INT-PANEL-1"/>
    <s v="INTERNAL WALL-B"/>
    <s v="INTERNAL PANEL"/>
    <s v="WALL-B2"/>
    <m/>
    <s v="G90 Grade SS50"/>
    <x v="6"/>
    <s v="DXF PROVIDED"/>
    <n v="50"/>
    <n v="144"/>
    <n v="7200"/>
    <n v="2196.5691848999995"/>
    <n v="3"/>
    <n v="0.5"/>
    <n v="52.012800000000006"/>
  </r>
  <r>
    <n v="1511045"/>
    <n v="1"/>
    <x v="3"/>
    <n v="137.28299999999999"/>
    <s v="-"/>
    <s v="-"/>
    <s v="-"/>
    <n v="33.975099999999998"/>
    <s v="-"/>
    <n v="33.975099999999998"/>
    <s v="INT-PANEL-1"/>
    <s v="INTERNAL WALL-B HVAC"/>
    <s v="INTERNAL PANEL"/>
    <s v="WALL-B2"/>
    <s v="HOLD OUT"/>
    <s v="G90 Grade SS50"/>
    <x v="6"/>
    <s v="DXF PROVIDED"/>
    <n v="50"/>
    <n v="144"/>
    <n v="7200"/>
    <n v="4664.2036532999991"/>
    <n v="1"/>
    <n v="1"/>
    <n v="104.02560000000001"/>
  </r>
  <r>
    <m/>
    <m/>
    <x v="0"/>
    <m/>
    <m/>
    <m/>
    <m/>
    <m/>
    <m/>
    <m/>
    <m/>
    <s v="WALL-D1"/>
    <m/>
    <m/>
    <m/>
    <m/>
    <x v="0"/>
    <m/>
    <m/>
    <m/>
    <m/>
    <m/>
    <m/>
    <m/>
    <m/>
  </r>
  <r>
    <n v="1473920"/>
    <n v="1"/>
    <x v="1"/>
    <n v="177.0061"/>
    <n v="3"/>
    <n v="1.75"/>
    <n v="24.514500000000002"/>
    <n v="8"/>
    <s v="-"/>
    <n v="18"/>
    <s v="EXT-WALL-2"/>
    <s v="EXTERNAL WALL-D"/>
    <s v="PANEL, WALL, INTERLOCKING"/>
    <s v="WALL-D1"/>
    <m/>
    <s v="G90 Grade SS50"/>
    <x v="8"/>
    <s v="DXF PROVIDED"/>
    <n v="54.5"/>
    <n v="192"/>
    <n v="10464"/>
    <n v="3186.1098000000002"/>
    <n v="3"/>
    <n v="0.5"/>
    <n v="158.80166399999999"/>
  </r>
  <r>
    <n v="1473869"/>
    <n v="1"/>
    <x v="2"/>
    <n v="63.34"/>
    <n v="3"/>
    <n v="1.75"/>
    <n v="23.5"/>
    <n v="16"/>
    <s v="-"/>
    <n v="26.5"/>
    <s v="EXT-WALL-1"/>
    <s v="EXTERNAL WALL-D ABOVE DOOR"/>
    <s v="PANEL, WALL, INTERLOCKING"/>
    <s v="WALL-D1"/>
    <m/>
    <s v="G90 Grade SS50"/>
    <x v="4"/>
    <s v="DXF PROVIDED"/>
    <n v="54.5"/>
    <n v="144"/>
    <n v="7848"/>
    <n v="1678.51"/>
    <n v="4"/>
    <n v="0.5"/>
    <n v="86.249520000000004"/>
  </r>
  <r>
    <n v="1473866"/>
    <n v="1"/>
    <x v="2"/>
    <n v="62.32"/>
    <n v="3"/>
    <n v="1.75"/>
    <s v="-"/>
    <n v="16"/>
    <s v="-"/>
    <n v="26.5"/>
    <s v="EXT-WALL-1"/>
    <s v="EXTERNAL WALL-D ABOVE DOOR"/>
    <s v="PANEL, WALL, INTERLOCKING"/>
    <s v="WALL-D1"/>
    <m/>
    <s v="G90 Grade SS50"/>
    <x v="4"/>
    <s v="DXF PROVIDED"/>
    <n v="54.5"/>
    <n v="144"/>
    <n v="7848"/>
    <n v="1651.48"/>
    <n v="4"/>
    <n v="0.5"/>
    <n v="86.249520000000004"/>
  </r>
  <r>
    <n v="1473863"/>
    <n v="1"/>
    <x v="2"/>
    <n v="61.54"/>
    <n v="3"/>
    <n v="1.75"/>
    <s v="-"/>
    <n v="12.25"/>
    <s v="-"/>
    <n v="22.75"/>
    <s v="EXT-WALL-1"/>
    <s v="EXTERNAL WALL-D ABOVE DOOR"/>
    <s v="PANEL, WALL, INTERLOCKING"/>
    <s v="WALL-D1"/>
    <m/>
    <s v="G90 Grade SS50"/>
    <x v="4"/>
    <s v="DXF PROVIDED"/>
    <n v="54.5"/>
    <n v="144"/>
    <n v="7848"/>
    <n v="1400.0350000000001"/>
    <n v="4"/>
    <n v="0.5"/>
    <n v="86.249520000000004"/>
  </r>
  <r>
    <n v="1473860"/>
    <n v="1"/>
    <x v="2"/>
    <n v="60.52"/>
    <n v="3"/>
    <n v="1.75"/>
    <s v="-"/>
    <n v="16"/>
    <s v="-"/>
    <n v="26.5"/>
    <s v="EXT-WALL-1"/>
    <s v="EXTERNAL WALL-D ABOVE DOOR"/>
    <s v="PANEL, WALL, INTERLOCKING"/>
    <s v="WALL-D1"/>
    <m/>
    <s v="G90 Grade SS50"/>
    <x v="4"/>
    <s v="DXF PROVIDED"/>
    <n v="54.5"/>
    <n v="144"/>
    <n v="7848"/>
    <n v="1603.78"/>
    <n v="4"/>
    <n v="0.5"/>
    <n v="86.249520000000004"/>
  </r>
  <r>
    <n v="1473857"/>
    <n v="1"/>
    <x v="2"/>
    <n v="59.5"/>
    <n v="3"/>
    <n v="1.75"/>
    <s v="-"/>
    <n v="16"/>
    <s v="-"/>
    <n v="26.5"/>
    <s v="EXT-WALL-1"/>
    <s v="EXTERNAL WALL-D ABOVE DOOR"/>
    <s v="PANEL, WALL, INTERLOCKING"/>
    <s v="WALL-D1"/>
    <m/>
    <s v="G90 Grade SS50"/>
    <x v="4"/>
    <s v="DXF PROVIDED"/>
    <n v="54.5"/>
    <n v="144"/>
    <n v="7848"/>
    <n v="1576.75"/>
    <n v="4"/>
    <n v="0.5"/>
    <n v="86.249520000000004"/>
  </r>
  <r>
    <n v="1473820"/>
    <n v="1"/>
    <x v="1"/>
    <n v="171.6259"/>
    <n v="3"/>
    <n v="1.75"/>
    <s v="-"/>
    <n v="8"/>
    <s v="-"/>
    <n v="18"/>
    <s v="EXT-WALL-2"/>
    <s v="EXTERNAL WALL-D"/>
    <s v="PANEL, WALL, INTERLOCKING"/>
    <s v="WALL-D1"/>
    <m/>
    <s v="G90 Grade SS50"/>
    <x v="8"/>
    <s v="DXF PROVIDED"/>
    <n v="54.5"/>
    <n v="192"/>
    <n v="10464"/>
    <n v="3089.2662"/>
    <n v="3"/>
    <n v="0.5"/>
    <n v="158.80166399999999"/>
  </r>
  <r>
    <n v="1473841"/>
    <n v="1"/>
    <x v="2"/>
    <n v="170.85159999999999"/>
    <n v="3"/>
    <n v="1.75"/>
    <s v="-"/>
    <n v="12.125500000000001"/>
    <s v="-"/>
    <n v="22.625499999999999"/>
    <s v="EXT-WALL-1"/>
    <s v="EXTERNAL WALL-D"/>
    <s v="PANEL, WALL, INTERLOCKING"/>
    <s v="WALL-D1"/>
    <m/>
    <s v="G90 Grade SS50"/>
    <x v="9"/>
    <s v="DXF PROVIDED"/>
    <n v="54.5"/>
    <n v="192"/>
    <n v="10464"/>
    <n v="3865.6028757999998"/>
    <n v="2"/>
    <n v="0.5"/>
    <n v="114.99936000000001"/>
  </r>
  <r>
    <n v="1511056"/>
    <n v="1"/>
    <x v="3"/>
    <n v="80.171000000000006"/>
    <s v="-"/>
    <s v="-"/>
    <s v="-"/>
    <n v="27.141999999999999"/>
    <s v="-"/>
    <n v="27.141999999999999"/>
    <s v="INT-PANEL-1"/>
    <s v="INTERNAL WALL-D DOOR"/>
    <s v="INTERNAL PANEL"/>
    <s v="WALL-D1"/>
    <m/>
    <s v="G90 Grade SS50"/>
    <x v="6"/>
    <s v="DXF PROVIDED"/>
    <n v="50"/>
    <n v="144"/>
    <n v="7200"/>
    <n v="2176.0012820000002"/>
    <n v="1"/>
    <n v="1"/>
    <n v="104.02560000000001"/>
  </r>
  <r>
    <n v="1511080"/>
    <n v="1"/>
    <x v="3"/>
    <n v="137.28299999999999"/>
    <s v="-"/>
    <s v="-"/>
    <s v="-"/>
    <n v="20.192"/>
    <s v="-"/>
    <n v="20.192"/>
    <s v="INT-PANEL-1"/>
    <s v="INTERNAL WALL-D"/>
    <s v="INTERNAL PANEL"/>
    <s v="WALL-D1"/>
    <m/>
    <s v="G90 Grade SS50"/>
    <x v="6"/>
    <s v="DXF PROVIDED"/>
    <n v="50"/>
    <n v="144"/>
    <n v="7200"/>
    <n v="2772.0183359999996"/>
    <n v="2"/>
    <n v="0.5"/>
    <n v="52.012800000000006"/>
  </r>
  <r>
    <n v="1524575"/>
    <n v="1"/>
    <x v="3"/>
    <n v="137.28299999999999"/>
    <s v="-"/>
    <s v="-"/>
    <s v="-"/>
    <n v="34.002000000000002"/>
    <s v="-"/>
    <n v="34.002000000000002"/>
    <s v="INT-PANEL-1"/>
    <s v="INTERNAL WALL-D (FILL UP)"/>
    <s v="INTERNAL PANEL"/>
    <s v="WALL-D1"/>
    <s v="HOLD OUT"/>
    <s v="G90 Grade SS50"/>
    <x v="6"/>
    <s v="DXF PROVIDED"/>
    <n v="50"/>
    <n v="144"/>
    <n v="7200"/>
    <n v="4667.8965660000003"/>
    <n v="1"/>
    <n v="1"/>
    <n v="104.02560000000001"/>
  </r>
  <r>
    <m/>
    <m/>
    <x v="0"/>
    <m/>
    <m/>
    <m/>
    <m/>
    <m/>
    <m/>
    <m/>
    <m/>
    <s v="WALL-D2"/>
    <m/>
    <m/>
    <m/>
    <m/>
    <x v="0"/>
    <m/>
    <m/>
    <m/>
    <m/>
    <m/>
    <m/>
    <m/>
    <m/>
  </r>
  <r>
    <n v="1473835"/>
    <n v="1"/>
    <x v="2"/>
    <n v="168.8081"/>
    <n v="3"/>
    <n v="1.75"/>
    <s v="-"/>
    <n v="16"/>
    <s v="-"/>
    <n v="26.5"/>
    <s v="EXT-WALL-1"/>
    <s v="EXTERNAL WALL-D"/>
    <s v="PANEL, WALL, INTERLOCKING"/>
    <s v="WALL-D2"/>
    <m/>
    <s v="G90 Grade SS50"/>
    <x v="9"/>
    <s v="DXF PROVIDED"/>
    <n v="54.5"/>
    <n v="192"/>
    <n v="10464"/>
    <n v="4473.4146499999997"/>
    <n v="2"/>
    <n v="0.5"/>
    <n v="114.99936000000001"/>
  </r>
  <r>
    <n v="1473832"/>
    <n v="1"/>
    <x v="2"/>
    <n v="167.78630000000001"/>
    <n v="3"/>
    <n v="1.75"/>
    <s v="-"/>
    <n v="16"/>
    <s v="-"/>
    <n v="26.5"/>
    <s v="EXT-WALL-1"/>
    <s v="EXTERNAL WALL-D"/>
    <s v="PANEL, WALL, INTERLOCKING"/>
    <s v="WALL-D2"/>
    <m/>
    <s v="G90 Grade SS50"/>
    <x v="5"/>
    <s v="DXF PROVIDED"/>
    <n v="54.5"/>
    <n v="168"/>
    <n v="9156"/>
    <n v="4446.3369499999999"/>
    <n v="2"/>
    <n v="0.5"/>
    <n v="100.62444000000001"/>
  </r>
  <r>
    <n v="1473786"/>
    <n v="1"/>
    <x v="1"/>
    <n v="167.27539999999999"/>
    <n v="3"/>
    <n v="1.75"/>
    <s v="-"/>
    <n v="8"/>
    <s v="-"/>
    <n v="18.5"/>
    <s v="EXT-WALL-1"/>
    <s v="EXTERNAL WALL-D"/>
    <s v="PANEL, WALL, INTERLOCKING"/>
    <s v="WALL-D2"/>
    <m/>
    <s v="G90 Grade SS50"/>
    <x v="3"/>
    <s v="DXF PROVIDED"/>
    <n v="54.5"/>
    <n v="168"/>
    <n v="9156"/>
    <n v="3094.5949000000001"/>
    <n v="2"/>
    <n v="0.5"/>
    <n v="138.95145600000001"/>
  </r>
  <r>
    <n v="1474050"/>
    <n v="1"/>
    <x v="2"/>
    <n v="60.474499999999999"/>
    <n v="3"/>
    <s v="-"/>
    <s v="-"/>
    <n v="15.1875"/>
    <s v="-"/>
    <n v="25.1875"/>
    <s v="EXT-WALL-2"/>
    <s v="EXTERNAL WALL-D HVAC"/>
    <s v="PANEL, WALL, INTERLOCKING"/>
    <s v="WALL-D2"/>
    <m/>
    <s v="G90 Grade SS50"/>
    <x v="4"/>
    <s v="DXF PROVIDED"/>
    <n v="54.5"/>
    <n v="144"/>
    <n v="7848"/>
    <n v="1523.20146875"/>
    <n v="4"/>
    <n v="0.5"/>
    <n v="86.249520000000004"/>
  </r>
  <r>
    <n v="1474047"/>
    <n v="1"/>
    <x v="2"/>
    <n v="59.5047"/>
    <n v="3"/>
    <s v="-"/>
    <s v="-"/>
    <n v="15.1875"/>
    <s v="-"/>
    <n v="25.1875"/>
    <s v="EXT-WALL-2"/>
    <s v="EXTERNAL WALL-D HVAC"/>
    <s v="PANEL, WALL, INTERLOCKING"/>
    <s v="WALL-D2"/>
    <m/>
    <s v="G90 Grade SS50"/>
    <x v="4"/>
    <s v="DXF PROVIDED"/>
    <n v="54.5"/>
    <n v="144"/>
    <n v="7848"/>
    <n v="1498.7746312500001"/>
    <n v="4"/>
    <n v="0.5"/>
    <n v="86.249520000000004"/>
  </r>
  <r>
    <n v="1474657"/>
    <n v="2"/>
    <x v="2"/>
    <n v="29.294"/>
    <n v="3"/>
    <s v="-"/>
    <s v="-"/>
    <n v="15.1875"/>
    <s v="-"/>
    <n v="25.1875"/>
    <s v="EXT-WALL-2"/>
    <s v="EXTERNAL WALL-D HVAC"/>
    <s v="PANEL, WALL, INTERLOCKING"/>
    <s v="WALL-D2"/>
    <m/>
    <s v="G90 Grade SS50"/>
    <x v="4"/>
    <s v="DXF PROVIDED"/>
    <n v="54.5"/>
    <n v="144"/>
    <n v="7848"/>
    <n v="737.842625"/>
    <n v="8"/>
    <n v="0.5"/>
    <n v="86.249520000000004"/>
  </r>
  <r>
    <n v="1474637"/>
    <n v="2"/>
    <x v="2"/>
    <n v="49.079099999999997"/>
    <n v="3"/>
    <n v="1.75"/>
    <s v="-"/>
    <n v="15.1875"/>
    <s v="-"/>
    <n v="25.1875"/>
    <s v="EXT-WALL-2"/>
    <s v="EXTERNAL WALL-D HVAC"/>
    <s v="PANEL, WALL, INTERLOCKING"/>
    <s v="WALL-D2"/>
    <m/>
    <s v="G90 Grade SS50"/>
    <x v="4"/>
    <s v="DXF PROVIDED"/>
    <n v="54.5"/>
    <n v="144"/>
    <n v="7848"/>
    <n v="1236.17983125"/>
    <n v="4"/>
    <n v="0.5"/>
    <n v="86.249520000000004"/>
  </r>
  <r>
    <n v="1473817"/>
    <n v="1"/>
    <x v="1"/>
    <n v="164.82480000000001"/>
    <n v="3"/>
    <n v="1.75"/>
    <s v="-"/>
    <n v="8"/>
    <s v="-"/>
    <n v="18"/>
    <s v="EXT-WALL-2"/>
    <s v="EXTERNAL WALL-D"/>
    <s v="PANEL, WALL, INTERLOCKING"/>
    <s v="WALL-D2"/>
    <m/>
    <s v="G90 Grade SS50"/>
    <x v="3"/>
    <s v="DXF PROVIDED"/>
    <n v="54.5"/>
    <n v="168"/>
    <n v="9156"/>
    <n v="2966.8464000000004"/>
    <n v="3"/>
    <n v="0.5"/>
    <n v="138.95145600000001"/>
  </r>
  <r>
    <n v="1511084"/>
    <n v="1"/>
    <x v="3"/>
    <n v="137.28299999999999"/>
    <s v="-"/>
    <s v="-"/>
    <s v="-"/>
    <n v="25.9223"/>
    <s v="-"/>
    <n v="25.9223"/>
    <s v="INT-PANEL-1"/>
    <s v="INTERNAL WALL-D"/>
    <s v="INTERNAL PANEL"/>
    <s v="WALL-D2"/>
    <m/>
    <s v="G90 Grade SS50"/>
    <x v="6"/>
    <s v="DXF PROVIDED"/>
    <n v="50"/>
    <n v="144"/>
    <n v="7200"/>
    <n v="3558.6911108999998"/>
    <n v="1"/>
    <n v="1"/>
    <n v="104.02560000000001"/>
  </r>
  <r>
    <n v="1511058"/>
    <n v="1"/>
    <x v="3"/>
    <n v="137.28299999999999"/>
    <s v="-"/>
    <s v="-"/>
    <s v="-"/>
    <n v="34.222999999999999"/>
    <s v="-"/>
    <n v="34.222999999999999"/>
    <s v="INT-PANEL-1"/>
    <s v="INTERNAL WALL-D HVAC"/>
    <s v="INTERNAL PANEL"/>
    <s v="WALL-D2"/>
    <m/>
    <s v="G90 Grade SS50"/>
    <x v="6"/>
    <s v="DXF PROVIDED"/>
    <n v="50"/>
    <n v="144"/>
    <n v="7200"/>
    <n v="4698.2361089999995"/>
    <n v="1"/>
    <n v="1"/>
    <n v="104.02560000000001"/>
  </r>
  <r>
    <n v="1520143"/>
    <n v="1"/>
    <x v="3"/>
    <n v="137.28299999999999"/>
    <s v="-"/>
    <s v="-"/>
    <s v="-"/>
    <n v="16.114000000000001"/>
    <s v="-"/>
    <n v="16.114000000000001"/>
    <s v="INT-PANEL-1"/>
    <s v="INTERNAL WALL-D"/>
    <s v="INTERNAL PANEL"/>
    <s v="WALL-D2"/>
    <s v="HOLD OUT"/>
    <s v="G90 Grade SS50"/>
    <x v="6"/>
    <s v="DXF PROVIDED"/>
    <n v="50"/>
    <n v="144"/>
    <n v="7200"/>
    <n v="2212.1782619999999"/>
    <n v="3"/>
    <n v="0.5"/>
    <n v="52.012800000000006"/>
  </r>
  <r>
    <m/>
    <m/>
    <x v="0"/>
    <m/>
    <m/>
    <m/>
    <m/>
    <m/>
    <m/>
    <m/>
    <m/>
    <s v="CUSTOM "/>
    <m/>
    <m/>
    <m/>
    <m/>
    <x v="0"/>
    <m/>
    <m/>
    <m/>
    <m/>
    <m/>
    <m/>
    <m/>
    <m/>
  </r>
  <r>
    <n v="1477125"/>
    <n v="5"/>
    <x v="1"/>
    <n v="168"/>
    <s v="90.00°"/>
    <m/>
    <m/>
    <n v="5"/>
    <n v="3"/>
    <n v="7.0860000000000003"/>
    <s v="L-ANGLE"/>
    <s v="ROOF ASSEMBLY"/>
    <s v="L-ANGLE, ROOF"/>
    <s v="ROOF"/>
    <m/>
    <s v="G90 Grade SS50"/>
    <x v="3"/>
    <m/>
    <n v="54.5"/>
    <n v="168"/>
    <n v="9156"/>
    <n v="1190.4480000000001"/>
    <n v="7"/>
    <n v="1"/>
    <n v="277.90291200000001"/>
  </r>
  <r>
    <n v="1652932"/>
    <n v="5"/>
    <x v="1"/>
    <n v="168"/>
    <s v="90.00°"/>
    <m/>
    <m/>
    <n v="6"/>
    <n v="3"/>
    <n v="8.0860000000000003"/>
    <s v="L-ANGLE"/>
    <s v="ROOF STRUCTURE FLOOR"/>
    <s v="L-ANGLE ROOF-STRUCURE"/>
    <s v="ROOF"/>
    <m/>
    <s v="G90 Grade SS50"/>
    <x v="3"/>
    <m/>
    <n v="54.5"/>
    <n v="168"/>
    <n v="9156"/>
    <n v="1358.4480000000001"/>
    <n v="6"/>
    <n v="1"/>
    <n v="277.902912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90002"/>
    <n v="2"/>
    <x v="3"/>
    <n v="168"/>
    <s v="63.00°"/>
    <s v="-"/>
    <s v="-"/>
    <n v="1.25"/>
    <n v="4"/>
    <n v="5.1879999999999997"/>
    <s v="DRIP STRIP"/>
    <s v="HVAC WALL-A,B &amp;D"/>
    <s v="HVAC DRIP STRIP"/>
    <s v="KANBAN"/>
    <m/>
    <s v="G90 Grade SS50"/>
    <x v="10"/>
    <m/>
    <n v="50"/>
    <n v="168"/>
    <n v="8400"/>
    <n v="871.58399999999995"/>
    <n v="9"/>
    <n v="0.5"/>
    <n v="60.681600000000003"/>
  </r>
  <r>
    <n v="1289646"/>
    <n v="8"/>
    <x v="3"/>
    <n v="168"/>
    <s v="90.00°"/>
    <s v="-"/>
    <s v="-"/>
    <n v="1"/>
    <n v="1"/>
    <n v="1.873"/>
    <s v="L-ANGLE"/>
    <s v="CEILING"/>
    <s v="1 X 1 CEILING L-ANGLE (CEILING TRIM)"/>
    <s v="KANBAN"/>
    <m/>
    <s v="G90 Grade SS50"/>
    <x v="10"/>
    <m/>
    <n v="50"/>
    <n v="168"/>
    <n v="8400"/>
    <n v="314.66399999999999"/>
    <n v="26"/>
    <n v="0.5"/>
    <n v="60.681600000000003"/>
  </r>
  <r>
    <n v="1073791"/>
    <n v="2"/>
    <x v="4"/>
    <n v="168"/>
    <s v="90.00°"/>
    <s v="-"/>
    <s v="-"/>
    <n v="1.0640000000000001"/>
    <n v="3.125"/>
    <n v="4.0519999999999996"/>
    <s v="L-ANGLE"/>
    <s v="HVAC/EXAUST FAN BLOCK OUTS"/>
    <s v="L-ANGLE HVAC BLOCKOUT"/>
    <s v="KANBAN"/>
    <m/>
    <s v="G90 Grade SS50"/>
    <x v="11"/>
    <m/>
    <n v="54.5"/>
    <n v="168"/>
    <n v="9156"/>
    <n v="680.73599999999988"/>
    <n v="13"/>
    <n v="0.5"/>
    <n v="81.396839999999997"/>
  </r>
  <r>
    <n v="1034279"/>
    <n v="8"/>
    <x v="2"/>
    <n v="168"/>
    <n v="3.282"/>
    <s v="-"/>
    <s v="-"/>
    <n v="7.0460000000000003"/>
    <n v="2"/>
    <n v="12.698"/>
    <s v="END CAP"/>
    <s v="ROOF ASSEMBLY"/>
    <s v="END CAP 3_INCH DEEP WALL GAV(WALL CAP)"/>
    <s v="KANBAN"/>
    <m/>
    <s v="G90 Grade SS50"/>
    <x v="5"/>
    <m/>
    <n v="54.5"/>
    <n v="168"/>
    <n v="9156"/>
    <n v="2133.2640000000001"/>
    <n v="4"/>
    <n v="2"/>
    <n v="402.49776000000003"/>
  </r>
  <r>
    <n v="1028633"/>
    <n v="26"/>
    <x v="2"/>
    <n v="2"/>
    <n v="13.75"/>
    <s v="-"/>
    <s v="-"/>
    <n v="2.4380000000000002"/>
    <n v="2.4380000000000002"/>
    <n v="20.222000000000001"/>
    <s v="HAT CHANNEL"/>
    <s v="ROOF FLASHING"/>
    <s v="HAT CHANNEL"/>
    <s v="KANBAN"/>
    <m/>
    <s v="G90 Grade SS50"/>
    <x v="4"/>
    <m/>
    <n v="54.5"/>
    <n v="144"/>
    <n v="7848"/>
    <n v="40.444000000000003"/>
    <n v="189"/>
    <n v="0.5"/>
    <n v="86.249520000000004"/>
  </r>
  <r>
    <n v="1411100"/>
    <n v="1"/>
    <x v="1"/>
    <n v="168"/>
    <n v="3.125"/>
    <m/>
    <m/>
    <n v="2"/>
    <n v="2"/>
    <n v="6.7880000000000003"/>
    <s v="Z-CHANNEL DOOR"/>
    <s v="DOOR ASSEMBLY"/>
    <s v="Z-CHANNEL ABOVE DOOR (WITHOUT DRIP Z)"/>
    <s v="KANBAN"/>
    <m/>
    <s v="G90 Grade SS50"/>
    <x v="3"/>
    <m/>
    <n v="54.5"/>
    <n v="168"/>
    <n v="9156"/>
    <n v="1140.384"/>
    <n v="8"/>
    <n v="0.5"/>
    <n v="138.95145600000001"/>
  </r>
  <r>
    <n v="1411200"/>
    <n v="1"/>
    <x v="1"/>
    <n v="168"/>
    <n v="3"/>
    <m/>
    <m/>
    <n v="1.875"/>
    <n v="1.875"/>
    <n v="6.4130000000000003"/>
    <s v="C-CHANNEL DOOR"/>
    <s v="DOOR ASSEMBLY"/>
    <s v="C-CHANNEL ABOVE DOOR"/>
    <s v="KANBAN"/>
    <m/>
    <s v="G90 Grade SS50"/>
    <x v="3"/>
    <m/>
    <n v="54.5"/>
    <n v="168"/>
    <n v="9156"/>
    <n v="1077.384"/>
    <n v="8"/>
    <n v="0.5"/>
    <n v="138.95145600000001"/>
  </r>
  <r>
    <n v="1411900"/>
    <n v="7"/>
    <x v="1"/>
    <n v="168"/>
    <n v="4.125"/>
    <s v="-"/>
    <s v="-"/>
    <n v="3.5"/>
    <n v="1.625"/>
    <n v="8.9130000000000003"/>
    <s v="Z-CHANNEL FLOOR"/>
    <s v="FLOOR ASSEMBLY"/>
    <s v="FLOOR Z-CHANNEL"/>
    <s v="KANBAN"/>
    <m/>
    <s v="G90 Grade SS50"/>
    <x v="3"/>
    <m/>
    <n v="54.5"/>
    <n v="168"/>
    <n v="9156"/>
    <n v="1497.384"/>
    <n v="6"/>
    <n v="1.5"/>
    <n v="416.85436800000002"/>
  </r>
  <r>
    <n v="1033830"/>
    <n v="2"/>
    <x v="1"/>
    <n v="168"/>
    <n v="3.2269999999999999"/>
    <s v="-"/>
    <s v="-"/>
    <n v="1.5"/>
    <n v="1.5"/>
    <n v="5.89"/>
    <s v="C-CHANNEL"/>
    <s v="FOR HVAC/PARTITION WALL"/>
    <s v="FORMED C-CHANNEL, (3inch AC CHANNEL)"/>
    <s v="KANBAN"/>
    <m/>
    <s v="G90 Grade SS50"/>
    <x v="3"/>
    <m/>
    <n v="54.5"/>
    <n v="168"/>
    <n v="9156"/>
    <n v="989.52"/>
    <n v="9"/>
    <n v="0.5"/>
    <n v="138.95145600000001"/>
  </r>
  <r>
    <n v="1052220"/>
    <n v="11"/>
    <x v="1"/>
    <n v="168"/>
    <s v="90.00°"/>
    <s v="-"/>
    <s v="-"/>
    <n v="3"/>
    <n v="3"/>
    <n v="5.8310000000000004"/>
    <s v="L-ANGLE"/>
    <s v="CEILING ASSY/ROOF STRUCTURE"/>
    <s v="L-ANGLE, CEILING/ PARTITION WALL (CEILING 90)"/>
    <s v="KANBAN"/>
    <m/>
    <s v="G90 Grade SS50"/>
    <x v="3"/>
    <m/>
    <n v="54.5"/>
    <n v="168"/>
    <n v="9156"/>
    <n v="979.60800000000006"/>
    <n v="9"/>
    <n v="1.5"/>
    <n v="416.85436800000002"/>
  </r>
  <r>
    <n v="1411300"/>
    <n v="1"/>
    <x v="4"/>
    <n v="168"/>
    <s v="-"/>
    <s v="-"/>
    <s v="-"/>
    <s v="-"/>
    <s v="-"/>
    <n v="3.2759999999999998"/>
    <s v="DRIP STRIP"/>
    <s v="DOOR-METAL BUILDING"/>
    <s v="DOOR DRIP STRIP"/>
    <s v="KANBAN"/>
    <m/>
    <s v="G90 Grade SS50"/>
    <x v="11"/>
    <m/>
    <n v="54.5"/>
    <n v="168"/>
    <n v="9156"/>
    <n v="550.36799999999994"/>
    <n v="16"/>
    <n v="0.5"/>
    <n v="81.396839999999997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50"/>
    <n v="8"/>
    <x v="2"/>
    <n v="168"/>
    <n v="13.65"/>
    <s v="-"/>
    <s v="-"/>
    <n v="1.5"/>
    <n v="4"/>
    <n v="18.853999999999999"/>
    <s v="C-CHANNEL"/>
    <s v="ROOF FLASHING, "/>
    <s v="FLASHING, LOWER WALL 5&quot; (ROOF TRIM 5&quot;)"/>
    <s v="STANDARD"/>
    <m/>
    <s v="G90 Grade SS50"/>
    <x v="5"/>
    <m/>
    <n v="54.5"/>
    <n v="168"/>
    <n v="9156"/>
    <n v="3167.4719999999998"/>
    <n v="2"/>
    <n v="4"/>
    <n v="804.99552000000006"/>
  </r>
  <r>
    <n v="1289649"/>
    <n v="2"/>
    <x v="1"/>
    <n v="217.76769999999999"/>
    <n v="2"/>
    <s v="-"/>
    <s v="-"/>
    <n v="11.625"/>
    <m/>
    <n v="17.91"/>
    <s v="S-TRIM"/>
    <s v="ROOF FLASHING, END WALL"/>
    <s v="S-TRIM, 5&quot; (S-CURVE 5&quot;)"/>
    <s v="STANDARD"/>
    <m/>
    <s v="G90 Grade SS50"/>
    <x v="12"/>
    <m/>
    <n v="54.5"/>
    <n v="240"/>
    <n v="13080"/>
    <n v="3900.2195069999998"/>
    <n v="3"/>
    <n v="1"/>
    <n v="397.00416000000007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541426"/>
    <n v="1"/>
    <x v="1"/>
    <n v="213.30609999999999"/>
    <n v="5"/>
    <s v="-"/>
    <s v="-"/>
    <n v="13"/>
    <m/>
    <n v="27.25"/>
    <s v="EXT-WALL-1"/>
    <s v="ROOF"/>
    <s v="PANEL, INTERLOCKING, ROOF"/>
    <s v="ROOF-A1"/>
    <m/>
    <s v="G90 Grade SS50"/>
    <x v="1"/>
    <m/>
    <n v="54.5"/>
    <n v="216"/>
    <n v="11772"/>
    <n v="5812.5912249999992"/>
    <n v="2"/>
    <n v="0.5"/>
    <n v="178.65187200000003"/>
  </r>
  <r>
    <n v="1541425"/>
    <n v="1"/>
    <x v="1"/>
    <n v="213.30609999999999"/>
    <n v="5"/>
    <s v="-"/>
    <s v="-"/>
    <n v="13"/>
    <m/>
    <n v="27.25"/>
    <s v="EXT-WALL-1"/>
    <s v="ROOF"/>
    <s v="PANEL, INTERLOCKING, ROOF"/>
    <s v="ROOF-A2"/>
    <m/>
    <s v="G90 Grade SS50"/>
    <x v="1"/>
    <m/>
    <n v="54.5"/>
    <n v="216"/>
    <n v="11772"/>
    <n v="5812.5912249999992"/>
    <n v="2"/>
    <n v="0.5"/>
    <n v="178.65187200000003"/>
  </r>
  <r>
    <n v="1541427"/>
    <n v="1"/>
    <x v="1"/>
    <n v="213.30609999999999"/>
    <n v="5"/>
    <s v="-"/>
    <s v="-"/>
    <n v="13"/>
    <m/>
    <n v="27.25"/>
    <s v="EXT-WALL-1"/>
    <s v="ROOF"/>
    <s v="PANEL, INTERLOCKING, ROOF"/>
    <s v="ROOF-A3"/>
    <m/>
    <s v="G90 Grade SS50"/>
    <x v="1"/>
    <m/>
    <n v="54.5"/>
    <n v="216"/>
    <n v="11772"/>
    <n v="5812.5912249999992"/>
    <n v="2"/>
    <n v="0.5"/>
    <n v="178.65187200000003"/>
  </r>
  <r>
    <n v="1541429"/>
    <n v="1"/>
    <x v="1"/>
    <n v="213.30609999999999"/>
    <n v="5"/>
    <s v="-"/>
    <s v="-"/>
    <n v="13"/>
    <m/>
    <n v="27.25"/>
    <s v="EXT-WALL-1"/>
    <s v="ROOF"/>
    <s v="PANEL, INTERLOCKING, ROOF"/>
    <s v="ROOF-A4"/>
    <m/>
    <s v="G90 Grade SS50"/>
    <x v="1"/>
    <m/>
    <n v="54.5"/>
    <n v="216"/>
    <n v="11772"/>
    <n v="5812.5912249999992"/>
    <n v="2"/>
    <n v="0.5"/>
    <n v="178.65187200000003"/>
  </r>
  <r>
    <n v="1541430"/>
    <n v="1"/>
    <x v="1"/>
    <n v="213.30609999999999"/>
    <n v="5"/>
    <s v="-"/>
    <s v="-"/>
    <n v="13"/>
    <m/>
    <n v="27.25"/>
    <s v="EXT-WALL-1"/>
    <s v="ROOF"/>
    <s v="PANEL, INTERLOCKING, ROOF"/>
    <s v="ROOF-A5"/>
    <m/>
    <s v="G90 Grade SS50"/>
    <x v="1"/>
    <m/>
    <n v="54.5"/>
    <n v="216"/>
    <n v="11772"/>
    <n v="5812.5912249999992"/>
    <n v="2"/>
    <n v="0.5"/>
    <n v="178.65187200000003"/>
  </r>
  <r>
    <n v="1476483"/>
    <n v="1"/>
    <x v="1"/>
    <n v="213.30609999999999"/>
    <n v="5"/>
    <s v="-"/>
    <s v="-"/>
    <n v="13"/>
    <m/>
    <n v="27.25"/>
    <s v="EXT-WALL-1"/>
    <s v="ROOF"/>
    <s v="PANEL, INTERLOCKING, ROOF"/>
    <s v="ROOF-A6"/>
    <m/>
    <s v="G90 Grade SS50"/>
    <x v="1"/>
    <m/>
    <n v="54.5"/>
    <n v="216"/>
    <n v="11772"/>
    <n v="5812.5912249999992"/>
    <n v="2"/>
    <n v="0.5"/>
    <n v="178.65187200000003"/>
  </r>
  <r>
    <n v="1541614"/>
    <n v="1"/>
    <x v="2"/>
    <n v="202.48"/>
    <n v="3"/>
    <s v="-"/>
    <s v="-"/>
    <n v="16"/>
    <s v="-"/>
    <n v="26.5"/>
    <s v="EXT-WALL-1"/>
    <s v="CEILING"/>
    <s v="PANEL, INTERLOCKING, CEILING"/>
    <s v="CEILING-A1"/>
    <m/>
    <s v="G90 Grade SS50"/>
    <x v="2"/>
    <m/>
    <n v="54.5"/>
    <n v="216"/>
    <n v="11772"/>
    <n v="5365.7199999999993"/>
    <n v="2"/>
    <n v="0.5"/>
    <n v="129.37428"/>
  </r>
  <r>
    <n v="1541612"/>
    <n v="1"/>
    <x v="2"/>
    <n v="202.48"/>
    <n v="3"/>
    <s v="-"/>
    <s v="-"/>
    <n v="16"/>
    <s v="-"/>
    <n v="26.5"/>
    <s v="EXT-WALL-1"/>
    <s v="CEILING"/>
    <s v="PANEL, INTERLOCKING, CEILING"/>
    <s v="CEILING-A2"/>
    <m/>
    <s v="G90 Grade SS50"/>
    <x v="2"/>
    <m/>
    <n v="54.5"/>
    <n v="216"/>
    <n v="11772"/>
    <n v="5365.7199999999993"/>
    <n v="2"/>
    <n v="0.5"/>
    <n v="129.37428"/>
  </r>
  <r>
    <n v="1541609"/>
    <n v="1"/>
    <x v="2"/>
    <n v="202.48"/>
    <n v="3"/>
    <s v="-"/>
    <s v="-"/>
    <n v="16"/>
    <s v="-"/>
    <n v="26.5"/>
    <s v="EXT-WALL-1"/>
    <s v="CEILING"/>
    <s v="PANEL, INTERLOCKING, CEILING"/>
    <s v="CEILING-A3"/>
    <m/>
    <s v="G90 Grade SS50"/>
    <x v="2"/>
    <m/>
    <n v="54.5"/>
    <n v="216"/>
    <n v="11772"/>
    <n v="5365.7199999999993"/>
    <n v="2"/>
    <n v="0.5"/>
    <n v="129.37428"/>
  </r>
  <r>
    <n v="1541606"/>
    <n v="1"/>
    <x v="2"/>
    <n v="202.48"/>
    <n v="3"/>
    <s v="-"/>
    <s v="-"/>
    <n v="16"/>
    <s v="-"/>
    <n v="26.5"/>
    <s v="EXT-WALL-1"/>
    <s v="CEILING"/>
    <s v="PANEL, INTERLOCKING, CEILING"/>
    <s v="CEILING-A4"/>
    <m/>
    <s v="G90 Grade SS50"/>
    <x v="2"/>
    <m/>
    <n v="54.5"/>
    <n v="216"/>
    <n v="11772"/>
    <n v="5365.7199999999993"/>
    <n v="2"/>
    <n v="0.5"/>
    <n v="129.37428"/>
  </r>
  <r>
    <n v="1541604"/>
    <n v="1"/>
    <x v="2"/>
    <n v="202.48"/>
    <n v="3"/>
    <s v="-"/>
    <s v="-"/>
    <n v="16"/>
    <s v="-"/>
    <n v="26.5"/>
    <s v="EXT-WALL-1"/>
    <s v="CEILING"/>
    <s v="PANEL, INTERLOCKING, CEILING"/>
    <s v="CEILING-A5"/>
    <m/>
    <s v="G90 Grade SS50"/>
    <x v="2"/>
    <m/>
    <n v="54.5"/>
    <n v="216"/>
    <n v="11772"/>
    <n v="5365.7199999999993"/>
    <n v="2"/>
    <n v="0.5"/>
    <n v="129.37428"/>
  </r>
  <r>
    <n v="1476802"/>
    <n v="1"/>
    <x v="2"/>
    <n v="202.48"/>
    <n v="3"/>
    <s v="-"/>
    <s v="-"/>
    <n v="8.75"/>
    <s v="-"/>
    <n v="19.25"/>
    <s v="EXT-WALL-1"/>
    <s v="CEILING"/>
    <s v="PANEL, INTERLOCKING, CEILING"/>
    <s v="CEILING-A6"/>
    <m/>
    <s v="G90 Grade SS50"/>
    <x v="2"/>
    <m/>
    <n v="54.5"/>
    <n v="216"/>
    <n v="11772"/>
    <n v="3897.74"/>
    <n v="2"/>
    <n v="0.5"/>
    <n v="129.37428"/>
  </r>
  <r>
    <n v="1473789"/>
    <n v="1"/>
    <x v="2"/>
    <n v="163.64160000000001"/>
    <n v="3"/>
    <n v="1.75"/>
    <s v="-"/>
    <n v="15.6"/>
    <m/>
    <n v="26.1"/>
    <s v="EXT-WALL-1"/>
    <s v="EXTERNAL WALL-A"/>
    <s v="PANEL, WALL, INTERLOCKING"/>
    <s v="WALL-A1"/>
    <m/>
    <s v="G90 Grade SS50"/>
    <x v="5"/>
    <m/>
    <n v="54.5"/>
    <n v="168"/>
    <n v="9156"/>
    <n v="4271.0457600000009"/>
    <n v="2"/>
    <n v="0.5"/>
    <n v="100.62444000000001"/>
  </r>
  <r>
    <n v="1480189"/>
    <n v="1"/>
    <x v="2"/>
    <n v="163.64160000000001"/>
    <n v="3"/>
    <n v="1.75"/>
    <s v="-"/>
    <n v="14.6"/>
    <s v="-"/>
    <n v="25.1"/>
    <s v="EXT-WALL-1"/>
    <s v="EXTERNAL WALL-A"/>
    <s v="PANEL, WALL, INTERLOCKING"/>
    <s v="WALL-A2"/>
    <m/>
    <s v="G90 Grade SS50"/>
    <x v="5"/>
    <m/>
    <n v="54.5"/>
    <n v="168"/>
    <n v="9156"/>
    <n v="4107.404160000001"/>
    <n v="2"/>
    <n v="0.5"/>
    <n v="100.62444000000001"/>
  </r>
  <r>
    <n v="1473887"/>
    <n v="1"/>
    <x v="1"/>
    <n v="168.15350000000001"/>
    <n v="3"/>
    <n v="1.75"/>
    <s v="-"/>
    <n v="8"/>
    <s v="-"/>
    <n v="18"/>
    <s v="EXT-WALL-2"/>
    <s v="EXTERNAL WALL-B"/>
    <s v="PANEL, WALL, INTERLOCKING"/>
    <s v="WALL-B1"/>
    <m/>
    <s v="G90 Grade SS50"/>
    <x v="8"/>
    <m/>
    <n v="54.5"/>
    <n v="192"/>
    <n v="10464"/>
    <n v="3026.7629999999999"/>
    <n v="3"/>
    <n v="0.5"/>
    <n v="158.80166399999999"/>
  </r>
  <r>
    <n v="1473896"/>
    <n v="1"/>
    <x v="1"/>
    <n v="174.55549999999999"/>
    <n v="3"/>
    <n v="1.75"/>
    <s v="-"/>
    <n v="8"/>
    <s v="-"/>
    <n v="18.5"/>
    <s v="EXT-WALL-1"/>
    <s v="EXTERNAL WALL- B"/>
    <s v="PANEL, WALL, INTERLOCKING"/>
    <s v="WALL-B2"/>
    <m/>
    <s v="G90 Grade SS50"/>
    <x v="8"/>
    <m/>
    <n v="54.5"/>
    <n v="192"/>
    <n v="10464"/>
    <n v="3229.27675"/>
    <n v="2"/>
    <n v="0.5"/>
    <n v="158.80166399999999"/>
  </r>
  <r>
    <n v="1473838"/>
    <n v="1"/>
    <x v="2"/>
    <n v="169.82980000000001"/>
    <n v="3"/>
    <n v="1.75"/>
    <s v="-"/>
    <n v="16"/>
    <s v="-"/>
    <n v="26.5"/>
    <s v="EXT-WALL-1"/>
    <s v="EXTERNAL WALL-D"/>
    <s v="PANEL, WALL, INTERLOCKING"/>
    <s v="WALL-D1"/>
    <m/>
    <s v="G90 Grade SS50"/>
    <x v="9"/>
    <m/>
    <n v="54.5"/>
    <n v="192"/>
    <n v="10464"/>
    <n v="4500.4897000000001"/>
    <n v="2"/>
    <n v="0.5"/>
    <n v="114.99936000000001"/>
  </r>
  <r>
    <n v="1473847"/>
    <n v="1"/>
    <x v="2"/>
    <n v="164.31389999999999"/>
    <n v="3"/>
    <n v="1.75"/>
    <s v="-"/>
    <n v="7.9995000000000003"/>
    <m/>
    <n v="18.499500000000001"/>
    <s v="EXT-WALL-1"/>
    <s v="EXTERNAL WALL-D"/>
    <s v="PANEL, WALL, INTERLOCKING"/>
    <s v="WALL-D2"/>
    <m/>
    <s v="G90 Grade SS50"/>
    <x v="5"/>
    <m/>
    <n v="54.5"/>
    <n v="168"/>
    <n v="9156"/>
    <n v="3039.7249930500002"/>
    <n v="2"/>
    <n v="0.5"/>
    <n v="100.62444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F16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x="12"/>
        <item x="8"/>
        <item x="3"/>
        <item x="7"/>
        <item x="9"/>
        <item x="5"/>
        <item x="4"/>
        <item x="11"/>
        <item m="1" x="13"/>
        <item x="1"/>
        <item x="2"/>
        <item x="6"/>
        <item x="10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153">
      <pivotArea field="16" grandCol="1" axis="axisRow" fieldPosition="0">
        <references count="1">
          <reference field="16" count="9">
            <x v="1"/>
            <x v="2"/>
            <x v="3"/>
            <x v="5"/>
            <x v="6"/>
            <x v="7"/>
            <x v="8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2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F40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5">
        <item x="12"/>
        <item x="8"/>
        <item x="3"/>
        <item x="7"/>
        <item x="9"/>
        <item x="5"/>
        <item x="4"/>
        <item x="11"/>
        <item m="1" x="13"/>
        <item x="1"/>
        <item x="2"/>
        <item x="6"/>
        <item x="10"/>
        <item h="1"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154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66" totalsRowShown="0" headerRowDxfId="152" dataDxfId="151" tableBorderDxfId="150">
  <autoFilter ref="A3:Y166" xr:uid="{3389E8B1-E7C9-44FE-9297-E202EFC9687B}"/>
  <tableColumns count="25">
    <tableColumn id="1" xr3:uid="{26513440-4790-40A6-87DA-F212312AB575}" name="PART #" dataDxfId="149"/>
    <tableColumn id="2" xr3:uid="{E138D5EB-EF7A-4C36-9B1E-D125EA4371D1}" name="QTY." dataDxfId="148"/>
    <tableColumn id="3" xr3:uid="{45038842-9C20-4E92-982E-485CA11269D0}" name="GAUGE" dataDxfId="147"/>
    <tableColumn id="4" xr3:uid="{B908FE9A-9E5C-4AB7-99D3-BDB03CE82229}" name="L" dataDxfId="146"/>
    <tableColumn id="5" xr3:uid="{09000AA3-FCE1-487B-9D43-7DB1C9B4E79C}" name="A" dataDxfId="145"/>
    <tableColumn id="6" xr3:uid="{664CAE0B-42DF-4C3F-BE16-BCF38F05FF58}" name="NB" dataDxfId="144"/>
    <tableColumn id="7" xr3:uid="{243FD3C3-59D4-45C5-B4DC-B997D91498EC}" name="NT" dataDxfId="143"/>
    <tableColumn id="8" xr3:uid="{4FDA8193-0D52-4158-ACAD-5A91477F8FF8}" name="W1" dataDxfId="142"/>
    <tableColumn id="9" xr3:uid="{853BFBD2-0D8C-4275-8E32-0E530F5E2118}" name="W2" dataDxfId="141"/>
    <tableColumn id="10" xr3:uid="{E6A53538-1F4A-4983-8883-9C2454DECAF3}" name="FLAT" dataDxfId="140"/>
    <tableColumn id="11" xr3:uid="{4213A92B-830C-4B96-B41D-FF57D7A501DB}" name="Profile" dataDxfId="139"/>
    <tableColumn id="12" xr3:uid="{800A0FF9-4AFC-411D-B7AF-9D3E07FABC68}" name="WHERE USED" dataDxfId="138"/>
    <tableColumn id="13" xr3:uid="{3A0BF613-5600-4B6F-849D-B0077B36351A}" name="DESCRIPTION" dataDxfId="137"/>
    <tableColumn id="14" xr3:uid="{35A32EAD-D6A4-4F2D-B962-1179DBC117C2}" name="Group" dataDxfId="136"/>
    <tableColumn id="15" xr3:uid="{CCD95CED-6C4F-48C0-80B8-2C695ADCC019}" name="HOLD OUT" dataDxfId="135"/>
    <tableColumn id="16" xr3:uid="{F29F2B2B-D070-4413-B34E-D744FF00A666}" name="MATERIAL" dataDxfId="134"/>
    <tableColumn id="17" xr3:uid="{03CCD34C-0BBF-4FF9-A212-4B8519CC862A}" name="MATERIAL#" dataDxfId="133">
      <calculatedColumnFormula>VLOOKUP('Cumulative BOM'!$C4&amp;'Cumulative BOM'!$S4&amp;'Cumulative BOM'!$T4,'Sheet Metal Std'!A$2:K$103,MATCH('Cumulative BOM'!$P4,'Sheet Metal Std'!A$1:K$1,0),0)</calculatedColumnFormula>
    </tableColumn>
    <tableColumn id="18" xr3:uid="{DB2CF46F-8D42-4909-966E-4C7D98E2E8CD}" name="REMARKS" dataDxfId="132"/>
    <tableColumn id="19" xr3:uid="{7881C548-92A7-4690-BC0C-5B5A3BD9389A}" name="SHEET WIDTH" dataDxfId="131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130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129">
      <calculatedColumnFormula>'Cumulative BOM'!$T4*'Cumulative BOM'!$S4</calculatedColumnFormula>
    </tableColumn>
    <tableColumn id="22" xr3:uid="{00E8E16F-EFF7-46FA-AEE1-D27F63CA1C1F}" name="PART AREA" dataDxfId="128">
      <calculatedColumnFormula>'Cumulative BOM'!$J4*'Cumulative BOM'!$D4</calculatedColumnFormula>
    </tableColumn>
    <tableColumn id="23" xr3:uid="{BEEB4E94-CF3C-4E8D-B93E-B7C6E8CCAEE3}" name="PART/ SHEET" dataDxfId="127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26">
      <calculatedColumnFormula>ROUNDUP('Cumulative BOM'!$B4/'Cumulative BOM'!$W4*2,0)/2</calculatedColumnFormula>
    </tableColumn>
    <tableColumn id="25" xr3:uid="{3BBCE751-D838-4DD4-A17E-E2B4B9B78EA7}" name="TOTAL WEIGHT (LBS)" dataDxfId="125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95708-7A2B-42B1-9439-11149034FF2D}" name="Table13" displayName="Table13" ref="A3:R166" totalsRowShown="0" headerRowDxfId="124" tableBorderDxfId="123">
  <autoFilter ref="A3:R166" xr:uid="{11895708-7A2B-42B1-9439-11149034FF2D}"/>
  <tableColumns count="18">
    <tableColumn id="1" xr3:uid="{2CF63F7B-ECDB-44B1-A30F-83E4E310798E}" name="PART #" dataDxfId="122"/>
    <tableColumn id="2" xr3:uid="{A8A15FF5-B4AE-450C-9F1E-214232373718}" name="QTY." dataDxfId="121"/>
    <tableColumn id="3" xr3:uid="{7425924D-40F8-4788-97D0-0C972487052E}" name="GAUGE" dataDxfId="120"/>
    <tableColumn id="4" xr3:uid="{3ABF7A2C-9F01-4F86-ACDB-CC4F1733D96A}" name="L" dataDxfId="119"/>
    <tableColumn id="5" xr3:uid="{E0A8B96D-98B9-470B-B853-91D75DB37BAA}" name="A" dataDxfId="118"/>
    <tableColumn id="6" xr3:uid="{FEE6052E-E89B-468D-B39E-765F6528BB76}" name="NB" dataDxfId="117"/>
    <tableColumn id="7" xr3:uid="{52B7E685-7920-460B-A7EC-3FD8F2C82310}" name="NT" dataDxfId="116"/>
    <tableColumn id="8" xr3:uid="{E971B79E-8382-4FBB-9A0F-99F63F290EAB}" name="W1" dataDxfId="115"/>
    <tableColumn id="9" xr3:uid="{B40DA043-D5F9-4BFF-B9B4-688A1FA6DE54}" name="W2" dataDxfId="114"/>
    <tableColumn id="10" xr3:uid="{B2470202-EC6A-417C-A11F-C9ECEF67A71C}" name="FLAT" dataDxfId="26"/>
    <tableColumn id="11" xr3:uid="{A98D689B-507B-485B-BB60-A9015AA5F6A9}" name="Profile" dataDxfId="24"/>
    <tableColumn id="12" xr3:uid="{F3AB9010-3E29-491E-85E5-D0F25C5E2ECC}" name="WHERE USED" dataDxfId="22"/>
    <tableColumn id="13" xr3:uid="{04FE586A-E41B-4CE3-8336-6CA387A93C8A}" name="DESCRIPTION" dataDxfId="23"/>
    <tableColumn id="14" xr3:uid="{AE617F8F-5E10-4B51-96FD-B654FD084DFA}" name="Group" dataDxfId="25"/>
    <tableColumn id="15" xr3:uid="{9300EDE2-25F9-4C1B-B422-7FD6A0254421}" name="HOLD OUT" dataDxfId="113"/>
    <tableColumn id="16" xr3:uid="{58197C22-9060-4ABB-AC21-698B18F6D1C1}" name="MATERIAL" dataDxfId="112"/>
    <tableColumn id="17" xr3:uid="{91F3C4E2-EDB5-44A4-9B6D-3DC0F04DA99E}" name="MATERIAL#" dataDxfId="21"/>
    <tableColumn id="18" xr3:uid="{317C08B5-204B-43F7-B219-AEC4C329D7A3}" name="REMARKS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12930A-9845-4E5D-8C84-E34BFC70F736}" name="Table14" displayName="Table14" ref="A3:R97" totalsRowShown="0" headerRowDxfId="111" dataDxfId="110" tableBorderDxfId="109">
  <autoFilter ref="A3:R97" xr:uid="{C112930A-9845-4E5D-8C84-E34BFC70F736}"/>
  <tableColumns count="18">
    <tableColumn id="1" xr3:uid="{D16F63FC-AF61-4D2C-A517-9B40FB277C54}" name="PART #" dataDxfId="108"/>
    <tableColumn id="2" xr3:uid="{55C99978-7C4D-420A-A2C0-A0F526930A9D}" name="QTY." dataDxfId="107"/>
    <tableColumn id="3" xr3:uid="{05B940BD-92A8-4664-8CFE-4F72B6DB76C5}" name="GAUGE" dataDxfId="106"/>
    <tableColumn id="4" xr3:uid="{751EE120-92AD-4BE3-ABA3-7F28319C7164}" name="L" dataDxfId="105"/>
    <tableColumn id="5" xr3:uid="{A7402163-F54F-457F-8E8B-656FA6A8364D}" name="A" dataDxfId="104"/>
    <tableColumn id="6" xr3:uid="{5A82CA76-73F1-44BC-9E42-26A75622C80A}" name="NB" dataDxfId="103"/>
    <tableColumn id="7" xr3:uid="{3D466DCD-8E19-4FB1-B90D-F028EA2103BC}" name="NT" dataDxfId="102"/>
    <tableColumn id="8" xr3:uid="{2F5197BB-AC22-4314-AFD5-2DA63C1E9000}" name="W1" dataDxfId="101"/>
    <tableColumn id="9" xr3:uid="{0890D18D-7DBC-41CF-AB3C-F01B001C2176}" name="W2" dataDxfId="100"/>
    <tableColumn id="10" xr3:uid="{CCCD192C-39C4-440C-8E39-931E91682270}" name="FLAT" dataDxfId="99"/>
    <tableColumn id="11" xr3:uid="{7D238357-A37A-4219-B358-45661D9914A3}" name="Profile" dataDxfId="19"/>
    <tableColumn id="12" xr3:uid="{312AF5D0-C639-4C2C-B0FD-315D84F6E041}" name="WHERE USED" dataDxfId="17"/>
    <tableColumn id="13" xr3:uid="{9E10D910-237B-4012-B130-4258F3799200}" name="DESCRIPTION" dataDxfId="18"/>
    <tableColumn id="14" xr3:uid="{262E21D6-DBCF-4D02-8BB1-0689F25FB604}" name="Group" dataDxfId="98"/>
    <tableColumn id="15" xr3:uid="{79635786-A449-4208-976C-D401FB14F135}" name="HOLD OUT" dataDxfId="97"/>
    <tableColumn id="16" xr3:uid="{3A31FFCB-0366-4716-BF1B-E0018EB2DDC4}" name="MATERIAL" dataDxfId="96"/>
    <tableColumn id="17" xr3:uid="{5C118FDB-FA10-477E-BE28-FD8BEFA4D840}" name="MATERIAL#" dataDxfId="95"/>
    <tableColumn id="18" xr3:uid="{6535D0EF-91C4-49B4-94D4-0CF5A5FFF5DC}" name="REMARK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AD6B58-8741-41C7-A391-AE1D5B81E914}" name="Table15" displayName="Table15" ref="A3:R22" totalsRowShown="0" headerRowDxfId="94" dataDxfId="93" tableBorderDxfId="92">
  <autoFilter ref="A3:R22" xr:uid="{6AAD6B58-8741-41C7-A391-AE1D5B81E914}"/>
  <tableColumns count="18">
    <tableColumn id="1" xr3:uid="{9C1BDBD1-844A-44D6-96D9-B76AF009F43E}" name="PART #" dataDxfId="91"/>
    <tableColumn id="2" xr3:uid="{A39C334F-25E5-4DF2-AE19-F2CC7E5D63B4}" name="QTY." dataDxfId="90"/>
    <tableColumn id="3" xr3:uid="{0569B03C-F631-4BA5-BA8C-E3A85AA275D3}" name="GAUGE" dataDxfId="89"/>
    <tableColumn id="4" xr3:uid="{E0297191-FC7A-44EA-BB5A-F89E83E49873}" name="L" dataDxfId="88"/>
    <tableColumn id="5" xr3:uid="{EF589D84-6418-4958-BDCD-30EF38A2FBD1}" name="A" dataDxfId="87"/>
    <tableColumn id="6" xr3:uid="{CD9E1816-46E7-4C69-BEC7-38AB3495EA4F}" name="NB" dataDxfId="86"/>
    <tableColumn id="7" xr3:uid="{3DE00406-1ACE-4675-9532-5347D71BE890}" name="NT" dataDxfId="85"/>
    <tableColumn id="8" xr3:uid="{E38CAD15-E4E7-43DD-8DE0-D16A3E380566}" name="W1" dataDxfId="84"/>
    <tableColumn id="9" xr3:uid="{28E445EE-51C7-4EB5-ACB7-FD4622305BB7}" name="W2" dataDxfId="83"/>
    <tableColumn id="10" xr3:uid="{875E6346-9936-41F2-B43E-C95C74790874}" name="FLAT" dataDxfId="82"/>
    <tableColumn id="11" xr3:uid="{636502C2-235B-48FD-8D91-6486EE56BB73}" name="Profile" dataDxfId="15"/>
    <tableColumn id="12" xr3:uid="{E63B35CA-C0B5-48B2-8246-D31144A8B25E}" name="WHERE USED" dataDxfId="13"/>
    <tableColumn id="13" xr3:uid="{41D9A744-7F7D-435C-BF62-50DCC6281B2A}" name="DESCRIPTION" dataDxfId="14"/>
    <tableColumn id="14" xr3:uid="{6ED4AF41-850D-40BB-9E9E-C9C256A62B72}" name="Group" dataDxfId="81"/>
    <tableColumn id="15" xr3:uid="{8B776847-1096-4E6D-9E5A-16662C8ADE58}" name="HOLD OUT" dataDxfId="80"/>
    <tableColumn id="16" xr3:uid="{05B1A996-18FD-411A-B8C5-6E3D1D7762F2}" name="MATERIAL" dataDxfId="79"/>
    <tableColumn id="17" xr3:uid="{B9FB863D-A72C-4A5E-BC94-987BC9ED3924}" name="MATERIAL#" dataDxfId="78"/>
    <tableColumn id="18" xr3:uid="{510664D7-43D8-4EB6-AC60-0C8AC1AB1E6A}" name="REMARK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7500D9-6771-4C02-9ECE-6E954E75AFA0}" name="Table16" displayName="Table16" ref="A3:R28" totalsRowShown="0" headerRowDxfId="77" dataDxfId="76" tableBorderDxfId="75">
  <autoFilter ref="A3:R28" xr:uid="{207500D9-6771-4C02-9ECE-6E954E75AFA0}"/>
  <tableColumns count="18">
    <tableColumn id="1" xr3:uid="{43367F84-5612-4FEE-80C7-B1480A288261}" name="PART #" dataDxfId="74"/>
    <tableColumn id="2" xr3:uid="{2493C330-4EA9-4641-B58A-03B26447A2D5}" name="QTY." dataDxfId="73"/>
    <tableColumn id="3" xr3:uid="{9991E9D0-0530-4372-8EED-F8F53FB927B3}" name="GAUGE" dataDxfId="72"/>
    <tableColumn id="4" xr3:uid="{208BA945-A281-4399-9A93-5A32E0678669}" name="L" dataDxfId="71"/>
    <tableColumn id="5" xr3:uid="{54CB5085-12A1-4BFD-A3F7-6B2E191B5AD1}" name="A" dataDxfId="70"/>
    <tableColumn id="6" xr3:uid="{775BC55F-40D4-48B0-9B33-B388B0F2A053}" name="NB" dataDxfId="69"/>
    <tableColumn id="7" xr3:uid="{A4F8C02C-92DB-41A8-982F-097B5A4ECC29}" name="NT" dataDxfId="68"/>
    <tableColumn id="8" xr3:uid="{2F8675A7-E5D6-44A0-8EB7-4FEF4294943F}" name="W1" dataDxfId="67"/>
    <tableColumn id="9" xr3:uid="{99DA4BCF-39EE-4053-94DB-C36C5DA89470}" name="W2" dataDxfId="66"/>
    <tableColumn id="10" xr3:uid="{798203B4-AF77-42A9-9B2D-292666B0C64D}" name="FLAT" dataDxfId="65"/>
    <tableColumn id="11" xr3:uid="{B7165CBA-C375-41C2-BFCA-58C3F66BE301}" name="Profile" dataDxfId="11"/>
    <tableColumn id="12" xr3:uid="{A52ADF2A-98EF-48D9-B06C-4E234F4FF954}" name="WHERE USED" dataDxfId="9"/>
    <tableColumn id="13" xr3:uid="{AEF79448-4FAF-4358-A611-290AA6F5CE7D}" name="DESCRIPTION" dataDxfId="10"/>
    <tableColumn id="14" xr3:uid="{393D556D-C360-4ECB-953D-A967AA387886}" name="Group" dataDxfId="64"/>
    <tableColumn id="15" xr3:uid="{207B91F0-D552-42E4-90EE-32E99B17517E}" name="HOLD OUT" dataDxfId="63"/>
    <tableColumn id="16" xr3:uid="{A32B1AD4-9482-4BF1-A00B-627F603E552C}" name="MATERIAL" dataDxfId="62"/>
    <tableColumn id="17" xr3:uid="{A782D3A6-B7B4-4BCA-9F56-30A2AB43889D}" name="MATERIAL#" dataDxfId="61"/>
    <tableColumn id="18" xr3:uid="{C198E764-DDCC-4DB0-AC79-84F78A3270E1}" name="REMARKS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266682-0EDD-4F8D-8D90-99742CE84D19}" name="Table17" displayName="Table17" ref="A3:R23" totalsRowShown="0" headerRowDxfId="60" dataDxfId="59" tableBorderDxfId="58">
  <autoFilter ref="A3:R23" xr:uid="{10266682-0EDD-4F8D-8D90-99742CE84D19}"/>
  <tableColumns count="18">
    <tableColumn id="1" xr3:uid="{00ABB98E-0DBA-4223-B83E-3F7231B84435}" name="PART #" dataDxfId="57"/>
    <tableColumn id="2" xr3:uid="{86F294FE-1B2E-4BF0-B761-53395AEEAE05}" name="QTY." dataDxfId="56"/>
    <tableColumn id="3" xr3:uid="{82372C58-3CF7-495B-8D11-2EDD6678AA88}" name="GAUGE" dataDxfId="55"/>
    <tableColumn id="4" xr3:uid="{9968E370-71A9-4D67-A5B6-E0A32472D074}" name="L" dataDxfId="54"/>
    <tableColumn id="5" xr3:uid="{47C860E6-2AA7-4FE1-8019-80E20CD4F681}" name="A" dataDxfId="53"/>
    <tableColumn id="6" xr3:uid="{CA63CA26-F7D1-4B01-943E-174A05F444CC}" name="NB" dataDxfId="52"/>
    <tableColumn id="7" xr3:uid="{8DF50200-7A2D-494E-93A1-318FC683A5D9}" name="NT" dataDxfId="51"/>
    <tableColumn id="8" xr3:uid="{32F4B114-4C50-47AB-9B3C-7A3C406EF036}" name="W1" dataDxfId="50"/>
    <tableColumn id="9" xr3:uid="{C9A16B82-5725-4AC5-9A18-1EC321BBABEA}" name="W2" dataDxfId="49"/>
    <tableColumn id="10" xr3:uid="{11DF8C4B-0247-4C88-AAC0-DD8CA5102033}" name="FLAT" dataDxfId="48"/>
    <tableColumn id="11" xr3:uid="{B8936A0A-D8AB-4DF7-8AA2-B4D551804DE9}" name="Profile" dataDxfId="7"/>
    <tableColumn id="12" xr3:uid="{842F068C-04FD-4C10-9EF3-25BEC85E900F}" name="WHERE USED" dataDxfId="5"/>
    <tableColumn id="13" xr3:uid="{4E8EF3C5-58CA-45E6-BEA1-144C687FA3DA}" name="DESCRIPTION" dataDxfId="6"/>
    <tableColumn id="14" xr3:uid="{8533C5DA-7F61-4D32-8B86-399ABA87416F}" name="Group" dataDxfId="47"/>
    <tableColumn id="15" xr3:uid="{FAC90CF4-D407-4175-8D5F-B0B86E57F341}" name="HOLD OUT" dataDxfId="46"/>
    <tableColumn id="16" xr3:uid="{1D148659-5D75-4D67-ACC9-7F1FFB27FD29}" name="MATERIAL" dataDxfId="45"/>
    <tableColumn id="17" xr3:uid="{836E5B3E-9C8C-4BE9-930B-C3FA54639746}" name="MATERIAL#" dataDxfId="44"/>
    <tableColumn id="18" xr3:uid="{0AC026D9-4C83-43C8-933D-0651CEFCA2E5}" name="REMARKS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536D67-682A-410A-A7EA-A50BCDA9A282}" name="Table18" displayName="Table18" ref="A3:R5" totalsRowShown="0" headerRowDxfId="43" dataDxfId="42" tableBorderDxfId="41">
  <autoFilter ref="A3:R5" xr:uid="{BC536D67-682A-410A-A7EA-A50BCDA9A282}"/>
  <tableColumns count="18">
    <tableColumn id="1" xr3:uid="{2F9E72AC-9215-44FC-90EF-D2CE65F0E4EE}" name="PART #" dataDxfId="40"/>
    <tableColumn id="2" xr3:uid="{38143DF2-B1F6-4924-AB12-6B5E8866248F}" name="QTY." dataDxfId="39"/>
    <tableColumn id="3" xr3:uid="{23C32186-EE6E-4E32-9559-C256B4D6D13C}" name="GAUGE" dataDxfId="38"/>
    <tableColumn id="4" xr3:uid="{57DAB671-F9A7-4199-A357-246F4847815B}" name="L" dataDxfId="37"/>
    <tableColumn id="5" xr3:uid="{720D6028-0498-43F0-BA26-822BD542DA8A}" name="A" dataDxfId="36"/>
    <tableColumn id="6" xr3:uid="{F095A342-4454-4A36-8744-511B6962BF7A}" name="NB" dataDxfId="35"/>
    <tableColumn id="7" xr3:uid="{69FFF457-A127-4302-BCA6-4F6FAAB2A575}" name="NT" dataDxfId="34"/>
    <tableColumn id="8" xr3:uid="{845E422B-1694-476D-95C1-A8DBA3EFC111}" name="W1" dataDxfId="33"/>
    <tableColumn id="9" xr3:uid="{45459CF6-B4DB-4576-8E42-0167B1847137}" name="W2" dataDxfId="32"/>
    <tableColumn id="10" xr3:uid="{B3229A38-F25C-48D4-A939-E28B9C5033CD}" name="FLAT" dataDxfId="31"/>
    <tableColumn id="11" xr3:uid="{52297A25-D8BA-4E5A-B422-2EA333FF744C}" name="Profile" dataDxfId="3"/>
    <tableColumn id="12" xr3:uid="{C5B2DCAF-4CB6-4C64-9000-F1AF0A3DAA1D}" name="WHERE USED" dataDxfId="1"/>
    <tableColumn id="13" xr3:uid="{A31668BB-C00F-49DD-8730-04BA8C4A8B1C}" name="DESCRIPTION" dataDxfId="2"/>
    <tableColumn id="14" xr3:uid="{87DE95F2-6DFD-48AB-8045-CD3125D2D640}" name="Group" dataDxfId="30"/>
    <tableColumn id="15" xr3:uid="{48B9D49C-9794-4F09-8271-11C51272002C}" name="HOLD OUT" dataDxfId="29"/>
    <tableColumn id="16" xr3:uid="{452C6426-91F9-442D-94AF-280E40233F65}" name="MATERIAL" dataDxfId="28"/>
    <tableColumn id="17" xr3:uid="{8BBAE0E7-6ABC-493A-8396-9D2E83F80B8B}" name="MATERIAL#" dataDxfId="27"/>
    <tableColumn id="18" xr3:uid="{F84DD4B3-3AC5-4C9F-A786-08FE7DF76849}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0"/>
  <sheetViews>
    <sheetView zoomScaleNormal="100" workbookViewId="0">
      <selection activeCell="B8" sqref="B8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37" t="s">
        <v>69</v>
      </c>
      <c r="B1" s="137"/>
      <c r="C1" s="137"/>
      <c r="D1" s="137"/>
      <c r="E1" s="137"/>
      <c r="F1" s="137"/>
      <c r="G1" s="137"/>
    </row>
    <row r="2" spans="1:10" x14ac:dyDescent="0.3">
      <c r="A2" s="43"/>
      <c r="B2" s="43" t="s">
        <v>0</v>
      </c>
      <c r="C2" s="44"/>
      <c r="D2" s="44"/>
      <c r="E2" s="44"/>
      <c r="F2" s="45"/>
    </row>
    <row r="3" spans="1:10" x14ac:dyDescent="0.3">
      <c r="A3" s="43" t="s">
        <v>118</v>
      </c>
      <c r="B3" s="46" t="s">
        <v>1</v>
      </c>
      <c r="C3" s="47" t="s">
        <v>2</v>
      </c>
      <c r="D3" s="47" t="s">
        <v>3</v>
      </c>
      <c r="E3" s="47" t="s">
        <v>4</v>
      </c>
      <c r="F3" s="48" t="s">
        <v>68</v>
      </c>
    </row>
    <row r="4" spans="1:10" ht="15" customHeight="1" x14ac:dyDescent="0.3">
      <c r="A4" s="46" t="s">
        <v>123</v>
      </c>
      <c r="B4" s="46">
        <v>1</v>
      </c>
      <c r="C4" s="47"/>
      <c r="D4" s="47"/>
      <c r="E4" s="47"/>
      <c r="F4" s="48">
        <v>1</v>
      </c>
      <c r="H4" s="136" t="s">
        <v>95</v>
      </c>
      <c r="I4" s="136"/>
      <c r="J4" s="136"/>
    </row>
    <row r="5" spans="1:10" x14ac:dyDescent="0.3">
      <c r="A5" s="49" t="s">
        <v>121</v>
      </c>
      <c r="B5" s="49">
        <v>3.5</v>
      </c>
      <c r="C5" s="57"/>
      <c r="D5" s="57"/>
      <c r="E5" s="57"/>
      <c r="F5" s="54">
        <v>3.5</v>
      </c>
      <c r="H5" s="136"/>
      <c r="I5" s="136"/>
      <c r="J5" s="136"/>
    </row>
    <row r="6" spans="1:10" x14ac:dyDescent="0.3">
      <c r="A6" s="49" t="s">
        <v>120</v>
      </c>
      <c r="B6" s="49">
        <v>14</v>
      </c>
      <c r="C6" s="57"/>
      <c r="D6" s="57"/>
      <c r="E6" s="57"/>
      <c r="F6" s="54">
        <v>14</v>
      </c>
      <c r="H6" s="136"/>
      <c r="I6" s="136"/>
      <c r="J6" s="136"/>
    </row>
    <row r="7" spans="1:10" x14ac:dyDescent="0.3">
      <c r="A7" s="49" t="s">
        <v>119</v>
      </c>
      <c r="B7" s="49">
        <v>1</v>
      </c>
      <c r="C7" s="57"/>
      <c r="D7" s="57"/>
      <c r="E7" s="57"/>
      <c r="F7" s="54">
        <v>1</v>
      </c>
      <c r="H7" s="136"/>
      <c r="I7" s="136"/>
      <c r="J7" s="136"/>
    </row>
    <row r="8" spans="1:10" x14ac:dyDescent="0.3">
      <c r="A8" s="49" t="s">
        <v>126</v>
      </c>
      <c r="B8" s="49"/>
      <c r="C8" s="57">
        <v>1.5</v>
      </c>
      <c r="D8" s="57"/>
      <c r="E8" s="57"/>
      <c r="F8" s="58">
        <v>1.5</v>
      </c>
      <c r="H8" s="136"/>
      <c r="I8" s="136"/>
      <c r="J8" s="136"/>
    </row>
    <row r="9" spans="1:10" x14ac:dyDescent="0.3">
      <c r="A9" s="49" t="s">
        <v>125</v>
      </c>
      <c r="B9" s="49"/>
      <c r="C9" s="57">
        <v>28.5</v>
      </c>
      <c r="D9" s="57"/>
      <c r="E9" s="57"/>
      <c r="F9" s="54">
        <v>28.5</v>
      </c>
      <c r="H9" s="136"/>
      <c r="I9" s="136"/>
      <c r="J9" s="136"/>
    </row>
    <row r="10" spans="1:10" x14ac:dyDescent="0.3">
      <c r="A10" s="49" t="s">
        <v>124</v>
      </c>
      <c r="B10" s="49"/>
      <c r="C10" s="57">
        <v>17.5</v>
      </c>
      <c r="D10" s="57"/>
      <c r="E10" s="57"/>
      <c r="F10" s="54">
        <v>17.5</v>
      </c>
    </row>
    <row r="11" spans="1:10" x14ac:dyDescent="0.3">
      <c r="A11" s="49" t="s">
        <v>130</v>
      </c>
      <c r="B11" s="49"/>
      <c r="C11" s="57"/>
      <c r="D11" s="57">
        <v>1</v>
      </c>
      <c r="E11" s="57"/>
      <c r="F11" s="54">
        <v>1</v>
      </c>
    </row>
    <row r="12" spans="1:10" x14ac:dyDescent="0.3">
      <c r="A12" s="49" t="s">
        <v>122</v>
      </c>
      <c r="B12" s="49">
        <v>31.5</v>
      </c>
      <c r="C12" s="57"/>
      <c r="D12" s="57"/>
      <c r="E12" s="57"/>
      <c r="F12" s="58">
        <v>31.5</v>
      </c>
    </row>
    <row r="13" spans="1:10" hidden="1" x14ac:dyDescent="0.3">
      <c r="A13" s="49" t="s">
        <v>127</v>
      </c>
      <c r="B13" s="49"/>
      <c r="C13" s="57">
        <v>25.5</v>
      </c>
      <c r="D13" s="57"/>
      <c r="E13" s="57"/>
      <c r="F13" s="58">
        <v>25.5</v>
      </c>
    </row>
    <row r="14" spans="1:10" x14ac:dyDescent="0.3">
      <c r="A14" s="49" t="s">
        <v>134</v>
      </c>
      <c r="B14" s="49"/>
      <c r="C14" s="57"/>
      <c r="D14" s="57"/>
      <c r="E14" s="57">
        <v>30</v>
      </c>
      <c r="F14" s="54">
        <v>30</v>
      </c>
    </row>
    <row r="15" spans="1:10" x14ac:dyDescent="0.3">
      <c r="A15" s="49" t="s">
        <v>135</v>
      </c>
      <c r="B15" s="49"/>
      <c r="C15" s="57"/>
      <c r="D15" s="57"/>
      <c r="E15" s="57">
        <v>1</v>
      </c>
      <c r="F15" s="54">
        <v>1</v>
      </c>
    </row>
    <row r="16" spans="1:10" x14ac:dyDescent="0.3">
      <c r="A16" s="50" t="s">
        <v>68</v>
      </c>
      <c r="B16" s="50">
        <v>51</v>
      </c>
      <c r="C16" s="59">
        <v>73</v>
      </c>
      <c r="D16" s="59">
        <v>1</v>
      </c>
      <c r="E16" s="59">
        <v>31</v>
      </c>
      <c r="F16" s="60">
        <v>156</v>
      </c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6" spans="1:6" x14ac:dyDescent="0.3">
      <c r="A26" s="43"/>
      <c r="B26" s="43" t="s">
        <v>0</v>
      </c>
      <c r="C26" s="44"/>
      <c r="D26" s="44"/>
      <c r="E26" s="44"/>
      <c r="F26" s="45"/>
    </row>
    <row r="27" spans="1:6" x14ac:dyDescent="0.3">
      <c r="A27" s="43" t="s">
        <v>118</v>
      </c>
      <c r="B27" s="46" t="s">
        <v>1</v>
      </c>
      <c r="C27" s="47" t="s">
        <v>2</v>
      </c>
      <c r="D27" s="47" t="s">
        <v>3</v>
      </c>
      <c r="E27" s="47" t="s">
        <v>4</v>
      </c>
      <c r="F27" s="48" t="s">
        <v>68</v>
      </c>
    </row>
    <row r="28" spans="1:6" x14ac:dyDescent="0.3">
      <c r="A28" s="46" t="s">
        <v>123</v>
      </c>
      <c r="B28" s="46">
        <v>397.00416000000007</v>
      </c>
      <c r="C28" s="47"/>
      <c r="D28" s="47"/>
      <c r="E28" s="47"/>
      <c r="F28" s="51">
        <v>397.00416000000007</v>
      </c>
    </row>
    <row r="29" spans="1:6" x14ac:dyDescent="0.3">
      <c r="A29" s="49" t="s">
        <v>121</v>
      </c>
      <c r="B29" s="49">
        <v>1111.6116479999998</v>
      </c>
      <c r="C29" s="57"/>
      <c r="D29" s="57"/>
      <c r="E29" s="57"/>
      <c r="F29" s="52">
        <v>1111.6116479999998</v>
      </c>
    </row>
    <row r="30" spans="1:6" x14ac:dyDescent="0.3">
      <c r="A30" s="49" t="s">
        <v>120</v>
      </c>
      <c r="B30" s="49">
        <v>3890.6407680000002</v>
      </c>
      <c r="C30" s="57"/>
      <c r="D30" s="57"/>
      <c r="E30" s="57"/>
      <c r="F30" s="52">
        <v>3890.6407680000002</v>
      </c>
    </row>
    <row r="31" spans="1:6" x14ac:dyDescent="0.3">
      <c r="A31" s="49" t="s">
        <v>119</v>
      </c>
      <c r="B31" s="49">
        <v>238.20249600000002</v>
      </c>
      <c r="C31" s="57"/>
      <c r="D31" s="57"/>
      <c r="E31" s="57"/>
      <c r="F31" s="52">
        <v>238.20249600000002</v>
      </c>
    </row>
    <row r="32" spans="1:6" x14ac:dyDescent="0.3">
      <c r="A32" s="49" t="s">
        <v>126</v>
      </c>
      <c r="B32" s="49"/>
      <c r="C32" s="57">
        <v>344.99808000000002</v>
      </c>
      <c r="D32" s="57"/>
      <c r="E32" s="57"/>
      <c r="F32" s="52">
        <v>344.99808000000002</v>
      </c>
    </row>
    <row r="33" spans="1:6" x14ac:dyDescent="0.3">
      <c r="A33" s="49" t="s">
        <v>125</v>
      </c>
      <c r="B33" s="49"/>
      <c r="C33" s="57">
        <v>5735.5930799999996</v>
      </c>
      <c r="D33" s="57"/>
      <c r="E33" s="57"/>
      <c r="F33" s="52">
        <v>5735.5930799999996</v>
      </c>
    </row>
    <row r="34" spans="1:6" x14ac:dyDescent="0.3">
      <c r="A34" s="49" t="s">
        <v>124</v>
      </c>
      <c r="B34" s="49"/>
      <c r="C34" s="57">
        <v>3018.7331999999992</v>
      </c>
      <c r="D34" s="57"/>
      <c r="E34" s="57"/>
      <c r="F34" s="52">
        <v>3018.7331999999992</v>
      </c>
    </row>
    <row r="35" spans="1:6" x14ac:dyDescent="0.3">
      <c r="A35" s="49" t="s">
        <v>130</v>
      </c>
      <c r="B35" s="49"/>
      <c r="C35" s="57"/>
      <c r="D35" s="57">
        <v>162.79367999999999</v>
      </c>
      <c r="E35" s="57"/>
      <c r="F35" s="52">
        <v>162.79367999999999</v>
      </c>
    </row>
    <row r="36" spans="1:6" x14ac:dyDescent="0.3">
      <c r="A36" s="49" t="s">
        <v>122</v>
      </c>
      <c r="B36" s="49">
        <v>11255.067936000005</v>
      </c>
      <c r="C36" s="57"/>
      <c r="D36" s="57"/>
      <c r="E36" s="57"/>
      <c r="F36" s="52">
        <v>11255.067936000005</v>
      </c>
    </row>
    <row r="37" spans="1:6" hidden="1" x14ac:dyDescent="0.3">
      <c r="A37" s="49" t="s">
        <v>127</v>
      </c>
      <c r="B37" s="49"/>
      <c r="C37" s="57">
        <v>6598.0882799999999</v>
      </c>
      <c r="D37" s="57"/>
      <c r="E37" s="57"/>
      <c r="F37" s="52">
        <v>6598.0882799999999</v>
      </c>
    </row>
    <row r="38" spans="1:6" x14ac:dyDescent="0.3">
      <c r="A38" s="49" t="s">
        <v>134</v>
      </c>
      <c r="B38" s="49"/>
      <c r="C38" s="57"/>
      <c r="D38" s="57"/>
      <c r="E38" s="57">
        <v>3120.7679999999991</v>
      </c>
      <c r="F38" s="52">
        <v>3120.7679999999991</v>
      </c>
    </row>
    <row r="39" spans="1:6" x14ac:dyDescent="0.3">
      <c r="A39" s="49" t="s">
        <v>135</v>
      </c>
      <c r="B39" s="49"/>
      <c r="C39" s="57"/>
      <c r="D39" s="57"/>
      <c r="E39" s="57">
        <v>121.36320000000001</v>
      </c>
      <c r="F39" s="52">
        <v>121.36320000000001</v>
      </c>
    </row>
    <row r="40" spans="1:6" x14ac:dyDescent="0.3">
      <c r="A40" s="50" t="s">
        <v>68</v>
      </c>
      <c r="B40" s="50">
        <v>16892.527008000005</v>
      </c>
      <c r="C40" s="59">
        <v>15697.412639999999</v>
      </c>
      <c r="D40" s="59">
        <v>162.79367999999999</v>
      </c>
      <c r="E40" s="59">
        <v>3242.1311999999989</v>
      </c>
      <c r="F40" s="53">
        <v>35994.864528000006</v>
      </c>
    </row>
  </sheetData>
  <mergeCells count="2">
    <mergeCell ref="H4:J9"/>
    <mergeCell ref="A1:G1"/>
  </mergeCells>
  <printOptions horizontalCentered="1"/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76</v>
      </c>
      <c r="H1" s="7" t="s">
        <v>77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72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73</v>
      </c>
      <c r="H6" s="24" t="s">
        <v>78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74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87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89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88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90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75</v>
      </c>
      <c r="H21" s="24" t="s">
        <v>79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92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91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80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81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71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2" t="s">
        <v>119</v>
      </c>
      <c r="F45" s="3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2" t="s">
        <v>120</v>
      </c>
      <c r="F46" s="3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2" t="s">
        <v>121</v>
      </c>
      <c r="F47" s="3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2" t="s">
        <v>122</v>
      </c>
      <c r="F48" s="3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2" t="s">
        <v>123</v>
      </c>
      <c r="F49" s="3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2" t="s">
        <v>124</v>
      </c>
      <c r="F50" s="3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2" t="s">
        <v>125</v>
      </c>
      <c r="F51" s="3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2" t="s">
        <v>126</v>
      </c>
      <c r="F52" s="3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2" t="s">
        <v>127</v>
      </c>
      <c r="F53" s="3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2" t="s">
        <v>128</v>
      </c>
      <c r="F54" s="3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2" t="s">
        <v>129</v>
      </c>
      <c r="F55" s="3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2" t="s">
        <v>130</v>
      </c>
      <c r="F56" s="3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2" t="s">
        <v>131</v>
      </c>
      <c r="F57" s="3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2" t="s">
        <v>132</v>
      </c>
      <c r="F58" s="3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2" t="s">
        <v>133</v>
      </c>
      <c r="F59" s="3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2" t="s">
        <v>134</v>
      </c>
      <c r="F60" s="3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2" t="s">
        <v>135</v>
      </c>
      <c r="F61" s="3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2" t="s">
        <v>136</v>
      </c>
      <c r="F62" s="3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2" t="s">
        <v>137</v>
      </c>
      <c r="F63" s="3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83</v>
      </c>
      <c r="C64" s="29">
        <v>48</v>
      </c>
      <c r="D64" s="29">
        <v>120</v>
      </c>
      <c r="E64" s="24" t="s">
        <v>84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5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85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86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rintOptions horizontalCentered="1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66"/>
  <sheetViews>
    <sheetView showGridLines="0" tabSelected="1" zoomScale="70" zoomScaleNormal="70" workbookViewId="0">
      <pane xSplit="1" ySplit="3" topLeftCell="B101" activePane="bottomRight" state="frozen"/>
      <selection pane="topRight" activeCell="B1" sqref="B1"/>
      <selection pane="bottomLeft" activeCell="A7" sqref="A7"/>
      <selection pane="bottomRight" activeCell="L111" sqref="L111"/>
    </sheetView>
  </sheetViews>
  <sheetFormatPr defaultColWidth="10.44140625" defaultRowHeight="15.6" x14ac:dyDescent="0.25"/>
  <cols>
    <col min="1" max="1" width="11.88671875" style="21" bestFit="1" customWidth="1"/>
    <col min="2" max="2" width="9.109375" style="17" bestFit="1" customWidth="1"/>
    <col min="3" max="3" width="11.88671875" style="17" bestFit="1" customWidth="1"/>
    <col min="4" max="4" width="9.6640625" style="17" bestFit="1" customWidth="1"/>
    <col min="5" max="5" width="8.33203125" style="20" bestFit="1" customWidth="1"/>
    <col min="6" max="6" width="7.44140625" style="20" bestFit="1" customWidth="1"/>
    <col min="7" max="8" width="8.33203125" style="20" bestFit="1" customWidth="1"/>
    <col min="9" max="9" width="7.88671875" style="20" bestFit="1" customWidth="1"/>
    <col min="10" max="10" width="9.33203125" style="20" bestFit="1" customWidth="1"/>
    <col min="11" max="11" width="24.21875" style="17" bestFit="1" customWidth="1"/>
    <col min="12" max="12" width="39.33203125" style="17" bestFit="1" customWidth="1"/>
    <col min="13" max="13" width="53.88671875" style="22" bestFit="1" customWidth="1"/>
    <col min="14" max="14" width="12.88671875" style="21" bestFit="1" customWidth="1"/>
    <col min="15" max="15" width="15.5546875" style="21" bestFit="1" customWidth="1"/>
    <col min="16" max="16" width="18.109375" style="21" bestFit="1" customWidth="1"/>
    <col min="17" max="17" width="16.6640625" style="21" bestFit="1" customWidth="1"/>
    <col min="18" max="18" width="16.77734375" style="33" bestFit="1" customWidth="1"/>
    <col min="19" max="19" width="19.109375" style="18" bestFit="1" customWidth="1"/>
    <col min="20" max="20" width="20.21875" style="21" bestFit="1" customWidth="1"/>
    <col min="21" max="21" width="17.44140625" style="17" bestFit="1" customWidth="1"/>
    <col min="22" max="22" width="16.44140625" style="17" bestFit="1" customWidth="1"/>
    <col min="23" max="23" width="18.5546875" style="15" bestFit="1" customWidth="1"/>
    <col min="24" max="24" width="40.88671875" style="15" bestFit="1" customWidth="1"/>
    <col min="25" max="25" width="27.109375" style="15" bestFit="1" customWidth="1"/>
    <col min="26" max="1022" width="10.44140625" style="15"/>
    <col min="1023" max="16384" width="10.44140625" style="18"/>
  </cols>
  <sheetData>
    <row r="1" spans="1:1022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  <c r="S3" s="38" t="s">
        <v>51</v>
      </c>
      <c r="T3" s="38" t="s">
        <v>52</v>
      </c>
      <c r="U3" s="38" t="s">
        <v>82</v>
      </c>
      <c r="V3" s="38" t="s">
        <v>53</v>
      </c>
      <c r="W3" s="38" t="s">
        <v>54</v>
      </c>
      <c r="X3" s="38" t="s">
        <v>55</v>
      </c>
      <c r="Y3" s="38" t="s">
        <v>56</v>
      </c>
    </row>
    <row r="4" spans="1:1022" s="39" customFormat="1" ht="18" x14ac:dyDescent="0.3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3" t="s">
        <v>157</v>
      </c>
      <c r="M4" s="62"/>
      <c r="N4" s="62"/>
      <c r="O4" s="62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1022" s="39" customFormat="1" ht="18" x14ac:dyDescent="0.3">
      <c r="A5" s="65">
        <v>1473751</v>
      </c>
      <c r="B5" s="66">
        <v>1</v>
      </c>
      <c r="C5" s="66" t="s">
        <v>1</v>
      </c>
      <c r="D5" s="67">
        <v>213.30609999999999</v>
      </c>
      <c r="E5" s="67">
        <v>5</v>
      </c>
      <c r="F5" s="66" t="s">
        <v>140</v>
      </c>
      <c r="G5" s="66" t="s">
        <v>140</v>
      </c>
      <c r="H5" s="67">
        <v>13</v>
      </c>
      <c r="I5" s="66" t="s">
        <v>140</v>
      </c>
      <c r="J5" s="67">
        <v>27.25</v>
      </c>
      <c r="K5" s="68" t="s">
        <v>64</v>
      </c>
      <c r="L5" s="66" t="s">
        <v>65</v>
      </c>
      <c r="M5" s="66" t="s">
        <v>97</v>
      </c>
      <c r="N5" s="66" t="s">
        <v>157</v>
      </c>
      <c r="O5" s="66"/>
      <c r="P5" s="66" t="s">
        <v>8</v>
      </c>
      <c r="Q5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5" s="66" t="s">
        <v>139</v>
      </c>
      <c r="S5" s="66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66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216</v>
      </c>
      <c r="U5" s="66">
        <f>'Cumulative BOM'!$T5*'Cumulative BOM'!$S5</f>
        <v>11772</v>
      </c>
      <c r="V5" s="69">
        <f>'Cumulative BOM'!$J5*'Cumulative BOM'!$D5</f>
        <v>5812.5912249999992</v>
      </c>
      <c r="W5" s="66">
        <f>(QUOTIENT('Cumulative BOM'!$S5, MIN('Cumulative BOM'!$D5,'Cumulative BOM'!$J5)))*(QUOTIENT('Cumulative BOM'!$T5,MAX('Cumulative BOM'!$D5,'Cumulative BOM'!$J5)))</f>
        <v>2</v>
      </c>
      <c r="X5" s="69">
        <f>ROUNDUP('Cumulative BOM'!$B5/'Cumulative BOM'!$W5*2,0)/2</f>
        <v>0.5</v>
      </c>
      <c r="Y5" s="69">
        <f>(VLOOKUP('Cumulative BOM'!$C5,'Sheet Metal Std'!$M$2:$N$16,2))*'Cumulative BOM'!$S5*'Cumulative BOM'!$T5*'Cumulative BOM'!$X5*0.28</f>
        <v>178.65187200000003</v>
      </c>
    </row>
    <row r="6" spans="1:1022" s="40" customFormat="1" ht="18" x14ac:dyDescent="0.3">
      <c r="A6" s="65">
        <v>1473748</v>
      </c>
      <c r="B6" s="66">
        <v>10</v>
      </c>
      <c r="C6" s="66" t="s">
        <v>1</v>
      </c>
      <c r="D6" s="67">
        <v>213.30609999999999</v>
      </c>
      <c r="E6" s="67">
        <v>5</v>
      </c>
      <c r="F6" s="67" t="s">
        <v>140</v>
      </c>
      <c r="G6" s="67" t="s">
        <v>140</v>
      </c>
      <c r="H6" s="67">
        <v>13</v>
      </c>
      <c r="I6" s="67" t="s">
        <v>140</v>
      </c>
      <c r="J6" s="67">
        <v>27.25</v>
      </c>
      <c r="K6" s="66" t="s">
        <v>62</v>
      </c>
      <c r="L6" s="66" t="s">
        <v>65</v>
      </c>
      <c r="M6" s="66" t="s">
        <v>98</v>
      </c>
      <c r="N6" s="66" t="s">
        <v>157</v>
      </c>
      <c r="O6" s="66"/>
      <c r="P6" s="66" t="s">
        <v>8</v>
      </c>
      <c r="Q6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6" s="66" t="s">
        <v>139</v>
      </c>
      <c r="S6" s="66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66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216</v>
      </c>
      <c r="U6" s="66">
        <f>'Cumulative BOM'!$T6*'Cumulative BOM'!$S6</f>
        <v>11772</v>
      </c>
      <c r="V6" s="69">
        <f>'Cumulative BOM'!$J6*'Cumulative BOM'!$D6</f>
        <v>5812.5912249999992</v>
      </c>
      <c r="W6" s="66">
        <f>(QUOTIENT('Cumulative BOM'!$S6, MIN('Cumulative BOM'!$D6,'Cumulative BOM'!$J6)))*(QUOTIENT('Cumulative BOM'!$T6,MAX('Cumulative BOM'!$D6,'Cumulative BOM'!$J6)))</f>
        <v>2</v>
      </c>
      <c r="X6" s="69">
        <f>ROUNDUP('Cumulative BOM'!$B6/'Cumulative BOM'!$W6*2,0)/2</f>
        <v>5</v>
      </c>
      <c r="Y6" s="69">
        <f>(VLOOKUP('Cumulative BOM'!$C6,'Sheet Metal Std'!$M$2:$N$16,2))*'Cumulative BOM'!$S6*'Cumulative BOM'!$T6*'Cumulative BOM'!$X6*0.28</f>
        <v>1786.5187200000005</v>
      </c>
    </row>
    <row r="7" spans="1:1022" s="40" customFormat="1" ht="18" x14ac:dyDescent="0.3">
      <c r="A7" s="70"/>
      <c r="B7" s="71"/>
      <c r="C7" s="71"/>
      <c r="D7" s="72"/>
      <c r="E7" s="72"/>
      <c r="F7" s="72"/>
      <c r="G7" s="72"/>
      <c r="H7" s="72"/>
      <c r="I7" s="72"/>
      <c r="J7" s="72"/>
      <c r="K7" s="71"/>
      <c r="L7" s="63" t="s">
        <v>158</v>
      </c>
      <c r="M7" s="71"/>
      <c r="N7" s="71"/>
      <c r="O7" s="71"/>
      <c r="P7" s="64"/>
      <c r="Q7" s="64"/>
      <c r="R7" s="64"/>
      <c r="S7" s="64"/>
      <c r="T7" s="64"/>
      <c r="U7" s="64"/>
      <c r="V7" s="64"/>
      <c r="W7" s="64"/>
      <c r="X7" s="64"/>
      <c r="Y7" s="64"/>
    </row>
    <row r="8" spans="1:1022" s="40" customFormat="1" ht="18" x14ac:dyDescent="0.3">
      <c r="A8" s="65">
        <v>1473748</v>
      </c>
      <c r="B8" s="66">
        <v>11</v>
      </c>
      <c r="C8" s="66" t="s">
        <v>1</v>
      </c>
      <c r="D8" s="67">
        <v>213.30609999999999</v>
      </c>
      <c r="E8" s="67">
        <v>5</v>
      </c>
      <c r="F8" s="67" t="s">
        <v>140</v>
      </c>
      <c r="G8" s="67" t="s">
        <v>140</v>
      </c>
      <c r="H8" s="67">
        <v>13</v>
      </c>
      <c r="I8" s="67" t="s">
        <v>140</v>
      </c>
      <c r="J8" s="67">
        <v>27.25</v>
      </c>
      <c r="K8" s="66" t="s">
        <v>62</v>
      </c>
      <c r="L8" s="66" t="s">
        <v>65</v>
      </c>
      <c r="M8" s="66" t="s">
        <v>98</v>
      </c>
      <c r="N8" s="66" t="s">
        <v>158</v>
      </c>
      <c r="O8" s="66"/>
      <c r="P8" s="66" t="s">
        <v>8</v>
      </c>
      <c r="Q8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8" s="66" t="s">
        <v>139</v>
      </c>
      <c r="S8" s="66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66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216</v>
      </c>
      <c r="U8" s="66">
        <f>'Cumulative BOM'!$T8*'Cumulative BOM'!$S8</f>
        <v>11772</v>
      </c>
      <c r="V8" s="69">
        <f>'Cumulative BOM'!$J8*'Cumulative BOM'!$D8</f>
        <v>5812.5912249999992</v>
      </c>
      <c r="W8" s="66">
        <f>(QUOTIENT('Cumulative BOM'!$S8, MIN('Cumulative BOM'!$D8,'Cumulative BOM'!$J8)))*(QUOTIENT('Cumulative BOM'!$T8,MAX('Cumulative BOM'!$D8,'Cumulative BOM'!$J8)))</f>
        <v>2</v>
      </c>
      <c r="X8" s="69">
        <f>ROUNDUP('Cumulative BOM'!$B8/'Cumulative BOM'!$W8*2,0)/2</f>
        <v>5.5</v>
      </c>
      <c r="Y8" s="69">
        <f>(VLOOKUP('Cumulative BOM'!$C8,'Sheet Metal Std'!$M$2:$N$16,2))*'Cumulative BOM'!$S8*'Cumulative BOM'!$T8*'Cumulative BOM'!$X8*0.28</f>
        <v>1965.1705920000002</v>
      </c>
    </row>
    <row r="9" spans="1:1022" s="40" customFormat="1" ht="18" x14ac:dyDescent="0.3">
      <c r="A9" s="70"/>
      <c r="B9" s="71"/>
      <c r="C9" s="71"/>
      <c r="D9" s="72"/>
      <c r="E9" s="72"/>
      <c r="F9" s="72"/>
      <c r="G9" s="72"/>
      <c r="H9" s="72"/>
      <c r="I9" s="72"/>
      <c r="J9" s="72"/>
      <c r="K9" s="71"/>
      <c r="L9" s="63" t="s">
        <v>159</v>
      </c>
      <c r="M9" s="71"/>
      <c r="N9" s="71"/>
      <c r="O9" s="71"/>
      <c r="P9" s="64"/>
      <c r="Q9" s="64"/>
      <c r="R9" s="64"/>
      <c r="S9" s="64"/>
      <c r="T9" s="64"/>
      <c r="U9" s="64"/>
      <c r="V9" s="64"/>
      <c r="W9" s="64"/>
      <c r="X9" s="64"/>
      <c r="Y9" s="64"/>
    </row>
    <row r="10" spans="1:1022" s="40" customFormat="1" ht="18" x14ac:dyDescent="0.3">
      <c r="A10" s="65">
        <v>1473748</v>
      </c>
      <c r="B10" s="66">
        <v>11</v>
      </c>
      <c r="C10" s="66" t="s">
        <v>1</v>
      </c>
      <c r="D10" s="67">
        <v>213.30609999999999</v>
      </c>
      <c r="E10" s="67">
        <v>5</v>
      </c>
      <c r="F10" s="67" t="s">
        <v>140</v>
      </c>
      <c r="G10" s="67" t="s">
        <v>140</v>
      </c>
      <c r="H10" s="67">
        <v>13</v>
      </c>
      <c r="I10" s="67" t="s">
        <v>140</v>
      </c>
      <c r="J10" s="67">
        <v>27.25</v>
      </c>
      <c r="K10" s="66" t="s">
        <v>62</v>
      </c>
      <c r="L10" s="66" t="s">
        <v>65</v>
      </c>
      <c r="M10" s="66" t="s">
        <v>98</v>
      </c>
      <c r="N10" s="66" t="s">
        <v>159</v>
      </c>
      <c r="O10" s="66"/>
      <c r="P10" s="66" t="s">
        <v>8</v>
      </c>
      <c r="Q10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0" s="66" t="s">
        <v>139</v>
      </c>
      <c r="S10" s="66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66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216</v>
      </c>
      <c r="U10" s="66">
        <f>'Cumulative BOM'!$T10*'Cumulative BOM'!$S10</f>
        <v>11772</v>
      </c>
      <c r="V10" s="69">
        <f>'Cumulative BOM'!$J10*'Cumulative BOM'!$D10</f>
        <v>5812.5912249999992</v>
      </c>
      <c r="W10" s="66">
        <f>(QUOTIENT('Cumulative BOM'!$S10, MIN('Cumulative BOM'!$D10,'Cumulative BOM'!$J10)))*(QUOTIENT('Cumulative BOM'!$T10,MAX('Cumulative BOM'!$D10,'Cumulative BOM'!$J10)))</f>
        <v>2</v>
      </c>
      <c r="X10" s="69">
        <f>ROUNDUP('Cumulative BOM'!$B10/'Cumulative BOM'!$W10*2,0)/2</f>
        <v>5.5</v>
      </c>
      <c r="Y10" s="69">
        <f>(VLOOKUP('Cumulative BOM'!$C10,'Sheet Metal Std'!$M$2:$N$16,2))*'Cumulative BOM'!$S10*'Cumulative BOM'!$T10*'Cumulative BOM'!$X10*0.28</f>
        <v>1965.1705920000002</v>
      </c>
    </row>
    <row r="11" spans="1:1022" s="40" customFormat="1" ht="18" x14ac:dyDescent="0.3">
      <c r="A11" s="70"/>
      <c r="B11" s="71"/>
      <c r="C11" s="71"/>
      <c r="D11" s="72"/>
      <c r="E11" s="72"/>
      <c r="F11" s="72"/>
      <c r="G11" s="72"/>
      <c r="H11" s="72"/>
      <c r="I11" s="72"/>
      <c r="J11" s="72"/>
      <c r="K11" s="71"/>
      <c r="L11" s="63" t="s">
        <v>160</v>
      </c>
      <c r="M11" s="71"/>
      <c r="N11" s="71"/>
      <c r="O11" s="71"/>
      <c r="P11" s="64"/>
      <c r="Q11" s="64"/>
      <c r="R11" s="64"/>
      <c r="S11" s="64"/>
      <c r="T11" s="64"/>
      <c r="U11" s="64"/>
      <c r="V11" s="64"/>
      <c r="W11" s="64"/>
      <c r="X11" s="64"/>
      <c r="Y11" s="64"/>
    </row>
    <row r="12" spans="1:1022" s="40" customFormat="1" ht="18" x14ac:dyDescent="0.3">
      <c r="A12" s="65">
        <v>1473748</v>
      </c>
      <c r="B12" s="66">
        <v>10</v>
      </c>
      <c r="C12" s="66" t="s">
        <v>1</v>
      </c>
      <c r="D12" s="67">
        <v>213.30609999999999</v>
      </c>
      <c r="E12" s="67">
        <v>5</v>
      </c>
      <c r="F12" s="67" t="s">
        <v>140</v>
      </c>
      <c r="G12" s="67" t="s">
        <v>140</v>
      </c>
      <c r="H12" s="67">
        <v>13</v>
      </c>
      <c r="I12" s="67" t="s">
        <v>140</v>
      </c>
      <c r="J12" s="67">
        <v>27.25</v>
      </c>
      <c r="K12" s="66" t="s">
        <v>62</v>
      </c>
      <c r="L12" s="66" t="s">
        <v>65</v>
      </c>
      <c r="M12" s="66" t="s">
        <v>98</v>
      </c>
      <c r="N12" s="66" t="s">
        <v>160</v>
      </c>
      <c r="O12" s="66"/>
      <c r="P12" s="66" t="s">
        <v>8</v>
      </c>
      <c r="Q12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2" s="66" t="s">
        <v>139</v>
      </c>
      <c r="S12" s="66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66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216</v>
      </c>
      <c r="U12" s="66">
        <f>'Cumulative BOM'!$T12*'Cumulative BOM'!$S12</f>
        <v>11772</v>
      </c>
      <c r="V12" s="69">
        <f>'Cumulative BOM'!$J12*'Cumulative BOM'!$D12</f>
        <v>5812.5912249999992</v>
      </c>
      <c r="W12" s="66">
        <f>(QUOTIENT('Cumulative BOM'!$S12, MIN('Cumulative BOM'!$D12,'Cumulative BOM'!$J12)))*(QUOTIENT('Cumulative BOM'!$T12,MAX('Cumulative BOM'!$D12,'Cumulative BOM'!$J12)))</f>
        <v>2</v>
      </c>
      <c r="X12" s="69">
        <f>ROUNDUP('Cumulative BOM'!$B12/'Cumulative BOM'!$W12*2,0)/2</f>
        <v>5</v>
      </c>
      <c r="Y12" s="69">
        <f>(VLOOKUP('Cumulative BOM'!$C12,'Sheet Metal Std'!$M$2:$N$16,2))*'Cumulative BOM'!$S12*'Cumulative BOM'!$T12*'Cumulative BOM'!$X12*0.28</f>
        <v>1786.5187200000005</v>
      </c>
    </row>
    <row r="13" spans="1:1022" s="40" customFormat="1" ht="18" x14ac:dyDescent="0.3">
      <c r="A13" s="70"/>
      <c r="B13" s="71"/>
      <c r="C13" s="71"/>
      <c r="D13" s="72"/>
      <c r="E13" s="72"/>
      <c r="F13" s="72"/>
      <c r="G13" s="72"/>
      <c r="H13" s="72"/>
      <c r="I13" s="72"/>
      <c r="J13" s="72"/>
      <c r="K13" s="71"/>
      <c r="L13" s="63" t="s">
        <v>161</v>
      </c>
      <c r="M13" s="71"/>
      <c r="N13" s="71"/>
      <c r="O13" s="71"/>
      <c r="P13" s="64"/>
      <c r="Q13" s="64"/>
      <c r="R13" s="64"/>
      <c r="S13" s="64"/>
      <c r="T13" s="64"/>
      <c r="U13" s="64"/>
      <c r="V13" s="64"/>
      <c r="W13" s="64"/>
      <c r="X13" s="64"/>
      <c r="Y13" s="64"/>
    </row>
    <row r="14" spans="1:1022" s="40" customFormat="1" ht="18" x14ac:dyDescent="0.3">
      <c r="A14" s="65">
        <v>1473748</v>
      </c>
      <c r="B14" s="66">
        <v>8</v>
      </c>
      <c r="C14" s="66" t="s">
        <v>1</v>
      </c>
      <c r="D14" s="67">
        <v>213.30609999999999</v>
      </c>
      <c r="E14" s="67">
        <v>5</v>
      </c>
      <c r="F14" s="67" t="s">
        <v>140</v>
      </c>
      <c r="G14" s="67" t="s">
        <v>140</v>
      </c>
      <c r="H14" s="67">
        <v>13</v>
      </c>
      <c r="I14" s="67" t="s">
        <v>140</v>
      </c>
      <c r="J14" s="67">
        <v>27.25</v>
      </c>
      <c r="K14" s="66" t="s">
        <v>62</v>
      </c>
      <c r="L14" s="66" t="s">
        <v>65</v>
      </c>
      <c r="M14" s="66" t="s">
        <v>98</v>
      </c>
      <c r="N14" s="66" t="s">
        <v>161</v>
      </c>
      <c r="O14" s="66"/>
      <c r="P14" s="66" t="s">
        <v>8</v>
      </c>
      <c r="Q14" s="66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" s="66" t="s">
        <v>139</v>
      </c>
      <c r="S14" s="66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66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216</v>
      </c>
      <c r="U14" s="66">
        <f>'Cumulative BOM'!$T14*'Cumulative BOM'!$S14</f>
        <v>11772</v>
      </c>
      <c r="V14" s="69">
        <f>'Cumulative BOM'!$J14*'Cumulative BOM'!$D14</f>
        <v>5812.5912249999992</v>
      </c>
      <c r="W14" s="66">
        <f>(QUOTIENT('Cumulative BOM'!$S14, MIN('Cumulative BOM'!$D14,'Cumulative BOM'!$J14)))*(QUOTIENT('Cumulative BOM'!$T14,MAX('Cumulative BOM'!$D14,'Cumulative BOM'!$J14)))</f>
        <v>2</v>
      </c>
      <c r="X14" s="69">
        <f>ROUNDUP('Cumulative BOM'!$B14/'Cumulative BOM'!$W14*2,0)/2</f>
        <v>4</v>
      </c>
      <c r="Y14" s="69">
        <f>(VLOOKUP('Cumulative BOM'!$C14,'Sheet Metal Std'!$M$2:$N$16,2))*'Cumulative BOM'!$S14*'Cumulative BOM'!$T14*'Cumulative BOM'!$X14*0.28</f>
        <v>1429.2149760000002</v>
      </c>
    </row>
    <row r="15" spans="1:1022" s="40" customFormat="1" ht="18" x14ac:dyDescent="0.3">
      <c r="A15" s="61"/>
      <c r="B15" s="62"/>
      <c r="C15" s="62"/>
      <c r="D15" s="73"/>
      <c r="E15" s="73"/>
      <c r="F15" s="73"/>
      <c r="G15" s="73"/>
      <c r="H15" s="73"/>
      <c r="I15" s="73"/>
      <c r="J15" s="73"/>
      <c r="K15" s="62"/>
      <c r="L15" s="63" t="s">
        <v>162</v>
      </c>
      <c r="M15" s="62"/>
      <c r="N15" s="62"/>
      <c r="O15" s="62"/>
      <c r="P15" s="64"/>
      <c r="Q15" s="64"/>
      <c r="R15" s="64"/>
      <c r="S15" s="64"/>
      <c r="T15" s="64"/>
      <c r="U15" s="64"/>
      <c r="V15" s="64"/>
      <c r="W15" s="64"/>
      <c r="X15" s="64"/>
      <c r="Y15" s="64"/>
    </row>
    <row r="16" spans="1:1022" s="40" customFormat="1" ht="18" x14ac:dyDescent="0.3">
      <c r="A16" s="74">
        <v>1473748</v>
      </c>
      <c r="B16" s="75">
        <v>5</v>
      </c>
      <c r="C16" s="75" t="s">
        <v>1</v>
      </c>
      <c r="D16" s="76">
        <v>213.30609999999999</v>
      </c>
      <c r="E16" s="76">
        <v>5</v>
      </c>
      <c r="F16" s="76" t="s">
        <v>140</v>
      </c>
      <c r="G16" s="76" t="s">
        <v>140</v>
      </c>
      <c r="H16" s="76">
        <v>13</v>
      </c>
      <c r="I16" s="76" t="s">
        <v>140</v>
      </c>
      <c r="J16" s="76">
        <v>27.25</v>
      </c>
      <c r="K16" s="75" t="s">
        <v>62</v>
      </c>
      <c r="L16" s="75" t="s">
        <v>65</v>
      </c>
      <c r="M16" s="75" t="s">
        <v>98</v>
      </c>
      <c r="N16" s="75" t="s">
        <v>162</v>
      </c>
      <c r="O16" s="75"/>
      <c r="P16" s="66" t="s">
        <v>8</v>
      </c>
      <c r="Q16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6" s="66" t="s">
        <v>139</v>
      </c>
      <c r="S16" s="66">
        <f>IF(AND('Cumulative BOM'!$P16="G90 Grade SS50", 'Cumulative BOM'!$C16="18GA"), 50,IF(AND('Cumulative BOM'!$P16="G90 Grade SS50", 'Cumulative BOM'!$C16&lt;&gt;"18GA"), 54.5,
IF(AND('Cumulative BOM'!$P16="316 Stainless Steel 2B", 'Cumulative BOM'!$C16="18GA"), 60,IF(AND('Cumulative BOM'!$P16="316 Stainless Steel 2B", 'Cumulative BOM'!$C16&lt;&gt;"18GA"), 30,
IF('Cumulative BOM'!$P16="316L Stainless Steel #3",60,
IF(AND('Cumulative BOM'!$P16="304-2B Stainless Steel",'Cumulative BOM'!$C16="14GA",'Cumulative BOM'!$J16&lt;=29.75),29.75,IF(AND('Cumulative BOM'!$P16="304-2B Stainless Steel",'Cumulative BOM'!$C16="14GA",'Cumulative BOM'!$J16&gt;29.75),60,
IF('Cumulative BOM'!$J16&lt;=30,30,IF(AND('Cumulative BOM'!$J16&gt;30,'Cumulative BOM'!$J16&lt;=60),60)))))))))</f>
        <v>54.5</v>
      </c>
      <c r="T16" s="66">
        <f>IF('Cumulative BOM'!$P16="G90 Grade SS50",IF('Cumulative BOM'!$D16&lt;=144,144,IF(AND('Cumulative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BOM'!$D16&lt;=240),240,0))))),IF('Cumulative BOM'!$D16&lt;=120,120,IF(AND('Cumulative BOM'!$D16&gt;120,'Cumulative BOM'!$D16&lt;=144),144,IF(AND('Cumulative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BOM'!$D16&lt;=240),240,0)))))))</f>
        <v>216</v>
      </c>
      <c r="U16" s="66">
        <f>'Cumulative BOM'!$T16*'Cumulative BOM'!$S16</f>
        <v>11772</v>
      </c>
      <c r="V16" s="69">
        <f>'Cumulative BOM'!$J16*'Cumulative BOM'!$D16</f>
        <v>5812.5912249999992</v>
      </c>
      <c r="W16" s="66">
        <f>(QUOTIENT('Cumulative BOM'!$S16, MIN('Cumulative BOM'!$D16,'Cumulative BOM'!$J16)))*(QUOTIENT('Cumulative BOM'!$T16,MAX('Cumulative BOM'!$D16,'Cumulative BOM'!$J16)))</f>
        <v>2</v>
      </c>
      <c r="X16" s="69">
        <f>ROUNDUP('Cumulative BOM'!$B16/'Cumulative BOM'!$W16*2,0)/2</f>
        <v>2.5</v>
      </c>
      <c r="Y16" s="69">
        <f>(VLOOKUP('Cumulative BOM'!$C16,'Sheet Metal Std'!$M$2:$N$16,2))*'Cumulative BOM'!$S16*'Cumulative BOM'!$T16*'Cumulative BOM'!$X16*0.28</f>
        <v>893.25936000000024</v>
      </c>
    </row>
    <row r="17" spans="1:25" s="40" customFormat="1" ht="18" x14ac:dyDescent="0.3">
      <c r="A17" s="74">
        <v>1554442</v>
      </c>
      <c r="B17" s="75">
        <v>1</v>
      </c>
      <c r="C17" s="75" t="s">
        <v>1</v>
      </c>
      <c r="D17" s="76">
        <v>213.30600000000001</v>
      </c>
      <c r="E17" s="76">
        <v>5</v>
      </c>
      <c r="F17" s="76" t="s">
        <v>140</v>
      </c>
      <c r="G17" s="76" t="s">
        <v>140</v>
      </c>
      <c r="H17" s="76">
        <v>10</v>
      </c>
      <c r="I17" s="76" t="s">
        <v>140</v>
      </c>
      <c r="J17" s="76">
        <v>24.25</v>
      </c>
      <c r="K17" s="75" t="s">
        <v>62</v>
      </c>
      <c r="L17" s="75" t="s">
        <v>65</v>
      </c>
      <c r="M17" s="75" t="s">
        <v>98</v>
      </c>
      <c r="N17" s="75" t="s">
        <v>162</v>
      </c>
      <c r="O17" s="75"/>
      <c r="P17" s="66" t="s">
        <v>8</v>
      </c>
      <c r="Q17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" s="66" t="s">
        <v>139</v>
      </c>
      <c r="S17" s="66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66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216</v>
      </c>
      <c r="U17" s="66">
        <f>'Cumulative BOM'!$T17*'Cumulative BOM'!$S17</f>
        <v>11772</v>
      </c>
      <c r="V17" s="69">
        <f>'Cumulative BOM'!$J17*'Cumulative BOM'!$D17</f>
        <v>5172.6705000000002</v>
      </c>
      <c r="W17" s="66">
        <f>(QUOTIENT('Cumulative BOM'!$S17, MIN('Cumulative BOM'!$D17,'Cumulative BOM'!$J17)))*(QUOTIENT('Cumulative BOM'!$T17,MAX('Cumulative BOM'!$D17,'Cumulative BOM'!$J17)))</f>
        <v>2</v>
      </c>
      <c r="X17" s="69">
        <f>ROUNDUP('Cumulative BOM'!$B17/'Cumulative BOM'!$W17*2,0)/2</f>
        <v>0.5</v>
      </c>
      <c r="Y17" s="69">
        <f>(VLOOKUP('Cumulative BOM'!$C17,'Sheet Metal Std'!$M$2:$N$16,2))*'Cumulative BOM'!$S17*'Cumulative BOM'!$T17*'Cumulative BOM'!$X17*0.28</f>
        <v>178.65187200000003</v>
      </c>
    </row>
    <row r="18" spans="1:25" s="40" customFormat="1" ht="18" x14ac:dyDescent="0.3">
      <c r="A18" s="77"/>
      <c r="B18" s="78"/>
      <c r="C18" s="78"/>
      <c r="D18" s="79"/>
      <c r="E18" s="79"/>
      <c r="F18" s="79"/>
      <c r="G18" s="79"/>
      <c r="H18" s="79"/>
      <c r="I18" s="79"/>
      <c r="J18" s="79"/>
      <c r="K18" s="78"/>
      <c r="L18" s="80" t="s">
        <v>163</v>
      </c>
      <c r="M18" s="78"/>
      <c r="N18" s="78"/>
      <c r="O18" s="78"/>
      <c r="P18" s="64"/>
      <c r="Q18" s="64"/>
      <c r="R18" s="64"/>
      <c r="S18" s="64"/>
      <c r="T18" s="64"/>
      <c r="U18" s="64"/>
      <c r="V18" s="64"/>
      <c r="W18" s="64"/>
      <c r="X18" s="64"/>
      <c r="Y18" s="64"/>
    </row>
    <row r="19" spans="1:25" s="40" customFormat="1" ht="18" x14ac:dyDescent="0.3">
      <c r="A19" s="81">
        <v>1473953</v>
      </c>
      <c r="B19" s="82">
        <v>1</v>
      </c>
      <c r="C19" s="82" t="s">
        <v>2</v>
      </c>
      <c r="D19" s="83">
        <v>202.48</v>
      </c>
      <c r="E19" s="83">
        <v>3</v>
      </c>
      <c r="F19" s="83" t="s">
        <v>140</v>
      </c>
      <c r="G19" s="83" t="s">
        <v>140</v>
      </c>
      <c r="H19" s="83">
        <v>15.75</v>
      </c>
      <c r="I19" s="83" t="s">
        <v>140</v>
      </c>
      <c r="J19" s="83">
        <v>25.75</v>
      </c>
      <c r="K19" s="84" t="s">
        <v>64</v>
      </c>
      <c r="L19" s="82" t="s">
        <v>63</v>
      </c>
      <c r="M19" s="82" t="s">
        <v>99</v>
      </c>
      <c r="N19" s="82" t="s">
        <v>163</v>
      </c>
      <c r="O19" s="82"/>
      <c r="P19" s="85" t="s">
        <v>8</v>
      </c>
      <c r="Q19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9" s="85" t="s">
        <v>139</v>
      </c>
      <c r="S19" s="85">
        <f>IF(AND('Cumulative BOM'!$P19="G90 Grade SS50", 'Cumulative BOM'!$C19="18GA"), 50,IF(AND('Cumulative BOM'!$P19="G90 Grade SS50", 'Cumulative BOM'!$C19&lt;&gt;"18GA"), 54.5,
IF(AND('Cumulative BOM'!$P19="316 Stainless Steel 2B", 'Cumulative BOM'!$C19="18GA"), 60,IF(AND('Cumulative BOM'!$P19="316 Stainless Steel 2B", 'Cumulative BOM'!$C19&lt;&gt;"18GA"), 30,
IF('Cumulative BOM'!$P19="316L Stainless Steel #3",60,
IF(AND('Cumulative BOM'!$P19="304-2B Stainless Steel",'Cumulative BOM'!$C19="14GA",'Cumulative BOM'!$J19&lt;=29.75),29.75,IF(AND('Cumulative BOM'!$P19="304-2B Stainless Steel",'Cumulative BOM'!$C19="14GA",'Cumulative BOM'!$J19&gt;29.75),60,
IF('Cumulative BOM'!$J19&lt;=30,30,IF(AND('Cumulative BOM'!$J19&gt;30,'Cumulative BOM'!$J19&lt;=60),60)))))))))</f>
        <v>54.5</v>
      </c>
      <c r="T19" s="85">
        <f>IF('Cumulative BOM'!$P19="G90 Grade SS50",IF('Cumulative BOM'!$D19&lt;=144,144,IF(AND('Cumulative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BOM'!$D19&lt;=240),240,0))))),IF('Cumulative BOM'!$D19&lt;=120,120,IF(AND('Cumulative BOM'!$D19&gt;120,'Cumulative BOM'!$D19&lt;=144),144,IF(AND('Cumulative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BOM'!$D19&lt;=240),240,0)))))))</f>
        <v>216</v>
      </c>
      <c r="U19" s="85">
        <f>'Cumulative BOM'!$T19*'Cumulative BOM'!$S19</f>
        <v>11772</v>
      </c>
      <c r="V19" s="86">
        <f>'Cumulative BOM'!$J19*'Cumulative BOM'!$D19</f>
        <v>5213.8599999999997</v>
      </c>
      <c r="W19" s="85">
        <f>(QUOTIENT('Cumulative BOM'!$S19, MIN('Cumulative BOM'!$D19,'Cumulative BOM'!$J19)))*(QUOTIENT('Cumulative BOM'!$T19,MAX('Cumulative BOM'!$D19,'Cumulative BOM'!$J19)))</f>
        <v>2</v>
      </c>
      <c r="X19" s="86">
        <f>ROUNDUP('Cumulative BOM'!$B19/'Cumulative BOM'!$W19*2,0)/2</f>
        <v>0.5</v>
      </c>
      <c r="Y19" s="86">
        <f>(VLOOKUP('Cumulative BOM'!$C19,'Sheet Metal Std'!$M$2:$N$16,2))*'Cumulative BOM'!$S19*'Cumulative BOM'!$T19*'Cumulative BOM'!$X19*0.28</f>
        <v>129.37428</v>
      </c>
    </row>
    <row r="20" spans="1:25" s="40" customFormat="1" ht="18" x14ac:dyDescent="0.3">
      <c r="A20" s="81">
        <v>1476796</v>
      </c>
      <c r="B20" s="82">
        <v>8</v>
      </c>
      <c r="C20" s="82" t="s">
        <v>2</v>
      </c>
      <c r="D20" s="83">
        <v>202.48</v>
      </c>
      <c r="E20" s="83">
        <v>3</v>
      </c>
      <c r="F20" s="83" t="s">
        <v>140</v>
      </c>
      <c r="G20" s="83" t="s">
        <v>140</v>
      </c>
      <c r="H20" s="83">
        <v>16</v>
      </c>
      <c r="I20" s="83" t="s">
        <v>140</v>
      </c>
      <c r="J20" s="83">
        <v>26.5</v>
      </c>
      <c r="K20" s="82" t="s">
        <v>62</v>
      </c>
      <c r="L20" s="82" t="s">
        <v>63</v>
      </c>
      <c r="M20" s="82" t="s">
        <v>100</v>
      </c>
      <c r="N20" s="82" t="s">
        <v>163</v>
      </c>
      <c r="O20" s="82"/>
      <c r="P20" s="85" t="s">
        <v>8</v>
      </c>
      <c r="Q20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0" s="85" t="s">
        <v>139</v>
      </c>
      <c r="S20" s="85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85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216</v>
      </c>
      <c r="U20" s="85">
        <f>'Cumulative BOM'!$T20*'Cumulative BOM'!$S20</f>
        <v>11772</v>
      </c>
      <c r="V20" s="86">
        <f>'Cumulative BOM'!$J20*'Cumulative BOM'!$D20</f>
        <v>5365.7199999999993</v>
      </c>
      <c r="W20" s="85">
        <f>(QUOTIENT('Cumulative BOM'!$S20, MIN('Cumulative BOM'!$D20,'Cumulative BOM'!$J20)))*(QUOTIENT('Cumulative BOM'!$T20,MAX('Cumulative BOM'!$D20,'Cumulative BOM'!$J20)))</f>
        <v>2</v>
      </c>
      <c r="X20" s="86">
        <f>ROUNDUP('Cumulative BOM'!$B20/'Cumulative BOM'!$W20*2,0)/2</f>
        <v>4</v>
      </c>
      <c r="Y20" s="86">
        <f>(VLOOKUP('Cumulative BOM'!$C20,'Sheet Metal Std'!$M$2:$N$16,2))*'Cumulative BOM'!$S20*'Cumulative BOM'!$T20*'Cumulative BOM'!$X20*0.28</f>
        <v>1034.99424</v>
      </c>
    </row>
    <row r="21" spans="1:25" s="40" customFormat="1" ht="18" x14ac:dyDescent="0.3">
      <c r="A21" s="87"/>
      <c r="B21" s="88"/>
      <c r="C21" s="88"/>
      <c r="D21" s="89"/>
      <c r="E21" s="89"/>
      <c r="F21" s="89"/>
      <c r="G21" s="89"/>
      <c r="H21" s="89"/>
      <c r="I21" s="89"/>
      <c r="J21" s="89"/>
      <c r="K21" s="88"/>
      <c r="L21" s="80" t="s">
        <v>164</v>
      </c>
      <c r="M21" s="88"/>
      <c r="N21" s="88"/>
      <c r="O21" s="88"/>
      <c r="P21" s="64"/>
      <c r="Q21" s="64"/>
      <c r="R21" s="64"/>
      <c r="S21" s="64"/>
      <c r="T21" s="64"/>
      <c r="U21" s="64"/>
      <c r="V21" s="64"/>
      <c r="W21" s="64"/>
      <c r="X21" s="64"/>
      <c r="Y21" s="64"/>
    </row>
    <row r="22" spans="1:25" s="40" customFormat="1" ht="18" x14ac:dyDescent="0.3">
      <c r="A22" s="81">
        <v>1476796</v>
      </c>
      <c r="B22" s="82">
        <v>9</v>
      </c>
      <c r="C22" s="82" t="s">
        <v>2</v>
      </c>
      <c r="D22" s="83">
        <v>202.48</v>
      </c>
      <c r="E22" s="83">
        <v>3</v>
      </c>
      <c r="F22" s="83" t="s">
        <v>140</v>
      </c>
      <c r="G22" s="83" t="s">
        <v>140</v>
      </c>
      <c r="H22" s="83">
        <v>16</v>
      </c>
      <c r="I22" s="83" t="s">
        <v>140</v>
      </c>
      <c r="J22" s="83">
        <v>26.5</v>
      </c>
      <c r="K22" s="82" t="s">
        <v>62</v>
      </c>
      <c r="L22" s="82" t="s">
        <v>63</v>
      </c>
      <c r="M22" s="82" t="s">
        <v>100</v>
      </c>
      <c r="N22" s="82" t="s">
        <v>164</v>
      </c>
      <c r="O22" s="82"/>
      <c r="P22" s="85" t="s">
        <v>8</v>
      </c>
      <c r="Q22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2" s="85" t="s">
        <v>139</v>
      </c>
      <c r="S22" s="85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85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216</v>
      </c>
      <c r="U22" s="85">
        <f>'Cumulative BOM'!$T22*'Cumulative BOM'!$S22</f>
        <v>11772</v>
      </c>
      <c r="V22" s="86">
        <f>'Cumulative BOM'!$J22*'Cumulative BOM'!$D22</f>
        <v>5365.7199999999993</v>
      </c>
      <c r="W22" s="85">
        <f>(QUOTIENT('Cumulative BOM'!$S22, MIN('Cumulative BOM'!$D22,'Cumulative BOM'!$J22)))*(QUOTIENT('Cumulative BOM'!$T22,MAX('Cumulative BOM'!$D22,'Cumulative BOM'!$J22)))</f>
        <v>2</v>
      </c>
      <c r="X22" s="86">
        <f>ROUNDUP('Cumulative BOM'!$B22/'Cumulative BOM'!$W22*2,0)/2</f>
        <v>4.5</v>
      </c>
      <c r="Y22" s="86">
        <f>(VLOOKUP('Cumulative BOM'!$C22,'Sheet Metal Std'!$M$2:$N$16,2))*'Cumulative BOM'!$S22*'Cumulative BOM'!$T22*'Cumulative BOM'!$X22*0.28</f>
        <v>1164.36852</v>
      </c>
    </row>
    <row r="23" spans="1:25" s="40" customFormat="1" ht="18" x14ac:dyDescent="0.3">
      <c r="A23" s="87"/>
      <c r="B23" s="88"/>
      <c r="C23" s="88"/>
      <c r="D23" s="89"/>
      <c r="E23" s="89"/>
      <c r="F23" s="89"/>
      <c r="G23" s="89"/>
      <c r="H23" s="89"/>
      <c r="I23" s="89"/>
      <c r="J23" s="89"/>
      <c r="K23" s="88"/>
      <c r="L23" s="80" t="s">
        <v>165</v>
      </c>
      <c r="M23" s="88"/>
      <c r="N23" s="88"/>
      <c r="O23" s="88"/>
      <c r="P23" s="64"/>
      <c r="Q23" s="64"/>
      <c r="R23" s="64"/>
      <c r="S23" s="64"/>
      <c r="T23" s="64"/>
      <c r="U23" s="64"/>
      <c r="V23" s="64"/>
      <c r="W23" s="64"/>
      <c r="X23" s="64"/>
      <c r="Y23" s="64"/>
    </row>
    <row r="24" spans="1:25" s="40" customFormat="1" ht="18" x14ac:dyDescent="0.3">
      <c r="A24" s="81">
        <v>1476796</v>
      </c>
      <c r="B24" s="82">
        <v>9</v>
      </c>
      <c r="C24" s="82" t="s">
        <v>2</v>
      </c>
      <c r="D24" s="83">
        <v>202.48</v>
      </c>
      <c r="E24" s="83">
        <v>3</v>
      </c>
      <c r="F24" s="83" t="s">
        <v>140</v>
      </c>
      <c r="G24" s="83" t="s">
        <v>140</v>
      </c>
      <c r="H24" s="83">
        <v>16</v>
      </c>
      <c r="I24" s="83" t="s">
        <v>140</v>
      </c>
      <c r="J24" s="83">
        <v>26.5</v>
      </c>
      <c r="K24" s="82" t="s">
        <v>62</v>
      </c>
      <c r="L24" s="82" t="s">
        <v>63</v>
      </c>
      <c r="M24" s="82" t="s">
        <v>100</v>
      </c>
      <c r="N24" s="82" t="s">
        <v>165</v>
      </c>
      <c r="O24" s="82"/>
      <c r="P24" s="85" t="s">
        <v>8</v>
      </c>
      <c r="Q24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4" s="85" t="s">
        <v>139</v>
      </c>
      <c r="S24" s="85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85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216</v>
      </c>
      <c r="U24" s="85">
        <f>'Cumulative BOM'!$T24*'Cumulative BOM'!$S24</f>
        <v>11772</v>
      </c>
      <c r="V24" s="86">
        <f>'Cumulative BOM'!$J24*'Cumulative BOM'!$D24</f>
        <v>5365.7199999999993</v>
      </c>
      <c r="W24" s="85">
        <f>(QUOTIENT('Cumulative BOM'!$S24, MIN('Cumulative BOM'!$D24,'Cumulative BOM'!$J24)))*(QUOTIENT('Cumulative BOM'!$T24,MAX('Cumulative BOM'!$D24,'Cumulative BOM'!$J24)))</f>
        <v>2</v>
      </c>
      <c r="X24" s="86">
        <f>ROUNDUP('Cumulative BOM'!$B24/'Cumulative BOM'!$W24*2,0)/2</f>
        <v>4.5</v>
      </c>
      <c r="Y24" s="86">
        <f>(VLOOKUP('Cumulative BOM'!$C24,'Sheet Metal Std'!$M$2:$N$16,2))*'Cumulative BOM'!$S24*'Cumulative BOM'!$T24*'Cumulative BOM'!$X24*0.28</f>
        <v>1164.36852</v>
      </c>
    </row>
    <row r="25" spans="1:25" s="40" customFormat="1" ht="18" x14ac:dyDescent="0.3">
      <c r="A25" s="77"/>
      <c r="B25" s="78"/>
      <c r="C25" s="78"/>
      <c r="D25" s="79"/>
      <c r="E25" s="79"/>
      <c r="F25" s="79"/>
      <c r="G25" s="79"/>
      <c r="H25" s="79"/>
      <c r="I25" s="79"/>
      <c r="J25" s="79"/>
      <c r="K25" s="78"/>
      <c r="L25" s="80" t="s">
        <v>166</v>
      </c>
      <c r="M25" s="78"/>
      <c r="N25" s="78"/>
      <c r="O25" s="78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25" s="40" customFormat="1" ht="18" x14ac:dyDescent="0.3">
      <c r="A26" s="81">
        <v>1476796</v>
      </c>
      <c r="B26" s="82">
        <v>9</v>
      </c>
      <c r="C26" s="82" t="s">
        <v>2</v>
      </c>
      <c r="D26" s="83">
        <v>202.48</v>
      </c>
      <c r="E26" s="83">
        <v>3</v>
      </c>
      <c r="F26" s="83" t="s">
        <v>140</v>
      </c>
      <c r="G26" s="83" t="s">
        <v>140</v>
      </c>
      <c r="H26" s="83">
        <v>16</v>
      </c>
      <c r="I26" s="83" t="s">
        <v>140</v>
      </c>
      <c r="J26" s="83">
        <v>26.5</v>
      </c>
      <c r="K26" s="82" t="s">
        <v>62</v>
      </c>
      <c r="L26" s="82" t="s">
        <v>63</v>
      </c>
      <c r="M26" s="82" t="s">
        <v>100</v>
      </c>
      <c r="N26" s="82" t="s">
        <v>166</v>
      </c>
      <c r="O26" s="82"/>
      <c r="P26" s="85" t="s">
        <v>8</v>
      </c>
      <c r="Q26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6" s="85" t="s">
        <v>139</v>
      </c>
      <c r="S26" s="85">
        <f>IF(AND('Cumulative BOM'!$P26="G90 Grade SS50", 'Cumulative BOM'!$C26="18GA"), 50,IF(AND('Cumulative BOM'!$P26="G90 Grade SS50", 'Cumulative BOM'!$C26&lt;&gt;"18GA"), 54.5,
IF(AND('Cumulative BOM'!$P26="316 Stainless Steel 2B", 'Cumulative BOM'!$C26="18GA"), 60,IF(AND('Cumulative BOM'!$P26="316 Stainless Steel 2B", 'Cumulative BOM'!$C26&lt;&gt;"18GA"), 30,
IF('Cumulative BOM'!$P26="316L Stainless Steel #3",60,
IF(AND('Cumulative BOM'!$P26="304-2B Stainless Steel",'Cumulative BOM'!$C26="14GA",'Cumulative BOM'!$J26&lt;=29.75),29.75,IF(AND('Cumulative BOM'!$P26="304-2B Stainless Steel",'Cumulative BOM'!$C26="14GA",'Cumulative BOM'!$J26&gt;29.75),60,
IF('Cumulative BOM'!$J26&lt;=30,30,IF(AND('Cumulative BOM'!$J26&gt;30,'Cumulative BOM'!$J26&lt;=60),60)))))))))</f>
        <v>54.5</v>
      </c>
      <c r="T26" s="85">
        <f>IF('Cumulative BOM'!$P26="G90 Grade SS50",IF('Cumulative BOM'!$D26&lt;=144,144,IF(AND('Cumulative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BOM'!$D26&lt;=240),240,0))))),IF('Cumulative BOM'!$D26&lt;=120,120,IF(AND('Cumulative BOM'!$D26&gt;120,'Cumulative BOM'!$D26&lt;=144),144,IF(AND('Cumulative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BOM'!$D26&lt;=240),240,0)))))))</f>
        <v>216</v>
      </c>
      <c r="U26" s="85">
        <f>'Cumulative BOM'!$T26*'Cumulative BOM'!$S26</f>
        <v>11772</v>
      </c>
      <c r="V26" s="86">
        <f>'Cumulative BOM'!$J26*'Cumulative BOM'!$D26</f>
        <v>5365.7199999999993</v>
      </c>
      <c r="W26" s="85">
        <f>(QUOTIENT('Cumulative BOM'!$S26, MIN('Cumulative BOM'!$D26,'Cumulative BOM'!$J26)))*(QUOTIENT('Cumulative BOM'!$T26,MAX('Cumulative BOM'!$D26,'Cumulative BOM'!$J26)))</f>
        <v>2</v>
      </c>
      <c r="X26" s="86">
        <f>ROUNDUP('Cumulative BOM'!$B26/'Cumulative BOM'!$W26*2,0)/2</f>
        <v>4.5</v>
      </c>
      <c r="Y26" s="86">
        <f>(VLOOKUP('Cumulative BOM'!$C26,'Sheet Metal Std'!$M$2:$N$16,2))*'Cumulative BOM'!$S26*'Cumulative BOM'!$T26*'Cumulative BOM'!$X26*0.28</f>
        <v>1164.36852</v>
      </c>
    </row>
    <row r="27" spans="1:25" s="40" customFormat="1" ht="18" x14ac:dyDescent="0.3">
      <c r="A27" s="77"/>
      <c r="B27" s="78"/>
      <c r="C27" s="78"/>
      <c r="D27" s="79"/>
      <c r="E27" s="79"/>
      <c r="F27" s="79"/>
      <c r="G27" s="79"/>
      <c r="H27" s="79"/>
      <c r="I27" s="79"/>
      <c r="J27" s="79"/>
      <c r="K27" s="78"/>
      <c r="L27" s="80" t="s">
        <v>167</v>
      </c>
      <c r="M27" s="78"/>
      <c r="N27" s="78"/>
      <c r="O27" s="78"/>
      <c r="P27" s="64"/>
      <c r="Q27" s="64"/>
      <c r="R27" s="64"/>
      <c r="S27" s="64"/>
      <c r="T27" s="64"/>
      <c r="U27" s="64"/>
      <c r="V27" s="64"/>
      <c r="W27" s="64"/>
      <c r="X27" s="64"/>
      <c r="Y27" s="64"/>
    </row>
    <row r="28" spans="1:25" s="40" customFormat="1" ht="18" x14ac:dyDescent="0.3">
      <c r="A28" s="81">
        <v>1476796</v>
      </c>
      <c r="B28" s="82">
        <v>5</v>
      </c>
      <c r="C28" s="82" t="s">
        <v>2</v>
      </c>
      <c r="D28" s="83">
        <v>202.48</v>
      </c>
      <c r="E28" s="83">
        <v>3</v>
      </c>
      <c r="F28" s="83" t="s">
        <v>140</v>
      </c>
      <c r="G28" s="83" t="s">
        <v>140</v>
      </c>
      <c r="H28" s="83">
        <v>16</v>
      </c>
      <c r="I28" s="83" t="s">
        <v>140</v>
      </c>
      <c r="J28" s="83">
        <v>26.5</v>
      </c>
      <c r="K28" s="82" t="s">
        <v>62</v>
      </c>
      <c r="L28" s="82" t="s">
        <v>63</v>
      </c>
      <c r="M28" s="82" t="s">
        <v>100</v>
      </c>
      <c r="N28" s="82" t="s">
        <v>167</v>
      </c>
      <c r="O28" s="82"/>
      <c r="P28" s="85" t="s">
        <v>8</v>
      </c>
      <c r="Q28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28" s="85" t="s">
        <v>139</v>
      </c>
      <c r="S28" s="85">
        <f>IF(AND('Cumulative BOM'!$P28="G90 Grade SS50", 'Cumulative BOM'!$C28="18GA"), 50,IF(AND('Cumulative BOM'!$P28="G90 Grade SS50", 'Cumulative BOM'!$C28&lt;&gt;"18GA"), 54.5,
IF(AND('Cumulative BOM'!$P28="316 Stainless Steel 2B", 'Cumulative BOM'!$C28="18GA"), 60,IF(AND('Cumulative BOM'!$P28="316 Stainless Steel 2B", 'Cumulative BOM'!$C28&lt;&gt;"18GA"), 30,
IF('Cumulative BOM'!$P28="316L Stainless Steel #3",60,
IF(AND('Cumulative BOM'!$P28="304-2B Stainless Steel",'Cumulative BOM'!$C28="14GA",'Cumulative BOM'!$J28&lt;=29.75),29.75,IF(AND('Cumulative BOM'!$P28="304-2B Stainless Steel",'Cumulative BOM'!$C28="14GA",'Cumulative BOM'!$J28&gt;29.75),60,
IF('Cumulative BOM'!$J28&lt;=30,30,IF(AND('Cumulative BOM'!$J28&gt;30,'Cumulative BOM'!$J28&lt;=60),60)))))))))</f>
        <v>54.5</v>
      </c>
      <c r="T28" s="85">
        <f>IF('Cumulative BOM'!$P28="G90 Grade SS50",IF('Cumulative BOM'!$D28&lt;=144,144,IF(AND('Cumulative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BOM'!$D28&lt;=240),240,0))))),IF('Cumulative BOM'!$D28&lt;=120,120,IF(AND('Cumulative BOM'!$D28&gt;120,'Cumulative BOM'!$D28&lt;=144),144,IF(AND('Cumulative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BOM'!$D28&lt;=240),240,0)))))))</f>
        <v>216</v>
      </c>
      <c r="U28" s="85">
        <f>'Cumulative BOM'!$T28*'Cumulative BOM'!$S28</f>
        <v>11772</v>
      </c>
      <c r="V28" s="86">
        <f>'Cumulative BOM'!$J28*'Cumulative BOM'!$D28</f>
        <v>5365.7199999999993</v>
      </c>
      <c r="W28" s="85">
        <f>(QUOTIENT('Cumulative BOM'!$S28, MIN('Cumulative BOM'!$D28,'Cumulative BOM'!$J28)))*(QUOTIENT('Cumulative BOM'!$T28,MAX('Cumulative BOM'!$D28,'Cumulative BOM'!$J28)))</f>
        <v>2</v>
      </c>
      <c r="X28" s="86">
        <f>ROUNDUP('Cumulative BOM'!$B28/'Cumulative BOM'!$W28*2,0)/2</f>
        <v>2.5</v>
      </c>
      <c r="Y28" s="86">
        <f>(VLOOKUP('Cumulative BOM'!$C28,'Sheet Metal Std'!$M$2:$N$16,2))*'Cumulative BOM'!$S28*'Cumulative BOM'!$T28*'Cumulative BOM'!$X28*0.28</f>
        <v>646.87140000000011</v>
      </c>
    </row>
    <row r="29" spans="1:25" s="40" customFormat="1" ht="18" x14ac:dyDescent="0.3">
      <c r="A29" s="77"/>
      <c r="B29" s="78"/>
      <c r="C29" s="78"/>
      <c r="D29" s="79"/>
      <c r="E29" s="79"/>
      <c r="F29" s="79"/>
      <c r="G29" s="79"/>
      <c r="H29" s="79"/>
      <c r="I29" s="79"/>
      <c r="J29" s="79"/>
      <c r="K29" s="78"/>
      <c r="L29" s="80" t="s">
        <v>168</v>
      </c>
      <c r="M29" s="78"/>
      <c r="N29" s="78"/>
      <c r="O29" s="78"/>
      <c r="P29" s="64"/>
      <c r="Q29" s="64"/>
      <c r="R29" s="64"/>
      <c r="S29" s="64"/>
      <c r="T29" s="64"/>
      <c r="U29" s="64"/>
      <c r="V29" s="64"/>
      <c r="W29" s="64"/>
      <c r="X29" s="64"/>
      <c r="Y29" s="64"/>
    </row>
    <row r="30" spans="1:25" s="40" customFormat="1" ht="18" x14ac:dyDescent="0.3">
      <c r="A30" s="81">
        <v>1476796</v>
      </c>
      <c r="B30" s="82">
        <v>4</v>
      </c>
      <c r="C30" s="82" t="s">
        <v>2</v>
      </c>
      <c r="D30" s="83">
        <v>202.48</v>
      </c>
      <c r="E30" s="83">
        <v>3</v>
      </c>
      <c r="F30" s="83" t="s">
        <v>140</v>
      </c>
      <c r="G30" s="83" t="s">
        <v>140</v>
      </c>
      <c r="H30" s="83">
        <v>16</v>
      </c>
      <c r="I30" s="83" t="s">
        <v>140</v>
      </c>
      <c r="J30" s="83">
        <v>26.5</v>
      </c>
      <c r="K30" s="82" t="s">
        <v>62</v>
      </c>
      <c r="L30" s="82" t="s">
        <v>63</v>
      </c>
      <c r="M30" s="82" t="s">
        <v>100</v>
      </c>
      <c r="N30" s="82" t="s">
        <v>168</v>
      </c>
      <c r="O30" s="82"/>
      <c r="P30" s="85" t="s">
        <v>8</v>
      </c>
      <c r="Q30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30" s="85" t="s">
        <v>139</v>
      </c>
      <c r="S30" s="85">
        <f>IF(AND('Cumulative BOM'!$P30="G90 Grade SS50", 'Cumulative BOM'!$C30="18GA"), 50,IF(AND('Cumulative BOM'!$P30="G90 Grade SS50", 'Cumulative BOM'!$C30&lt;&gt;"18GA"), 54.5,
IF(AND('Cumulative BOM'!$P30="316 Stainless Steel 2B", 'Cumulative BOM'!$C30="18GA"), 60,IF(AND('Cumulative BOM'!$P30="316 Stainless Steel 2B", 'Cumulative BOM'!$C30&lt;&gt;"18GA"), 30,
IF('Cumulative BOM'!$P30="316L Stainless Steel #3",60,
IF(AND('Cumulative BOM'!$P30="304-2B Stainless Steel",'Cumulative BOM'!$C30="14GA",'Cumulative BOM'!$J30&lt;=29.75),29.75,IF(AND('Cumulative BOM'!$P30="304-2B Stainless Steel",'Cumulative BOM'!$C30="14GA",'Cumulative BOM'!$J30&gt;29.75),60,
IF('Cumulative BOM'!$J30&lt;=30,30,IF(AND('Cumulative BOM'!$J30&gt;30,'Cumulative BOM'!$J30&lt;=60),60)))))))))</f>
        <v>54.5</v>
      </c>
      <c r="T30" s="85">
        <f>IF('Cumulative BOM'!$P30="G90 Grade SS50",IF('Cumulative BOM'!$D30&lt;=144,144,IF(AND('Cumulative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BOM'!$D30&lt;=240),240,0))))),IF('Cumulative BOM'!$D30&lt;=120,120,IF(AND('Cumulative BOM'!$D30&gt;120,'Cumulative BOM'!$D30&lt;=144),144,IF(AND('Cumulative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BOM'!$D30&lt;=240),240,0)))))))</f>
        <v>216</v>
      </c>
      <c r="U30" s="85">
        <f>'Cumulative BOM'!$T30*'Cumulative BOM'!$S30</f>
        <v>11772</v>
      </c>
      <c r="V30" s="86">
        <f>'Cumulative BOM'!$J30*'Cumulative BOM'!$D30</f>
        <v>5365.7199999999993</v>
      </c>
      <c r="W30" s="85">
        <f>(QUOTIENT('Cumulative BOM'!$S30, MIN('Cumulative BOM'!$D30,'Cumulative BOM'!$J30)))*(QUOTIENT('Cumulative BOM'!$T30,MAX('Cumulative BOM'!$D30,'Cumulative BOM'!$J30)))</f>
        <v>2</v>
      </c>
      <c r="X30" s="86">
        <f>ROUNDUP('Cumulative BOM'!$B30/'Cumulative BOM'!$W30*2,0)/2</f>
        <v>2</v>
      </c>
      <c r="Y30" s="86">
        <f>(VLOOKUP('Cumulative BOM'!$C30,'Sheet Metal Std'!$M$2:$N$16,2))*'Cumulative BOM'!$S30*'Cumulative BOM'!$T30*'Cumulative BOM'!$X30*0.28</f>
        <v>517.49712</v>
      </c>
    </row>
    <row r="31" spans="1:25" s="40" customFormat="1" ht="18" x14ac:dyDescent="0.3">
      <c r="A31" s="77"/>
      <c r="B31" s="78"/>
      <c r="C31" s="78"/>
      <c r="D31" s="79"/>
      <c r="E31" s="79"/>
      <c r="F31" s="79"/>
      <c r="G31" s="79"/>
      <c r="H31" s="79"/>
      <c r="I31" s="79"/>
      <c r="J31" s="79"/>
      <c r="K31" s="80"/>
      <c r="L31" s="80" t="s">
        <v>205</v>
      </c>
      <c r="M31" s="78"/>
      <c r="N31" s="78"/>
      <c r="O31" s="78"/>
      <c r="P31" s="64"/>
      <c r="Q31" s="64"/>
      <c r="R31" s="64"/>
      <c r="S31" s="64"/>
      <c r="T31" s="64"/>
      <c r="U31" s="64"/>
      <c r="V31" s="64"/>
      <c r="W31" s="64"/>
      <c r="X31" s="64"/>
      <c r="Y31" s="64"/>
    </row>
    <row r="32" spans="1:25" s="40" customFormat="1" ht="18" x14ac:dyDescent="0.3">
      <c r="A32" s="74">
        <v>1511121</v>
      </c>
      <c r="B32" s="75">
        <v>1</v>
      </c>
      <c r="C32" s="75" t="s">
        <v>1</v>
      </c>
      <c r="D32" s="76">
        <v>163.64160000000001</v>
      </c>
      <c r="E32" s="76">
        <v>3</v>
      </c>
      <c r="F32" s="76">
        <v>1.75</v>
      </c>
      <c r="G32" s="76" t="s">
        <v>140</v>
      </c>
      <c r="H32" s="76">
        <v>8</v>
      </c>
      <c r="I32" s="76" t="s">
        <v>140</v>
      </c>
      <c r="J32" s="76">
        <v>18.5</v>
      </c>
      <c r="K32" s="75" t="s">
        <v>62</v>
      </c>
      <c r="L32" s="75" t="s">
        <v>169</v>
      </c>
      <c r="M32" s="75" t="s">
        <v>102</v>
      </c>
      <c r="N32" s="75" t="s">
        <v>205</v>
      </c>
      <c r="O32" s="75"/>
      <c r="P32" s="66" t="s">
        <v>8</v>
      </c>
      <c r="Q3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2" s="66" t="s">
        <v>139</v>
      </c>
      <c r="S32" s="66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66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168</v>
      </c>
      <c r="U32" s="66">
        <f>'Cumulative BOM'!$T32*'Cumulative BOM'!$S32</f>
        <v>9156</v>
      </c>
      <c r="V32" s="69">
        <f>'Cumulative BOM'!$J32*'Cumulative BOM'!$D32</f>
        <v>3027.3696</v>
      </c>
      <c r="W32" s="66">
        <f>(QUOTIENT('Cumulative BOM'!$S32, MIN('Cumulative BOM'!$D32,'Cumulative BOM'!$J32)))*(QUOTIENT('Cumulative BOM'!$T32,MAX('Cumulative BOM'!$D32,'Cumulative BOM'!$J32)))</f>
        <v>2</v>
      </c>
      <c r="X32" s="69">
        <f>ROUNDUP('Cumulative BOM'!$B32/'Cumulative BOM'!$W32*2,0)/2</f>
        <v>0.5</v>
      </c>
      <c r="Y32" s="69">
        <f>(VLOOKUP('Cumulative BOM'!$C32,'Sheet Metal Std'!$M$2:$N$16,2))*'Cumulative BOM'!$S32*'Cumulative BOM'!$T32*'Cumulative BOM'!$X32*0.28</f>
        <v>138.95145600000001</v>
      </c>
    </row>
    <row r="33" spans="1:25" s="40" customFormat="1" ht="18" x14ac:dyDescent="0.3">
      <c r="A33" s="81">
        <v>1474683</v>
      </c>
      <c r="B33" s="82">
        <v>2</v>
      </c>
      <c r="C33" s="82" t="s">
        <v>2</v>
      </c>
      <c r="D33" s="83">
        <v>57.810499999999998</v>
      </c>
      <c r="E33" s="83">
        <v>3</v>
      </c>
      <c r="F33" s="83" t="s">
        <v>140</v>
      </c>
      <c r="G33" s="83" t="s">
        <v>140</v>
      </c>
      <c r="H33" s="83">
        <v>15.1875</v>
      </c>
      <c r="I33" s="83" t="s">
        <v>140</v>
      </c>
      <c r="J33" s="83">
        <v>25.1875</v>
      </c>
      <c r="K33" s="84" t="s">
        <v>64</v>
      </c>
      <c r="L33" s="82" t="s">
        <v>170</v>
      </c>
      <c r="M33" s="82" t="s">
        <v>102</v>
      </c>
      <c r="N33" s="82" t="s">
        <v>205</v>
      </c>
      <c r="O33" s="82"/>
      <c r="P33" s="85" t="s">
        <v>8</v>
      </c>
      <c r="Q33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85" t="s">
        <v>139</v>
      </c>
      <c r="S33" s="85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85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85">
        <f>'Cumulative BOM'!$T33*'Cumulative BOM'!$S33</f>
        <v>7848</v>
      </c>
      <c r="V33" s="86">
        <f>'Cumulative BOM'!$J33*'Cumulative BOM'!$D33</f>
        <v>1456.10196875</v>
      </c>
      <c r="W33" s="85">
        <f>(QUOTIENT('Cumulative BOM'!$S33, MIN('Cumulative BOM'!$D33,'Cumulative BOM'!$J33)))*(QUOTIENT('Cumulative BOM'!$T33,MAX('Cumulative BOM'!$D33,'Cumulative BOM'!$J33)))</f>
        <v>4</v>
      </c>
      <c r="X33" s="86">
        <f>ROUNDUP('Cumulative BOM'!$B33/'Cumulative BOM'!$W33*2,0)/2</f>
        <v>0.5</v>
      </c>
      <c r="Y33" s="86">
        <f>(VLOOKUP('Cumulative BOM'!$C33,'Sheet Metal Std'!$M$2:$N$16,2))*'Cumulative BOM'!$S33*'Cumulative BOM'!$T33*'Cumulative BOM'!$X33*0.28</f>
        <v>86.249520000000004</v>
      </c>
    </row>
    <row r="34" spans="1:25" s="40" customFormat="1" ht="18" x14ac:dyDescent="0.3">
      <c r="A34" s="81">
        <v>1525375</v>
      </c>
      <c r="B34" s="82">
        <v>2</v>
      </c>
      <c r="C34" s="82" t="s">
        <v>2</v>
      </c>
      <c r="D34" s="83">
        <v>29.29</v>
      </c>
      <c r="E34" s="83">
        <v>3</v>
      </c>
      <c r="F34" s="83" t="s">
        <v>140</v>
      </c>
      <c r="G34" s="83" t="s">
        <v>140</v>
      </c>
      <c r="H34" s="83">
        <v>15.19</v>
      </c>
      <c r="I34" s="83" t="s">
        <v>140</v>
      </c>
      <c r="J34" s="83">
        <v>25.19</v>
      </c>
      <c r="K34" s="84" t="s">
        <v>64</v>
      </c>
      <c r="L34" s="82" t="s">
        <v>170</v>
      </c>
      <c r="M34" s="82" t="s">
        <v>102</v>
      </c>
      <c r="N34" s="82" t="s">
        <v>205</v>
      </c>
      <c r="O34" s="82"/>
      <c r="P34" s="85" t="s">
        <v>8</v>
      </c>
      <c r="Q34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85" t="s">
        <v>139</v>
      </c>
      <c r="S34" s="85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85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85">
        <f>'Cumulative BOM'!$T34*'Cumulative BOM'!$S34</f>
        <v>7848</v>
      </c>
      <c r="V34" s="86">
        <f>'Cumulative BOM'!$J34*'Cumulative BOM'!$D34</f>
        <v>737.81510000000003</v>
      </c>
      <c r="W34" s="85">
        <f>(QUOTIENT('Cumulative BOM'!$S34, MIN('Cumulative BOM'!$D34,'Cumulative BOM'!$J34)))*(QUOTIENT('Cumulative BOM'!$T34,MAX('Cumulative BOM'!$D34,'Cumulative BOM'!$J34)))</f>
        <v>8</v>
      </c>
      <c r="X34" s="86">
        <f>ROUNDUP('Cumulative BOM'!$B34/'Cumulative BOM'!$W34*2,0)/2</f>
        <v>0.5</v>
      </c>
      <c r="Y34" s="86">
        <f>(VLOOKUP('Cumulative BOM'!$C34,'Sheet Metal Std'!$M$2:$N$16,2))*'Cumulative BOM'!$S34*'Cumulative BOM'!$T34*'Cumulative BOM'!$X34*0.28</f>
        <v>86.249520000000004</v>
      </c>
    </row>
    <row r="35" spans="1:25" s="40" customFormat="1" ht="18" x14ac:dyDescent="0.3">
      <c r="A35" s="81">
        <v>1525064</v>
      </c>
      <c r="B35" s="82">
        <v>2</v>
      </c>
      <c r="C35" s="82" t="s">
        <v>2</v>
      </c>
      <c r="D35" s="83">
        <v>49.079099999999997</v>
      </c>
      <c r="E35" s="83">
        <v>3</v>
      </c>
      <c r="F35" s="83">
        <v>1.75</v>
      </c>
      <c r="G35" s="83" t="s">
        <v>140</v>
      </c>
      <c r="H35" s="83">
        <v>15.19</v>
      </c>
      <c r="I35" s="83" t="s">
        <v>140</v>
      </c>
      <c r="J35" s="83">
        <v>25.19</v>
      </c>
      <c r="K35" s="84" t="s">
        <v>64</v>
      </c>
      <c r="L35" s="82" t="s">
        <v>170</v>
      </c>
      <c r="M35" s="82" t="s">
        <v>102</v>
      </c>
      <c r="N35" s="82" t="s">
        <v>205</v>
      </c>
      <c r="O35" s="82"/>
      <c r="P35" s="85" t="s">
        <v>8</v>
      </c>
      <c r="Q35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85" t="s">
        <v>139</v>
      </c>
      <c r="S35" s="85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85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85">
        <f>'Cumulative BOM'!$T35*'Cumulative BOM'!$S35</f>
        <v>7848</v>
      </c>
      <c r="V35" s="86">
        <f>'Cumulative BOM'!$J35*'Cumulative BOM'!$D35</f>
        <v>1236.302529</v>
      </c>
      <c r="W35" s="85">
        <f>(QUOTIENT('Cumulative BOM'!$S35, MIN('Cumulative BOM'!$D35,'Cumulative BOM'!$J35)))*(QUOTIENT('Cumulative BOM'!$T35,MAX('Cumulative BOM'!$D35,'Cumulative BOM'!$J35)))</f>
        <v>4</v>
      </c>
      <c r="X35" s="86">
        <f>ROUNDUP('Cumulative BOM'!$B35/'Cumulative BOM'!$W35*2,0)/2</f>
        <v>0.5</v>
      </c>
      <c r="Y35" s="86">
        <f>(VLOOKUP('Cumulative BOM'!$C35,'Sheet Metal Std'!$M$2:$N$16,2))*'Cumulative BOM'!$S35*'Cumulative BOM'!$T35*'Cumulative BOM'!$X35*0.28</f>
        <v>86.249520000000004</v>
      </c>
    </row>
    <row r="36" spans="1:25" s="40" customFormat="1" ht="18" x14ac:dyDescent="0.3">
      <c r="A36" s="74">
        <v>1511116</v>
      </c>
      <c r="B36" s="75">
        <v>1</v>
      </c>
      <c r="C36" s="75" t="s">
        <v>1</v>
      </c>
      <c r="D36" s="76">
        <v>163.64160000000001</v>
      </c>
      <c r="E36" s="76">
        <v>3</v>
      </c>
      <c r="F36" s="76">
        <v>1.75</v>
      </c>
      <c r="G36" s="76" t="s">
        <v>140</v>
      </c>
      <c r="H36" s="76">
        <v>8</v>
      </c>
      <c r="I36" s="76" t="s">
        <v>140</v>
      </c>
      <c r="J36" s="76">
        <v>18</v>
      </c>
      <c r="K36" s="90" t="s">
        <v>64</v>
      </c>
      <c r="L36" s="75" t="s">
        <v>169</v>
      </c>
      <c r="M36" s="75" t="s">
        <v>102</v>
      </c>
      <c r="N36" s="75" t="s">
        <v>205</v>
      </c>
      <c r="O36" s="75"/>
      <c r="P36" s="66" t="s">
        <v>8</v>
      </c>
      <c r="Q36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6" s="66" t="s">
        <v>139</v>
      </c>
      <c r="S36" s="66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66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168</v>
      </c>
      <c r="U36" s="66">
        <f>'Cumulative BOM'!$T36*'Cumulative BOM'!$S36</f>
        <v>9156</v>
      </c>
      <c r="V36" s="69">
        <f>'Cumulative BOM'!$J36*'Cumulative BOM'!$D36</f>
        <v>2945.5488</v>
      </c>
      <c r="W36" s="66">
        <f>(QUOTIENT('Cumulative BOM'!$S36, MIN('Cumulative BOM'!$D36,'Cumulative BOM'!$J36)))*(QUOTIENT('Cumulative BOM'!$T36,MAX('Cumulative BOM'!$D36,'Cumulative BOM'!$J36)))</f>
        <v>3</v>
      </c>
      <c r="X36" s="69">
        <f>ROUNDUP('Cumulative BOM'!$B36/'Cumulative BOM'!$W36*2,0)/2</f>
        <v>0.5</v>
      </c>
      <c r="Y36" s="69">
        <f>(VLOOKUP('Cumulative BOM'!$C36,'Sheet Metal Std'!$M$2:$N$16,2))*'Cumulative BOM'!$S36*'Cumulative BOM'!$T36*'Cumulative BOM'!$X36*0.28</f>
        <v>138.95145600000001</v>
      </c>
    </row>
    <row r="37" spans="1:25" s="40" customFormat="1" ht="18" x14ac:dyDescent="0.3">
      <c r="A37" s="81">
        <v>1476475</v>
      </c>
      <c r="B37" s="82">
        <v>2</v>
      </c>
      <c r="C37" s="82" t="s">
        <v>2</v>
      </c>
      <c r="D37" s="83">
        <v>163.64160000000001</v>
      </c>
      <c r="E37" s="83">
        <v>3</v>
      </c>
      <c r="F37" s="83">
        <v>1.75</v>
      </c>
      <c r="G37" s="83" t="s">
        <v>140</v>
      </c>
      <c r="H37" s="83">
        <v>14.112500000000001</v>
      </c>
      <c r="I37" s="83" t="s">
        <v>140</v>
      </c>
      <c r="J37" s="83">
        <v>24.612500000000001</v>
      </c>
      <c r="K37" s="82" t="s">
        <v>62</v>
      </c>
      <c r="L37" s="82" t="s">
        <v>169</v>
      </c>
      <c r="M37" s="82" t="s">
        <v>102</v>
      </c>
      <c r="N37" s="82" t="s">
        <v>205</v>
      </c>
      <c r="O37" s="82"/>
      <c r="P37" s="85" t="s">
        <v>8</v>
      </c>
      <c r="Q37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7" s="85" t="s">
        <v>139</v>
      </c>
      <c r="S37" s="85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85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168</v>
      </c>
      <c r="U37" s="85">
        <f>'Cumulative BOM'!$T37*'Cumulative BOM'!$S37</f>
        <v>9156</v>
      </c>
      <c r="V37" s="86">
        <f>'Cumulative BOM'!$J37*'Cumulative BOM'!$D37</f>
        <v>4027.6288800000002</v>
      </c>
      <c r="W37" s="85">
        <f>(QUOTIENT('Cumulative BOM'!$S37, MIN('Cumulative BOM'!$D37,'Cumulative BOM'!$J37)))*(QUOTIENT('Cumulative BOM'!$T37,MAX('Cumulative BOM'!$D37,'Cumulative BOM'!$J37)))</f>
        <v>2</v>
      </c>
      <c r="X37" s="86">
        <f>ROUNDUP('Cumulative BOM'!$B37/'Cumulative BOM'!$W37*2,0)/2</f>
        <v>1</v>
      </c>
      <c r="Y37" s="86">
        <f>(VLOOKUP('Cumulative BOM'!$C37,'Sheet Metal Std'!$M$2:$N$16,2))*'Cumulative BOM'!$S37*'Cumulative BOM'!$T37*'Cumulative BOM'!$X37*0.28</f>
        <v>201.24888000000001</v>
      </c>
    </row>
    <row r="38" spans="1:25" s="40" customFormat="1" ht="18" x14ac:dyDescent="0.3">
      <c r="A38" s="74">
        <v>1473844</v>
      </c>
      <c r="B38" s="75">
        <v>1</v>
      </c>
      <c r="C38" s="75" t="s">
        <v>1</v>
      </c>
      <c r="D38" s="76">
        <v>163.64160000000001</v>
      </c>
      <c r="E38" s="76">
        <v>3</v>
      </c>
      <c r="F38" s="76">
        <v>1.75</v>
      </c>
      <c r="G38" s="76" t="s">
        <v>140</v>
      </c>
      <c r="H38" s="76">
        <v>8</v>
      </c>
      <c r="I38" s="76" t="s">
        <v>140</v>
      </c>
      <c r="J38" s="76">
        <v>18.5</v>
      </c>
      <c r="K38" s="75" t="s">
        <v>62</v>
      </c>
      <c r="L38" s="75" t="s">
        <v>169</v>
      </c>
      <c r="M38" s="75" t="s">
        <v>102</v>
      </c>
      <c r="N38" s="75" t="s">
        <v>205</v>
      </c>
      <c r="O38" s="75"/>
      <c r="P38" s="66" t="s">
        <v>8</v>
      </c>
      <c r="Q3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66" t="s">
        <v>139</v>
      </c>
      <c r="S38" s="66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66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66">
        <f>'Cumulative BOM'!$T38*'Cumulative BOM'!$S38</f>
        <v>9156</v>
      </c>
      <c r="V38" s="69">
        <f>'Cumulative BOM'!$J38*'Cumulative BOM'!$D38</f>
        <v>3027.3696</v>
      </c>
      <c r="W38" s="66">
        <f>(QUOTIENT('Cumulative BOM'!$S38, MIN('Cumulative BOM'!$D38,'Cumulative BOM'!$J38)))*(QUOTIENT('Cumulative BOM'!$T38,MAX('Cumulative BOM'!$D38,'Cumulative BOM'!$J38)))</f>
        <v>2</v>
      </c>
      <c r="X38" s="69">
        <f>ROUNDUP('Cumulative BOM'!$B38/'Cumulative BOM'!$W38*2,0)/2</f>
        <v>0.5</v>
      </c>
      <c r="Y38" s="69">
        <f>(VLOOKUP('Cumulative BOM'!$C38,'Sheet Metal Std'!$M$2:$N$16,2))*'Cumulative BOM'!$S38*'Cumulative BOM'!$T38*'Cumulative BOM'!$X38*0.28</f>
        <v>138.95145600000001</v>
      </c>
    </row>
    <row r="39" spans="1:25" s="40" customFormat="1" ht="18" x14ac:dyDescent="0.3">
      <c r="A39" s="81">
        <v>1474053</v>
      </c>
      <c r="B39" s="82">
        <v>2</v>
      </c>
      <c r="C39" s="82" t="s">
        <v>2</v>
      </c>
      <c r="D39" s="83">
        <v>83.673000000000002</v>
      </c>
      <c r="E39" s="83">
        <v>3</v>
      </c>
      <c r="F39" s="83" t="s">
        <v>140</v>
      </c>
      <c r="G39" s="83" t="s">
        <v>140</v>
      </c>
      <c r="H39" s="83">
        <v>10.4</v>
      </c>
      <c r="I39" s="83" t="s">
        <v>140</v>
      </c>
      <c r="J39" s="83">
        <v>20.399999999999999</v>
      </c>
      <c r="K39" s="84" t="s">
        <v>64</v>
      </c>
      <c r="L39" s="82" t="s">
        <v>213</v>
      </c>
      <c r="M39" s="82" t="s">
        <v>102</v>
      </c>
      <c r="N39" s="82" t="s">
        <v>205</v>
      </c>
      <c r="O39" s="82"/>
      <c r="P39" s="85" t="s">
        <v>8</v>
      </c>
      <c r="Q39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9" s="85" t="s">
        <v>139</v>
      </c>
      <c r="S39" s="85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85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144</v>
      </c>
      <c r="U39" s="85">
        <f>'Cumulative BOM'!$T39*'Cumulative BOM'!$S39</f>
        <v>7848</v>
      </c>
      <c r="V39" s="86">
        <f>'Cumulative BOM'!$J39*'Cumulative BOM'!$D39</f>
        <v>1706.9291999999998</v>
      </c>
      <c r="W39" s="85">
        <f>(QUOTIENT('Cumulative BOM'!$S39, MIN('Cumulative BOM'!$D39,'Cumulative BOM'!$J39)))*(QUOTIENT('Cumulative BOM'!$T39,MAX('Cumulative BOM'!$D39,'Cumulative BOM'!$J39)))</f>
        <v>2</v>
      </c>
      <c r="X39" s="86">
        <f>ROUNDUP('Cumulative BOM'!$B39/'Cumulative BOM'!$W39*2,0)/2</f>
        <v>1</v>
      </c>
      <c r="Y39" s="86">
        <f>(VLOOKUP('Cumulative BOM'!$C39,'Sheet Metal Std'!$M$2:$N$16,2))*'Cumulative BOM'!$S39*'Cumulative BOM'!$T39*'Cumulative BOM'!$X39*0.28</f>
        <v>172.49904000000001</v>
      </c>
    </row>
    <row r="40" spans="1:25" s="40" customFormat="1" ht="18" x14ac:dyDescent="0.3">
      <c r="A40" s="81">
        <v>1525061</v>
      </c>
      <c r="B40" s="82">
        <v>2</v>
      </c>
      <c r="C40" s="82" t="s">
        <v>2</v>
      </c>
      <c r="D40" s="83">
        <v>39.2776</v>
      </c>
      <c r="E40" s="83">
        <v>3</v>
      </c>
      <c r="F40" s="83">
        <v>1.75</v>
      </c>
      <c r="G40" s="83" t="s">
        <v>140</v>
      </c>
      <c r="H40" s="83">
        <v>10.4</v>
      </c>
      <c r="I40" s="83" t="s">
        <v>140</v>
      </c>
      <c r="J40" s="83">
        <v>20.3993</v>
      </c>
      <c r="K40" s="84" t="s">
        <v>64</v>
      </c>
      <c r="L40" s="82" t="s">
        <v>213</v>
      </c>
      <c r="M40" s="82" t="s">
        <v>102</v>
      </c>
      <c r="N40" s="82" t="s">
        <v>205</v>
      </c>
      <c r="O40" s="82"/>
      <c r="P40" s="85" t="s">
        <v>8</v>
      </c>
      <c r="Q40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0" s="85" t="s">
        <v>139</v>
      </c>
      <c r="S40" s="85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85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144</v>
      </c>
      <c r="U40" s="85">
        <f>'Cumulative BOM'!$T40*'Cumulative BOM'!$S40</f>
        <v>7848</v>
      </c>
      <c r="V40" s="86">
        <f>'Cumulative BOM'!$J40*'Cumulative BOM'!$D40</f>
        <v>801.23554567999997</v>
      </c>
      <c r="W40" s="85">
        <f>(QUOTIENT('Cumulative BOM'!$S40, MIN('Cumulative BOM'!$D40,'Cumulative BOM'!$J40)))*(QUOTIENT('Cumulative BOM'!$T40,MAX('Cumulative BOM'!$D40,'Cumulative BOM'!$J40)))</f>
        <v>6</v>
      </c>
      <c r="X40" s="86">
        <f>ROUNDUP('Cumulative BOM'!$B40/'Cumulative BOM'!$W40*2,0)/2</f>
        <v>0.5</v>
      </c>
      <c r="Y40" s="86">
        <f>(VLOOKUP('Cumulative BOM'!$C40,'Sheet Metal Std'!$M$2:$N$16,2))*'Cumulative BOM'!$S40*'Cumulative BOM'!$T40*'Cumulative BOM'!$X40*0.28</f>
        <v>86.249520000000004</v>
      </c>
    </row>
    <row r="41" spans="1:25" s="40" customFormat="1" ht="18" x14ac:dyDescent="0.3">
      <c r="A41" s="74">
        <v>1473783</v>
      </c>
      <c r="B41" s="75">
        <v>1</v>
      </c>
      <c r="C41" s="75" t="s">
        <v>1</v>
      </c>
      <c r="D41" s="76">
        <v>163.64160000000001</v>
      </c>
      <c r="E41" s="76">
        <v>3</v>
      </c>
      <c r="F41" s="76">
        <v>1.75</v>
      </c>
      <c r="G41" s="76" t="s">
        <v>140</v>
      </c>
      <c r="H41" s="76">
        <v>8</v>
      </c>
      <c r="I41" s="76" t="s">
        <v>140</v>
      </c>
      <c r="J41" s="76">
        <v>18</v>
      </c>
      <c r="K41" s="90" t="s">
        <v>64</v>
      </c>
      <c r="L41" s="75" t="s">
        <v>169</v>
      </c>
      <c r="M41" s="75" t="s">
        <v>102</v>
      </c>
      <c r="N41" s="75" t="s">
        <v>205</v>
      </c>
      <c r="O41" s="75"/>
      <c r="P41" s="66" t="s">
        <v>8</v>
      </c>
      <c r="Q4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66" t="s">
        <v>139</v>
      </c>
      <c r="S41" s="66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66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168</v>
      </c>
      <c r="U41" s="66">
        <f>'Cumulative BOM'!$T41*'Cumulative BOM'!$S41</f>
        <v>9156</v>
      </c>
      <c r="V41" s="69">
        <f>'Cumulative BOM'!$J41*'Cumulative BOM'!$D41</f>
        <v>2945.5488</v>
      </c>
      <c r="W41" s="66">
        <f>(QUOTIENT('Cumulative BOM'!$S41, MIN('Cumulative BOM'!$D41,'Cumulative BOM'!$J41)))*(QUOTIENT('Cumulative BOM'!$T41,MAX('Cumulative BOM'!$D41,'Cumulative BOM'!$J41)))</f>
        <v>3</v>
      </c>
      <c r="X41" s="69">
        <f>ROUNDUP('Cumulative BOM'!$B41/'Cumulative BOM'!$W41*2,0)/2</f>
        <v>0.5</v>
      </c>
      <c r="Y41" s="69">
        <f>(VLOOKUP('Cumulative BOM'!$C41,'Sheet Metal Std'!$M$2:$N$16,2))*'Cumulative BOM'!$S41*'Cumulative BOM'!$T41*'Cumulative BOM'!$X41*0.28</f>
        <v>138.95145600000001</v>
      </c>
    </row>
    <row r="42" spans="1:25" s="40" customFormat="1" ht="18" x14ac:dyDescent="0.3">
      <c r="A42" s="81">
        <v>1473780</v>
      </c>
      <c r="B42" s="82">
        <v>17</v>
      </c>
      <c r="C42" s="82" t="s">
        <v>2</v>
      </c>
      <c r="D42" s="83">
        <v>163.64160000000001</v>
      </c>
      <c r="E42" s="83">
        <v>3</v>
      </c>
      <c r="F42" s="83">
        <v>1.75</v>
      </c>
      <c r="G42" s="83" t="s">
        <v>140</v>
      </c>
      <c r="H42" s="83">
        <v>16</v>
      </c>
      <c r="I42" s="83" t="s">
        <v>140</v>
      </c>
      <c r="J42" s="83">
        <v>26.5</v>
      </c>
      <c r="K42" s="82" t="s">
        <v>62</v>
      </c>
      <c r="L42" s="82" t="s">
        <v>169</v>
      </c>
      <c r="M42" s="82" t="s">
        <v>102</v>
      </c>
      <c r="N42" s="82" t="s">
        <v>205</v>
      </c>
      <c r="O42" s="82"/>
      <c r="P42" s="85" t="s">
        <v>8</v>
      </c>
      <c r="Q42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2" s="85" t="s">
        <v>139</v>
      </c>
      <c r="S42" s="85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85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168</v>
      </c>
      <c r="U42" s="85">
        <f>'Cumulative BOM'!$T42*'Cumulative BOM'!$S42</f>
        <v>9156</v>
      </c>
      <c r="V42" s="86">
        <f>'Cumulative BOM'!$J42*'Cumulative BOM'!$D42</f>
        <v>4336.5024000000003</v>
      </c>
      <c r="W42" s="85">
        <f>(QUOTIENT('Cumulative BOM'!$S42, MIN('Cumulative BOM'!$D42,'Cumulative BOM'!$J42)))*(QUOTIENT('Cumulative BOM'!$T42,MAX('Cumulative BOM'!$D42,'Cumulative BOM'!$J42)))</f>
        <v>2</v>
      </c>
      <c r="X42" s="86">
        <f>ROUNDUP('Cumulative BOM'!$B42/'Cumulative BOM'!$W42*2,0)/2</f>
        <v>8.5</v>
      </c>
      <c r="Y42" s="86">
        <f>(VLOOKUP('Cumulative BOM'!$C42,'Sheet Metal Std'!$M$2:$N$16,2))*'Cumulative BOM'!$S42*'Cumulative BOM'!$T42*'Cumulative BOM'!$X42*0.28</f>
        <v>1710.6154799999999</v>
      </c>
    </row>
    <row r="43" spans="1:25" s="40" customFormat="1" ht="18" x14ac:dyDescent="0.3">
      <c r="A43" s="74">
        <v>1473777</v>
      </c>
      <c r="B43" s="75">
        <v>1</v>
      </c>
      <c r="C43" s="75" t="s">
        <v>1</v>
      </c>
      <c r="D43" s="76">
        <v>163.64160000000001</v>
      </c>
      <c r="E43" s="76">
        <v>3.0165999999999999</v>
      </c>
      <c r="F43" s="76">
        <v>1.75</v>
      </c>
      <c r="G43" s="76" t="s">
        <v>140</v>
      </c>
      <c r="H43" s="76">
        <v>9</v>
      </c>
      <c r="I43" s="76">
        <v>9</v>
      </c>
      <c r="J43" s="76">
        <v>28.5</v>
      </c>
      <c r="K43" s="90" t="s">
        <v>155</v>
      </c>
      <c r="L43" s="75" t="s">
        <v>171</v>
      </c>
      <c r="M43" s="75" t="s">
        <v>101</v>
      </c>
      <c r="N43" s="75" t="s">
        <v>205</v>
      </c>
      <c r="O43" s="75"/>
      <c r="P43" s="66" t="s">
        <v>8</v>
      </c>
      <c r="Q43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3" s="66" t="s">
        <v>139</v>
      </c>
      <c r="S43" s="66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66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168</v>
      </c>
      <c r="U43" s="66">
        <f>'Cumulative BOM'!$T43*'Cumulative BOM'!$S43</f>
        <v>9156</v>
      </c>
      <c r="V43" s="69">
        <f>'Cumulative BOM'!$J43*'Cumulative BOM'!$D43</f>
        <v>4663.7856000000002</v>
      </c>
      <c r="W43" s="66">
        <f>(QUOTIENT('Cumulative BOM'!$S43, MIN('Cumulative BOM'!$D43,'Cumulative BOM'!$J43)))*(QUOTIENT('Cumulative BOM'!$T43,MAX('Cumulative BOM'!$D43,'Cumulative BOM'!$J43)))</f>
        <v>1</v>
      </c>
      <c r="X43" s="69">
        <f>ROUNDUP('Cumulative BOM'!$B43/'Cumulative BOM'!$W43*2,0)/2</f>
        <v>1</v>
      </c>
      <c r="Y43" s="69">
        <f>(VLOOKUP('Cumulative BOM'!$C43,'Sheet Metal Std'!$M$2:$N$16,2))*'Cumulative BOM'!$S43*'Cumulative BOM'!$T43*'Cumulative BOM'!$X43*0.28</f>
        <v>277.90291200000001</v>
      </c>
    </row>
    <row r="44" spans="1:25" s="40" customFormat="1" ht="18" x14ac:dyDescent="0.3">
      <c r="A44" s="91">
        <v>1510994</v>
      </c>
      <c r="B44" s="92">
        <v>1</v>
      </c>
      <c r="C44" s="92" t="s">
        <v>4</v>
      </c>
      <c r="D44" s="93">
        <v>137.28299999999999</v>
      </c>
      <c r="E44" s="93" t="s">
        <v>140</v>
      </c>
      <c r="F44" s="93" t="s">
        <v>140</v>
      </c>
      <c r="G44" s="93" t="s">
        <v>140</v>
      </c>
      <c r="H44" s="93">
        <v>33.774999999999999</v>
      </c>
      <c r="I44" s="93" t="s">
        <v>140</v>
      </c>
      <c r="J44" s="93">
        <v>33.774999999999999</v>
      </c>
      <c r="K44" s="92" t="s">
        <v>93</v>
      </c>
      <c r="L44" s="92" t="s">
        <v>172</v>
      </c>
      <c r="M44" s="92" t="s">
        <v>145</v>
      </c>
      <c r="N44" s="92" t="s">
        <v>205</v>
      </c>
      <c r="O44" s="92"/>
      <c r="P44" s="94" t="s">
        <v>8</v>
      </c>
      <c r="Q44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4" s="94" t="s">
        <v>139</v>
      </c>
      <c r="S44" s="94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50</v>
      </c>
      <c r="T44" s="94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94">
        <f>'Cumulative BOM'!$T44*'Cumulative BOM'!$S44</f>
        <v>7200</v>
      </c>
      <c r="V44" s="95">
        <f>'Cumulative BOM'!$J44*'Cumulative BOM'!$D44</f>
        <v>4636.7333249999992</v>
      </c>
      <c r="W44" s="94">
        <f>(QUOTIENT('Cumulative BOM'!$S44, MIN('Cumulative BOM'!$D44,'Cumulative BOM'!$J44)))*(QUOTIENT('Cumulative BOM'!$T44,MAX('Cumulative BOM'!$D44,'Cumulative BOM'!$J44)))</f>
        <v>1</v>
      </c>
      <c r="X44" s="95">
        <f>ROUNDUP('Cumulative BOM'!$B44/'Cumulative BOM'!$W44*2,0)/2</f>
        <v>1</v>
      </c>
      <c r="Y44" s="95">
        <f>(VLOOKUP('Cumulative BOM'!$C44,'Sheet Metal Std'!$M$2:$N$16,2))*'Cumulative BOM'!$S44*'Cumulative BOM'!$T44*'Cumulative BOM'!$X44*0.28</f>
        <v>104.02560000000001</v>
      </c>
    </row>
    <row r="45" spans="1:25" s="40" customFormat="1" ht="18" x14ac:dyDescent="0.3">
      <c r="A45" s="91">
        <v>1510993</v>
      </c>
      <c r="B45" s="92">
        <v>1</v>
      </c>
      <c r="C45" s="92" t="s">
        <v>4</v>
      </c>
      <c r="D45" s="93">
        <v>137.28299999999999</v>
      </c>
      <c r="E45" s="93" t="s">
        <v>140</v>
      </c>
      <c r="F45" s="93" t="s">
        <v>140</v>
      </c>
      <c r="G45" s="93" t="s">
        <v>140</v>
      </c>
      <c r="H45" s="93">
        <v>36.331800000000001</v>
      </c>
      <c r="I45" s="93" t="s">
        <v>140</v>
      </c>
      <c r="J45" s="93">
        <v>36.331800000000001</v>
      </c>
      <c r="K45" s="92" t="s">
        <v>93</v>
      </c>
      <c r="L45" s="92" t="s">
        <v>173</v>
      </c>
      <c r="M45" s="92" t="s">
        <v>145</v>
      </c>
      <c r="N45" s="92" t="s">
        <v>205</v>
      </c>
      <c r="O45" s="92"/>
      <c r="P45" s="94" t="s">
        <v>8</v>
      </c>
      <c r="Q45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5" s="94" t="s">
        <v>139</v>
      </c>
      <c r="S45" s="94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50</v>
      </c>
      <c r="T45" s="94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94">
        <f>'Cumulative BOM'!$T45*'Cumulative BOM'!$S45</f>
        <v>7200</v>
      </c>
      <c r="V45" s="95">
        <f>'Cumulative BOM'!$J45*'Cumulative BOM'!$D45</f>
        <v>4987.7384993999995</v>
      </c>
      <c r="W45" s="94">
        <f>(QUOTIENT('Cumulative BOM'!$S45, MIN('Cumulative BOM'!$D45,'Cumulative BOM'!$J45)))*(QUOTIENT('Cumulative BOM'!$T45,MAX('Cumulative BOM'!$D45,'Cumulative BOM'!$J45)))</f>
        <v>1</v>
      </c>
      <c r="X45" s="95">
        <f>ROUNDUP('Cumulative BOM'!$B45/'Cumulative BOM'!$W45*2,0)/2</f>
        <v>1</v>
      </c>
      <c r="Y45" s="95">
        <f>(VLOOKUP('Cumulative BOM'!$C45,'Sheet Metal Std'!$M$2:$N$16,2))*'Cumulative BOM'!$S45*'Cumulative BOM'!$T45*'Cumulative BOM'!$X45*0.28</f>
        <v>104.02560000000001</v>
      </c>
    </row>
    <row r="46" spans="1:25" s="40" customFormat="1" ht="18" x14ac:dyDescent="0.3">
      <c r="A46" s="91">
        <v>1510989</v>
      </c>
      <c r="B46" s="92">
        <v>1</v>
      </c>
      <c r="C46" s="92" t="s">
        <v>4</v>
      </c>
      <c r="D46" s="93">
        <v>137.28299999999999</v>
      </c>
      <c r="E46" s="93" t="s">
        <v>140</v>
      </c>
      <c r="F46" s="93" t="s">
        <v>140</v>
      </c>
      <c r="G46" s="93" t="s">
        <v>140</v>
      </c>
      <c r="H46" s="93">
        <v>38.770200000000003</v>
      </c>
      <c r="I46" s="93" t="s">
        <v>140</v>
      </c>
      <c r="J46" s="93">
        <v>38.770200000000003</v>
      </c>
      <c r="K46" s="92" t="s">
        <v>93</v>
      </c>
      <c r="L46" s="92" t="s">
        <v>173</v>
      </c>
      <c r="M46" s="92" t="s">
        <v>145</v>
      </c>
      <c r="N46" s="92" t="s">
        <v>205</v>
      </c>
      <c r="O46" s="92"/>
      <c r="P46" s="94" t="s">
        <v>8</v>
      </c>
      <c r="Q46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6" s="94" t="s">
        <v>139</v>
      </c>
      <c r="S46" s="94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50</v>
      </c>
      <c r="T46" s="94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144</v>
      </c>
      <c r="U46" s="94">
        <f>'Cumulative BOM'!$T46*'Cumulative BOM'!$S46</f>
        <v>7200</v>
      </c>
      <c r="V46" s="95">
        <f>'Cumulative BOM'!$J46*'Cumulative BOM'!$D46</f>
        <v>5322.4893665999998</v>
      </c>
      <c r="W46" s="94">
        <f>(QUOTIENT('Cumulative BOM'!$S46, MIN('Cumulative BOM'!$D46,'Cumulative BOM'!$J46)))*(QUOTIENT('Cumulative BOM'!$T46,MAX('Cumulative BOM'!$D46,'Cumulative BOM'!$J46)))</f>
        <v>1</v>
      </c>
      <c r="X46" s="95">
        <f>ROUNDUP('Cumulative BOM'!$B46/'Cumulative BOM'!$W46*2,0)/2</f>
        <v>1</v>
      </c>
      <c r="Y46" s="95">
        <f>(VLOOKUP('Cumulative BOM'!$C46,'Sheet Metal Std'!$M$2:$N$16,2))*'Cumulative BOM'!$S46*'Cumulative BOM'!$T46*'Cumulative BOM'!$X46*0.28</f>
        <v>104.02560000000001</v>
      </c>
    </row>
    <row r="47" spans="1:25" s="40" customFormat="1" ht="18" x14ac:dyDescent="0.3">
      <c r="A47" s="91">
        <v>1510792</v>
      </c>
      <c r="B47" s="92">
        <v>1</v>
      </c>
      <c r="C47" s="92" t="s">
        <v>4</v>
      </c>
      <c r="D47" s="93">
        <v>137.28299999999999</v>
      </c>
      <c r="E47" s="93" t="s">
        <v>140</v>
      </c>
      <c r="F47" s="93" t="s">
        <v>140</v>
      </c>
      <c r="G47" s="93" t="s">
        <v>140</v>
      </c>
      <c r="H47" s="93">
        <v>34.008000000000003</v>
      </c>
      <c r="I47" s="93" t="s">
        <v>140</v>
      </c>
      <c r="J47" s="93">
        <v>34.008000000000003</v>
      </c>
      <c r="K47" s="92" t="s">
        <v>93</v>
      </c>
      <c r="L47" s="92" t="s">
        <v>173</v>
      </c>
      <c r="M47" s="92" t="s">
        <v>145</v>
      </c>
      <c r="N47" s="92" t="s">
        <v>205</v>
      </c>
      <c r="O47" s="92"/>
      <c r="P47" s="94" t="s">
        <v>8</v>
      </c>
      <c r="Q47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7" s="94" t="s">
        <v>139</v>
      </c>
      <c r="S47" s="94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50</v>
      </c>
      <c r="T47" s="94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144</v>
      </c>
      <c r="U47" s="94">
        <f>'Cumulative BOM'!$T47*'Cumulative BOM'!$S47</f>
        <v>7200</v>
      </c>
      <c r="V47" s="95">
        <f>'Cumulative BOM'!$J47*'Cumulative BOM'!$D47</f>
        <v>4668.7202639999996</v>
      </c>
      <c r="W47" s="94">
        <f>(QUOTIENT('Cumulative BOM'!$S47, MIN('Cumulative BOM'!$D47,'Cumulative BOM'!$J47)))*(QUOTIENT('Cumulative BOM'!$T47,MAX('Cumulative BOM'!$D47,'Cumulative BOM'!$J47)))</f>
        <v>1</v>
      </c>
      <c r="X47" s="95">
        <f>ROUNDUP('Cumulative BOM'!$B47/'Cumulative BOM'!$W47*2,0)/2</f>
        <v>1</v>
      </c>
      <c r="Y47" s="95">
        <f>(VLOOKUP('Cumulative BOM'!$C47,'Sheet Metal Std'!$M$2:$N$16,2))*'Cumulative BOM'!$S47*'Cumulative BOM'!$T47*'Cumulative BOM'!$X47*0.28</f>
        <v>104.02560000000001</v>
      </c>
    </row>
    <row r="48" spans="1:25" s="40" customFormat="1" ht="18" x14ac:dyDescent="0.3">
      <c r="A48" s="91">
        <v>1508140</v>
      </c>
      <c r="B48" s="92">
        <v>5</v>
      </c>
      <c r="C48" s="92" t="s">
        <v>4</v>
      </c>
      <c r="D48" s="93">
        <v>137.28299999999999</v>
      </c>
      <c r="E48" s="93" t="s">
        <v>140</v>
      </c>
      <c r="F48" s="93" t="s">
        <v>140</v>
      </c>
      <c r="G48" s="93" t="s">
        <v>140</v>
      </c>
      <c r="H48" s="93">
        <v>50</v>
      </c>
      <c r="I48" s="93" t="s">
        <v>140</v>
      </c>
      <c r="J48" s="93">
        <v>50</v>
      </c>
      <c r="K48" s="92" t="s">
        <v>93</v>
      </c>
      <c r="L48" s="92" t="s">
        <v>173</v>
      </c>
      <c r="M48" s="92" t="s">
        <v>174</v>
      </c>
      <c r="N48" s="92" t="s">
        <v>205</v>
      </c>
      <c r="O48" s="92"/>
      <c r="P48" s="94" t="s">
        <v>8</v>
      </c>
      <c r="Q48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8" s="94" t="s">
        <v>139</v>
      </c>
      <c r="S48" s="94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50</v>
      </c>
      <c r="T48" s="94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144</v>
      </c>
      <c r="U48" s="94">
        <f>'Cumulative BOM'!$T48*'Cumulative BOM'!$S48</f>
        <v>7200</v>
      </c>
      <c r="V48" s="95">
        <f>'Cumulative BOM'!$J48*'Cumulative BOM'!$D48</f>
        <v>6864.15</v>
      </c>
      <c r="W48" s="94">
        <f>(QUOTIENT('Cumulative BOM'!$S48, MIN('Cumulative BOM'!$D48,'Cumulative BOM'!$J48)))*(QUOTIENT('Cumulative BOM'!$T48,MAX('Cumulative BOM'!$D48,'Cumulative BOM'!$J48)))</f>
        <v>1</v>
      </c>
      <c r="X48" s="95">
        <f>ROUNDUP('Cumulative BOM'!$B48/'Cumulative BOM'!$W48*2,0)/2</f>
        <v>5</v>
      </c>
      <c r="Y48" s="95">
        <f>(VLOOKUP('Cumulative BOM'!$C48,'Sheet Metal Std'!$M$2:$N$16,2))*'Cumulative BOM'!$S48*'Cumulative BOM'!$T48*'Cumulative BOM'!$X48*0.28</f>
        <v>520.12800000000004</v>
      </c>
    </row>
    <row r="49" spans="1:25" s="40" customFormat="1" ht="18" x14ac:dyDescent="0.3">
      <c r="A49" s="91">
        <v>1520140</v>
      </c>
      <c r="B49" s="92">
        <v>1</v>
      </c>
      <c r="C49" s="92" t="s">
        <v>4</v>
      </c>
      <c r="D49" s="93">
        <v>137.28299999999999</v>
      </c>
      <c r="E49" s="93" t="s">
        <v>140</v>
      </c>
      <c r="F49" s="93" t="s">
        <v>140</v>
      </c>
      <c r="G49" s="93" t="s">
        <v>140</v>
      </c>
      <c r="H49" s="93">
        <v>17.629799999999999</v>
      </c>
      <c r="I49" s="93" t="s">
        <v>140</v>
      </c>
      <c r="J49" s="93">
        <v>17.629799999999999</v>
      </c>
      <c r="K49" s="92" t="s">
        <v>93</v>
      </c>
      <c r="L49" s="92" t="s">
        <v>173</v>
      </c>
      <c r="M49" s="92" t="s">
        <v>145</v>
      </c>
      <c r="N49" s="92" t="s">
        <v>205</v>
      </c>
      <c r="O49" s="92" t="s">
        <v>138</v>
      </c>
      <c r="P49" s="94" t="s">
        <v>8</v>
      </c>
      <c r="Q49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94" t="s">
        <v>139</v>
      </c>
      <c r="S49" s="94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94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94">
        <f>'Cumulative BOM'!$T49*'Cumulative BOM'!$S49</f>
        <v>7200</v>
      </c>
      <c r="V49" s="95">
        <f>'Cumulative BOM'!$J49*'Cumulative BOM'!$D49</f>
        <v>2420.2718333999997</v>
      </c>
      <c r="W49" s="94">
        <f>(QUOTIENT('Cumulative BOM'!$S49, MIN('Cumulative BOM'!$D49,'Cumulative BOM'!$J49)))*(QUOTIENT('Cumulative BOM'!$T49,MAX('Cumulative BOM'!$D49,'Cumulative BOM'!$J49)))</f>
        <v>2</v>
      </c>
      <c r="X49" s="95">
        <f>ROUNDUP('Cumulative BOM'!$B49/'Cumulative BOM'!$W49*2,0)/2</f>
        <v>0.5</v>
      </c>
      <c r="Y49" s="95">
        <f>(VLOOKUP('Cumulative BOM'!$C49,'Sheet Metal Std'!$M$2:$N$16,2))*'Cumulative BOM'!$S49*'Cumulative BOM'!$T49*'Cumulative BOM'!$X49*0.28</f>
        <v>52.012800000000006</v>
      </c>
    </row>
    <row r="50" spans="1:25" s="40" customFormat="1" ht="18" x14ac:dyDescent="0.3">
      <c r="A50" s="74">
        <v>1520131</v>
      </c>
      <c r="B50" s="75">
        <v>1</v>
      </c>
      <c r="C50" s="75" t="s">
        <v>1</v>
      </c>
      <c r="D50" s="76">
        <v>137.28299999999999</v>
      </c>
      <c r="E50" s="76" t="s">
        <v>140</v>
      </c>
      <c r="F50" s="76" t="s">
        <v>140</v>
      </c>
      <c r="G50" s="76" t="s">
        <v>140</v>
      </c>
      <c r="H50" s="76">
        <v>6.944</v>
      </c>
      <c r="I50" s="76">
        <v>6.907</v>
      </c>
      <c r="J50" s="76">
        <v>13.682</v>
      </c>
      <c r="K50" s="75" t="s">
        <v>175</v>
      </c>
      <c r="L50" s="75" t="s">
        <v>176</v>
      </c>
      <c r="M50" s="75" t="s">
        <v>67</v>
      </c>
      <c r="N50" s="75" t="s">
        <v>205</v>
      </c>
      <c r="O50" s="75" t="s">
        <v>138</v>
      </c>
      <c r="P50" s="66" t="s">
        <v>8</v>
      </c>
      <c r="Q50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50" s="66" t="s">
        <v>139</v>
      </c>
      <c r="S50" s="66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54.5</v>
      </c>
      <c r="T50" s="66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66">
        <f>'Cumulative BOM'!$T50*'Cumulative BOM'!$S50</f>
        <v>7848</v>
      </c>
      <c r="V50" s="69">
        <f>'Cumulative BOM'!$J50*'Cumulative BOM'!$D50</f>
        <v>1878.3060059999998</v>
      </c>
      <c r="W50" s="66">
        <f>(QUOTIENT('Cumulative BOM'!$S50, MIN('Cumulative BOM'!$D50,'Cumulative BOM'!$J50)))*(QUOTIENT('Cumulative BOM'!$T50,MAX('Cumulative BOM'!$D50,'Cumulative BOM'!$J50)))</f>
        <v>3</v>
      </c>
      <c r="X50" s="69">
        <f>ROUNDUP('Cumulative BOM'!$B50/'Cumulative BOM'!$W50*2,0)/2</f>
        <v>0.5</v>
      </c>
      <c r="Y50" s="69">
        <f>(VLOOKUP('Cumulative BOM'!$C50,'Sheet Metal Std'!$M$2:$N$16,2))*'Cumulative BOM'!$S50*'Cumulative BOM'!$T50*'Cumulative BOM'!$X50*0.28</f>
        <v>119.10124800000001</v>
      </c>
    </row>
    <row r="51" spans="1:25" s="40" customFormat="1" ht="18" x14ac:dyDescent="0.3">
      <c r="A51" s="77"/>
      <c r="B51" s="78"/>
      <c r="C51" s="78"/>
      <c r="D51" s="79"/>
      <c r="E51" s="79"/>
      <c r="F51" s="79"/>
      <c r="G51" s="79"/>
      <c r="H51" s="79"/>
      <c r="I51" s="79"/>
      <c r="J51" s="79"/>
      <c r="K51" s="78"/>
      <c r="L51" s="80" t="s">
        <v>206</v>
      </c>
      <c r="M51" s="78"/>
      <c r="N51" s="78"/>
      <c r="O51" s="78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pans="1:25" s="40" customFormat="1" ht="18" x14ac:dyDescent="0.3">
      <c r="A52" s="74">
        <v>1473777</v>
      </c>
      <c r="B52" s="75">
        <v>1</v>
      </c>
      <c r="C52" s="75" t="s">
        <v>1</v>
      </c>
      <c r="D52" s="76">
        <v>163.64160000000001</v>
      </c>
      <c r="E52" s="76">
        <v>3.0165999999999999</v>
      </c>
      <c r="F52" s="76">
        <v>1.75</v>
      </c>
      <c r="G52" s="76" t="s">
        <v>140</v>
      </c>
      <c r="H52" s="76">
        <v>9</v>
      </c>
      <c r="I52" s="76">
        <v>9</v>
      </c>
      <c r="J52" s="76">
        <v>28.5</v>
      </c>
      <c r="K52" s="90" t="s">
        <v>155</v>
      </c>
      <c r="L52" s="75" t="s">
        <v>177</v>
      </c>
      <c r="M52" s="75" t="s">
        <v>101</v>
      </c>
      <c r="N52" s="75" t="s">
        <v>206</v>
      </c>
      <c r="O52" s="75"/>
      <c r="P52" s="66" t="s">
        <v>8</v>
      </c>
      <c r="Q5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2" s="66" t="s">
        <v>139</v>
      </c>
      <c r="S52" s="66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54.5</v>
      </c>
      <c r="T52" s="66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168</v>
      </c>
      <c r="U52" s="66">
        <f>'Cumulative BOM'!$T52*'Cumulative BOM'!$S52</f>
        <v>9156</v>
      </c>
      <c r="V52" s="69">
        <f>'Cumulative BOM'!$J52*'Cumulative BOM'!$D52</f>
        <v>4663.7856000000002</v>
      </c>
      <c r="W52" s="66">
        <f>(QUOTIENT('Cumulative BOM'!$S52, MIN('Cumulative BOM'!$D52,'Cumulative BOM'!$J52)))*(QUOTIENT('Cumulative BOM'!$T52,MAX('Cumulative BOM'!$D52,'Cumulative BOM'!$J52)))</f>
        <v>1</v>
      </c>
      <c r="X52" s="69">
        <f>ROUNDUP('Cumulative BOM'!$B52/'Cumulative BOM'!$W52*2,0)/2</f>
        <v>1</v>
      </c>
      <c r="Y52" s="69">
        <f>(VLOOKUP('Cumulative BOM'!$C52,'Sheet Metal Std'!$M$2:$N$16,2))*'Cumulative BOM'!$S52*'Cumulative BOM'!$T52*'Cumulative BOM'!$X52*0.28</f>
        <v>277.90291200000001</v>
      </c>
    </row>
    <row r="53" spans="1:25" s="40" customFormat="1" ht="18" x14ac:dyDescent="0.3">
      <c r="A53" s="81">
        <v>1473792</v>
      </c>
      <c r="B53" s="82">
        <v>1</v>
      </c>
      <c r="C53" s="82" t="s">
        <v>2</v>
      </c>
      <c r="D53" s="83">
        <v>163.64160000000001</v>
      </c>
      <c r="E53" s="83">
        <v>3</v>
      </c>
      <c r="F53" s="83">
        <v>1.75</v>
      </c>
      <c r="G53" s="83" t="s">
        <v>140</v>
      </c>
      <c r="H53" s="83">
        <v>14.8005</v>
      </c>
      <c r="I53" s="83" t="s">
        <v>140</v>
      </c>
      <c r="J53" s="83">
        <v>24.8005</v>
      </c>
      <c r="K53" s="84" t="s">
        <v>64</v>
      </c>
      <c r="L53" s="82" t="s">
        <v>169</v>
      </c>
      <c r="M53" s="82" t="s">
        <v>102</v>
      </c>
      <c r="N53" s="82" t="s">
        <v>206</v>
      </c>
      <c r="O53" s="82"/>
      <c r="P53" s="85" t="s">
        <v>8</v>
      </c>
      <c r="Q53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3" s="85" t="s">
        <v>139</v>
      </c>
      <c r="S53" s="85">
        <f>IF(AND('Cumulative BOM'!$P53="G90 Grade SS50", 'Cumulative BOM'!$C53="18GA"), 50,IF(AND('Cumulative BOM'!$P53="G90 Grade SS50", 'Cumulative BOM'!$C53&lt;&gt;"18GA"), 54.5,
IF(AND('Cumulative BOM'!$P53="316 Stainless Steel 2B", 'Cumulative BOM'!$C53="18GA"), 60,IF(AND('Cumulative BOM'!$P53="316 Stainless Steel 2B", 'Cumulative BOM'!$C53&lt;&gt;"18GA"), 30,
IF('Cumulative BOM'!$P53="316L Stainless Steel #3",60,
IF(AND('Cumulative BOM'!$P53="304-2B Stainless Steel",'Cumulative BOM'!$C53="14GA",'Cumulative BOM'!$J53&lt;=29.75),29.75,IF(AND('Cumulative BOM'!$P53="304-2B Stainless Steel",'Cumulative BOM'!$C53="14GA",'Cumulative BOM'!$J53&gt;29.75),60,
IF('Cumulative BOM'!$J53&lt;=30,30,IF(AND('Cumulative BOM'!$J53&gt;30,'Cumulative BOM'!$J53&lt;=60),60)))))))))</f>
        <v>54.5</v>
      </c>
      <c r="T53" s="85">
        <f>IF('Cumulative BOM'!$P53="G90 Grade SS50",IF('Cumulative BOM'!$D53&lt;=144,144,IF(AND('Cumulative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BOM'!$D53&lt;=240),240,0))))),IF('Cumulative BOM'!$D53&lt;=120,120,IF(AND('Cumulative BOM'!$D53&gt;120,'Cumulative BOM'!$D53&lt;=144),144,IF(AND('Cumulative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BOM'!$D53&lt;=240),240,0)))))))</f>
        <v>168</v>
      </c>
      <c r="U53" s="85">
        <f>'Cumulative BOM'!$T53*'Cumulative BOM'!$S53</f>
        <v>9156</v>
      </c>
      <c r="V53" s="86">
        <f>'Cumulative BOM'!$J53*'Cumulative BOM'!$D53</f>
        <v>4058.3935008000003</v>
      </c>
      <c r="W53" s="85">
        <f>(QUOTIENT('Cumulative BOM'!$S53, MIN('Cumulative BOM'!$D53,'Cumulative BOM'!$J53)))*(QUOTIENT('Cumulative BOM'!$T53,MAX('Cumulative BOM'!$D53,'Cumulative BOM'!$J53)))</f>
        <v>2</v>
      </c>
      <c r="X53" s="86">
        <f>ROUNDUP('Cumulative BOM'!$B53/'Cumulative BOM'!$W53*2,0)/2</f>
        <v>0.5</v>
      </c>
      <c r="Y53" s="86">
        <f>(VLOOKUP('Cumulative BOM'!$C53,'Sheet Metal Std'!$M$2:$N$16,2))*'Cumulative BOM'!$S53*'Cumulative BOM'!$T53*'Cumulative BOM'!$X53*0.28</f>
        <v>100.62444000000001</v>
      </c>
    </row>
    <row r="54" spans="1:25" s="40" customFormat="1" ht="18" x14ac:dyDescent="0.3">
      <c r="A54" s="81">
        <v>1473780</v>
      </c>
      <c r="B54" s="82">
        <v>1</v>
      </c>
      <c r="C54" s="82" t="s">
        <v>2</v>
      </c>
      <c r="D54" s="83">
        <v>163.64160000000001</v>
      </c>
      <c r="E54" s="83">
        <v>3</v>
      </c>
      <c r="F54" s="83">
        <v>1.75</v>
      </c>
      <c r="G54" s="83" t="s">
        <v>140</v>
      </c>
      <c r="H54" s="83">
        <v>16</v>
      </c>
      <c r="I54" s="83" t="s">
        <v>140</v>
      </c>
      <c r="J54" s="83">
        <v>26.5</v>
      </c>
      <c r="K54" s="82" t="s">
        <v>62</v>
      </c>
      <c r="L54" s="82" t="s">
        <v>169</v>
      </c>
      <c r="M54" s="82" t="s">
        <v>102</v>
      </c>
      <c r="N54" s="82" t="s">
        <v>206</v>
      </c>
      <c r="O54" s="82"/>
      <c r="P54" s="85" t="s">
        <v>8</v>
      </c>
      <c r="Q54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4" s="85" t="s">
        <v>139</v>
      </c>
      <c r="S54" s="85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85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168</v>
      </c>
      <c r="U54" s="85">
        <f>'Cumulative BOM'!$T54*'Cumulative BOM'!$S54</f>
        <v>9156</v>
      </c>
      <c r="V54" s="86">
        <f>'Cumulative BOM'!$J54*'Cumulative BOM'!$D54</f>
        <v>4336.5024000000003</v>
      </c>
      <c r="W54" s="85">
        <f>(QUOTIENT('Cumulative BOM'!$S54, MIN('Cumulative BOM'!$D54,'Cumulative BOM'!$J54)))*(QUOTIENT('Cumulative BOM'!$T54,MAX('Cumulative BOM'!$D54,'Cumulative BOM'!$J54)))</f>
        <v>2</v>
      </c>
      <c r="X54" s="86">
        <f>ROUNDUP('Cumulative BOM'!$B54/'Cumulative BOM'!$W54*2,0)/2</f>
        <v>0.5</v>
      </c>
      <c r="Y54" s="86">
        <f>(VLOOKUP('Cumulative BOM'!$C54,'Sheet Metal Std'!$M$2:$N$16,2))*'Cumulative BOM'!$S54*'Cumulative BOM'!$T54*'Cumulative BOM'!$X54*0.28</f>
        <v>100.62444000000001</v>
      </c>
    </row>
    <row r="55" spans="1:25" s="40" customFormat="1" ht="18" x14ac:dyDescent="0.3">
      <c r="A55" s="74">
        <v>1473844</v>
      </c>
      <c r="B55" s="75">
        <v>1</v>
      </c>
      <c r="C55" s="75" t="s">
        <v>1</v>
      </c>
      <c r="D55" s="76">
        <v>163.64160000000001</v>
      </c>
      <c r="E55" s="76">
        <v>3</v>
      </c>
      <c r="F55" s="76">
        <v>1.75</v>
      </c>
      <c r="G55" s="76" t="s">
        <v>140</v>
      </c>
      <c r="H55" s="76">
        <v>8</v>
      </c>
      <c r="I55" s="76" t="s">
        <v>140</v>
      </c>
      <c r="J55" s="76">
        <v>18.5</v>
      </c>
      <c r="K55" s="75" t="s">
        <v>62</v>
      </c>
      <c r="L55" s="75" t="s">
        <v>169</v>
      </c>
      <c r="M55" s="75" t="s">
        <v>102</v>
      </c>
      <c r="N55" s="75" t="s">
        <v>206</v>
      </c>
      <c r="O55" s="75"/>
      <c r="P55" s="66" t="s">
        <v>8</v>
      </c>
      <c r="Q55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5" s="66" t="s">
        <v>139</v>
      </c>
      <c r="S55" s="66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66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168</v>
      </c>
      <c r="U55" s="66">
        <f>'Cumulative BOM'!$T55*'Cumulative BOM'!$S55</f>
        <v>9156</v>
      </c>
      <c r="V55" s="69">
        <f>'Cumulative BOM'!$J55*'Cumulative BOM'!$D55</f>
        <v>3027.3696</v>
      </c>
      <c r="W55" s="66">
        <f>(QUOTIENT('Cumulative BOM'!$S55, MIN('Cumulative BOM'!$D55,'Cumulative BOM'!$J55)))*(QUOTIENT('Cumulative BOM'!$T55,MAX('Cumulative BOM'!$D55,'Cumulative BOM'!$J55)))</f>
        <v>2</v>
      </c>
      <c r="X55" s="69">
        <f>ROUNDUP('Cumulative BOM'!$B55/'Cumulative BOM'!$W55*2,0)/2</f>
        <v>0.5</v>
      </c>
      <c r="Y55" s="69">
        <f>(VLOOKUP('Cumulative BOM'!$C55,'Sheet Metal Std'!$M$2:$N$16,2))*'Cumulative BOM'!$S55*'Cumulative BOM'!$T55*'Cumulative BOM'!$X55*0.28</f>
        <v>138.95145600000001</v>
      </c>
    </row>
    <row r="56" spans="1:25" s="40" customFormat="1" ht="18" x14ac:dyDescent="0.3">
      <c r="A56" s="81">
        <v>1474053</v>
      </c>
      <c r="B56" s="82">
        <v>2</v>
      </c>
      <c r="C56" s="82" t="s">
        <v>2</v>
      </c>
      <c r="D56" s="83">
        <v>83.673000000000002</v>
      </c>
      <c r="E56" s="83">
        <v>3</v>
      </c>
      <c r="F56" s="83" t="s">
        <v>140</v>
      </c>
      <c r="G56" s="83" t="s">
        <v>140</v>
      </c>
      <c r="H56" s="83">
        <v>10.4</v>
      </c>
      <c r="I56" s="83" t="s">
        <v>140</v>
      </c>
      <c r="J56" s="83">
        <v>20.399999999999999</v>
      </c>
      <c r="K56" s="84" t="s">
        <v>64</v>
      </c>
      <c r="L56" s="82" t="s">
        <v>213</v>
      </c>
      <c r="M56" s="82" t="s">
        <v>102</v>
      </c>
      <c r="N56" s="82" t="s">
        <v>206</v>
      </c>
      <c r="O56" s="82"/>
      <c r="P56" s="85" t="s">
        <v>8</v>
      </c>
      <c r="Q56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85" t="s">
        <v>139</v>
      </c>
      <c r="S56" s="85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85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85">
        <f>'Cumulative BOM'!$T56*'Cumulative BOM'!$S56</f>
        <v>7848</v>
      </c>
      <c r="V56" s="86">
        <f>'Cumulative BOM'!$J56*'Cumulative BOM'!$D56</f>
        <v>1706.9291999999998</v>
      </c>
      <c r="W56" s="85">
        <f>(QUOTIENT('Cumulative BOM'!$S56, MIN('Cumulative BOM'!$D56,'Cumulative BOM'!$J56)))*(QUOTIENT('Cumulative BOM'!$T56,MAX('Cumulative BOM'!$D56,'Cumulative BOM'!$J56)))</f>
        <v>2</v>
      </c>
      <c r="X56" s="86">
        <f>ROUNDUP('Cumulative BOM'!$B56/'Cumulative BOM'!$W56*2,0)/2</f>
        <v>1</v>
      </c>
      <c r="Y56" s="86">
        <f>(VLOOKUP('Cumulative BOM'!$C56,'Sheet Metal Std'!$M$2:$N$16,2))*'Cumulative BOM'!$S56*'Cumulative BOM'!$T56*'Cumulative BOM'!$X56*0.28</f>
        <v>172.49904000000001</v>
      </c>
    </row>
    <row r="57" spans="1:25" s="40" customFormat="1" ht="18" x14ac:dyDescent="0.3">
      <c r="A57" s="81">
        <v>1525061</v>
      </c>
      <c r="B57" s="82">
        <v>2</v>
      </c>
      <c r="C57" s="82" t="s">
        <v>2</v>
      </c>
      <c r="D57" s="83">
        <v>39.2776</v>
      </c>
      <c r="E57" s="83">
        <v>3</v>
      </c>
      <c r="F57" s="83">
        <v>1.75</v>
      </c>
      <c r="G57" s="83" t="s">
        <v>140</v>
      </c>
      <c r="H57" s="83">
        <v>10.4</v>
      </c>
      <c r="I57" s="83" t="s">
        <v>140</v>
      </c>
      <c r="J57" s="83">
        <v>20.3993</v>
      </c>
      <c r="K57" s="84" t="s">
        <v>64</v>
      </c>
      <c r="L57" s="82" t="s">
        <v>213</v>
      </c>
      <c r="M57" s="82" t="s">
        <v>102</v>
      </c>
      <c r="N57" s="82" t="s">
        <v>206</v>
      </c>
      <c r="O57" s="82"/>
      <c r="P57" s="85" t="s">
        <v>8</v>
      </c>
      <c r="Q57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85" t="s">
        <v>139</v>
      </c>
      <c r="S57" s="85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85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85">
        <f>'Cumulative BOM'!$T57*'Cumulative BOM'!$S57</f>
        <v>7848</v>
      </c>
      <c r="V57" s="86">
        <f>'Cumulative BOM'!$J57*'Cumulative BOM'!$D57</f>
        <v>801.23554567999997</v>
      </c>
      <c r="W57" s="85">
        <f>(QUOTIENT('Cumulative BOM'!$S57, MIN('Cumulative BOM'!$D57,'Cumulative BOM'!$J57)))*(QUOTIENT('Cumulative BOM'!$T57,MAX('Cumulative BOM'!$D57,'Cumulative BOM'!$J57)))</f>
        <v>6</v>
      </c>
      <c r="X57" s="86">
        <f>ROUNDUP('Cumulative BOM'!$B57/'Cumulative BOM'!$W57*2,0)/2</f>
        <v>0.5</v>
      </c>
      <c r="Y57" s="86">
        <f>(VLOOKUP('Cumulative BOM'!$C57,'Sheet Metal Std'!$M$2:$N$16,2))*'Cumulative BOM'!$S57*'Cumulative BOM'!$T57*'Cumulative BOM'!$X57*0.28</f>
        <v>86.249520000000004</v>
      </c>
    </row>
    <row r="58" spans="1:25" s="40" customFormat="1" ht="18" x14ac:dyDescent="0.3">
      <c r="A58" s="74">
        <v>1473783</v>
      </c>
      <c r="B58" s="75">
        <v>1</v>
      </c>
      <c r="C58" s="75" t="s">
        <v>1</v>
      </c>
      <c r="D58" s="76">
        <v>163.64160000000001</v>
      </c>
      <c r="E58" s="76">
        <v>3</v>
      </c>
      <c r="F58" s="76">
        <v>1.75</v>
      </c>
      <c r="G58" s="76" t="s">
        <v>140</v>
      </c>
      <c r="H58" s="76">
        <v>8</v>
      </c>
      <c r="I58" s="76" t="s">
        <v>140</v>
      </c>
      <c r="J58" s="76">
        <v>18</v>
      </c>
      <c r="K58" s="90" t="s">
        <v>64</v>
      </c>
      <c r="L58" s="75" t="s">
        <v>169</v>
      </c>
      <c r="M58" s="75" t="s">
        <v>102</v>
      </c>
      <c r="N58" s="75" t="s">
        <v>206</v>
      </c>
      <c r="O58" s="75"/>
      <c r="P58" s="66" t="s">
        <v>8</v>
      </c>
      <c r="Q5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8" s="66" t="s">
        <v>139</v>
      </c>
      <c r="S58" s="66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66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168</v>
      </c>
      <c r="U58" s="66">
        <f>'Cumulative BOM'!$T58*'Cumulative BOM'!$S58</f>
        <v>9156</v>
      </c>
      <c r="V58" s="69">
        <f>'Cumulative BOM'!$J58*'Cumulative BOM'!$D58</f>
        <v>2945.5488</v>
      </c>
      <c r="W58" s="66">
        <f>(QUOTIENT('Cumulative BOM'!$S58, MIN('Cumulative BOM'!$D58,'Cumulative BOM'!$J58)))*(QUOTIENT('Cumulative BOM'!$T58,MAX('Cumulative BOM'!$D58,'Cumulative BOM'!$J58)))</f>
        <v>3</v>
      </c>
      <c r="X58" s="69">
        <f>ROUNDUP('Cumulative BOM'!$B58/'Cumulative BOM'!$W58*2,0)/2</f>
        <v>0.5</v>
      </c>
      <c r="Y58" s="69">
        <f>(VLOOKUP('Cumulative BOM'!$C58,'Sheet Metal Std'!$M$2:$N$16,2))*'Cumulative BOM'!$S58*'Cumulative BOM'!$T58*'Cumulative BOM'!$X58*0.28</f>
        <v>138.95145600000001</v>
      </c>
    </row>
    <row r="59" spans="1:25" s="40" customFormat="1" ht="18" x14ac:dyDescent="0.3">
      <c r="A59" s="81">
        <v>1480187</v>
      </c>
      <c r="B59" s="82">
        <v>1</v>
      </c>
      <c r="C59" s="82" t="s">
        <v>2</v>
      </c>
      <c r="D59" s="83">
        <v>163.64160000000001</v>
      </c>
      <c r="E59" s="83">
        <v>3</v>
      </c>
      <c r="F59" s="83">
        <v>1.75</v>
      </c>
      <c r="G59" s="83" t="s">
        <v>140</v>
      </c>
      <c r="H59" s="83">
        <v>7.9995000000000003</v>
      </c>
      <c r="I59" s="83" t="s">
        <v>140</v>
      </c>
      <c r="J59" s="83">
        <v>18.499500000000001</v>
      </c>
      <c r="K59" s="82" t="s">
        <v>62</v>
      </c>
      <c r="L59" s="82" t="s">
        <v>169</v>
      </c>
      <c r="M59" s="82" t="s">
        <v>102</v>
      </c>
      <c r="N59" s="82" t="s">
        <v>206</v>
      </c>
      <c r="O59" s="82"/>
      <c r="P59" s="85" t="s">
        <v>8</v>
      </c>
      <c r="Q59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59" s="85" t="s">
        <v>139</v>
      </c>
      <c r="S59" s="85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54.5</v>
      </c>
      <c r="T59" s="85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168</v>
      </c>
      <c r="U59" s="85">
        <f>'Cumulative BOM'!$T59*'Cumulative BOM'!$S59</f>
        <v>9156</v>
      </c>
      <c r="V59" s="86">
        <f>'Cumulative BOM'!$J59*'Cumulative BOM'!$D59</f>
        <v>3027.2877792000004</v>
      </c>
      <c r="W59" s="85">
        <f>(QUOTIENT('Cumulative BOM'!$S59, MIN('Cumulative BOM'!$D59,'Cumulative BOM'!$J59)))*(QUOTIENT('Cumulative BOM'!$T59,MAX('Cumulative BOM'!$D59,'Cumulative BOM'!$J59)))</f>
        <v>2</v>
      </c>
      <c r="X59" s="86">
        <f>ROUNDUP('Cumulative BOM'!$B59/'Cumulative BOM'!$W59*2,0)/2</f>
        <v>0.5</v>
      </c>
      <c r="Y59" s="86">
        <f>(VLOOKUP('Cumulative BOM'!$C59,'Sheet Metal Std'!$M$2:$N$16,2))*'Cumulative BOM'!$S59*'Cumulative BOM'!$T59*'Cumulative BOM'!$X59*0.28</f>
        <v>100.62444000000001</v>
      </c>
    </row>
    <row r="60" spans="1:25" s="40" customFormat="1" ht="18" x14ac:dyDescent="0.3">
      <c r="A60" s="81">
        <v>1473780</v>
      </c>
      <c r="B60" s="82">
        <v>15</v>
      </c>
      <c r="C60" s="82" t="s">
        <v>2</v>
      </c>
      <c r="D60" s="83">
        <v>163.64160000000001</v>
      </c>
      <c r="E60" s="83">
        <v>3</v>
      </c>
      <c r="F60" s="83">
        <v>1.75</v>
      </c>
      <c r="G60" s="83" t="s">
        <v>140</v>
      </c>
      <c r="H60" s="83">
        <v>16</v>
      </c>
      <c r="I60" s="83" t="s">
        <v>140</v>
      </c>
      <c r="J60" s="83">
        <v>26.5</v>
      </c>
      <c r="K60" s="82" t="s">
        <v>62</v>
      </c>
      <c r="L60" s="82" t="s">
        <v>169</v>
      </c>
      <c r="M60" s="82" t="s">
        <v>102</v>
      </c>
      <c r="N60" s="82" t="s">
        <v>206</v>
      </c>
      <c r="O60" s="82"/>
      <c r="P60" s="85" t="s">
        <v>8</v>
      </c>
      <c r="Q60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0" s="85" t="s">
        <v>139</v>
      </c>
      <c r="S60" s="85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54.5</v>
      </c>
      <c r="T60" s="85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168</v>
      </c>
      <c r="U60" s="85">
        <f>'Cumulative BOM'!$T60*'Cumulative BOM'!$S60</f>
        <v>9156</v>
      </c>
      <c r="V60" s="86">
        <f>'Cumulative BOM'!$J60*'Cumulative BOM'!$D60</f>
        <v>4336.5024000000003</v>
      </c>
      <c r="W60" s="85">
        <f>(QUOTIENT('Cumulative BOM'!$S60, MIN('Cumulative BOM'!$D60,'Cumulative BOM'!$J60)))*(QUOTIENT('Cumulative BOM'!$T60,MAX('Cumulative BOM'!$D60,'Cumulative BOM'!$J60)))</f>
        <v>2</v>
      </c>
      <c r="X60" s="86">
        <f>ROUNDUP('Cumulative BOM'!$B60/'Cumulative BOM'!$W60*2,0)/2</f>
        <v>7.5</v>
      </c>
      <c r="Y60" s="86">
        <f>(VLOOKUP('Cumulative BOM'!$C60,'Sheet Metal Std'!$M$2:$N$16,2))*'Cumulative BOM'!$S60*'Cumulative BOM'!$T60*'Cumulative BOM'!$X60*0.28</f>
        <v>1509.3666000000003</v>
      </c>
    </row>
    <row r="61" spans="1:25" s="40" customFormat="1" ht="18" x14ac:dyDescent="0.3">
      <c r="A61" s="74">
        <v>1473844</v>
      </c>
      <c r="B61" s="75">
        <v>1</v>
      </c>
      <c r="C61" s="75" t="s">
        <v>1</v>
      </c>
      <c r="D61" s="76">
        <v>163.64160000000001</v>
      </c>
      <c r="E61" s="76">
        <v>3</v>
      </c>
      <c r="F61" s="76">
        <v>1.75</v>
      </c>
      <c r="G61" s="76" t="s">
        <v>140</v>
      </c>
      <c r="H61" s="76">
        <v>8</v>
      </c>
      <c r="I61" s="76" t="s">
        <v>140</v>
      </c>
      <c r="J61" s="76">
        <v>18.5</v>
      </c>
      <c r="K61" s="75" t="s">
        <v>62</v>
      </c>
      <c r="L61" s="75" t="s">
        <v>169</v>
      </c>
      <c r="M61" s="75" t="s">
        <v>102</v>
      </c>
      <c r="N61" s="75" t="s">
        <v>206</v>
      </c>
      <c r="O61" s="75"/>
      <c r="P61" s="66" t="s">
        <v>8</v>
      </c>
      <c r="Q6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66" t="s">
        <v>139</v>
      </c>
      <c r="S61" s="66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54.5</v>
      </c>
      <c r="T61" s="66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168</v>
      </c>
      <c r="U61" s="66">
        <f>'Cumulative BOM'!$T61*'Cumulative BOM'!$S61</f>
        <v>9156</v>
      </c>
      <c r="V61" s="69">
        <f>'Cumulative BOM'!$J61*'Cumulative BOM'!$D61</f>
        <v>3027.3696</v>
      </c>
      <c r="W61" s="66">
        <f>(QUOTIENT('Cumulative BOM'!$S61, MIN('Cumulative BOM'!$D61,'Cumulative BOM'!$J61)))*(QUOTIENT('Cumulative BOM'!$T61,MAX('Cumulative BOM'!$D61,'Cumulative BOM'!$J61)))</f>
        <v>2</v>
      </c>
      <c r="X61" s="69">
        <f>ROUNDUP('Cumulative BOM'!$B61/'Cumulative BOM'!$W61*2,0)/2</f>
        <v>0.5</v>
      </c>
      <c r="Y61" s="69">
        <f>(VLOOKUP('Cumulative BOM'!$C61,'Sheet Metal Std'!$M$2:$N$16,2))*'Cumulative BOM'!$S61*'Cumulative BOM'!$T61*'Cumulative BOM'!$X61*0.28</f>
        <v>138.95145600000001</v>
      </c>
    </row>
    <row r="62" spans="1:25" s="40" customFormat="1" ht="18" x14ac:dyDescent="0.3">
      <c r="A62" s="81">
        <v>1474053</v>
      </c>
      <c r="B62" s="82">
        <v>2</v>
      </c>
      <c r="C62" s="82" t="s">
        <v>2</v>
      </c>
      <c r="D62" s="83">
        <v>83.673000000000002</v>
      </c>
      <c r="E62" s="83">
        <v>3</v>
      </c>
      <c r="F62" s="83" t="s">
        <v>140</v>
      </c>
      <c r="G62" s="83" t="s">
        <v>140</v>
      </c>
      <c r="H62" s="83">
        <v>10.4</v>
      </c>
      <c r="I62" s="83" t="s">
        <v>140</v>
      </c>
      <c r="J62" s="83">
        <v>20.399999999999999</v>
      </c>
      <c r="K62" s="84" t="s">
        <v>64</v>
      </c>
      <c r="L62" s="82" t="s">
        <v>213</v>
      </c>
      <c r="M62" s="82" t="s">
        <v>102</v>
      </c>
      <c r="N62" s="82" t="s">
        <v>206</v>
      </c>
      <c r="O62" s="82"/>
      <c r="P62" s="85" t="s">
        <v>8</v>
      </c>
      <c r="Q62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2" s="85" t="s">
        <v>139</v>
      </c>
      <c r="S62" s="85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85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144</v>
      </c>
      <c r="U62" s="85">
        <f>'Cumulative BOM'!$T62*'Cumulative BOM'!$S62</f>
        <v>7848</v>
      </c>
      <c r="V62" s="86">
        <f>'Cumulative BOM'!$J62*'Cumulative BOM'!$D62</f>
        <v>1706.9291999999998</v>
      </c>
      <c r="W62" s="85">
        <f>(QUOTIENT('Cumulative BOM'!$S62, MIN('Cumulative BOM'!$D62,'Cumulative BOM'!$J62)))*(QUOTIENT('Cumulative BOM'!$T62,MAX('Cumulative BOM'!$D62,'Cumulative BOM'!$J62)))</f>
        <v>2</v>
      </c>
      <c r="X62" s="86">
        <f>ROUNDUP('Cumulative BOM'!$B62/'Cumulative BOM'!$W62*2,0)/2</f>
        <v>1</v>
      </c>
      <c r="Y62" s="86">
        <f>(VLOOKUP('Cumulative BOM'!$C62,'Sheet Metal Std'!$M$2:$N$16,2))*'Cumulative BOM'!$S62*'Cumulative BOM'!$T62*'Cumulative BOM'!$X62*0.28</f>
        <v>172.49904000000001</v>
      </c>
    </row>
    <row r="63" spans="1:25" s="40" customFormat="1" ht="18" x14ac:dyDescent="0.3">
      <c r="A63" s="81">
        <v>1525061</v>
      </c>
      <c r="B63" s="82">
        <v>2</v>
      </c>
      <c r="C63" s="82" t="s">
        <v>2</v>
      </c>
      <c r="D63" s="83">
        <v>39.2776</v>
      </c>
      <c r="E63" s="83">
        <v>3</v>
      </c>
      <c r="F63" s="83">
        <v>1.75</v>
      </c>
      <c r="G63" s="83" t="s">
        <v>140</v>
      </c>
      <c r="H63" s="83">
        <v>10.4</v>
      </c>
      <c r="I63" s="83" t="s">
        <v>140</v>
      </c>
      <c r="J63" s="83">
        <v>20.3993</v>
      </c>
      <c r="K63" s="84" t="s">
        <v>64</v>
      </c>
      <c r="L63" s="82" t="s">
        <v>213</v>
      </c>
      <c r="M63" s="82" t="s">
        <v>102</v>
      </c>
      <c r="N63" s="82" t="s">
        <v>206</v>
      </c>
      <c r="O63" s="82"/>
      <c r="P63" s="85" t="s">
        <v>8</v>
      </c>
      <c r="Q63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3" s="85" t="s">
        <v>139</v>
      </c>
      <c r="S63" s="85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54.5</v>
      </c>
      <c r="T63" s="85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144</v>
      </c>
      <c r="U63" s="85">
        <f>'Cumulative BOM'!$T63*'Cumulative BOM'!$S63</f>
        <v>7848</v>
      </c>
      <c r="V63" s="86">
        <f>'Cumulative BOM'!$J63*'Cumulative BOM'!$D63</f>
        <v>801.23554567999997</v>
      </c>
      <c r="W63" s="85">
        <f>(QUOTIENT('Cumulative BOM'!$S63, MIN('Cumulative BOM'!$D63,'Cumulative BOM'!$J63)))*(QUOTIENT('Cumulative BOM'!$T63,MAX('Cumulative BOM'!$D63,'Cumulative BOM'!$J63)))</f>
        <v>6</v>
      </c>
      <c r="X63" s="86">
        <f>ROUNDUP('Cumulative BOM'!$B63/'Cumulative BOM'!$W63*2,0)/2</f>
        <v>0.5</v>
      </c>
      <c r="Y63" s="86">
        <f>(VLOOKUP('Cumulative BOM'!$C63,'Sheet Metal Std'!$M$2:$N$16,2))*'Cumulative BOM'!$S63*'Cumulative BOM'!$T63*'Cumulative BOM'!$X63*0.28</f>
        <v>86.249520000000004</v>
      </c>
    </row>
    <row r="64" spans="1:25" s="40" customFormat="1" ht="18" x14ac:dyDescent="0.3">
      <c r="A64" s="74">
        <v>1473783</v>
      </c>
      <c r="B64" s="75">
        <v>1</v>
      </c>
      <c r="C64" s="75" t="s">
        <v>1</v>
      </c>
      <c r="D64" s="76">
        <v>163.64160000000001</v>
      </c>
      <c r="E64" s="76">
        <v>3</v>
      </c>
      <c r="F64" s="76">
        <v>1.75</v>
      </c>
      <c r="G64" s="76" t="s">
        <v>140</v>
      </c>
      <c r="H64" s="76">
        <v>8</v>
      </c>
      <c r="I64" s="76" t="s">
        <v>140</v>
      </c>
      <c r="J64" s="76">
        <v>18</v>
      </c>
      <c r="K64" s="90" t="s">
        <v>64</v>
      </c>
      <c r="L64" s="75" t="s">
        <v>169</v>
      </c>
      <c r="M64" s="75" t="s">
        <v>102</v>
      </c>
      <c r="N64" s="75" t="s">
        <v>206</v>
      </c>
      <c r="O64" s="75"/>
      <c r="P64" s="66" t="s">
        <v>8</v>
      </c>
      <c r="Q64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4" s="66" t="s">
        <v>139</v>
      </c>
      <c r="S64" s="66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66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168</v>
      </c>
      <c r="U64" s="66">
        <f>'Cumulative BOM'!$T64*'Cumulative BOM'!$S64</f>
        <v>9156</v>
      </c>
      <c r="V64" s="69">
        <f>'Cumulative BOM'!$J64*'Cumulative BOM'!$D64</f>
        <v>2945.5488</v>
      </c>
      <c r="W64" s="66">
        <f>(QUOTIENT('Cumulative BOM'!$S64, MIN('Cumulative BOM'!$D64,'Cumulative BOM'!$J64)))*(QUOTIENT('Cumulative BOM'!$T64,MAX('Cumulative BOM'!$D64,'Cumulative BOM'!$J64)))</f>
        <v>3</v>
      </c>
      <c r="X64" s="69">
        <f>ROUNDUP('Cumulative BOM'!$B64/'Cumulative BOM'!$W64*2,0)/2</f>
        <v>0.5</v>
      </c>
      <c r="Y64" s="69">
        <f>(VLOOKUP('Cumulative BOM'!$C64,'Sheet Metal Std'!$M$2:$N$16,2))*'Cumulative BOM'!$S64*'Cumulative BOM'!$T64*'Cumulative BOM'!$X64*0.28</f>
        <v>138.95145600000001</v>
      </c>
    </row>
    <row r="65" spans="1:25" s="40" customFormat="1" ht="18" x14ac:dyDescent="0.3">
      <c r="A65" s="81">
        <v>1473780</v>
      </c>
      <c r="B65" s="82">
        <v>2</v>
      </c>
      <c r="C65" s="82" t="s">
        <v>2</v>
      </c>
      <c r="D65" s="83">
        <v>163.64160000000001</v>
      </c>
      <c r="E65" s="83">
        <v>3</v>
      </c>
      <c r="F65" s="83">
        <v>1.75</v>
      </c>
      <c r="G65" s="83" t="s">
        <v>140</v>
      </c>
      <c r="H65" s="83">
        <v>16</v>
      </c>
      <c r="I65" s="83" t="s">
        <v>140</v>
      </c>
      <c r="J65" s="83">
        <v>26.5</v>
      </c>
      <c r="K65" s="82" t="s">
        <v>62</v>
      </c>
      <c r="L65" s="82" t="s">
        <v>169</v>
      </c>
      <c r="M65" s="82" t="s">
        <v>102</v>
      </c>
      <c r="N65" s="82" t="s">
        <v>206</v>
      </c>
      <c r="O65" s="82"/>
      <c r="P65" s="85" t="s">
        <v>8</v>
      </c>
      <c r="Q65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5" s="85" t="s">
        <v>139</v>
      </c>
      <c r="S65" s="85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85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168</v>
      </c>
      <c r="U65" s="85">
        <f>'Cumulative BOM'!$T65*'Cumulative BOM'!$S65</f>
        <v>9156</v>
      </c>
      <c r="V65" s="86">
        <f>'Cumulative BOM'!$J65*'Cumulative BOM'!$D65</f>
        <v>4336.5024000000003</v>
      </c>
      <c r="W65" s="85">
        <f>(QUOTIENT('Cumulative BOM'!$S65, MIN('Cumulative BOM'!$D65,'Cumulative BOM'!$J65)))*(QUOTIENT('Cumulative BOM'!$T65,MAX('Cumulative BOM'!$D65,'Cumulative BOM'!$J65)))</f>
        <v>2</v>
      </c>
      <c r="X65" s="86">
        <f>ROUNDUP('Cumulative BOM'!$B65/'Cumulative BOM'!$W65*2,0)/2</f>
        <v>1</v>
      </c>
      <c r="Y65" s="86">
        <f>(VLOOKUP('Cumulative BOM'!$C65,'Sheet Metal Std'!$M$2:$N$16,2))*'Cumulative BOM'!$S65*'Cumulative BOM'!$T65*'Cumulative BOM'!$X65*0.28</f>
        <v>201.24888000000001</v>
      </c>
    </row>
    <row r="66" spans="1:25" s="40" customFormat="1" ht="18" x14ac:dyDescent="0.3">
      <c r="A66" s="74">
        <v>1528591</v>
      </c>
      <c r="B66" s="75">
        <v>1</v>
      </c>
      <c r="C66" s="75" t="s">
        <v>1</v>
      </c>
      <c r="D66" s="76">
        <v>137.28299999999999</v>
      </c>
      <c r="E66" s="76" t="s">
        <v>140</v>
      </c>
      <c r="F66" s="76" t="s">
        <v>140</v>
      </c>
      <c r="G66" s="76" t="s">
        <v>140</v>
      </c>
      <c r="H66" s="76">
        <v>6.8920000000000003</v>
      </c>
      <c r="I66" s="76">
        <v>7.0549999999999997</v>
      </c>
      <c r="J66" s="76">
        <v>13.778</v>
      </c>
      <c r="K66" s="75" t="s">
        <v>175</v>
      </c>
      <c r="L66" s="75" t="s">
        <v>178</v>
      </c>
      <c r="M66" s="75" t="s">
        <v>67</v>
      </c>
      <c r="N66" s="75" t="s">
        <v>206</v>
      </c>
      <c r="O66" s="75" t="s">
        <v>138</v>
      </c>
      <c r="P66" s="66" t="s">
        <v>8</v>
      </c>
      <c r="Q66" s="75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6" s="66" t="s">
        <v>139</v>
      </c>
      <c r="S66" s="66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66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66">
        <f>'Cumulative BOM'!$T66*'Cumulative BOM'!$S66</f>
        <v>7848</v>
      </c>
      <c r="V66" s="69">
        <f>'Cumulative BOM'!$J66*'Cumulative BOM'!$D66</f>
        <v>1891.4851739999999</v>
      </c>
      <c r="W66" s="66">
        <f>(QUOTIENT('Cumulative BOM'!$S66, MIN('Cumulative BOM'!$D66,'Cumulative BOM'!$J66)))*(QUOTIENT('Cumulative BOM'!$T66,MAX('Cumulative BOM'!$D66,'Cumulative BOM'!$J66)))</f>
        <v>3</v>
      </c>
      <c r="X66" s="69">
        <f>ROUNDUP('Cumulative BOM'!$B66/'Cumulative BOM'!$W66*2,0)/2</f>
        <v>0.5</v>
      </c>
      <c r="Y66" s="69">
        <f>(VLOOKUP('Cumulative BOM'!$C66,'Sheet Metal Std'!$M$2:$N$16,2))*'Cumulative BOM'!$S66*'Cumulative BOM'!$T66*'Cumulative BOM'!$X66*0.28</f>
        <v>119.10124800000001</v>
      </c>
    </row>
    <row r="67" spans="1:25" s="40" customFormat="1" ht="18" x14ac:dyDescent="0.3">
      <c r="A67" s="91">
        <v>1520142</v>
      </c>
      <c r="B67" s="92">
        <v>1</v>
      </c>
      <c r="C67" s="92" t="s">
        <v>4</v>
      </c>
      <c r="D67" s="93">
        <v>137.28299999999999</v>
      </c>
      <c r="E67" s="93" t="s">
        <v>140</v>
      </c>
      <c r="F67" s="93" t="s">
        <v>140</v>
      </c>
      <c r="G67" s="93" t="s">
        <v>140</v>
      </c>
      <c r="H67" s="93">
        <v>31.017299999999999</v>
      </c>
      <c r="I67" s="93" t="s">
        <v>140</v>
      </c>
      <c r="J67" s="93">
        <v>31.017299999999999</v>
      </c>
      <c r="K67" s="92" t="s">
        <v>93</v>
      </c>
      <c r="L67" s="92" t="s">
        <v>173</v>
      </c>
      <c r="M67" s="92" t="s">
        <v>145</v>
      </c>
      <c r="N67" s="92" t="s">
        <v>206</v>
      </c>
      <c r="O67" s="92" t="s">
        <v>138</v>
      </c>
      <c r="P67" s="94" t="s">
        <v>8</v>
      </c>
      <c r="Q67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7" s="94" t="s">
        <v>139</v>
      </c>
      <c r="S67" s="94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50</v>
      </c>
      <c r="T67" s="94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94">
        <f>'Cumulative BOM'!$T67*'Cumulative BOM'!$S67</f>
        <v>7200</v>
      </c>
      <c r="V67" s="95">
        <f>'Cumulative BOM'!$J67*'Cumulative BOM'!$D67</f>
        <v>4258.1479958999998</v>
      </c>
      <c r="W67" s="94">
        <f>(QUOTIENT('Cumulative BOM'!$S67, MIN('Cumulative BOM'!$D67,'Cumulative BOM'!$J67)))*(QUOTIENT('Cumulative BOM'!$T67,MAX('Cumulative BOM'!$D67,'Cumulative BOM'!$J67)))</f>
        <v>1</v>
      </c>
      <c r="X67" s="95">
        <f>ROUNDUP('Cumulative BOM'!$B67/'Cumulative BOM'!$W67*2,0)/2</f>
        <v>1</v>
      </c>
      <c r="Y67" s="95">
        <f>(VLOOKUP('Cumulative BOM'!$C67,'Sheet Metal Std'!$M$2:$N$16,2))*'Cumulative BOM'!$S67*'Cumulative BOM'!$T67*'Cumulative BOM'!$X67*0.28</f>
        <v>104.02560000000001</v>
      </c>
    </row>
    <row r="68" spans="1:25" s="40" customFormat="1" ht="18" x14ac:dyDescent="0.3">
      <c r="A68" s="91">
        <v>1510989</v>
      </c>
      <c r="B68" s="92">
        <v>1</v>
      </c>
      <c r="C68" s="92" t="s">
        <v>4</v>
      </c>
      <c r="D68" s="93">
        <v>137.28299999999999</v>
      </c>
      <c r="E68" s="93" t="s">
        <v>140</v>
      </c>
      <c r="F68" s="93" t="s">
        <v>140</v>
      </c>
      <c r="G68" s="93" t="s">
        <v>140</v>
      </c>
      <c r="H68" s="93">
        <v>38.770200000000003</v>
      </c>
      <c r="I68" s="93" t="s">
        <v>140</v>
      </c>
      <c r="J68" s="93">
        <v>38.770200000000003</v>
      </c>
      <c r="K68" s="92" t="s">
        <v>93</v>
      </c>
      <c r="L68" s="92" t="s">
        <v>173</v>
      </c>
      <c r="M68" s="92" t="s">
        <v>145</v>
      </c>
      <c r="N68" s="92" t="s">
        <v>206</v>
      </c>
      <c r="O68" s="92"/>
      <c r="P68" s="94" t="s">
        <v>8</v>
      </c>
      <c r="Q68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8" s="94" t="s">
        <v>139</v>
      </c>
      <c r="S68" s="94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50</v>
      </c>
      <c r="T68" s="94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144</v>
      </c>
      <c r="U68" s="94">
        <f>'Cumulative BOM'!$T68*'Cumulative BOM'!$S68</f>
        <v>7200</v>
      </c>
      <c r="V68" s="95">
        <f>'Cumulative BOM'!$J68*'Cumulative BOM'!$D68</f>
        <v>5322.4893665999998</v>
      </c>
      <c r="W68" s="94">
        <f>(QUOTIENT('Cumulative BOM'!$S68, MIN('Cumulative BOM'!$D68,'Cumulative BOM'!$J68)))*(QUOTIENT('Cumulative BOM'!$T68,MAX('Cumulative BOM'!$D68,'Cumulative BOM'!$J68)))</f>
        <v>1</v>
      </c>
      <c r="X68" s="95">
        <f>ROUNDUP('Cumulative BOM'!$B68/'Cumulative BOM'!$W68*2,0)/2</f>
        <v>1</v>
      </c>
      <c r="Y68" s="95">
        <f>(VLOOKUP('Cumulative BOM'!$C68,'Sheet Metal Std'!$M$2:$N$16,2))*'Cumulative BOM'!$S68*'Cumulative BOM'!$T68*'Cumulative BOM'!$X68*0.28</f>
        <v>104.02560000000001</v>
      </c>
    </row>
    <row r="69" spans="1:25" s="40" customFormat="1" ht="18" x14ac:dyDescent="0.3">
      <c r="A69" s="91">
        <v>1508836</v>
      </c>
      <c r="B69" s="92">
        <v>1</v>
      </c>
      <c r="C69" s="92" t="s">
        <v>4</v>
      </c>
      <c r="D69" s="93">
        <v>137.28299999999999</v>
      </c>
      <c r="E69" s="93" t="s">
        <v>140</v>
      </c>
      <c r="F69" s="93" t="s">
        <v>140</v>
      </c>
      <c r="G69" s="93" t="s">
        <v>140</v>
      </c>
      <c r="H69" s="93">
        <v>25.920999999999999</v>
      </c>
      <c r="I69" s="93" t="s">
        <v>140</v>
      </c>
      <c r="J69" s="93">
        <v>25.920999999999999</v>
      </c>
      <c r="K69" s="92" t="s">
        <v>93</v>
      </c>
      <c r="L69" s="92" t="s">
        <v>173</v>
      </c>
      <c r="M69" s="92" t="s">
        <v>145</v>
      </c>
      <c r="N69" s="92" t="s">
        <v>206</v>
      </c>
      <c r="O69" s="92"/>
      <c r="P69" s="94" t="s">
        <v>8</v>
      </c>
      <c r="Q69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69" s="94" t="s">
        <v>139</v>
      </c>
      <c r="S69" s="94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50</v>
      </c>
      <c r="T69" s="94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144</v>
      </c>
      <c r="U69" s="94">
        <f>'Cumulative BOM'!$T69*'Cumulative BOM'!$S69</f>
        <v>7200</v>
      </c>
      <c r="V69" s="95">
        <f>'Cumulative BOM'!$J69*'Cumulative BOM'!$D69</f>
        <v>3558.5126429999996</v>
      </c>
      <c r="W69" s="94">
        <f>(QUOTIENT('Cumulative BOM'!$S69, MIN('Cumulative BOM'!$D69,'Cumulative BOM'!$J69)))*(QUOTIENT('Cumulative BOM'!$T69,MAX('Cumulative BOM'!$D69,'Cumulative BOM'!$J69)))</f>
        <v>1</v>
      </c>
      <c r="X69" s="95">
        <f>ROUNDUP('Cumulative BOM'!$B69/'Cumulative BOM'!$W69*2,0)/2</f>
        <v>1</v>
      </c>
      <c r="Y69" s="95">
        <f>(VLOOKUP('Cumulative BOM'!$C69,'Sheet Metal Std'!$M$2:$N$16,2))*'Cumulative BOM'!$S69*'Cumulative BOM'!$T69*'Cumulative BOM'!$X69*0.28</f>
        <v>104.02560000000001</v>
      </c>
    </row>
    <row r="70" spans="1:25" s="40" customFormat="1" ht="18" x14ac:dyDescent="0.3">
      <c r="A70" s="91">
        <v>1508140</v>
      </c>
      <c r="B70" s="92">
        <v>4</v>
      </c>
      <c r="C70" s="92" t="s">
        <v>4</v>
      </c>
      <c r="D70" s="93">
        <v>137.28299999999999</v>
      </c>
      <c r="E70" s="93" t="s">
        <v>140</v>
      </c>
      <c r="F70" s="93" t="s">
        <v>140</v>
      </c>
      <c r="G70" s="93" t="s">
        <v>140</v>
      </c>
      <c r="H70" s="93">
        <v>50</v>
      </c>
      <c r="I70" s="93" t="s">
        <v>140</v>
      </c>
      <c r="J70" s="93">
        <v>50</v>
      </c>
      <c r="K70" s="92" t="s">
        <v>93</v>
      </c>
      <c r="L70" s="92" t="s">
        <v>173</v>
      </c>
      <c r="M70" s="92" t="s">
        <v>174</v>
      </c>
      <c r="N70" s="92" t="s">
        <v>206</v>
      </c>
      <c r="O70" s="92"/>
      <c r="P70" s="94" t="s">
        <v>8</v>
      </c>
      <c r="Q70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0" s="94" t="s">
        <v>139</v>
      </c>
      <c r="S70" s="94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50</v>
      </c>
      <c r="T70" s="94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94">
        <f>'Cumulative BOM'!$T70*'Cumulative BOM'!$S70</f>
        <v>7200</v>
      </c>
      <c r="V70" s="95">
        <f>'Cumulative BOM'!$J70*'Cumulative BOM'!$D70</f>
        <v>6864.15</v>
      </c>
      <c r="W70" s="94">
        <f>(QUOTIENT('Cumulative BOM'!$S70, MIN('Cumulative BOM'!$D70,'Cumulative BOM'!$J70)))*(QUOTIENT('Cumulative BOM'!$T70,MAX('Cumulative BOM'!$D70,'Cumulative BOM'!$J70)))</f>
        <v>1</v>
      </c>
      <c r="X70" s="95">
        <f>ROUNDUP('Cumulative BOM'!$B70/'Cumulative BOM'!$W70*2,0)/2</f>
        <v>4</v>
      </c>
      <c r="Y70" s="95">
        <f>(VLOOKUP('Cumulative BOM'!$C70,'Sheet Metal Std'!$M$2:$N$16,2))*'Cumulative BOM'!$S70*'Cumulative BOM'!$T70*'Cumulative BOM'!$X70*0.28</f>
        <v>416.10240000000005</v>
      </c>
    </row>
    <row r="71" spans="1:25" s="40" customFormat="1" ht="18" x14ac:dyDescent="0.3">
      <c r="A71" s="91">
        <v>1510998</v>
      </c>
      <c r="B71" s="92">
        <v>1</v>
      </c>
      <c r="C71" s="92" t="s">
        <v>4</v>
      </c>
      <c r="D71" s="93">
        <v>137.28299999999999</v>
      </c>
      <c r="E71" s="93" t="s">
        <v>140</v>
      </c>
      <c r="F71" s="93" t="s">
        <v>140</v>
      </c>
      <c r="G71" s="93" t="s">
        <v>140</v>
      </c>
      <c r="H71" s="93">
        <v>34.030099999999997</v>
      </c>
      <c r="I71" s="93" t="s">
        <v>140</v>
      </c>
      <c r="J71" s="93">
        <v>34.030099999999997</v>
      </c>
      <c r="K71" s="92" t="s">
        <v>93</v>
      </c>
      <c r="L71" s="92" t="s">
        <v>173</v>
      </c>
      <c r="M71" s="92" t="s">
        <v>145</v>
      </c>
      <c r="N71" s="92" t="s">
        <v>206</v>
      </c>
      <c r="O71" s="92"/>
      <c r="P71" s="94" t="s">
        <v>8</v>
      </c>
      <c r="Q71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1" s="94" t="s">
        <v>139</v>
      </c>
      <c r="S71" s="94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50</v>
      </c>
      <c r="T71" s="94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94">
        <f>'Cumulative BOM'!$T71*'Cumulative BOM'!$S71</f>
        <v>7200</v>
      </c>
      <c r="V71" s="95">
        <f>'Cumulative BOM'!$J71*'Cumulative BOM'!$D71</f>
        <v>4671.7542182999996</v>
      </c>
      <c r="W71" s="94">
        <f>(QUOTIENT('Cumulative BOM'!$S71, MIN('Cumulative BOM'!$D71,'Cumulative BOM'!$J71)))*(QUOTIENT('Cumulative BOM'!$T71,MAX('Cumulative BOM'!$D71,'Cumulative BOM'!$J71)))</f>
        <v>1</v>
      </c>
      <c r="X71" s="95">
        <f>ROUNDUP('Cumulative BOM'!$B71/'Cumulative BOM'!$W71*2,0)/2</f>
        <v>1</v>
      </c>
      <c r="Y71" s="95">
        <f>(VLOOKUP('Cumulative BOM'!$C71,'Sheet Metal Std'!$M$2:$N$16,2))*'Cumulative BOM'!$S71*'Cumulative BOM'!$T71*'Cumulative BOM'!$X71*0.28</f>
        <v>104.02560000000001</v>
      </c>
    </row>
    <row r="72" spans="1:25" s="40" customFormat="1" ht="18" x14ac:dyDescent="0.3">
      <c r="A72" s="91">
        <v>1510989</v>
      </c>
      <c r="B72" s="92">
        <v>1</v>
      </c>
      <c r="C72" s="92" t="s">
        <v>4</v>
      </c>
      <c r="D72" s="93">
        <v>137.28299999999999</v>
      </c>
      <c r="E72" s="93" t="s">
        <v>140</v>
      </c>
      <c r="F72" s="93" t="s">
        <v>140</v>
      </c>
      <c r="G72" s="93" t="s">
        <v>140</v>
      </c>
      <c r="H72" s="93">
        <v>38.770200000000003</v>
      </c>
      <c r="I72" s="93" t="s">
        <v>140</v>
      </c>
      <c r="J72" s="93">
        <v>38.770200000000003</v>
      </c>
      <c r="K72" s="92" t="s">
        <v>93</v>
      </c>
      <c r="L72" s="92" t="s">
        <v>173</v>
      </c>
      <c r="M72" s="92" t="s">
        <v>145</v>
      </c>
      <c r="N72" s="92" t="s">
        <v>206</v>
      </c>
      <c r="O72" s="92"/>
      <c r="P72" s="94" t="s">
        <v>8</v>
      </c>
      <c r="Q72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2" s="94" t="s">
        <v>139</v>
      </c>
      <c r="S72" s="94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50</v>
      </c>
      <c r="T72" s="94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94">
        <f>'Cumulative BOM'!$T72*'Cumulative BOM'!$S72</f>
        <v>7200</v>
      </c>
      <c r="V72" s="95">
        <f>'Cumulative BOM'!$J72*'Cumulative BOM'!$D72</f>
        <v>5322.4893665999998</v>
      </c>
      <c r="W72" s="94">
        <f>(QUOTIENT('Cumulative BOM'!$S72, MIN('Cumulative BOM'!$D72,'Cumulative BOM'!$J72)))*(QUOTIENT('Cumulative BOM'!$T72,MAX('Cumulative BOM'!$D72,'Cumulative BOM'!$J72)))</f>
        <v>1</v>
      </c>
      <c r="X72" s="95">
        <f>ROUNDUP('Cumulative BOM'!$B72/'Cumulative BOM'!$W72*2,0)/2</f>
        <v>1</v>
      </c>
      <c r="Y72" s="95">
        <f>(VLOOKUP('Cumulative BOM'!$C72,'Sheet Metal Std'!$M$2:$N$16,2))*'Cumulative BOM'!$S72*'Cumulative BOM'!$T72*'Cumulative BOM'!$X72*0.28</f>
        <v>104.02560000000001</v>
      </c>
    </row>
    <row r="73" spans="1:25" s="40" customFormat="1" ht="18" x14ac:dyDescent="0.3">
      <c r="A73" s="91">
        <v>1510997</v>
      </c>
      <c r="B73" s="92">
        <v>1</v>
      </c>
      <c r="C73" s="92" t="s">
        <v>4</v>
      </c>
      <c r="D73" s="93">
        <v>137.28299999999999</v>
      </c>
      <c r="E73" s="93" t="s">
        <v>140</v>
      </c>
      <c r="F73" s="93" t="s">
        <v>140</v>
      </c>
      <c r="G73" s="93" t="s">
        <v>140</v>
      </c>
      <c r="H73" s="93">
        <v>34.000100000000003</v>
      </c>
      <c r="I73" s="93" t="s">
        <v>140</v>
      </c>
      <c r="J73" s="93">
        <v>34.000100000000003</v>
      </c>
      <c r="K73" s="92" t="s">
        <v>93</v>
      </c>
      <c r="L73" s="92" t="s">
        <v>173</v>
      </c>
      <c r="M73" s="92" t="s">
        <v>145</v>
      </c>
      <c r="N73" s="92" t="s">
        <v>206</v>
      </c>
      <c r="O73" s="92"/>
      <c r="P73" s="94" t="s">
        <v>8</v>
      </c>
      <c r="Q73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3" s="94" t="s">
        <v>139</v>
      </c>
      <c r="S73" s="94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50</v>
      </c>
      <c r="T73" s="94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94">
        <f>'Cumulative BOM'!$T73*'Cumulative BOM'!$S73</f>
        <v>7200</v>
      </c>
      <c r="V73" s="95">
        <f>'Cumulative BOM'!$J73*'Cumulative BOM'!$D73</f>
        <v>4667.6357282999998</v>
      </c>
      <c r="W73" s="94">
        <f>(QUOTIENT('Cumulative BOM'!$S73, MIN('Cumulative BOM'!$D73,'Cumulative BOM'!$J73)))*(QUOTIENT('Cumulative BOM'!$T73,MAX('Cumulative BOM'!$D73,'Cumulative BOM'!$J73)))</f>
        <v>1</v>
      </c>
      <c r="X73" s="95">
        <f>ROUNDUP('Cumulative BOM'!$B73/'Cumulative BOM'!$W73*2,0)/2</f>
        <v>1</v>
      </c>
      <c r="Y73" s="95">
        <f>(VLOOKUP('Cumulative BOM'!$C73,'Sheet Metal Std'!$M$2:$N$16,2))*'Cumulative BOM'!$S73*'Cumulative BOM'!$T73*'Cumulative BOM'!$X73*0.28</f>
        <v>104.02560000000001</v>
      </c>
    </row>
    <row r="74" spans="1:25" s="40" customFormat="1" ht="18" x14ac:dyDescent="0.3">
      <c r="A74" s="91">
        <v>1520141</v>
      </c>
      <c r="B74" s="92">
        <v>1</v>
      </c>
      <c r="C74" s="92" t="s">
        <v>4</v>
      </c>
      <c r="D74" s="93">
        <v>137.28299999999999</v>
      </c>
      <c r="E74" s="93" t="s">
        <v>140</v>
      </c>
      <c r="F74" s="93" t="s">
        <v>140</v>
      </c>
      <c r="G74" s="93" t="s">
        <v>140</v>
      </c>
      <c r="H74" s="93">
        <v>24.524000000000001</v>
      </c>
      <c r="I74" s="93" t="s">
        <v>140</v>
      </c>
      <c r="J74" s="93">
        <v>24.524000000000001</v>
      </c>
      <c r="K74" s="92" t="s">
        <v>93</v>
      </c>
      <c r="L74" s="92" t="s">
        <v>179</v>
      </c>
      <c r="M74" s="92" t="s">
        <v>145</v>
      </c>
      <c r="N74" s="92" t="s">
        <v>206</v>
      </c>
      <c r="O74" s="92" t="s">
        <v>138</v>
      </c>
      <c r="P74" s="94" t="s">
        <v>8</v>
      </c>
      <c r="Q74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4" s="94" t="s">
        <v>139</v>
      </c>
      <c r="S74" s="94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50</v>
      </c>
      <c r="T74" s="94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94">
        <f>'Cumulative BOM'!$T74*'Cumulative BOM'!$S74</f>
        <v>7200</v>
      </c>
      <c r="V74" s="95">
        <f>'Cumulative BOM'!$J74*'Cumulative BOM'!$D74</f>
        <v>3366.7282919999998</v>
      </c>
      <c r="W74" s="94">
        <f>(QUOTIENT('Cumulative BOM'!$S74, MIN('Cumulative BOM'!$D74,'Cumulative BOM'!$J74)))*(QUOTIENT('Cumulative BOM'!$T74,MAX('Cumulative BOM'!$D74,'Cumulative BOM'!$J74)))</f>
        <v>2</v>
      </c>
      <c r="X74" s="95">
        <f>ROUNDUP('Cumulative BOM'!$B74/'Cumulative BOM'!$W74*2,0)/2</f>
        <v>0.5</v>
      </c>
      <c r="Y74" s="95">
        <f>(VLOOKUP('Cumulative BOM'!$C74,'Sheet Metal Std'!$M$2:$N$16,2))*'Cumulative BOM'!$S74*'Cumulative BOM'!$T74*'Cumulative BOM'!$X74*0.28</f>
        <v>52.012800000000006</v>
      </c>
    </row>
    <row r="75" spans="1:25" s="40" customFormat="1" ht="18" x14ac:dyDescent="0.3">
      <c r="A75" s="77"/>
      <c r="B75" s="78"/>
      <c r="C75" s="78"/>
      <c r="D75" s="79"/>
      <c r="E75" s="79"/>
      <c r="F75" s="79"/>
      <c r="G75" s="79"/>
      <c r="H75" s="79"/>
      <c r="I75" s="79"/>
      <c r="J75" s="79"/>
      <c r="K75" s="80"/>
      <c r="L75" s="80" t="s">
        <v>146</v>
      </c>
      <c r="M75" s="78"/>
      <c r="N75" s="78"/>
      <c r="O75" s="78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spans="1:25" s="40" customFormat="1" ht="18" x14ac:dyDescent="0.3">
      <c r="A76" s="81">
        <v>1473902</v>
      </c>
      <c r="B76" s="82">
        <v>1</v>
      </c>
      <c r="C76" s="82" t="s">
        <v>2</v>
      </c>
      <c r="D76" s="83">
        <v>164.31389999999999</v>
      </c>
      <c r="E76" s="83">
        <v>3</v>
      </c>
      <c r="F76" s="83">
        <v>1.75</v>
      </c>
      <c r="G76" s="83" t="s">
        <v>140</v>
      </c>
      <c r="H76" s="83">
        <v>10.875</v>
      </c>
      <c r="I76" s="83" t="s">
        <v>140</v>
      </c>
      <c r="J76" s="83">
        <v>20.875</v>
      </c>
      <c r="K76" s="84" t="s">
        <v>64</v>
      </c>
      <c r="L76" s="82" t="s">
        <v>103</v>
      </c>
      <c r="M76" s="82" t="s">
        <v>102</v>
      </c>
      <c r="N76" s="82" t="s">
        <v>146</v>
      </c>
      <c r="O76" s="82"/>
      <c r="P76" s="85" t="s">
        <v>8</v>
      </c>
      <c r="Q76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6" s="85" t="s">
        <v>139</v>
      </c>
      <c r="S76" s="85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85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168</v>
      </c>
      <c r="U76" s="85">
        <f>'Cumulative BOM'!$T76*'Cumulative BOM'!$S76</f>
        <v>9156</v>
      </c>
      <c r="V76" s="86">
        <f>'Cumulative BOM'!$J76*'Cumulative BOM'!$D76</f>
        <v>3430.0526624999998</v>
      </c>
      <c r="W76" s="85">
        <f>(QUOTIENT('Cumulative BOM'!$S76, MIN('Cumulative BOM'!$D76,'Cumulative BOM'!$J76)))*(QUOTIENT('Cumulative BOM'!$T76,MAX('Cumulative BOM'!$D76,'Cumulative BOM'!$J76)))</f>
        <v>2</v>
      </c>
      <c r="X76" s="86">
        <f>ROUNDUP('Cumulative BOM'!$B76/'Cumulative BOM'!$W76*2,0)/2</f>
        <v>0.5</v>
      </c>
      <c r="Y76" s="86">
        <f>(VLOOKUP('Cumulative BOM'!$C76,'Sheet Metal Std'!$M$2:$N$16,2))*'Cumulative BOM'!$S76*'Cumulative BOM'!$T76*'Cumulative BOM'!$X76*0.28</f>
        <v>100.62444000000001</v>
      </c>
    </row>
    <row r="77" spans="1:25" s="40" customFormat="1" ht="18" x14ac:dyDescent="0.3">
      <c r="A77" s="81">
        <v>1473899</v>
      </c>
      <c r="B77" s="82">
        <v>1</v>
      </c>
      <c r="C77" s="82" t="s">
        <v>2</v>
      </c>
      <c r="D77" s="83">
        <v>165.19200000000001</v>
      </c>
      <c r="E77" s="83">
        <v>3</v>
      </c>
      <c r="F77" s="83">
        <v>1.75</v>
      </c>
      <c r="G77" s="83" t="s">
        <v>140</v>
      </c>
      <c r="H77" s="83">
        <v>10.875</v>
      </c>
      <c r="I77" s="83" t="s">
        <v>140</v>
      </c>
      <c r="J77" s="83">
        <v>21.375</v>
      </c>
      <c r="K77" s="82" t="s">
        <v>62</v>
      </c>
      <c r="L77" s="82" t="s">
        <v>103</v>
      </c>
      <c r="M77" s="82" t="s">
        <v>102</v>
      </c>
      <c r="N77" s="82" t="s">
        <v>146</v>
      </c>
      <c r="O77" s="82"/>
      <c r="P77" s="85" t="s">
        <v>8</v>
      </c>
      <c r="Q77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85" t="s">
        <v>139</v>
      </c>
      <c r="S77" s="85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85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168</v>
      </c>
      <c r="U77" s="85">
        <f>'Cumulative BOM'!$T77*'Cumulative BOM'!$S77</f>
        <v>9156</v>
      </c>
      <c r="V77" s="86">
        <f>'Cumulative BOM'!$J77*'Cumulative BOM'!$D77</f>
        <v>3530.9790000000003</v>
      </c>
      <c r="W77" s="85">
        <f>(QUOTIENT('Cumulative BOM'!$S77, MIN('Cumulative BOM'!$D77,'Cumulative BOM'!$J77)))*(QUOTIENT('Cumulative BOM'!$T77,MAX('Cumulative BOM'!$D77,'Cumulative BOM'!$J77)))</f>
        <v>2</v>
      </c>
      <c r="X77" s="86">
        <f>ROUNDUP('Cumulative BOM'!$B77/'Cumulative BOM'!$W77*2,0)/2</f>
        <v>0.5</v>
      </c>
      <c r="Y77" s="86">
        <f>(VLOOKUP('Cumulative BOM'!$C77,'Sheet Metal Std'!$M$2:$N$16,2))*'Cumulative BOM'!$S77*'Cumulative BOM'!$T77*'Cumulative BOM'!$X77*0.28</f>
        <v>100.62444000000001</v>
      </c>
    </row>
    <row r="78" spans="1:25" s="40" customFormat="1" ht="18" x14ac:dyDescent="0.3">
      <c r="A78" s="74">
        <v>1473893</v>
      </c>
      <c r="B78" s="75">
        <v>1</v>
      </c>
      <c r="C78" s="75" t="s">
        <v>1</v>
      </c>
      <c r="D78" s="76">
        <v>165.7029</v>
      </c>
      <c r="E78" s="76">
        <v>3</v>
      </c>
      <c r="F78" s="76">
        <v>1.75</v>
      </c>
      <c r="G78" s="76" t="s">
        <v>140</v>
      </c>
      <c r="H78" s="76">
        <v>8</v>
      </c>
      <c r="I78" s="76" t="s">
        <v>140</v>
      </c>
      <c r="J78" s="76">
        <v>18.5</v>
      </c>
      <c r="K78" s="75" t="s">
        <v>62</v>
      </c>
      <c r="L78" s="75" t="s">
        <v>103</v>
      </c>
      <c r="M78" s="75" t="s">
        <v>102</v>
      </c>
      <c r="N78" s="75" t="s">
        <v>146</v>
      </c>
      <c r="O78" s="75"/>
      <c r="P78" s="66" t="s">
        <v>8</v>
      </c>
      <c r="Q7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8" s="66" t="s">
        <v>139</v>
      </c>
      <c r="S78" s="66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54.5</v>
      </c>
      <c r="T78" s="66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168</v>
      </c>
      <c r="U78" s="66">
        <f>'Cumulative BOM'!$T78*'Cumulative BOM'!$S78</f>
        <v>9156</v>
      </c>
      <c r="V78" s="69">
        <f>'Cumulative BOM'!$J78*'Cumulative BOM'!$D78</f>
        <v>3065.5036500000001</v>
      </c>
      <c r="W78" s="66">
        <f>(QUOTIENT('Cumulative BOM'!$S78, MIN('Cumulative BOM'!$D78,'Cumulative BOM'!$J78)))*(QUOTIENT('Cumulative BOM'!$T78,MAX('Cumulative BOM'!$D78,'Cumulative BOM'!$J78)))</f>
        <v>2</v>
      </c>
      <c r="X78" s="69">
        <f>ROUNDUP('Cumulative BOM'!$B78/'Cumulative BOM'!$W78*2,0)/2</f>
        <v>0.5</v>
      </c>
      <c r="Y78" s="69">
        <f>(VLOOKUP('Cumulative BOM'!$C78,'Sheet Metal Std'!$M$2:$N$16,2))*'Cumulative BOM'!$S78*'Cumulative BOM'!$T78*'Cumulative BOM'!$X78*0.28</f>
        <v>138.95145600000001</v>
      </c>
    </row>
    <row r="79" spans="1:25" s="40" customFormat="1" ht="18" x14ac:dyDescent="0.3">
      <c r="A79" s="81">
        <v>1474038</v>
      </c>
      <c r="B79" s="82">
        <v>1</v>
      </c>
      <c r="C79" s="82" t="s">
        <v>2</v>
      </c>
      <c r="D79" s="83">
        <v>60.382800000000003</v>
      </c>
      <c r="E79" s="83">
        <v>3</v>
      </c>
      <c r="F79" s="83" t="s">
        <v>140</v>
      </c>
      <c r="G79" s="83" t="s">
        <v>140</v>
      </c>
      <c r="H79" s="83">
        <v>15.1875</v>
      </c>
      <c r="I79" s="83" t="s">
        <v>140</v>
      </c>
      <c r="J79" s="83">
        <v>25.1875</v>
      </c>
      <c r="K79" s="84" t="s">
        <v>64</v>
      </c>
      <c r="L79" s="82" t="s">
        <v>180</v>
      </c>
      <c r="M79" s="82" t="s">
        <v>102</v>
      </c>
      <c r="N79" s="82" t="s">
        <v>146</v>
      </c>
      <c r="O79" s="82"/>
      <c r="P79" s="85" t="s">
        <v>8</v>
      </c>
      <c r="Q79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9" s="85" t="s">
        <v>139</v>
      </c>
      <c r="S79" s="85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54.5</v>
      </c>
      <c r="T79" s="85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85">
        <f>'Cumulative BOM'!$T79*'Cumulative BOM'!$S79</f>
        <v>7848</v>
      </c>
      <c r="V79" s="86">
        <f>'Cumulative BOM'!$J79*'Cumulative BOM'!$D79</f>
        <v>1520.8917750000001</v>
      </c>
      <c r="W79" s="85">
        <f>(QUOTIENT('Cumulative BOM'!$S79, MIN('Cumulative BOM'!$D79,'Cumulative BOM'!$J79)))*(QUOTIENT('Cumulative BOM'!$T79,MAX('Cumulative BOM'!$D79,'Cumulative BOM'!$J79)))</f>
        <v>4</v>
      </c>
      <c r="X79" s="86">
        <f>ROUNDUP('Cumulative BOM'!$B79/'Cumulative BOM'!$W79*2,0)/2</f>
        <v>0.5</v>
      </c>
      <c r="Y79" s="86">
        <f>(VLOOKUP('Cumulative BOM'!$C79,'Sheet Metal Std'!$M$2:$N$16,2))*'Cumulative BOM'!$S79*'Cumulative BOM'!$T79*'Cumulative BOM'!$X79*0.28</f>
        <v>86.249520000000004</v>
      </c>
    </row>
    <row r="80" spans="1:25" s="40" customFormat="1" ht="18" x14ac:dyDescent="0.3">
      <c r="A80" s="81">
        <v>1474035</v>
      </c>
      <c r="B80" s="82">
        <v>1</v>
      </c>
      <c r="C80" s="82" t="s">
        <v>2</v>
      </c>
      <c r="D80" s="83">
        <v>61.352699999999999</v>
      </c>
      <c r="E80" s="83">
        <v>3</v>
      </c>
      <c r="F80" s="83" t="s">
        <v>140</v>
      </c>
      <c r="G80" s="83" t="s">
        <v>140</v>
      </c>
      <c r="H80" s="83">
        <v>15.1875</v>
      </c>
      <c r="I80" s="83" t="s">
        <v>140</v>
      </c>
      <c r="J80" s="83">
        <v>25.1875</v>
      </c>
      <c r="K80" s="84" t="s">
        <v>64</v>
      </c>
      <c r="L80" s="82" t="s">
        <v>180</v>
      </c>
      <c r="M80" s="82" t="s">
        <v>102</v>
      </c>
      <c r="N80" s="82" t="s">
        <v>146</v>
      </c>
      <c r="O80" s="82"/>
      <c r="P80" s="85" t="s">
        <v>8</v>
      </c>
      <c r="Q80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0" s="85" t="s">
        <v>139</v>
      </c>
      <c r="S80" s="85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54.5</v>
      </c>
      <c r="T80" s="85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85">
        <f>'Cumulative BOM'!$T80*'Cumulative BOM'!$S80</f>
        <v>7848</v>
      </c>
      <c r="V80" s="86">
        <f>'Cumulative BOM'!$J80*'Cumulative BOM'!$D80</f>
        <v>1545.32113125</v>
      </c>
      <c r="W80" s="85">
        <f>(QUOTIENT('Cumulative BOM'!$S80, MIN('Cumulative BOM'!$D80,'Cumulative BOM'!$J80)))*(QUOTIENT('Cumulative BOM'!$T80,MAX('Cumulative BOM'!$D80,'Cumulative BOM'!$J80)))</f>
        <v>4</v>
      </c>
      <c r="X80" s="86">
        <f>ROUNDUP('Cumulative BOM'!$B80/'Cumulative BOM'!$W80*2,0)/2</f>
        <v>0.5</v>
      </c>
      <c r="Y80" s="86">
        <f>(VLOOKUP('Cumulative BOM'!$C80,'Sheet Metal Std'!$M$2:$N$16,2))*'Cumulative BOM'!$S80*'Cumulative BOM'!$T80*'Cumulative BOM'!$X80*0.28</f>
        <v>86.249520000000004</v>
      </c>
    </row>
    <row r="81" spans="1:25" s="40" customFormat="1" ht="18" x14ac:dyDescent="0.3">
      <c r="A81" s="81">
        <v>1474657</v>
      </c>
      <c r="B81" s="82">
        <v>2</v>
      </c>
      <c r="C81" s="82" t="s">
        <v>2</v>
      </c>
      <c r="D81" s="83">
        <v>29.294</v>
      </c>
      <c r="E81" s="83">
        <v>3</v>
      </c>
      <c r="F81" s="83" t="s">
        <v>140</v>
      </c>
      <c r="G81" s="83" t="s">
        <v>140</v>
      </c>
      <c r="H81" s="83">
        <v>15.1875</v>
      </c>
      <c r="I81" s="83" t="s">
        <v>140</v>
      </c>
      <c r="J81" s="83">
        <v>25.1875</v>
      </c>
      <c r="K81" s="84" t="s">
        <v>64</v>
      </c>
      <c r="L81" s="82" t="s">
        <v>180</v>
      </c>
      <c r="M81" s="82" t="s">
        <v>102</v>
      </c>
      <c r="N81" s="82" t="s">
        <v>146</v>
      </c>
      <c r="O81" s="82"/>
      <c r="P81" s="85" t="s">
        <v>8</v>
      </c>
      <c r="Q81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1" s="85" t="s">
        <v>139</v>
      </c>
      <c r="S81" s="85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54.5</v>
      </c>
      <c r="T81" s="85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85">
        <f>'Cumulative BOM'!$T81*'Cumulative BOM'!$S81</f>
        <v>7848</v>
      </c>
      <c r="V81" s="86">
        <f>'Cumulative BOM'!$J81*'Cumulative BOM'!$D81</f>
        <v>737.842625</v>
      </c>
      <c r="W81" s="85">
        <f>(QUOTIENT('Cumulative BOM'!$S81, MIN('Cumulative BOM'!$D81,'Cumulative BOM'!$J81)))*(QUOTIENT('Cumulative BOM'!$T81,MAX('Cumulative BOM'!$D81,'Cumulative BOM'!$J81)))</f>
        <v>8</v>
      </c>
      <c r="X81" s="86">
        <f>ROUNDUP('Cumulative BOM'!$B81/'Cumulative BOM'!$W81*2,0)/2</f>
        <v>0.5</v>
      </c>
      <c r="Y81" s="86">
        <f>(VLOOKUP('Cumulative BOM'!$C81,'Sheet Metal Std'!$M$2:$N$16,2))*'Cumulative BOM'!$S81*'Cumulative BOM'!$T81*'Cumulative BOM'!$X81*0.28</f>
        <v>86.249520000000004</v>
      </c>
    </row>
    <row r="82" spans="1:25" s="40" customFormat="1" ht="18" x14ac:dyDescent="0.3">
      <c r="A82" s="81">
        <v>1474637</v>
      </c>
      <c r="B82" s="82">
        <v>2</v>
      </c>
      <c r="C82" s="82" t="s">
        <v>2</v>
      </c>
      <c r="D82" s="83">
        <v>49.079099999999997</v>
      </c>
      <c r="E82" s="83">
        <v>3</v>
      </c>
      <c r="F82" s="83">
        <v>1.75</v>
      </c>
      <c r="G82" s="83" t="s">
        <v>140</v>
      </c>
      <c r="H82" s="83">
        <v>15.1875</v>
      </c>
      <c r="I82" s="83" t="s">
        <v>140</v>
      </c>
      <c r="J82" s="83">
        <v>25.1875</v>
      </c>
      <c r="K82" s="84" t="s">
        <v>64</v>
      </c>
      <c r="L82" s="82" t="s">
        <v>180</v>
      </c>
      <c r="M82" s="82" t="s">
        <v>102</v>
      </c>
      <c r="N82" s="82" t="s">
        <v>146</v>
      </c>
      <c r="O82" s="82"/>
      <c r="P82" s="85" t="s">
        <v>8</v>
      </c>
      <c r="Q82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2" s="85" t="s">
        <v>139</v>
      </c>
      <c r="S82" s="85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54.5</v>
      </c>
      <c r="T82" s="85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85">
        <f>'Cumulative BOM'!$T82*'Cumulative BOM'!$S82</f>
        <v>7848</v>
      </c>
      <c r="V82" s="86">
        <f>'Cumulative BOM'!$J82*'Cumulative BOM'!$D82</f>
        <v>1236.17983125</v>
      </c>
      <c r="W82" s="85">
        <f>(QUOTIENT('Cumulative BOM'!$S82, MIN('Cumulative BOM'!$D82,'Cumulative BOM'!$J82)))*(QUOTIENT('Cumulative BOM'!$T82,MAX('Cumulative BOM'!$D82,'Cumulative BOM'!$J82)))</f>
        <v>4</v>
      </c>
      <c r="X82" s="86">
        <f>ROUNDUP('Cumulative BOM'!$B82/'Cumulative BOM'!$W82*2,0)/2</f>
        <v>0.5</v>
      </c>
      <c r="Y82" s="86">
        <f>(VLOOKUP('Cumulative BOM'!$C82,'Sheet Metal Std'!$M$2:$N$16,2))*'Cumulative BOM'!$S82*'Cumulative BOM'!$T82*'Cumulative BOM'!$X82*0.28</f>
        <v>86.249520000000004</v>
      </c>
    </row>
    <row r="83" spans="1:25" s="40" customFormat="1" ht="18" x14ac:dyDescent="0.3">
      <c r="A83" s="91">
        <v>1520135</v>
      </c>
      <c r="B83" s="92">
        <v>1</v>
      </c>
      <c r="C83" s="92" t="s">
        <v>4</v>
      </c>
      <c r="D83" s="93">
        <v>137.28299999999999</v>
      </c>
      <c r="E83" s="93" t="s">
        <v>140</v>
      </c>
      <c r="F83" s="93" t="s">
        <v>140</v>
      </c>
      <c r="G83" s="93" t="s">
        <v>140</v>
      </c>
      <c r="H83" s="93">
        <v>10.983000000000001</v>
      </c>
      <c r="I83" s="93" t="s">
        <v>140</v>
      </c>
      <c r="J83" s="93">
        <v>10.983000000000001</v>
      </c>
      <c r="K83" s="92" t="s">
        <v>93</v>
      </c>
      <c r="L83" s="92" t="s">
        <v>148</v>
      </c>
      <c r="M83" s="92" t="s">
        <v>145</v>
      </c>
      <c r="N83" s="92" t="s">
        <v>146</v>
      </c>
      <c r="O83" s="92" t="s">
        <v>138</v>
      </c>
      <c r="P83" s="94" t="s">
        <v>8</v>
      </c>
      <c r="Q83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3" s="94" t="s">
        <v>139</v>
      </c>
      <c r="S83" s="94">
        <f>IF(AND('Cumulative BOM'!$P83="G90 Grade SS50", 'Cumulative BOM'!$C83="18GA"), 50,IF(AND('Cumulative BOM'!$P83="G90 Grade SS50", 'Cumulative BOM'!$C83&lt;&gt;"18GA"), 54.5,
IF(AND('Cumulative BOM'!$P83="316 Stainless Steel 2B", 'Cumulative BOM'!$C83="18GA"), 60,IF(AND('Cumulative BOM'!$P83="316 Stainless Steel 2B", 'Cumulative BOM'!$C83&lt;&gt;"18GA"), 30,
IF('Cumulative BOM'!$P83="316L Stainless Steel #3",60,
IF(AND('Cumulative BOM'!$P83="304-2B Stainless Steel",'Cumulative BOM'!$C83="14GA",'Cumulative BOM'!$J83&lt;=29.75),29.75,IF(AND('Cumulative BOM'!$P83="304-2B Stainless Steel",'Cumulative BOM'!$C83="14GA",'Cumulative BOM'!$J83&gt;29.75),60,
IF('Cumulative BOM'!$J83&lt;=30,30,IF(AND('Cumulative BOM'!$J83&gt;30,'Cumulative BOM'!$J83&lt;=60),60)))))))))</f>
        <v>50</v>
      </c>
      <c r="T83" s="94">
        <f>IF('Cumulative BOM'!$P83="G90 Grade SS50",IF('Cumulative BOM'!$D83&lt;=144,144,IF(AND('Cumulative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BOM'!$D83&lt;=240),240,0))))),IF('Cumulative BOM'!$D83&lt;=120,120,IF(AND('Cumulative BOM'!$D83&gt;120,'Cumulative BOM'!$D83&lt;=144),144,IF(AND('Cumulative BOM'!$D83&gt;144,'Cumulative BOM'!$D83&lt;=168),168,IF(AND('Cumulative BOM'!$D83&gt;168,'Cumulative BOM'!$D83&lt;=192),192,IF(AND('Cumulative BOM'!$D83&gt;192,'Cumulative BOM'!$D83&lt;=216),216, IF(AND('Cumulative BOM'!$D83&gt;216,'Cumulative BOM'!$D83&lt;=240),240,0)))))))</f>
        <v>144</v>
      </c>
      <c r="U83" s="94">
        <f>'Cumulative BOM'!$T83*'Cumulative BOM'!$S83</f>
        <v>7200</v>
      </c>
      <c r="V83" s="95">
        <f>'Cumulative BOM'!$J83*'Cumulative BOM'!$D83</f>
        <v>1507.7791889999999</v>
      </c>
      <c r="W83" s="94">
        <f>(QUOTIENT('Cumulative BOM'!$S83, MIN('Cumulative BOM'!$D83,'Cumulative BOM'!$J83)))*(QUOTIENT('Cumulative BOM'!$T83,MAX('Cumulative BOM'!$D83,'Cumulative BOM'!$J83)))</f>
        <v>4</v>
      </c>
      <c r="X83" s="95">
        <f>ROUNDUP('Cumulative BOM'!$B83/'Cumulative BOM'!$W83*2,0)/2</f>
        <v>0.5</v>
      </c>
      <c r="Y83" s="95">
        <f>(VLOOKUP('Cumulative BOM'!$C83,'Sheet Metal Std'!$M$2:$N$16,2))*'Cumulative BOM'!$S83*'Cumulative BOM'!$T83*'Cumulative BOM'!$X83*0.28</f>
        <v>52.012800000000006</v>
      </c>
    </row>
    <row r="84" spans="1:25" s="40" customFormat="1" ht="18" x14ac:dyDescent="0.3">
      <c r="A84" s="91">
        <v>1511059</v>
      </c>
      <c r="B84" s="92">
        <v>1</v>
      </c>
      <c r="C84" s="92" t="s">
        <v>4</v>
      </c>
      <c r="D84" s="93">
        <v>137.28299999999999</v>
      </c>
      <c r="E84" s="93" t="s">
        <v>140</v>
      </c>
      <c r="F84" s="93" t="s">
        <v>140</v>
      </c>
      <c r="G84" s="93" t="s">
        <v>140</v>
      </c>
      <c r="H84" s="93">
        <v>20.796500000000002</v>
      </c>
      <c r="I84" s="93" t="s">
        <v>140</v>
      </c>
      <c r="J84" s="93">
        <v>20.796500000000002</v>
      </c>
      <c r="K84" s="92" t="s">
        <v>93</v>
      </c>
      <c r="L84" s="92" t="s">
        <v>148</v>
      </c>
      <c r="M84" s="92" t="s">
        <v>145</v>
      </c>
      <c r="N84" s="92" t="s">
        <v>146</v>
      </c>
      <c r="O84" s="92"/>
      <c r="P84" s="94" t="s">
        <v>8</v>
      </c>
      <c r="Q84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4" s="94" t="s">
        <v>139</v>
      </c>
      <c r="S84" s="94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50</v>
      </c>
      <c r="T84" s="94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144</v>
      </c>
      <c r="U84" s="94">
        <f>'Cumulative BOM'!$T84*'Cumulative BOM'!$S84</f>
        <v>7200</v>
      </c>
      <c r="V84" s="95">
        <f>'Cumulative BOM'!$J84*'Cumulative BOM'!$D84</f>
        <v>2855.0059095000001</v>
      </c>
      <c r="W84" s="94">
        <f>(QUOTIENT('Cumulative BOM'!$S84, MIN('Cumulative BOM'!$D84,'Cumulative BOM'!$J84)))*(QUOTIENT('Cumulative BOM'!$T84,MAX('Cumulative BOM'!$D84,'Cumulative BOM'!$J84)))</f>
        <v>2</v>
      </c>
      <c r="X84" s="95">
        <f>ROUNDUP('Cumulative BOM'!$B84/'Cumulative BOM'!$W84*2,0)/2</f>
        <v>0.5</v>
      </c>
      <c r="Y84" s="95">
        <f>(VLOOKUP('Cumulative BOM'!$C84,'Sheet Metal Std'!$M$2:$N$16,2))*'Cumulative BOM'!$S84*'Cumulative BOM'!$T84*'Cumulative BOM'!$X84*0.28</f>
        <v>52.012800000000006</v>
      </c>
    </row>
    <row r="85" spans="1:25" s="40" customFormat="1" ht="18" x14ac:dyDescent="0.3">
      <c r="A85" s="91">
        <v>1528581</v>
      </c>
      <c r="B85" s="92">
        <v>1</v>
      </c>
      <c r="C85" s="92" t="s">
        <v>4</v>
      </c>
      <c r="D85" s="93">
        <v>137.28299999999999</v>
      </c>
      <c r="E85" s="93" t="s">
        <v>140</v>
      </c>
      <c r="F85" s="93" t="s">
        <v>140</v>
      </c>
      <c r="G85" s="93" t="s">
        <v>140</v>
      </c>
      <c r="H85" s="93">
        <v>34.35</v>
      </c>
      <c r="I85" s="93" t="s">
        <v>140</v>
      </c>
      <c r="J85" s="93">
        <v>34.35</v>
      </c>
      <c r="K85" s="92" t="s">
        <v>93</v>
      </c>
      <c r="L85" s="92" t="s">
        <v>181</v>
      </c>
      <c r="M85" s="92" t="s">
        <v>145</v>
      </c>
      <c r="N85" s="92" t="s">
        <v>146</v>
      </c>
      <c r="O85" s="92"/>
      <c r="P85" s="94" t="s">
        <v>8</v>
      </c>
      <c r="Q85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5" s="94" t="s">
        <v>139</v>
      </c>
      <c r="S85" s="94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50</v>
      </c>
      <c r="T85" s="94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144</v>
      </c>
      <c r="U85" s="94">
        <f>'Cumulative BOM'!$T85*'Cumulative BOM'!$S85</f>
        <v>7200</v>
      </c>
      <c r="V85" s="95">
        <f>'Cumulative BOM'!$J85*'Cumulative BOM'!$D85</f>
        <v>4715.6710499999999</v>
      </c>
      <c r="W85" s="94">
        <f>(QUOTIENT('Cumulative BOM'!$S85, MIN('Cumulative BOM'!$D85,'Cumulative BOM'!$J85)))*(QUOTIENT('Cumulative BOM'!$T85,MAX('Cumulative BOM'!$D85,'Cumulative BOM'!$J85)))</f>
        <v>1</v>
      </c>
      <c r="X85" s="95">
        <f>ROUNDUP('Cumulative BOM'!$B85/'Cumulative BOM'!$W85*2,0)/2</f>
        <v>1</v>
      </c>
      <c r="Y85" s="95">
        <f>(VLOOKUP('Cumulative BOM'!$C85,'Sheet Metal Std'!$M$2:$N$16,2))*'Cumulative BOM'!$S85*'Cumulative BOM'!$T85*'Cumulative BOM'!$X85*0.28</f>
        <v>104.02560000000001</v>
      </c>
    </row>
    <row r="86" spans="1:25" s="40" customFormat="1" ht="18" x14ac:dyDescent="0.3">
      <c r="A86" s="91">
        <v>1511057</v>
      </c>
      <c r="B86" s="92">
        <v>1</v>
      </c>
      <c r="C86" s="92" t="s">
        <v>4</v>
      </c>
      <c r="D86" s="93">
        <v>137.28299999999999</v>
      </c>
      <c r="E86" s="93" t="s">
        <v>140</v>
      </c>
      <c r="F86" s="93" t="s">
        <v>140</v>
      </c>
      <c r="G86" s="93" t="s">
        <v>140</v>
      </c>
      <c r="H86" s="93">
        <v>16.0016</v>
      </c>
      <c r="I86" s="93" t="s">
        <v>140</v>
      </c>
      <c r="J86" s="93">
        <v>16.0016</v>
      </c>
      <c r="K86" s="92" t="s">
        <v>93</v>
      </c>
      <c r="L86" s="92" t="s">
        <v>182</v>
      </c>
      <c r="M86" s="92" t="s">
        <v>145</v>
      </c>
      <c r="N86" s="92" t="s">
        <v>146</v>
      </c>
      <c r="O86" s="92" t="s">
        <v>138</v>
      </c>
      <c r="P86" s="94" t="s">
        <v>8</v>
      </c>
      <c r="Q86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6" s="94" t="s">
        <v>139</v>
      </c>
      <c r="S86" s="94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50</v>
      </c>
      <c r="T86" s="94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144</v>
      </c>
      <c r="U86" s="94">
        <f>'Cumulative BOM'!$T86*'Cumulative BOM'!$S86</f>
        <v>7200</v>
      </c>
      <c r="V86" s="95">
        <f>'Cumulative BOM'!$J86*'Cumulative BOM'!$D86</f>
        <v>2196.7476527999997</v>
      </c>
      <c r="W86" s="94">
        <f>(QUOTIENT('Cumulative BOM'!$S86, MIN('Cumulative BOM'!$D86,'Cumulative BOM'!$J86)))*(QUOTIENT('Cumulative BOM'!$T86,MAX('Cumulative BOM'!$D86,'Cumulative BOM'!$J86)))</f>
        <v>3</v>
      </c>
      <c r="X86" s="95">
        <f>ROUNDUP('Cumulative BOM'!$B86/'Cumulative BOM'!$W86*2,0)/2</f>
        <v>0.5</v>
      </c>
      <c r="Y86" s="95">
        <f>(VLOOKUP('Cumulative BOM'!$C86,'Sheet Metal Std'!$M$2:$N$16,2))*'Cumulative BOM'!$S86*'Cumulative BOM'!$T86*'Cumulative BOM'!$X86*0.28</f>
        <v>52.012800000000006</v>
      </c>
    </row>
    <row r="87" spans="1:25" s="40" customFormat="1" ht="18" x14ac:dyDescent="0.3">
      <c r="A87" s="77"/>
      <c r="B87" s="78"/>
      <c r="C87" s="78"/>
      <c r="D87" s="79"/>
      <c r="E87" s="79"/>
      <c r="F87" s="79"/>
      <c r="G87" s="79"/>
      <c r="H87" s="79"/>
      <c r="I87" s="79"/>
      <c r="J87" s="79"/>
      <c r="K87" s="78"/>
      <c r="L87" s="80" t="s">
        <v>147</v>
      </c>
      <c r="M87" s="78"/>
      <c r="N87" s="78"/>
      <c r="O87" s="78"/>
      <c r="P87" s="64"/>
      <c r="Q87" s="64"/>
      <c r="R87" s="64"/>
      <c r="S87" s="64"/>
      <c r="T87" s="64"/>
      <c r="U87" s="64"/>
      <c r="V87" s="64"/>
      <c r="W87" s="64"/>
      <c r="X87" s="64"/>
      <c r="Y87" s="64"/>
    </row>
    <row r="88" spans="1:25" s="40" customFormat="1" ht="18" x14ac:dyDescent="0.3">
      <c r="A88" s="74">
        <v>1473890</v>
      </c>
      <c r="B88" s="75">
        <v>1</v>
      </c>
      <c r="C88" s="75" t="s">
        <v>1</v>
      </c>
      <c r="D88" s="76">
        <v>168.6644</v>
      </c>
      <c r="E88" s="76">
        <v>3</v>
      </c>
      <c r="F88" s="76">
        <v>1.75</v>
      </c>
      <c r="G88" s="76" t="s">
        <v>140</v>
      </c>
      <c r="H88" s="76">
        <v>8</v>
      </c>
      <c r="I88" s="76" t="s">
        <v>140</v>
      </c>
      <c r="J88" s="76">
        <v>18.5</v>
      </c>
      <c r="K88" s="75" t="s">
        <v>62</v>
      </c>
      <c r="L88" s="75" t="s">
        <v>183</v>
      </c>
      <c r="M88" s="75" t="s">
        <v>102</v>
      </c>
      <c r="N88" s="75" t="s">
        <v>147</v>
      </c>
      <c r="O88" s="75"/>
      <c r="P88" s="66" t="s">
        <v>8</v>
      </c>
      <c r="Q88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88" s="66" t="s">
        <v>139</v>
      </c>
      <c r="S88" s="66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66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192</v>
      </c>
      <c r="U88" s="66">
        <f>'Cumulative BOM'!$T88*'Cumulative BOM'!$S88</f>
        <v>10464</v>
      </c>
      <c r="V88" s="69">
        <f>'Cumulative BOM'!$J88*'Cumulative BOM'!$D88</f>
        <v>3120.2914000000001</v>
      </c>
      <c r="W88" s="66">
        <f>(QUOTIENT('Cumulative BOM'!$S88, MIN('Cumulative BOM'!$D88,'Cumulative BOM'!$J88)))*(QUOTIENT('Cumulative BOM'!$T88,MAX('Cumulative BOM'!$D88,'Cumulative BOM'!$J88)))</f>
        <v>2</v>
      </c>
      <c r="X88" s="69">
        <f>ROUNDUP('Cumulative BOM'!$B88/'Cumulative BOM'!$W88*2,0)/2</f>
        <v>0.5</v>
      </c>
      <c r="Y88" s="69">
        <f>(VLOOKUP('Cumulative BOM'!$C88,'Sheet Metal Std'!$M$2:$N$16,2))*'Cumulative BOM'!$S88*'Cumulative BOM'!$T88*'Cumulative BOM'!$X88*0.28</f>
        <v>158.80166399999999</v>
      </c>
    </row>
    <row r="89" spans="1:25" s="40" customFormat="1" ht="18" x14ac:dyDescent="0.3">
      <c r="A89" s="81">
        <v>1473917</v>
      </c>
      <c r="B89" s="82">
        <v>1</v>
      </c>
      <c r="C89" s="82" t="s">
        <v>2</v>
      </c>
      <c r="D89" s="83">
        <v>56.53</v>
      </c>
      <c r="E89" s="83">
        <v>3</v>
      </c>
      <c r="F89" s="83">
        <v>1.75</v>
      </c>
      <c r="G89" s="83" t="s">
        <v>140</v>
      </c>
      <c r="H89" s="83">
        <v>15.25</v>
      </c>
      <c r="I89" s="83" t="s">
        <v>140</v>
      </c>
      <c r="J89" s="83">
        <v>25.75</v>
      </c>
      <c r="K89" s="82" t="s">
        <v>62</v>
      </c>
      <c r="L89" s="82" t="s">
        <v>184</v>
      </c>
      <c r="M89" s="82" t="s">
        <v>102</v>
      </c>
      <c r="N89" s="82" t="s">
        <v>147</v>
      </c>
      <c r="O89" s="82"/>
      <c r="P89" s="85" t="s">
        <v>8</v>
      </c>
      <c r="Q89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89" s="85" t="s">
        <v>139</v>
      </c>
      <c r="S89" s="85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85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144</v>
      </c>
      <c r="U89" s="85">
        <f>'Cumulative BOM'!$T89*'Cumulative BOM'!$S89</f>
        <v>7848</v>
      </c>
      <c r="V89" s="86">
        <f>'Cumulative BOM'!$J89*'Cumulative BOM'!$D89</f>
        <v>1455.6475</v>
      </c>
      <c r="W89" s="85">
        <f>(QUOTIENT('Cumulative BOM'!$S89, MIN('Cumulative BOM'!$D89,'Cumulative BOM'!$J89)))*(QUOTIENT('Cumulative BOM'!$T89,MAX('Cumulative BOM'!$D89,'Cumulative BOM'!$J89)))</f>
        <v>4</v>
      </c>
      <c r="X89" s="86">
        <f>ROUNDUP('Cumulative BOM'!$B89/'Cumulative BOM'!$W89*2,0)/2</f>
        <v>0.5</v>
      </c>
      <c r="Y89" s="86">
        <f>(VLOOKUP('Cumulative BOM'!$C89,'Sheet Metal Std'!$M$2:$N$16,2))*'Cumulative BOM'!$S89*'Cumulative BOM'!$T89*'Cumulative BOM'!$X89*0.28</f>
        <v>86.249520000000004</v>
      </c>
    </row>
    <row r="90" spans="1:25" s="40" customFormat="1" ht="18" x14ac:dyDescent="0.3">
      <c r="A90" s="81">
        <v>1473914</v>
      </c>
      <c r="B90" s="82">
        <v>1</v>
      </c>
      <c r="C90" s="82" t="s">
        <v>2</v>
      </c>
      <c r="D90" s="83">
        <v>57.51</v>
      </c>
      <c r="E90" s="83">
        <v>3</v>
      </c>
      <c r="F90" s="83">
        <v>1.75</v>
      </c>
      <c r="G90" s="83" t="s">
        <v>140</v>
      </c>
      <c r="H90" s="83">
        <v>15.25</v>
      </c>
      <c r="I90" s="83" t="s">
        <v>140</v>
      </c>
      <c r="J90" s="83">
        <v>25.75</v>
      </c>
      <c r="K90" s="82" t="s">
        <v>62</v>
      </c>
      <c r="L90" s="82" t="s">
        <v>184</v>
      </c>
      <c r="M90" s="82" t="s">
        <v>102</v>
      </c>
      <c r="N90" s="82" t="s">
        <v>147</v>
      </c>
      <c r="O90" s="82"/>
      <c r="P90" s="85" t="s">
        <v>8</v>
      </c>
      <c r="Q90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85" t="s">
        <v>139</v>
      </c>
      <c r="S90" s="85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85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85">
        <f>'Cumulative BOM'!$T90*'Cumulative BOM'!$S90</f>
        <v>7848</v>
      </c>
      <c r="V90" s="86">
        <f>'Cumulative BOM'!$J90*'Cumulative BOM'!$D90</f>
        <v>1480.8824999999999</v>
      </c>
      <c r="W90" s="85">
        <f>(QUOTIENT('Cumulative BOM'!$S90, MIN('Cumulative BOM'!$D90,'Cumulative BOM'!$J90)))*(QUOTIENT('Cumulative BOM'!$T90,MAX('Cumulative BOM'!$D90,'Cumulative BOM'!$J90)))</f>
        <v>4</v>
      </c>
      <c r="X90" s="86">
        <f>ROUNDUP('Cumulative BOM'!$B90/'Cumulative BOM'!$W90*2,0)/2</f>
        <v>0.5</v>
      </c>
      <c r="Y90" s="86">
        <f>(VLOOKUP('Cumulative BOM'!$C90,'Sheet Metal Std'!$M$2:$N$16,2))*'Cumulative BOM'!$S90*'Cumulative BOM'!$T90*'Cumulative BOM'!$X90*0.28</f>
        <v>86.249520000000004</v>
      </c>
    </row>
    <row r="91" spans="1:25" s="40" customFormat="1" ht="18" x14ac:dyDescent="0.3">
      <c r="A91" s="81">
        <v>1473911</v>
      </c>
      <c r="B91" s="82">
        <v>1</v>
      </c>
      <c r="C91" s="82" t="s">
        <v>2</v>
      </c>
      <c r="D91" s="83">
        <v>58.48</v>
      </c>
      <c r="E91" s="83">
        <v>3</v>
      </c>
      <c r="F91" s="83">
        <v>1.75</v>
      </c>
      <c r="G91" s="83" t="s">
        <v>140</v>
      </c>
      <c r="H91" s="83">
        <v>15.25</v>
      </c>
      <c r="I91" s="83" t="s">
        <v>140</v>
      </c>
      <c r="J91" s="83">
        <v>25.75</v>
      </c>
      <c r="K91" s="82" t="s">
        <v>62</v>
      </c>
      <c r="L91" s="82" t="s">
        <v>184</v>
      </c>
      <c r="M91" s="82" t="s">
        <v>102</v>
      </c>
      <c r="N91" s="82" t="s">
        <v>147</v>
      </c>
      <c r="O91" s="82"/>
      <c r="P91" s="85" t="s">
        <v>8</v>
      </c>
      <c r="Q91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85" t="s">
        <v>139</v>
      </c>
      <c r="S91" s="85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85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85">
        <f>'Cumulative BOM'!$T91*'Cumulative BOM'!$S91</f>
        <v>7848</v>
      </c>
      <c r="V91" s="86">
        <f>'Cumulative BOM'!$J91*'Cumulative BOM'!$D91</f>
        <v>1505.86</v>
      </c>
      <c r="W91" s="85">
        <f>(QUOTIENT('Cumulative BOM'!$S91, MIN('Cumulative BOM'!$D91,'Cumulative BOM'!$J91)))*(QUOTIENT('Cumulative BOM'!$T91,MAX('Cumulative BOM'!$D91,'Cumulative BOM'!$J91)))</f>
        <v>4</v>
      </c>
      <c r="X91" s="86">
        <f>ROUNDUP('Cumulative BOM'!$B91/'Cumulative BOM'!$W91*2,0)/2</f>
        <v>0.5</v>
      </c>
      <c r="Y91" s="86">
        <f>(VLOOKUP('Cumulative BOM'!$C91,'Sheet Metal Std'!$M$2:$N$16,2))*'Cumulative BOM'!$S91*'Cumulative BOM'!$T91*'Cumulative BOM'!$X91*0.28</f>
        <v>86.249520000000004</v>
      </c>
    </row>
    <row r="92" spans="1:25" s="40" customFormat="1" ht="18" x14ac:dyDescent="0.3">
      <c r="A92" s="81">
        <v>1473908</v>
      </c>
      <c r="B92" s="82">
        <v>1</v>
      </c>
      <c r="C92" s="82" t="s">
        <v>2</v>
      </c>
      <c r="D92" s="83">
        <v>59.46</v>
      </c>
      <c r="E92" s="83">
        <v>3</v>
      </c>
      <c r="F92" s="83">
        <v>1.75</v>
      </c>
      <c r="G92" s="83" t="s">
        <v>140</v>
      </c>
      <c r="H92" s="83">
        <v>15.25</v>
      </c>
      <c r="I92" s="83" t="s">
        <v>140</v>
      </c>
      <c r="J92" s="83">
        <v>25.75</v>
      </c>
      <c r="K92" s="82" t="s">
        <v>62</v>
      </c>
      <c r="L92" s="82" t="s">
        <v>184</v>
      </c>
      <c r="M92" s="82" t="s">
        <v>102</v>
      </c>
      <c r="N92" s="82" t="s">
        <v>147</v>
      </c>
      <c r="O92" s="82"/>
      <c r="P92" s="85" t="s">
        <v>8</v>
      </c>
      <c r="Q92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85" t="s">
        <v>139</v>
      </c>
      <c r="S92" s="85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85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85">
        <f>'Cumulative BOM'!$T92*'Cumulative BOM'!$S92</f>
        <v>7848</v>
      </c>
      <c r="V92" s="86">
        <f>'Cumulative BOM'!$J92*'Cumulative BOM'!$D92</f>
        <v>1531.095</v>
      </c>
      <c r="W92" s="85">
        <f>(QUOTIENT('Cumulative BOM'!$S92, MIN('Cumulative BOM'!$D92,'Cumulative BOM'!$J92)))*(QUOTIENT('Cumulative BOM'!$T92,MAX('Cumulative BOM'!$D92,'Cumulative BOM'!$J92)))</f>
        <v>4</v>
      </c>
      <c r="X92" s="86">
        <f>ROUNDUP('Cumulative BOM'!$B92/'Cumulative BOM'!$W92*2,0)/2</f>
        <v>0.5</v>
      </c>
      <c r="Y92" s="86">
        <f>(VLOOKUP('Cumulative BOM'!$C92,'Sheet Metal Std'!$M$2:$N$16,2))*'Cumulative BOM'!$S92*'Cumulative BOM'!$T92*'Cumulative BOM'!$X92*0.28</f>
        <v>86.249520000000004</v>
      </c>
    </row>
    <row r="93" spans="1:25" s="40" customFormat="1" ht="18" x14ac:dyDescent="0.3">
      <c r="A93" s="81">
        <v>1473905</v>
      </c>
      <c r="B93" s="82">
        <v>1</v>
      </c>
      <c r="C93" s="82" t="s">
        <v>2</v>
      </c>
      <c r="D93" s="83">
        <v>60.43</v>
      </c>
      <c r="E93" s="83">
        <v>3</v>
      </c>
      <c r="F93" s="83">
        <v>1.75</v>
      </c>
      <c r="G93" s="83" t="s">
        <v>140</v>
      </c>
      <c r="H93" s="83">
        <v>15.25</v>
      </c>
      <c r="I93" s="83" t="s">
        <v>140</v>
      </c>
      <c r="J93" s="83">
        <v>25.75</v>
      </c>
      <c r="K93" s="82" t="s">
        <v>62</v>
      </c>
      <c r="L93" s="82" t="s">
        <v>184</v>
      </c>
      <c r="M93" s="82" t="s">
        <v>102</v>
      </c>
      <c r="N93" s="82" t="s">
        <v>147</v>
      </c>
      <c r="O93" s="82"/>
      <c r="P93" s="85" t="s">
        <v>8</v>
      </c>
      <c r="Q93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85" t="s">
        <v>139</v>
      </c>
      <c r="S93" s="85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85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85">
        <f>'Cumulative BOM'!$T93*'Cumulative BOM'!$S93</f>
        <v>7848</v>
      </c>
      <c r="V93" s="86">
        <f>'Cumulative BOM'!$J93*'Cumulative BOM'!$D93</f>
        <v>1556.0725</v>
      </c>
      <c r="W93" s="85">
        <f>(QUOTIENT('Cumulative BOM'!$S93, MIN('Cumulative BOM'!$D93,'Cumulative BOM'!$J93)))*(QUOTIENT('Cumulative BOM'!$T93,MAX('Cumulative BOM'!$D93,'Cumulative BOM'!$J93)))</f>
        <v>4</v>
      </c>
      <c r="X93" s="86">
        <f>ROUNDUP('Cumulative BOM'!$B93/'Cumulative BOM'!$W93*2,0)/2</f>
        <v>0.5</v>
      </c>
      <c r="Y93" s="86">
        <f>(VLOOKUP('Cumulative BOM'!$C93,'Sheet Metal Std'!$M$2:$N$16,2))*'Cumulative BOM'!$S93*'Cumulative BOM'!$T93*'Cumulative BOM'!$X93*0.28</f>
        <v>86.249520000000004</v>
      </c>
    </row>
    <row r="94" spans="1:25" s="40" customFormat="1" ht="18" x14ac:dyDescent="0.3">
      <c r="A94" s="74">
        <v>1473884</v>
      </c>
      <c r="B94" s="75">
        <v>1</v>
      </c>
      <c r="C94" s="75" t="s">
        <v>1</v>
      </c>
      <c r="D94" s="76">
        <v>174.0446</v>
      </c>
      <c r="E94" s="76">
        <v>3</v>
      </c>
      <c r="F94" s="76">
        <v>1.75</v>
      </c>
      <c r="G94" s="76" t="s">
        <v>140</v>
      </c>
      <c r="H94" s="76">
        <v>8</v>
      </c>
      <c r="I94" s="76" t="s">
        <v>140</v>
      </c>
      <c r="J94" s="76">
        <v>18</v>
      </c>
      <c r="K94" s="90" t="s">
        <v>64</v>
      </c>
      <c r="L94" s="75" t="s">
        <v>183</v>
      </c>
      <c r="M94" s="75" t="s">
        <v>102</v>
      </c>
      <c r="N94" s="75" t="s">
        <v>147</v>
      </c>
      <c r="O94" s="75"/>
      <c r="P94" s="66" t="s">
        <v>8</v>
      </c>
      <c r="Q94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94" s="66" t="s">
        <v>139</v>
      </c>
      <c r="S94" s="66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66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192</v>
      </c>
      <c r="U94" s="66">
        <f>'Cumulative BOM'!$T94*'Cumulative BOM'!$S94</f>
        <v>10464</v>
      </c>
      <c r="V94" s="69">
        <f>'Cumulative BOM'!$J94*'Cumulative BOM'!$D94</f>
        <v>3132.8027999999999</v>
      </c>
      <c r="W94" s="66">
        <f>(QUOTIENT('Cumulative BOM'!$S94, MIN('Cumulative BOM'!$D94,'Cumulative BOM'!$J94)))*(QUOTIENT('Cumulative BOM'!$T94,MAX('Cumulative BOM'!$D94,'Cumulative BOM'!$J94)))</f>
        <v>3</v>
      </c>
      <c r="X94" s="69">
        <f>ROUNDUP('Cumulative BOM'!$B94/'Cumulative BOM'!$W94*2,0)/2</f>
        <v>0.5</v>
      </c>
      <c r="Y94" s="69">
        <f>(VLOOKUP('Cumulative BOM'!$C94,'Sheet Metal Std'!$M$2:$N$16,2))*'Cumulative BOM'!$S94*'Cumulative BOM'!$T94*'Cumulative BOM'!$X94*0.28</f>
        <v>158.80166399999999</v>
      </c>
    </row>
    <row r="95" spans="1:25" s="40" customFormat="1" ht="18" x14ac:dyDescent="0.3">
      <c r="A95" s="81">
        <v>1474044</v>
      </c>
      <c r="B95" s="82">
        <v>1</v>
      </c>
      <c r="C95" s="82" t="s">
        <v>2</v>
      </c>
      <c r="D95" s="83">
        <v>69.235399999999998</v>
      </c>
      <c r="E95" s="83">
        <v>3</v>
      </c>
      <c r="F95" s="83" t="s">
        <v>140</v>
      </c>
      <c r="G95" s="83" t="s">
        <v>140</v>
      </c>
      <c r="H95" s="83">
        <v>15.1875</v>
      </c>
      <c r="I95" s="83" t="s">
        <v>140</v>
      </c>
      <c r="J95" s="83">
        <v>25.1875</v>
      </c>
      <c r="K95" s="84" t="s">
        <v>64</v>
      </c>
      <c r="L95" s="82" t="s">
        <v>180</v>
      </c>
      <c r="M95" s="82" t="s">
        <v>102</v>
      </c>
      <c r="N95" s="82" t="s">
        <v>147</v>
      </c>
      <c r="O95" s="82"/>
      <c r="P95" s="85" t="s">
        <v>8</v>
      </c>
      <c r="Q95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85" t="s">
        <v>139</v>
      </c>
      <c r="S95" s="85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85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85">
        <f>'Cumulative BOM'!$T95*'Cumulative BOM'!$S95</f>
        <v>7848</v>
      </c>
      <c r="V95" s="86">
        <f>'Cumulative BOM'!$J95*'Cumulative BOM'!$D95</f>
        <v>1743.8666375</v>
      </c>
      <c r="W95" s="85">
        <f>(QUOTIENT('Cumulative BOM'!$S95, MIN('Cumulative BOM'!$D95,'Cumulative BOM'!$J95)))*(QUOTIENT('Cumulative BOM'!$T95,MAX('Cumulative BOM'!$D95,'Cumulative BOM'!$J95)))</f>
        <v>4</v>
      </c>
      <c r="X95" s="86">
        <f>ROUNDUP('Cumulative BOM'!$B95/'Cumulative BOM'!$W95*2,0)/2</f>
        <v>0.5</v>
      </c>
      <c r="Y95" s="86">
        <f>(VLOOKUP('Cumulative BOM'!$C95,'Sheet Metal Std'!$M$2:$N$16,2))*'Cumulative BOM'!$S95*'Cumulative BOM'!$T95*'Cumulative BOM'!$X95*0.28</f>
        <v>86.249520000000004</v>
      </c>
    </row>
    <row r="96" spans="1:25" s="40" customFormat="1" ht="18" x14ac:dyDescent="0.3">
      <c r="A96" s="81">
        <v>1474041</v>
      </c>
      <c r="B96" s="82">
        <v>1</v>
      </c>
      <c r="C96" s="82" t="s">
        <v>2</v>
      </c>
      <c r="D96" s="83">
        <v>70.205299999999994</v>
      </c>
      <c r="E96" s="83">
        <v>3</v>
      </c>
      <c r="F96" s="83" t="s">
        <v>140</v>
      </c>
      <c r="G96" s="83">
        <v>23.5</v>
      </c>
      <c r="H96" s="83">
        <v>15.1875</v>
      </c>
      <c r="I96" s="83" t="s">
        <v>140</v>
      </c>
      <c r="J96" s="83">
        <v>25.1875</v>
      </c>
      <c r="K96" s="84" t="s">
        <v>64</v>
      </c>
      <c r="L96" s="82" t="s">
        <v>180</v>
      </c>
      <c r="M96" s="82" t="s">
        <v>102</v>
      </c>
      <c r="N96" s="82" t="s">
        <v>147</v>
      </c>
      <c r="O96" s="82"/>
      <c r="P96" s="85" t="s">
        <v>8</v>
      </c>
      <c r="Q96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6" s="85" t="s">
        <v>139</v>
      </c>
      <c r="S96" s="85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85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144</v>
      </c>
      <c r="U96" s="85">
        <f>'Cumulative BOM'!$T96*'Cumulative BOM'!$S96</f>
        <v>7848</v>
      </c>
      <c r="V96" s="86">
        <f>'Cumulative BOM'!$J96*'Cumulative BOM'!$D96</f>
        <v>1768.2959937499998</v>
      </c>
      <c r="W96" s="85">
        <f>(QUOTIENT('Cumulative BOM'!$S96, MIN('Cumulative BOM'!$D96,'Cumulative BOM'!$J96)))*(QUOTIENT('Cumulative BOM'!$T96,MAX('Cumulative BOM'!$D96,'Cumulative BOM'!$J96)))</f>
        <v>4</v>
      </c>
      <c r="X96" s="86">
        <f>ROUNDUP('Cumulative BOM'!$B96/'Cumulative BOM'!$W96*2,0)/2</f>
        <v>0.5</v>
      </c>
      <c r="Y96" s="86">
        <f>(VLOOKUP('Cumulative BOM'!$C96,'Sheet Metal Std'!$M$2:$N$16,2))*'Cumulative BOM'!$S96*'Cumulative BOM'!$T96*'Cumulative BOM'!$X96*0.28</f>
        <v>86.249520000000004</v>
      </c>
    </row>
    <row r="97" spans="1:25" s="40" customFormat="1" ht="18" x14ac:dyDescent="0.3">
      <c r="A97" s="81">
        <v>1474657</v>
      </c>
      <c r="B97" s="82">
        <v>2</v>
      </c>
      <c r="C97" s="82" t="s">
        <v>2</v>
      </c>
      <c r="D97" s="83">
        <v>29.294</v>
      </c>
      <c r="E97" s="83">
        <v>3</v>
      </c>
      <c r="F97" s="83" t="s">
        <v>140</v>
      </c>
      <c r="G97" s="83" t="s">
        <v>140</v>
      </c>
      <c r="H97" s="83">
        <v>15.1875</v>
      </c>
      <c r="I97" s="83" t="s">
        <v>140</v>
      </c>
      <c r="J97" s="83">
        <v>25.1875</v>
      </c>
      <c r="K97" s="84" t="s">
        <v>64</v>
      </c>
      <c r="L97" s="82" t="s">
        <v>180</v>
      </c>
      <c r="M97" s="82" t="s">
        <v>102</v>
      </c>
      <c r="N97" s="82" t="s">
        <v>147</v>
      </c>
      <c r="O97" s="82"/>
      <c r="P97" s="85" t="s">
        <v>8</v>
      </c>
      <c r="Q97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7" s="85" t="s">
        <v>139</v>
      </c>
      <c r="S97" s="85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85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144</v>
      </c>
      <c r="U97" s="85">
        <f>'Cumulative BOM'!$T97*'Cumulative BOM'!$S97</f>
        <v>7848</v>
      </c>
      <c r="V97" s="86">
        <f>'Cumulative BOM'!$J97*'Cumulative BOM'!$D97</f>
        <v>737.842625</v>
      </c>
      <c r="W97" s="85">
        <f>(QUOTIENT('Cumulative BOM'!$S97, MIN('Cumulative BOM'!$D97,'Cumulative BOM'!$J97)))*(QUOTIENT('Cumulative BOM'!$T97,MAX('Cumulative BOM'!$D97,'Cumulative BOM'!$J97)))</f>
        <v>8</v>
      </c>
      <c r="X97" s="86">
        <f>ROUNDUP('Cumulative BOM'!$B97/'Cumulative BOM'!$W97*2,0)/2</f>
        <v>0.5</v>
      </c>
      <c r="Y97" s="86">
        <f>(VLOOKUP('Cumulative BOM'!$C97,'Sheet Metal Std'!$M$2:$N$16,2))*'Cumulative BOM'!$S97*'Cumulative BOM'!$T97*'Cumulative BOM'!$X97*0.28</f>
        <v>86.249520000000004</v>
      </c>
    </row>
    <row r="98" spans="1:25" s="40" customFormat="1" ht="18" x14ac:dyDescent="0.3">
      <c r="A98" s="81">
        <v>1474637</v>
      </c>
      <c r="B98" s="82">
        <v>2</v>
      </c>
      <c r="C98" s="82" t="s">
        <v>2</v>
      </c>
      <c r="D98" s="83">
        <v>49.079099999999997</v>
      </c>
      <c r="E98" s="83">
        <v>3</v>
      </c>
      <c r="F98" s="83">
        <v>1.75</v>
      </c>
      <c r="G98" s="83" t="s">
        <v>140</v>
      </c>
      <c r="H98" s="83">
        <v>15.1875</v>
      </c>
      <c r="I98" s="83" t="s">
        <v>140</v>
      </c>
      <c r="J98" s="83">
        <v>25.1875</v>
      </c>
      <c r="K98" s="84" t="s">
        <v>64</v>
      </c>
      <c r="L98" s="82" t="s">
        <v>185</v>
      </c>
      <c r="M98" s="82" t="s">
        <v>102</v>
      </c>
      <c r="N98" s="82" t="s">
        <v>147</v>
      </c>
      <c r="O98" s="82"/>
      <c r="P98" s="85" t="s">
        <v>8</v>
      </c>
      <c r="Q98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8" s="85" t="s">
        <v>139</v>
      </c>
      <c r="S98" s="85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85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144</v>
      </c>
      <c r="U98" s="85">
        <f>'Cumulative BOM'!$T98*'Cumulative BOM'!$S98</f>
        <v>7848</v>
      </c>
      <c r="V98" s="86">
        <f>'Cumulative BOM'!$J98*'Cumulative BOM'!$D98</f>
        <v>1236.17983125</v>
      </c>
      <c r="W98" s="85">
        <f>(QUOTIENT('Cumulative BOM'!$S98, MIN('Cumulative BOM'!$D98,'Cumulative BOM'!$J98)))*(QUOTIENT('Cumulative BOM'!$T98,MAX('Cumulative BOM'!$D98,'Cumulative BOM'!$J98)))</f>
        <v>4</v>
      </c>
      <c r="X98" s="86">
        <f>ROUNDUP('Cumulative BOM'!$B98/'Cumulative BOM'!$W98*2,0)/2</f>
        <v>0.5</v>
      </c>
      <c r="Y98" s="86">
        <f>(VLOOKUP('Cumulative BOM'!$C98,'Sheet Metal Std'!$M$2:$N$16,2))*'Cumulative BOM'!$S98*'Cumulative BOM'!$T98*'Cumulative BOM'!$X98*0.28</f>
        <v>86.249520000000004</v>
      </c>
    </row>
    <row r="99" spans="1:25" s="40" customFormat="1" ht="18" x14ac:dyDescent="0.3">
      <c r="A99" s="74">
        <v>1473923</v>
      </c>
      <c r="B99" s="75">
        <v>1</v>
      </c>
      <c r="C99" s="75" t="s">
        <v>1</v>
      </c>
      <c r="D99" s="76">
        <v>177.0061</v>
      </c>
      <c r="E99" s="76">
        <v>3</v>
      </c>
      <c r="F99" s="76">
        <v>1.75</v>
      </c>
      <c r="G99" s="76">
        <v>1</v>
      </c>
      <c r="H99" s="76">
        <v>8</v>
      </c>
      <c r="I99" s="76"/>
      <c r="J99" s="76">
        <v>18</v>
      </c>
      <c r="K99" s="90" t="s">
        <v>64</v>
      </c>
      <c r="L99" s="75" t="s">
        <v>183</v>
      </c>
      <c r="M99" s="75" t="s">
        <v>102</v>
      </c>
      <c r="N99" s="75" t="s">
        <v>147</v>
      </c>
      <c r="O99" s="75"/>
      <c r="P99" s="66" t="s">
        <v>8</v>
      </c>
      <c r="Q99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99" s="66" t="s">
        <v>139</v>
      </c>
      <c r="S99" s="66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66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192</v>
      </c>
      <c r="U99" s="66">
        <f>'Cumulative BOM'!$T99*'Cumulative BOM'!$S99</f>
        <v>10464</v>
      </c>
      <c r="V99" s="69">
        <f>'Cumulative BOM'!$J99*'Cumulative BOM'!$D99</f>
        <v>3186.1098000000002</v>
      </c>
      <c r="W99" s="66">
        <f>(QUOTIENT('Cumulative BOM'!$S99, MIN('Cumulative BOM'!$D99,'Cumulative BOM'!$J99)))*(QUOTIENT('Cumulative BOM'!$T99,MAX('Cumulative BOM'!$D99,'Cumulative BOM'!$J99)))</f>
        <v>3</v>
      </c>
      <c r="X99" s="69">
        <f>ROUNDUP('Cumulative BOM'!$B99/'Cumulative BOM'!$W99*2,0)/2</f>
        <v>0.5</v>
      </c>
      <c r="Y99" s="69">
        <f>(VLOOKUP('Cumulative BOM'!$C99,'Sheet Metal Std'!$M$2:$N$16,2))*'Cumulative BOM'!$S99*'Cumulative BOM'!$T99*'Cumulative BOM'!$X99*0.28</f>
        <v>158.80166399999999</v>
      </c>
    </row>
    <row r="100" spans="1:25" s="40" customFormat="1" ht="18" x14ac:dyDescent="0.3">
      <c r="A100" s="91">
        <v>1528204</v>
      </c>
      <c r="B100" s="92">
        <v>1</v>
      </c>
      <c r="C100" s="92" t="s">
        <v>4</v>
      </c>
      <c r="D100" s="93">
        <v>80.248000000000005</v>
      </c>
      <c r="E100" s="93" t="s">
        <v>140</v>
      </c>
      <c r="F100" s="93" t="s">
        <v>140</v>
      </c>
      <c r="G100" s="93" t="s">
        <v>140</v>
      </c>
      <c r="H100" s="93">
        <v>27.141999999999999</v>
      </c>
      <c r="I100" s="93" t="s">
        <v>140</v>
      </c>
      <c r="J100" s="93">
        <v>27.141999999999999</v>
      </c>
      <c r="K100" s="92" t="s">
        <v>93</v>
      </c>
      <c r="L100" s="92" t="s">
        <v>186</v>
      </c>
      <c r="M100" s="92" t="s">
        <v>145</v>
      </c>
      <c r="N100" s="92" t="s">
        <v>147</v>
      </c>
      <c r="O100" s="92"/>
      <c r="P100" s="94" t="s">
        <v>8</v>
      </c>
      <c r="Q100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0" s="94" t="s">
        <v>139</v>
      </c>
      <c r="S100" s="94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50</v>
      </c>
      <c r="T100" s="94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144</v>
      </c>
      <c r="U100" s="94">
        <f>'Cumulative BOM'!$T100*'Cumulative BOM'!$S100</f>
        <v>7200</v>
      </c>
      <c r="V100" s="95">
        <f>'Cumulative BOM'!$J100*'Cumulative BOM'!$D100</f>
        <v>2178.0912160000003</v>
      </c>
      <c r="W100" s="94">
        <f>(QUOTIENT('Cumulative BOM'!$S100, MIN('Cumulative BOM'!$D100,'Cumulative BOM'!$J100)))*(QUOTIENT('Cumulative BOM'!$T100,MAX('Cumulative BOM'!$D100,'Cumulative BOM'!$J100)))</f>
        <v>1</v>
      </c>
      <c r="X100" s="95">
        <f>ROUNDUP('Cumulative BOM'!$B100/'Cumulative BOM'!$W100*2,0)/2</f>
        <v>1</v>
      </c>
      <c r="Y100" s="95">
        <f>(VLOOKUP('Cumulative BOM'!$C100,'Sheet Metal Std'!$M$2:$N$16,2))*'Cumulative BOM'!$S100*'Cumulative BOM'!$T100*'Cumulative BOM'!$X100*0.28</f>
        <v>104.02560000000001</v>
      </c>
    </row>
    <row r="101" spans="1:25" s="40" customFormat="1" ht="18" x14ac:dyDescent="0.3">
      <c r="A101" s="91">
        <v>1511054</v>
      </c>
      <c r="B101" s="92">
        <v>1</v>
      </c>
      <c r="C101" s="92" t="s">
        <v>4</v>
      </c>
      <c r="D101" s="93">
        <v>137.28299999999999</v>
      </c>
      <c r="E101" s="93" t="s">
        <v>140</v>
      </c>
      <c r="F101" s="93" t="s">
        <v>140</v>
      </c>
      <c r="G101" s="93" t="s">
        <v>140</v>
      </c>
      <c r="H101" s="93">
        <v>16.000299999999999</v>
      </c>
      <c r="I101" s="93" t="s">
        <v>140</v>
      </c>
      <c r="J101" s="93">
        <v>16.000299999999999</v>
      </c>
      <c r="K101" s="92" t="s">
        <v>93</v>
      </c>
      <c r="L101" s="92" t="s">
        <v>148</v>
      </c>
      <c r="M101" s="92" t="s">
        <v>145</v>
      </c>
      <c r="N101" s="92" t="s">
        <v>147</v>
      </c>
      <c r="O101" s="92"/>
      <c r="P101" s="94" t="s">
        <v>8</v>
      </c>
      <c r="Q101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1" s="94" t="s">
        <v>139</v>
      </c>
      <c r="S101" s="94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50</v>
      </c>
      <c r="T101" s="94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94">
        <f>'Cumulative BOM'!$T101*'Cumulative BOM'!$S101</f>
        <v>7200</v>
      </c>
      <c r="V101" s="95">
        <f>'Cumulative BOM'!$J101*'Cumulative BOM'!$D101</f>
        <v>2196.5691848999995</v>
      </c>
      <c r="W101" s="94">
        <f>(QUOTIENT('Cumulative BOM'!$S101, MIN('Cumulative BOM'!$D101,'Cumulative BOM'!$J101)))*(QUOTIENT('Cumulative BOM'!$T101,MAX('Cumulative BOM'!$D101,'Cumulative BOM'!$J101)))</f>
        <v>3</v>
      </c>
      <c r="X101" s="95">
        <f>ROUNDUP('Cumulative BOM'!$B101/'Cumulative BOM'!$W101*2,0)/2</f>
        <v>0.5</v>
      </c>
      <c r="Y101" s="95">
        <f>(VLOOKUP('Cumulative BOM'!$C101,'Sheet Metal Std'!$M$2:$N$16,2))*'Cumulative BOM'!$S101*'Cumulative BOM'!$T101*'Cumulative BOM'!$X101*0.28</f>
        <v>52.012800000000006</v>
      </c>
    </row>
    <row r="102" spans="1:25" s="40" customFormat="1" ht="18" x14ac:dyDescent="0.3">
      <c r="A102" s="91">
        <v>1511045</v>
      </c>
      <c r="B102" s="92">
        <v>1</v>
      </c>
      <c r="C102" s="92" t="s">
        <v>4</v>
      </c>
      <c r="D102" s="93">
        <v>137.28299999999999</v>
      </c>
      <c r="E102" s="93" t="s">
        <v>140</v>
      </c>
      <c r="F102" s="93" t="s">
        <v>140</v>
      </c>
      <c r="G102" s="93" t="s">
        <v>140</v>
      </c>
      <c r="H102" s="93">
        <v>33.975099999999998</v>
      </c>
      <c r="I102" s="93" t="s">
        <v>140</v>
      </c>
      <c r="J102" s="93">
        <v>33.975099999999998</v>
      </c>
      <c r="K102" s="92" t="s">
        <v>93</v>
      </c>
      <c r="L102" s="92" t="s">
        <v>181</v>
      </c>
      <c r="M102" s="92" t="s">
        <v>145</v>
      </c>
      <c r="N102" s="92" t="s">
        <v>147</v>
      </c>
      <c r="O102" s="92" t="s">
        <v>138</v>
      </c>
      <c r="P102" s="94" t="s">
        <v>8</v>
      </c>
      <c r="Q102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2" s="94" t="s">
        <v>139</v>
      </c>
      <c r="S102" s="94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50</v>
      </c>
      <c r="T102" s="94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94">
        <f>'Cumulative BOM'!$T102*'Cumulative BOM'!$S102</f>
        <v>7200</v>
      </c>
      <c r="V102" s="95">
        <f>'Cumulative BOM'!$J102*'Cumulative BOM'!$D102</f>
        <v>4664.2036532999991</v>
      </c>
      <c r="W102" s="94">
        <f>(QUOTIENT('Cumulative BOM'!$S102, MIN('Cumulative BOM'!$D102,'Cumulative BOM'!$J102)))*(QUOTIENT('Cumulative BOM'!$T102,MAX('Cumulative BOM'!$D102,'Cumulative BOM'!$J102)))</f>
        <v>1</v>
      </c>
      <c r="X102" s="95">
        <f>ROUNDUP('Cumulative BOM'!$B102/'Cumulative BOM'!$W102*2,0)/2</f>
        <v>1</v>
      </c>
      <c r="Y102" s="95">
        <f>(VLOOKUP('Cumulative BOM'!$C102,'Sheet Metal Std'!$M$2:$N$16,2))*'Cumulative BOM'!$S102*'Cumulative BOM'!$T102*'Cumulative BOM'!$X102*0.28</f>
        <v>104.02560000000001</v>
      </c>
    </row>
    <row r="103" spans="1:25" s="40" customFormat="1" ht="18" x14ac:dyDescent="0.3">
      <c r="A103" s="77"/>
      <c r="B103" s="78"/>
      <c r="C103" s="78"/>
      <c r="D103" s="79"/>
      <c r="E103" s="79"/>
      <c r="F103" s="79"/>
      <c r="G103" s="79"/>
      <c r="H103" s="79"/>
      <c r="I103" s="79"/>
      <c r="J103" s="79"/>
      <c r="K103" s="80"/>
      <c r="L103" s="80" t="s">
        <v>207</v>
      </c>
      <c r="M103" s="78"/>
      <c r="N103" s="78"/>
      <c r="O103" s="78"/>
      <c r="P103" s="64"/>
      <c r="Q103" s="64"/>
      <c r="R103" s="64"/>
      <c r="S103" s="64"/>
      <c r="T103" s="64"/>
      <c r="U103" s="64"/>
      <c r="V103" s="64"/>
      <c r="W103" s="64"/>
      <c r="X103" s="64"/>
      <c r="Y103" s="64"/>
    </row>
    <row r="104" spans="1:25" s="40" customFormat="1" ht="18" x14ac:dyDescent="0.3">
      <c r="A104" s="74">
        <v>1473920</v>
      </c>
      <c r="B104" s="75">
        <v>1</v>
      </c>
      <c r="C104" s="75" t="s">
        <v>1</v>
      </c>
      <c r="D104" s="76">
        <v>177.0061</v>
      </c>
      <c r="E104" s="76">
        <v>3</v>
      </c>
      <c r="F104" s="76">
        <v>1.75</v>
      </c>
      <c r="G104" s="76">
        <v>24.514500000000002</v>
      </c>
      <c r="H104" s="76">
        <v>8</v>
      </c>
      <c r="I104" s="76" t="s">
        <v>140</v>
      </c>
      <c r="J104" s="76">
        <v>18</v>
      </c>
      <c r="K104" s="90" t="s">
        <v>64</v>
      </c>
      <c r="L104" s="75" t="s">
        <v>187</v>
      </c>
      <c r="M104" s="75" t="s">
        <v>102</v>
      </c>
      <c r="N104" s="75" t="s">
        <v>207</v>
      </c>
      <c r="O104" s="75"/>
      <c r="P104" s="66" t="s">
        <v>8</v>
      </c>
      <c r="Q104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04" s="66" t="s">
        <v>139</v>
      </c>
      <c r="S104" s="66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66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192</v>
      </c>
      <c r="U104" s="66">
        <f>'Cumulative BOM'!$T104*'Cumulative BOM'!$S104</f>
        <v>10464</v>
      </c>
      <c r="V104" s="69">
        <f>'Cumulative BOM'!$J104*'Cumulative BOM'!$D104</f>
        <v>3186.1098000000002</v>
      </c>
      <c r="W104" s="66">
        <f>(QUOTIENT('Cumulative BOM'!$S104, MIN('Cumulative BOM'!$D104,'Cumulative BOM'!$J104)))*(QUOTIENT('Cumulative BOM'!$T104,MAX('Cumulative BOM'!$D104,'Cumulative BOM'!$J104)))</f>
        <v>3</v>
      </c>
      <c r="X104" s="69">
        <f>ROUNDUP('Cumulative BOM'!$B104/'Cumulative BOM'!$W104*2,0)/2</f>
        <v>0.5</v>
      </c>
      <c r="Y104" s="69">
        <f>(VLOOKUP('Cumulative BOM'!$C104,'Sheet Metal Std'!$M$2:$N$16,2))*'Cumulative BOM'!$S104*'Cumulative BOM'!$T104*'Cumulative BOM'!$X104*0.28</f>
        <v>158.80166399999999</v>
      </c>
    </row>
    <row r="105" spans="1:25" s="40" customFormat="1" ht="18" x14ac:dyDescent="0.3">
      <c r="A105" s="81">
        <v>1473869</v>
      </c>
      <c r="B105" s="82">
        <v>1</v>
      </c>
      <c r="C105" s="82" t="s">
        <v>2</v>
      </c>
      <c r="D105" s="83">
        <v>63.34</v>
      </c>
      <c r="E105" s="83">
        <v>3</v>
      </c>
      <c r="F105" s="83">
        <v>1.75</v>
      </c>
      <c r="G105" s="83">
        <v>23.5</v>
      </c>
      <c r="H105" s="83">
        <v>16</v>
      </c>
      <c r="I105" s="83" t="s">
        <v>140</v>
      </c>
      <c r="J105" s="83">
        <v>26.5</v>
      </c>
      <c r="K105" s="82" t="s">
        <v>62</v>
      </c>
      <c r="L105" s="82" t="s">
        <v>188</v>
      </c>
      <c r="M105" s="82" t="s">
        <v>102</v>
      </c>
      <c r="N105" s="82" t="s">
        <v>207</v>
      </c>
      <c r="O105" s="82"/>
      <c r="P105" s="85" t="s">
        <v>8</v>
      </c>
      <c r="Q105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85" t="s">
        <v>139</v>
      </c>
      <c r="S105" s="85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85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85">
        <f>'Cumulative BOM'!$T105*'Cumulative BOM'!$S105</f>
        <v>7848</v>
      </c>
      <c r="V105" s="86">
        <f>'Cumulative BOM'!$J105*'Cumulative BOM'!$D105</f>
        <v>1678.51</v>
      </c>
      <c r="W105" s="85">
        <f>(QUOTIENT('Cumulative BOM'!$S105, MIN('Cumulative BOM'!$D105,'Cumulative BOM'!$J105)))*(QUOTIENT('Cumulative BOM'!$T105,MAX('Cumulative BOM'!$D105,'Cumulative BOM'!$J105)))</f>
        <v>4</v>
      </c>
      <c r="X105" s="86">
        <f>ROUNDUP('Cumulative BOM'!$B105/'Cumulative BOM'!$W105*2,0)/2</f>
        <v>0.5</v>
      </c>
      <c r="Y105" s="86">
        <f>(VLOOKUP('Cumulative BOM'!$C105,'Sheet Metal Std'!$M$2:$N$16,2))*'Cumulative BOM'!$S105*'Cumulative BOM'!$T105*'Cumulative BOM'!$X105*0.28</f>
        <v>86.249520000000004</v>
      </c>
    </row>
    <row r="106" spans="1:25" s="40" customFormat="1" ht="18" x14ac:dyDescent="0.3">
      <c r="A106" s="81">
        <v>1473866</v>
      </c>
      <c r="B106" s="82">
        <v>1</v>
      </c>
      <c r="C106" s="82" t="s">
        <v>2</v>
      </c>
      <c r="D106" s="83">
        <v>62.32</v>
      </c>
      <c r="E106" s="83">
        <v>3</v>
      </c>
      <c r="F106" s="83">
        <v>1.75</v>
      </c>
      <c r="G106" s="83" t="s">
        <v>140</v>
      </c>
      <c r="H106" s="83">
        <v>16</v>
      </c>
      <c r="I106" s="83" t="s">
        <v>140</v>
      </c>
      <c r="J106" s="83">
        <v>26.5</v>
      </c>
      <c r="K106" s="82" t="s">
        <v>62</v>
      </c>
      <c r="L106" s="82" t="s">
        <v>188</v>
      </c>
      <c r="M106" s="82" t="s">
        <v>102</v>
      </c>
      <c r="N106" s="82" t="s">
        <v>207</v>
      </c>
      <c r="O106" s="82"/>
      <c r="P106" s="85" t="s">
        <v>8</v>
      </c>
      <c r="Q106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85" t="s">
        <v>139</v>
      </c>
      <c r="S106" s="85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85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85">
        <f>'Cumulative BOM'!$T106*'Cumulative BOM'!$S106</f>
        <v>7848</v>
      </c>
      <c r="V106" s="86">
        <f>'Cumulative BOM'!$J106*'Cumulative BOM'!$D106</f>
        <v>1651.48</v>
      </c>
      <c r="W106" s="85">
        <f>(QUOTIENT('Cumulative BOM'!$S106, MIN('Cumulative BOM'!$D106,'Cumulative BOM'!$J106)))*(QUOTIENT('Cumulative BOM'!$T106,MAX('Cumulative BOM'!$D106,'Cumulative BOM'!$J106)))</f>
        <v>4</v>
      </c>
      <c r="X106" s="86">
        <f>ROUNDUP('Cumulative BOM'!$B106/'Cumulative BOM'!$W106*2,0)/2</f>
        <v>0.5</v>
      </c>
      <c r="Y106" s="86">
        <f>(VLOOKUP('Cumulative BOM'!$C106,'Sheet Metal Std'!$M$2:$N$16,2))*'Cumulative BOM'!$S106*'Cumulative BOM'!$T106*'Cumulative BOM'!$X106*0.28</f>
        <v>86.249520000000004</v>
      </c>
    </row>
    <row r="107" spans="1:25" s="40" customFormat="1" ht="18" x14ac:dyDescent="0.3">
      <c r="A107" s="81">
        <v>1473863</v>
      </c>
      <c r="B107" s="82">
        <v>1</v>
      </c>
      <c r="C107" s="82" t="s">
        <v>2</v>
      </c>
      <c r="D107" s="83">
        <v>61.54</v>
      </c>
      <c r="E107" s="83">
        <v>3</v>
      </c>
      <c r="F107" s="83">
        <v>1.75</v>
      </c>
      <c r="G107" s="83" t="s">
        <v>140</v>
      </c>
      <c r="H107" s="83">
        <v>12.25</v>
      </c>
      <c r="I107" s="83" t="s">
        <v>140</v>
      </c>
      <c r="J107" s="83">
        <v>22.75</v>
      </c>
      <c r="K107" s="82" t="s">
        <v>62</v>
      </c>
      <c r="L107" s="82" t="s">
        <v>188</v>
      </c>
      <c r="M107" s="82" t="s">
        <v>102</v>
      </c>
      <c r="N107" s="82" t="s">
        <v>207</v>
      </c>
      <c r="O107" s="82"/>
      <c r="P107" s="85" t="s">
        <v>8</v>
      </c>
      <c r="Q107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7" s="85" t="s">
        <v>139</v>
      </c>
      <c r="S107" s="85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85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144</v>
      </c>
      <c r="U107" s="85">
        <f>'Cumulative BOM'!$T107*'Cumulative BOM'!$S107</f>
        <v>7848</v>
      </c>
      <c r="V107" s="86">
        <f>'Cumulative BOM'!$J107*'Cumulative BOM'!$D107</f>
        <v>1400.0350000000001</v>
      </c>
      <c r="W107" s="85">
        <f>(QUOTIENT('Cumulative BOM'!$S107, MIN('Cumulative BOM'!$D107,'Cumulative BOM'!$J107)))*(QUOTIENT('Cumulative BOM'!$T107,MAX('Cumulative BOM'!$D107,'Cumulative BOM'!$J107)))</f>
        <v>4</v>
      </c>
      <c r="X107" s="86">
        <f>ROUNDUP('Cumulative BOM'!$B107/'Cumulative BOM'!$W107*2,0)/2</f>
        <v>0.5</v>
      </c>
      <c r="Y107" s="86">
        <f>(VLOOKUP('Cumulative BOM'!$C107,'Sheet Metal Std'!$M$2:$N$16,2))*'Cumulative BOM'!$S107*'Cumulative BOM'!$T107*'Cumulative BOM'!$X107*0.28</f>
        <v>86.249520000000004</v>
      </c>
    </row>
    <row r="108" spans="1:25" s="40" customFormat="1" ht="18" x14ac:dyDescent="0.3">
      <c r="A108" s="81">
        <v>1473860</v>
      </c>
      <c r="B108" s="82">
        <v>1</v>
      </c>
      <c r="C108" s="82" t="s">
        <v>2</v>
      </c>
      <c r="D108" s="83">
        <v>60.52</v>
      </c>
      <c r="E108" s="83">
        <v>3</v>
      </c>
      <c r="F108" s="83">
        <v>1.75</v>
      </c>
      <c r="G108" s="83" t="s">
        <v>140</v>
      </c>
      <c r="H108" s="83">
        <v>16</v>
      </c>
      <c r="I108" s="83" t="s">
        <v>140</v>
      </c>
      <c r="J108" s="83">
        <v>26.5</v>
      </c>
      <c r="K108" s="82" t="s">
        <v>62</v>
      </c>
      <c r="L108" s="82" t="s">
        <v>188</v>
      </c>
      <c r="M108" s="82" t="s">
        <v>102</v>
      </c>
      <c r="N108" s="82" t="s">
        <v>207</v>
      </c>
      <c r="O108" s="82"/>
      <c r="P108" s="85" t="s">
        <v>8</v>
      </c>
      <c r="Q108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8" s="85" t="s">
        <v>139</v>
      </c>
      <c r="S108" s="85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85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144</v>
      </c>
      <c r="U108" s="85">
        <f>'Cumulative BOM'!$T108*'Cumulative BOM'!$S108</f>
        <v>7848</v>
      </c>
      <c r="V108" s="86">
        <f>'Cumulative BOM'!$J108*'Cumulative BOM'!$D108</f>
        <v>1603.78</v>
      </c>
      <c r="W108" s="85">
        <f>(QUOTIENT('Cumulative BOM'!$S108, MIN('Cumulative BOM'!$D108,'Cumulative BOM'!$J108)))*(QUOTIENT('Cumulative BOM'!$T108,MAX('Cumulative BOM'!$D108,'Cumulative BOM'!$J108)))</f>
        <v>4</v>
      </c>
      <c r="X108" s="86">
        <f>ROUNDUP('Cumulative BOM'!$B108/'Cumulative BOM'!$W108*2,0)/2</f>
        <v>0.5</v>
      </c>
      <c r="Y108" s="86">
        <f>(VLOOKUP('Cumulative BOM'!$C108,'Sheet Metal Std'!$M$2:$N$16,2))*'Cumulative BOM'!$S108*'Cumulative BOM'!$T108*'Cumulative BOM'!$X108*0.28</f>
        <v>86.249520000000004</v>
      </c>
    </row>
    <row r="109" spans="1:25" s="40" customFormat="1" ht="18" x14ac:dyDescent="0.3">
      <c r="A109" s="81">
        <v>1473857</v>
      </c>
      <c r="B109" s="82">
        <v>1</v>
      </c>
      <c r="C109" s="82" t="s">
        <v>2</v>
      </c>
      <c r="D109" s="83">
        <v>59.5</v>
      </c>
      <c r="E109" s="83">
        <v>3</v>
      </c>
      <c r="F109" s="83">
        <v>1.75</v>
      </c>
      <c r="G109" s="83" t="s">
        <v>140</v>
      </c>
      <c r="H109" s="83">
        <v>16</v>
      </c>
      <c r="I109" s="83" t="s">
        <v>140</v>
      </c>
      <c r="J109" s="83">
        <v>26.5</v>
      </c>
      <c r="K109" s="82" t="s">
        <v>62</v>
      </c>
      <c r="L109" s="82" t="s">
        <v>188</v>
      </c>
      <c r="M109" s="82" t="s">
        <v>102</v>
      </c>
      <c r="N109" s="82" t="s">
        <v>207</v>
      </c>
      <c r="O109" s="82"/>
      <c r="P109" s="85" t="s">
        <v>8</v>
      </c>
      <c r="Q109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9" s="85" t="s">
        <v>139</v>
      </c>
      <c r="S109" s="85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85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144</v>
      </c>
      <c r="U109" s="85">
        <f>'Cumulative BOM'!$T109*'Cumulative BOM'!$S109</f>
        <v>7848</v>
      </c>
      <c r="V109" s="86">
        <f>'Cumulative BOM'!$J109*'Cumulative BOM'!$D109</f>
        <v>1576.75</v>
      </c>
      <c r="W109" s="85">
        <f>(QUOTIENT('Cumulative BOM'!$S109, MIN('Cumulative BOM'!$D109,'Cumulative BOM'!$J109)))*(QUOTIENT('Cumulative BOM'!$T109,MAX('Cumulative BOM'!$D109,'Cumulative BOM'!$J109)))</f>
        <v>4</v>
      </c>
      <c r="X109" s="86">
        <f>ROUNDUP('Cumulative BOM'!$B109/'Cumulative BOM'!$W109*2,0)/2</f>
        <v>0.5</v>
      </c>
      <c r="Y109" s="86">
        <f>(VLOOKUP('Cumulative BOM'!$C109,'Sheet Metal Std'!$M$2:$N$16,2))*'Cumulative BOM'!$S109*'Cumulative BOM'!$T109*'Cumulative BOM'!$X109*0.28</f>
        <v>86.249520000000004</v>
      </c>
    </row>
    <row r="110" spans="1:25" s="40" customFormat="1" ht="18" x14ac:dyDescent="0.3">
      <c r="A110" s="74">
        <v>1473820</v>
      </c>
      <c r="B110" s="75">
        <v>1</v>
      </c>
      <c r="C110" s="75" t="s">
        <v>1</v>
      </c>
      <c r="D110" s="76">
        <v>171.6259</v>
      </c>
      <c r="E110" s="76">
        <v>3</v>
      </c>
      <c r="F110" s="76">
        <v>1.75</v>
      </c>
      <c r="G110" s="76" t="s">
        <v>140</v>
      </c>
      <c r="H110" s="76">
        <v>8</v>
      </c>
      <c r="I110" s="76" t="s">
        <v>140</v>
      </c>
      <c r="J110" s="76">
        <v>18</v>
      </c>
      <c r="K110" s="90" t="s">
        <v>64</v>
      </c>
      <c r="L110" s="75" t="s">
        <v>187</v>
      </c>
      <c r="M110" s="75" t="s">
        <v>102</v>
      </c>
      <c r="N110" s="75" t="s">
        <v>207</v>
      </c>
      <c r="O110" s="75"/>
      <c r="P110" s="66" t="s">
        <v>8</v>
      </c>
      <c r="Q110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10" s="66" t="s">
        <v>139</v>
      </c>
      <c r="S110" s="66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66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192</v>
      </c>
      <c r="U110" s="66">
        <f>'Cumulative BOM'!$T110*'Cumulative BOM'!$S110</f>
        <v>10464</v>
      </c>
      <c r="V110" s="69">
        <f>'Cumulative BOM'!$J110*'Cumulative BOM'!$D110</f>
        <v>3089.2662</v>
      </c>
      <c r="W110" s="66">
        <f>(QUOTIENT('Cumulative BOM'!$S110, MIN('Cumulative BOM'!$D110,'Cumulative BOM'!$J110)))*(QUOTIENT('Cumulative BOM'!$T110,MAX('Cumulative BOM'!$D110,'Cumulative BOM'!$J110)))</f>
        <v>3</v>
      </c>
      <c r="X110" s="69">
        <f>ROUNDUP('Cumulative BOM'!$B110/'Cumulative BOM'!$W110*2,0)/2</f>
        <v>0.5</v>
      </c>
      <c r="Y110" s="69">
        <f>(VLOOKUP('Cumulative BOM'!$C110,'Sheet Metal Std'!$M$2:$N$16,2))*'Cumulative BOM'!$S110*'Cumulative BOM'!$T110*'Cumulative BOM'!$X110*0.28</f>
        <v>158.80166399999999</v>
      </c>
    </row>
    <row r="111" spans="1:25" s="40" customFormat="1" ht="18" x14ac:dyDescent="0.3">
      <c r="A111" s="81">
        <v>1473841</v>
      </c>
      <c r="B111" s="82">
        <v>1</v>
      </c>
      <c r="C111" s="82" t="s">
        <v>2</v>
      </c>
      <c r="D111" s="83">
        <v>170.85159999999999</v>
      </c>
      <c r="E111" s="83">
        <v>3</v>
      </c>
      <c r="F111" s="83">
        <v>1.75</v>
      </c>
      <c r="G111" s="83" t="s">
        <v>140</v>
      </c>
      <c r="H111" s="83">
        <v>12.125500000000001</v>
      </c>
      <c r="I111" s="83" t="s">
        <v>140</v>
      </c>
      <c r="J111" s="83">
        <v>22.625499999999999</v>
      </c>
      <c r="K111" s="82" t="s">
        <v>62</v>
      </c>
      <c r="L111" s="82" t="s">
        <v>187</v>
      </c>
      <c r="M111" s="82" t="s">
        <v>102</v>
      </c>
      <c r="N111" s="82" t="s">
        <v>207</v>
      </c>
      <c r="O111" s="82"/>
      <c r="P111" s="85" t="s">
        <v>8</v>
      </c>
      <c r="Q111" s="8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11" s="85" t="s">
        <v>139</v>
      </c>
      <c r="S111" s="85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54.5</v>
      </c>
      <c r="T111" s="85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192</v>
      </c>
      <c r="U111" s="85">
        <f>'Cumulative BOM'!$T111*'Cumulative BOM'!$S111</f>
        <v>10464</v>
      </c>
      <c r="V111" s="86">
        <f>'Cumulative BOM'!$J111*'Cumulative BOM'!$D111</f>
        <v>3865.6028757999998</v>
      </c>
      <c r="W111" s="85">
        <f>(QUOTIENT('Cumulative BOM'!$S111, MIN('Cumulative BOM'!$D111,'Cumulative BOM'!$J111)))*(QUOTIENT('Cumulative BOM'!$T111,MAX('Cumulative BOM'!$D111,'Cumulative BOM'!$J111)))</f>
        <v>2</v>
      </c>
      <c r="X111" s="86">
        <f>ROUNDUP('Cumulative BOM'!$B111/'Cumulative BOM'!$W111*2,0)/2</f>
        <v>0.5</v>
      </c>
      <c r="Y111" s="86">
        <f>(VLOOKUP('Cumulative BOM'!$C111,'Sheet Metal Std'!$M$2:$N$16,2))*'Cumulative BOM'!$S111*'Cumulative BOM'!$T111*'Cumulative BOM'!$X111*0.28</f>
        <v>114.99936000000001</v>
      </c>
    </row>
    <row r="112" spans="1:25" s="40" customFormat="1" ht="18" x14ac:dyDescent="0.3">
      <c r="A112" s="91">
        <v>1511056</v>
      </c>
      <c r="B112" s="92">
        <v>1</v>
      </c>
      <c r="C112" s="92" t="s">
        <v>4</v>
      </c>
      <c r="D112" s="93">
        <v>80.171000000000006</v>
      </c>
      <c r="E112" s="93" t="s">
        <v>140</v>
      </c>
      <c r="F112" s="93" t="s">
        <v>140</v>
      </c>
      <c r="G112" s="93" t="s">
        <v>140</v>
      </c>
      <c r="H112" s="93">
        <v>27.141999999999999</v>
      </c>
      <c r="I112" s="93" t="s">
        <v>140</v>
      </c>
      <c r="J112" s="93">
        <v>27.141999999999999</v>
      </c>
      <c r="K112" s="92" t="s">
        <v>93</v>
      </c>
      <c r="L112" s="92" t="s">
        <v>189</v>
      </c>
      <c r="M112" s="92" t="s">
        <v>145</v>
      </c>
      <c r="N112" s="92" t="s">
        <v>207</v>
      </c>
      <c r="O112" s="92"/>
      <c r="P112" s="94" t="s">
        <v>8</v>
      </c>
      <c r="Q112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94" t="s">
        <v>139</v>
      </c>
      <c r="S112" s="94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94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94">
        <f>'Cumulative BOM'!$T112*'Cumulative BOM'!$S112</f>
        <v>7200</v>
      </c>
      <c r="V112" s="95">
        <f>'Cumulative BOM'!$J112*'Cumulative BOM'!$D112</f>
        <v>2176.0012820000002</v>
      </c>
      <c r="W112" s="94">
        <f>(QUOTIENT('Cumulative BOM'!$S112, MIN('Cumulative BOM'!$D112,'Cumulative BOM'!$J112)))*(QUOTIENT('Cumulative BOM'!$T112,MAX('Cumulative BOM'!$D112,'Cumulative BOM'!$J112)))</f>
        <v>1</v>
      </c>
      <c r="X112" s="95">
        <f>ROUNDUP('Cumulative BOM'!$B112/'Cumulative BOM'!$W112*2,0)/2</f>
        <v>1</v>
      </c>
      <c r="Y112" s="95">
        <f>(VLOOKUP('Cumulative BOM'!$C112,'Sheet Metal Std'!$M$2:$N$16,2))*'Cumulative BOM'!$S112*'Cumulative BOM'!$T112*'Cumulative BOM'!$X112*0.28</f>
        <v>104.02560000000001</v>
      </c>
    </row>
    <row r="113" spans="1:25" s="40" customFormat="1" ht="18" x14ac:dyDescent="0.3">
      <c r="A113" s="91">
        <v>1511080</v>
      </c>
      <c r="B113" s="92">
        <v>1</v>
      </c>
      <c r="C113" s="92" t="s">
        <v>4</v>
      </c>
      <c r="D113" s="93">
        <v>137.28299999999999</v>
      </c>
      <c r="E113" s="93" t="s">
        <v>140</v>
      </c>
      <c r="F113" s="93" t="s">
        <v>140</v>
      </c>
      <c r="G113" s="93" t="s">
        <v>140</v>
      </c>
      <c r="H113" s="93">
        <v>20.192</v>
      </c>
      <c r="I113" s="93" t="s">
        <v>140</v>
      </c>
      <c r="J113" s="93">
        <v>20.192</v>
      </c>
      <c r="K113" s="92" t="s">
        <v>93</v>
      </c>
      <c r="L113" s="92" t="s">
        <v>190</v>
      </c>
      <c r="M113" s="92" t="s">
        <v>145</v>
      </c>
      <c r="N113" s="92" t="s">
        <v>207</v>
      </c>
      <c r="O113" s="92"/>
      <c r="P113" s="94" t="s">
        <v>8</v>
      </c>
      <c r="Q113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94" t="s">
        <v>139</v>
      </c>
      <c r="S113" s="94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94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94">
        <f>'Cumulative BOM'!$T113*'Cumulative BOM'!$S113</f>
        <v>7200</v>
      </c>
      <c r="V113" s="95">
        <f>'Cumulative BOM'!$J113*'Cumulative BOM'!$D113</f>
        <v>2772.0183359999996</v>
      </c>
      <c r="W113" s="94">
        <f>(QUOTIENT('Cumulative BOM'!$S113, MIN('Cumulative BOM'!$D113,'Cumulative BOM'!$J113)))*(QUOTIENT('Cumulative BOM'!$T113,MAX('Cumulative BOM'!$D113,'Cumulative BOM'!$J113)))</f>
        <v>2</v>
      </c>
      <c r="X113" s="95">
        <f>ROUNDUP('Cumulative BOM'!$B113/'Cumulative BOM'!$W113*2,0)/2</f>
        <v>0.5</v>
      </c>
      <c r="Y113" s="95">
        <f>(VLOOKUP('Cumulative BOM'!$C113,'Sheet Metal Std'!$M$2:$N$16,2))*'Cumulative BOM'!$S113*'Cumulative BOM'!$T113*'Cumulative BOM'!$X113*0.28</f>
        <v>52.012800000000006</v>
      </c>
    </row>
    <row r="114" spans="1:25" s="40" customFormat="1" ht="18" x14ac:dyDescent="0.3">
      <c r="A114" s="91">
        <v>1524575</v>
      </c>
      <c r="B114" s="92">
        <v>1</v>
      </c>
      <c r="C114" s="92" t="s">
        <v>4</v>
      </c>
      <c r="D114" s="93">
        <v>137.28299999999999</v>
      </c>
      <c r="E114" s="93" t="s">
        <v>140</v>
      </c>
      <c r="F114" s="93" t="s">
        <v>140</v>
      </c>
      <c r="G114" s="93" t="s">
        <v>140</v>
      </c>
      <c r="H114" s="93">
        <v>34.002000000000002</v>
      </c>
      <c r="I114" s="93" t="s">
        <v>140</v>
      </c>
      <c r="J114" s="93">
        <v>34.002000000000002</v>
      </c>
      <c r="K114" s="92" t="s">
        <v>93</v>
      </c>
      <c r="L114" s="92" t="s">
        <v>191</v>
      </c>
      <c r="M114" s="92" t="s">
        <v>145</v>
      </c>
      <c r="N114" s="92" t="s">
        <v>207</v>
      </c>
      <c r="O114" s="92" t="s">
        <v>138</v>
      </c>
      <c r="P114" s="94" t="s">
        <v>8</v>
      </c>
      <c r="Q114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94" t="s">
        <v>139</v>
      </c>
      <c r="S114" s="94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50</v>
      </c>
      <c r="T114" s="94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144</v>
      </c>
      <c r="U114" s="94">
        <f>'Cumulative BOM'!$T114*'Cumulative BOM'!$S114</f>
        <v>7200</v>
      </c>
      <c r="V114" s="95">
        <f>'Cumulative BOM'!$J114*'Cumulative BOM'!$D114</f>
        <v>4667.8965660000003</v>
      </c>
      <c r="W114" s="94">
        <f>(QUOTIENT('Cumulative BOM'!$S114, MIN('Cumulative BOM'!$D114,'Cumulative BOM'!$J114)))*(QUOTIENT('Cumulative BOM'!$T114,MAX('Cumulative BOM'!$D114,'Cumulative BOM'!$J114)))</f>
        <v>1</v>
      </c>
      <c r="X114" s="95">
        <f>ROUNDUP('Cumulative BOM'!$B114/'Cumulative BOM'!$W114*2,0)/2</f>
        <v>1</v>
      </c>
      <c r="Y114" s="95">
        <f>(VLOOKUP('Cumulative BOM'!$C114,'Sheet Metal Std'!$M$2:$N$16,2))*'Cumulative BOM'!$S114*'Cumulative BOM'!$T114*'Cumulative BOM'!$X114*0.28</f>
        <v>104.02560000000001</v>
      </c>
    </row>
    <row r="115" spans="1:25" s="40" customFormat="1" ht="18" x14ac:dyDescent="0.3">
      <c r="A115" s="77"/>
      <c r="B115" s="78"/>
      <c r="C115" s="78"/>
      <c r="D115" s="79"/>
      <c r="E115" s="79"/>
      <c r="F115" s="79"/>
      <c r="G115" s="79"/>
      <c r="H115" s="79"/>
      <c r="I115" s="79"/>
      <c r="J115" s="79"/>
      <c r="K115" s="78"/>
      <c r="L115" s="80" t="s">
        <v>208</v>
      </c>
      <c r="M115" s="78"/>
      <c r="N115" s="78"/>
      <c r="O115" s="78"/>
      <c r="P115" s="64"/>
      <c r="Q115" s="64"/>
      <c r="R115" s="64"/>
      <c r="S115" s="64"/>
      <c r="T115" s="64"/>
      <c r="U115" s="64"/>
      <c r="V115" s="64"/>
      <c r="W115" s="64"/>
      <c r="X115" s="64"/>
      <c r="Y115" s="64"/>
    </row>
    <row r="116" spans="1:25" s="40" customFormat="1" ht="18" x14ac:dyDescent="0.3">
      <c r="A116" s="81">
        <v>1473835</v>
      </c>
      <c r="B116" s="82">
        <v>1</v>
      </c>
      <c r="C116" s="82" t="s">
        <v>2</v>
      </c>
      <c r="D116" s="83">
        <v>168.8081</v>
      </c>
      <c r="E116" s="83">
        <v>3</v>
      </c>
      <c r="F116" s="83">
        <v>1.75</v>
      </c>
      <c r="G116" s="83" t="s">
        <v>140</v>
      </c>
      <c r="H116" s="83">
        <v>16</v>
      </c>
      <c r="I116" s="83" t="s">
        <v>140</v>
      </c>
      <c r="J116" s="83">
        <v>26.5</v>
      </c>
      <c r="K116" s="82" t="s">
        <v>62</v>
      </c>
      <c r="L116" s="82" t="s">
        <v>187</v>
      </c>
      <c r="M116" s="82" t="s">
        <v>102</v>
      </c>
      <c r="N116" s="82" t="s">
        <v>208</v>
      </c>
      <c r="O116" s="82"/>
      <c r="P116" s="85" t="s">
        <v>8</v>
      </c>
      <c r="Q116" s="8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16" s="85" t="s">
        <v>139</v>
      </c>
      <c r="S116" s="85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54.5</v>
      </c>
      <c r="T116" s="85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192</v>
      </c>
      <c r="U116" s="85">
        <f>'Cumulative BOM'!$T116*'Cumulative BOM'!$S116</f>
        <v>10464</v>
      </c>
      <c r="V116" s="86">
        <f>'Cumulative BOM'!$J116*'Cumulative BOM'!$D116</f>
        <v>4473.4146499999997</v>
      </c>
      <c r="W116" s="85">
        <f>(QUOTIENT('Cumulative BOM'!$S116, MIN('Cumulative BOM'!$D116,'Cumulative BOM'!$J116)))*(QUOTIENT('Cumulative BOM'!$T116,MAX('Cumulative BOM'!$D116,'Cumulative BOM'!$J116)))</f>
        <v>2</v>
      </c>
      <c r="X116" s="86">
        <f>ROUNDUP('Cumulative BOM'!$B116/'Cumulative BOM'!$W116*2,0)/2</f>
        <v>0.5</v>
      </c>
      <c r="Y116" s="86">
        <f>(VLOOKUP('Cumulative BOM'!$C116,'Sheet Metal Std'!$M$2:$N$16,2))*'Cumulative BOM'!$S116*'Cumulative BOM'!$T116*'Cumulative BOM'!$X116*0.28</f>
        <v>114.99936000000001</v>
      </c>
    </row>
    <row r="117" spans="1:25" s="40" customFormat="1" ht="18" x14ac:dyDescent="0.3">
      <c r="A117" s="81">
        <v>1473832</v>
      </c>
      <c r="B117" s="82">
        <v>1</v>
      </c>
      <c r="C117" s="82" t="s">
        <v>2</v>
      </c>
      <c r="D117" s="83">
        <v>167.78630000000001</v>
      </c>
      <c r="E117" s="83">
        <v>3</v>
      </c>
      <c r="F117" s="83">
        <v>1.75</v>
      </c>
      <c r="G117" s="83" t="s">
        <v>140</v>
      </c>
      <c r="H117" s="83">
        <v>16</v>
      </c>
      <c r="I117" s="83" t="s">
        <v>140</v>
      </c>
      <c r="J117" s="83">
        <v>26.5</v>
      </c>
      <c r="K117" s="82" t="s">
        <v>62</v>
      </c>
      <c r="L117" s="82" t="s">
        <v>187</v>
      </c>
      <c r="M117" s="82" t="s">
        <v>102</v>
      </c>
      <c r="N117" s="82" t="s">
        <v>208</v>
      </c>
      <c r="O117" s="82"/>
      <c r="P117" s="85" t="s">
        <v>8</v>
      </c>
      <c r="Q117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17" s="85" t="s">
        <v>139</v>
      </c>
      <c r="S117" s="85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54.5</v>
      </c>
      <c r="T117" s="85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168</v>
      </c>
      <c r="U117" s="85">
        <f>'Cumulative BOM'!$T117*'Cumulative BOM'!$S117</f>
        <v>9156</v>
      </c>
      <c r="V117" s="86">
        <f>'Cumulative BOM'!$J117*'Cumulative BOM'!$D117</f>
        <v>4446.3369499999999</v>
      </c>
      <c r="W117" s="85">
        <f>(QUOTIENT('Cumulative BOM'!$S117, MIN('Cumulative BOM'!$D117,'Cumulative BOM'!$J117)))*(QUOTIENT('Cumulative BOM'!$T117,MAX('Cumulative BOM'!$D117,'Cumulative BOM'!$J117)))</f>
        <v>2</v>
      </c>
      <c r="X117" s="86">
        <f>ROUNDUP('Cumulative BOM'!$B117/'Cumulative BOM'!$W117*2,0)/2</f>
        <v>0.5</v>
      </c>
      <c r="Y117" s="86">
        <f>(VLOOKUP('Cumulative BOM'!$C117,'Sheet Metal Std'!$M$2:$N$16,2))*'Cumulative BOM'!$S117*'Cumulative BOM'!$T117*'Cumulative BOM'!$X117*0.28</f>
        <v>100.62444000000001</v>
      </c>
    </row>
    <row r="118" spans="1:25" s="40" customFormat="1" ht="18" x14ac:dyDescent="0.3">
      <c r="A118" s="74">
        <v>1473786</v>
      </c>
      <c r="B118" s="75">
        <v>1</v>
      </c>
      <c r="C118" s="75" t="s">
        <v>1</v>
      </c>
      <c r="D118" s="76">
        <v>167.27539999999999</v>
      </c>
      <c r="E118" s="76">
        <v>3</v>
      </c>
      <c r="F118" s="76">
        <v>1.75</v>
      </c>
      <c r="G118" s="76" t="s">
        <v>140</v>
      </c>
      <c r="H118" s="76">
        <v>8</v>
      </c>
      <c r="I118" s="76" t="s">
        <v>140</v>
      </c>
      <c r="J118" s="76">
        <v>18.5</v>
      </c>
      <c r="K118" s="75" t="s">
        <v>62</v>
      </c>
      <c r="L118" s="75" t="s">
        <v>187</v>
      </c>
      <c r="M118" s="75" t="s">
        <v>102</v>
      </c>
      <c r="N118" s="75" t="s">
        <v>208</v>
      </c>
      <c r="O118" s="75"/>
      <c r="P118" s="66" t="s">
        <v>8</v>
      </c>
      <c r="Q11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8" s="66" t="s">
        <v>139</v>
      </c>
      <c r="S118" s="66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54.5</v>
      </c>
      <c r="T118" s="66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168</v>
      </c>
      <c r="U118" s="66">
        <f>'Cumulative BOM'!$T118*'Cumulative BOM'!$S118</f>
        <v>9156</v>
      </c>
      <c r="V118" s="69">
        <f>'Cumulative BOM'!$J118*'Cumulative BOM'!$D118</f>
        <v>3094.5949000000001</v>
      </c>
      <c r="W118" s="66">
        <f>(QUOTIENT('Cumulative BOM'!$S118, MIN('Cumulative BOM'!$D118,'Cumulative BOM'!$J118)))*(QUOTIENT('Cumulative BOM'!$T118,MAX('Cumulative BOM'!$D118,'Cumulative BOM'!$J118)))</f>
        <v>2</v>
      </c>
      <c r="X118" s="69">
        <f>ROUNDUP('Cumulative BOM'!$B118/'Cumulative BOM'!$W118*2,0)/2</f>
        <v>0.5</v>
      </c>
      <c r="Y118" s="69">
        <f>(VLOOKUP('Cumulative BOM'!$C118,'Sheet Metal Std'!$M$2:$N$16,2))*'Cumulative BOM'!$S118*'Cumulative BOM'!$T118*'Cumulative BOM'!$X118*0.28</f>
        <v>138.95145600000001</v>
      </c>
    </row>
    <row r="119" spans="1:25" s="40" customFormat="1" ht="18" x14ac:dyDescent="0.3">
      <c r="A119" s="81">
        <v>1474050</v>
      </c>
      <c r="B119" s="82">
        <v>1</v>
      </c>
      <c r="C119" s="82" t="s">
        <v>2</v>
      </c>
      <c r="D119" s="83">
        <v>60.474499999999999</v>
      </c>
      <c r="E119" s="83">
        <v>3</v>
      </c>
      <c r="F119" s="83" t="s">
        <v>140</v>
      </c>
      <c r="G119" s="83" t="s">
        <v>140</v>
      </c>
      <c r="H119" s="83">
        <v>15.1875</v>
      </c>
      <c r="I119" s="83" t="s">
        <v>140</v>
      </c>
      <c r="J119" s="83">
        <v>25.1875</v>
      </c>
      <c r="K119" s="84" t="s">
        <v>64</v>
      </c>
      <c r="L119" s="82" t="s">
        <v>192</v>
      </c>
      <c r="M119" s="82" t="s">
        <v>102</v>
      </c>
      <c r="N119" s="82" t="s">
        <v>208</v>
      </c>
      <c r="O119" s="82"/>
      <c r="P119" s="85" t="s">
        <v>8</v>
      </c>
      <c r="Q119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19" s="85" t="s">
        <v>139</v>
      </c>
      <c r="S119" s="85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54.5</v>
      </c>
      <c r="T119" s="85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144</v>
      </c>
      <c r="U119" s="85">
        <f>'Cumulative BOM'!$T119*'Cumulative BOM'!$S119</f>
        <v>7848</v>
      </c>
      <c r="V119" s="86">
        <f>'Cumulative BOM'!$J119*'Cumulative BOM'!$D119</f>
        <v>1523.20146875</v>
      </c>
      <c r="W119" s="85">
        <f>(QUOTIENT('Cumulative BOM'!$S119, MIN('Cumulative BOM'!$D119,'Cumulative BOM'!$J119)))*(QUOTIENT('Cumulative BOM'!$T119,MAX('Cumulative BOM'!$D119,'Cumulative BOM'!$J119)))</f>
        <v>4</v>
      </c>
      <c r="X119" s="86">
        <f>ROUNDUP('Cumulative BOM'!$B119/'Cumulative BOM'!$W119*2,0)/2</f>
        <v>0.5</v>
      </c>
      <c r="Y119" s="86">
        <f>(VLOOKUP('Cumulative BOM'!$C119,'Sheet Metal Std'!$M$2:$N$16,2))*'Cumulative BOM'!$S119*'Cumulative BOM'!$T119*'Cumulative BOM'!$X119*0.28</f>
        <v>86.249520000000004</v>
      </c>
    </row>
    <row r="120" spans="1:25" s="40" customFormat="1" ht="18" x14ac:dyDescent="0.3">
      <c r="A120" s="81">
        <v>1474047</v>
      </c>
      <c r="B120" s="82">
        <v>1</v>
      </c>
      <c r="C120" s="82" t="s">
        <v>2</v>
      </c>
      <c r="D120" s="83">
        <v>59.5047</v>
      </c>
      <c r="E120" s="83">
        <v>3</v>
      </c>
      <c r="F120" s="83" t="s">
        <v>140</v>
      </c>
      <c r="G120" s="83" t="s">
        <v>140</v>
      </c>
      <c r="H120" s="83">
        <v>15.1875</v>
      </c>
      <c r="I120" s="83" t="s">
        <v>140</v>
      </c>
      <c r="J120" s="83">
        <v>25.1875</v>
      </c>
      <c r="K120" s="84" t="s">
        <v>64</v>
      </c>
      <c r="L120" s="82" t="s">
        <v>192</v>
      </c>
      <c r="M120" s="82" t="s">
        <v>102</v>
      </c>
      <c r="N120" s="82" t="s">
        <v>208</v>
      </c>
      <c r="O120" s="82"/>
      <c r="P120" s="85" t="s">
        <v>8</v>
      </c>
      <c r="Q120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0" s="85" t="s">
        <v>139</v>
      </c>
      <c r="S120" s="85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54.5</v>
      </c>
      <c r="T120" s="85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85">
        <f>'Cumulative BOM'!$T120*'Cumulative BOM'!$S120</f>
        <v>7848</v>
      </c>
      <c r="V120" s="86">
        <f>'Cumulative BOM'!$J120*'Cumulative BOM'!$D120</f>
        <v>1498.7746312500001</v>
      </c>
      <c r="W120" s="85">
        <f>(QUOTIENT('Cumulative BOM'!$S120, MIN('Cumulative BOM'!$D120,'Cumulative BOM'!$J120)))*(QUOTIENT('Cumulative BOM'!$T120,MAX('Cumulative BOM'!$D120,'Cumulative BOM'!$J120)))</f>
        <v>4</v>
      </c>
      <c r="X120" s="86">
        <f>ROUNDUP('Cumulative BOM'!$B120/'Cumulative BOM'!$W120*2,0)/2</f>
        <v>0.5</v>
      </c>
      <c r="Y120" s="86">
        <f>(VLOOKUP('Cumulative BOM'!$C120,'Sheet Metal Std'!$M$2:$N$16,2))*'Cumulative BOM'!$S120*'Cumulative BOM'!$T120*'Cumulative BOM'!$X120*0.28</f>
        <v>86.249520000000004</v>
      </c>
    </row>
    <row r="121" spans="1:25" s="40" customFormat="1" ht="18" x14ac:dyDescent="0.3">
      <c r="A121" s="81">
        <v>1474657</v>
      </c>
      <c r="B121" s="82">
        <v>2</v>
      </c>
      <c r="C121" s="82" t="s">
        <v>2</v>
      </c>
      <c r="D121" s="83">
        <v>29.294</v>
      </c>
      <c r="E121" s="83">
        <v>3</v>
      </c>
      <c r="F121" s="83" t="s">
        <v>140</v>
      </c>
      <c r="G121" s="83" t="s">
        <v>140</v>
      </c>
      <c r="H121" s="83">
        <v>15.1875</v>
      </c>
      <c r="I121" s="83" t="s">
        <v>140</v>
      </c>
      <c r="J121" s="83">
        <v>25.1875</v>
      </c>
      <c r="K121" s="84" t="s">
        <v>64</v>
      </c>
      <c r="L121" s="82" t="s">
        <v>192</v>
      </c>
      <c r="M121" s="82" t="s">
        <v>102</v>
      </c>
      <c r="N121" s="82" t="s">
        <v>208</v>
      </c>
      <c r="O121" s="82"/>
      <c r="P121" s="85" t="s">
        <v>8</v>
      </c>
      <c r="Q121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1" s="85" t="s">
        <v>139</v>
      </c>
      <c r="S121" s="85">
        <f>IF(AND('Cumulative BOM'!$P121="G90 Grade SS50", 'Cumulative BOM'!$C121="18GA"), 50,IF(AND('Cumulative BOM'!$P121="G90 Grade SS50", 'Cumulative BOM'!$C121&lt;&gt;"18GA"), 54.5,
IF(AND('Cumulative BOM'!$P121="316 Stainless Steel 2B", 'Cumulative BOM'!$C121="18GA"), 60,IF(AND('Cumulative BOM'!$P121="316 Stainless Steel 2B", 'Cumulative BOM'!$C121&lt;&gt;"18GA"), 30,
IF('Cumulative BOM'!$P121="316L Stainless Steel #3",60,
IF(AND('Cumulative BOM'!$P121="304-2B Stainless Steel",'Cumulative BOM'!$C121="14GA",'Cumulative BOM'!$J121&lt;=29.75),29.75,IF(AND('Cumulative BOM'!$P121="304-2B Stainless Steel",'Cumulative BOM'!$C121="14GA",'Cumulative BOM'!$J121&gt;29.75),60,
IF('Cumulative BOM'!$J121&lt;=30,30,IF(AND('Cumulative BOM'!$J121&gt;30,'Cumulative BOM'!$J121&lt;=60),60)))))))))</f>
        <v>54.5</v>
      </c>
      <c r="T121" s="85">
        <f>IF('Cumulative BOM'!$P121="G90 Grade SS50",IF('Cumulative BOM'!$D121&lt;=144,144,IF(AND('Cumulative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BOM'!$D121&lt;=240),240,0))))),IF('Cumulative BOM'!$D121&lt;=120,120,IF(AND('Cumulative BOM'!$D121&gt;120,'Cumulative BOM'!$D121&lt;=144),144,IF(AND('Cumulative BOM'!$D121&gt;144,'Cumulative BOM'!$D121&lt;=168),168,IF(AND('Cumulative BOM'!$D121&gt;168,'Cumulative BOM'!$D121&lt;=192),192,IF(AND('Cumulative BOM'!$D121&gt;192,'Cumulative BOM'!$D121&lt;=216),216, IF(AND('Cumulative BOM'!$D121&gt;216,'Cumulative BOM'!$D121&lt;=240),240,0)))))))</f>
        <v>144</v>
      </c>
      <c r="U121" s="85">
        <f>'Cumulative BOM'!$T121*'Cumulative BOM'!$S121</f>
        <v>7848</v>
      </c>
      <c r="V121" s="86">
        <f>'Cumulative BOM'!$J121*'Cumulative BOM'!$D121</f>
        <v>737.842625</v>
      </c>
      <c r="W121" s="85">
        <f>(QUOTIENT('Cumulative BOM'!$S121, MIN('Cumulative BOM'!$D121,'Cumulative BOM'!$J121)))*(QUOTIENT('Cumulative BOM'!$T121,MAX('Cumulative BOM'!$D121,'Cumulative BOM'!$J121)))</f>
        <v>8</v>
      </c>
      <c r="X121" s="86">
        <f>ROUNDUP('Cumulative BOM'!$B121/'Cumulative BOM'!$W121*2,0)/2</f>
        <v>0.5</v>
      </c>
      <c r="Y121" s="86">
        <f>(VLOOKUP('Cumulative BOM'!$C121,'Sheet Metal Std'!$M$2:$N$16,2))*'Cumulative BOM'!$S121*'Cumulative BOM'!$T121*'Cumulative BOM'!$X121*0.28</f>
        <v>86.249520000000004</v>
      </c>
    </row>
    <row r="122" spans="1:25" s="40" customFormat="1" ht="18" x14ac:dyDescent="0.3">
      <c r="A122" s="81">
        <v>1474637</v>
      </c>
      <c r="B122" s="82">
        <v>2</v>
      </c>
      <c r="C122" s="82" t="s">
        <v>2</v>
      </c>
      <c r="D122" s="83">
        <v>49.079099999999997</v>
      </c>
      <c r="E122" s="83">
        <v>3</v>
      </c>
      <c r="F122" s="83">
        <v>1.75</v>
      </c>
      <c r="G122" s="83" t="s">
        <v>140</v>
      </c>
      <c r="H122" s="83">
        <v>15.1875</v>
      </c>
      <c r="I122" s="83" t="s">
        <v>140</v>
      </c>
      <c r="J122" s="83">
        <v>25.1875</v>
      </c>
      <c r="K122" s="84" t="s">
        <v>64</v>
      </c>
      <c r="L122" s="82" t="s">
        <v>192</v>
      </c>
      <c r="M122" s="82" t="s">
        <v>102</v>
      </c>
      <c r="N122" s="82" t="s">
        <v>208</v>
      </c>
      <c r="O122" s="82"/>
      <c r="P122" s="85" t="s">
        <v>8</v>
      </c>
      <c r="Q122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2" s="85" t="s">
        <v>139</v>
      </c>
      <c r="S122" s="85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85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144</v>
      </c>
      <c r="U122" s="85">
        <f>'Cumulative BOM'!$T122*'Cumulative BOM'!$S122</f>
        <v>7848</v>
      </c>
      <c r="V122" s="86">
        <f>'Cumulative BOM'!$J122*'Cumulative BOM'!$D122</f>
        <v>1236.17983125</v>
      </c>
      <c r="W122" s="85">
        <f>(QUOTIENT('Cumulative BOM'!$S122, MIN('Cumulative BOM'!$D122,'Cumulative BOM'!$J122)))*(QUOTIENT('Cumulative BOM'!$T122,MAX('Cumulative BOM'!$D122,'Cumulative BOM'!$J122)))</f>
        <v>4</v>
      </c>
      <c r="X122" s="86">
        <f>ROUNDUP('Cumulative BOM'!$B122/'Cumulative BOM'!$W122*2,0)/2</f>
        <v>0.5</v>
      </c>
      <c r="Y122" s="86">
        <f>(VLOOKUP('Cumulative BOM'!$C122,'Sheet Metal Std'!$M$2:$N$16,2))*'Cumulative BOM'!$S122*'Cumulative BOM'!$T122*'Cumulative BOM'!$X122*0.28</f>
        <v>86.249520000000004</v>
      </c>
    </row>
    <row r="123" spans="1:25" s="40" customFormat="1" ht="18" x14ac:dyDescent="0.3">
      <c r="A123" s="74">
        <v>1473817</v>
      </c>
      <c r="B123" s="75">
        <v>1</v>
      </c>
      <c r="C123" s="75" t="s">
        <v>1</v>
      </c>
      <c r="D123" s="76">
        <v>164.82480000000001</v>
      </c>
      <c r="E123" s="76">
        <v>3</v>
      </c>
      <c r="F123" s="76">
        <v>1.75</v>
      </c>
      <c r="G123" s="76" t="s">
        <v>140</v>
      </c>
      <c r="H123" s="76">
        <v>8</v>
      </c>
      <c r="I123" s="76" t="s">
        <v>140</v>
      </c>
      <c r="J123" s="76">
        <v>18</v>
      </c>
      <c r="K123" s="90" t="s">
        <v>64</v>
      </c>
      <c r="L123" s="75" t="s">
        <v>187</v>
      </c>
      <c r="M123" s="75" t="s">
        <v>102</v>
      </c>
      <c r="N123" s="75" t="s">
        <v>208</v>
      </c>
      <c r="O123" s="75"/>
      <c r="P123" s="66" t="s">
        <v>8</v>
      </c>
      <c r="Q123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66" t="s">
        <v>139</v>
      </c>
      <c r="S123" s="66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66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168</v>
      </c>
      <c r="U123" s="66">
        <f>'Cumulative BOM'!$T123*'Cumulative BOM'!$S123</f>
        <v>9156</v>
      </c>
      <c r="V123" s="69">
        <f>'Cumulative BOM'!$J123*'Cumulative BOM'!$D123</f>
        <v>2966.8464000000004</v>
      </c>
      <c r="W123" s="66">
        <f>(QUOTIENT('Cumulative BOM'!$S123, MIN('Cumulative BOM'!$D123,'Cumulative BOM'!$J123)))*(QUOTIENT('Cumulative BOM'!$T123,MAX('Cumulative BOM'!$D123,'Cumulative BOM'!$J123)))</f>
        <v>3</v>
      </c>
      <c r="X123" s="69">
        <f>ROUNDUP('Cumulative BOM'!$B123/'Cumulative BOM'!$W123*2,0)/2</f>
        <v>0.5</v>
      </c>
      <c r="Y123" s="69">
        <f>(VLOOKUP('Cumulative BOM'!$C123,'Sheet Metal Std'!$M$2:$N$16,2))*'Cumulative BOM'!$S123*'Cumulative BOM'!$T123*'Cumulative BOM'!$X123*0.28</f>
        <v>138.95145600000001</v>
      </c>
    </row>
    <row r="124" spans="1:25" s="40" customFormat="1" ht="18" x14ac:dyDescent="0.3">
      <c r="A124" s="91">
        <v>1511084</v>
      </c>
      <c r="B124" s="92">
        <v>1</v>
      </c>
      <c r="C124" s="92" t="s">
        <v>4</v>
      </c>
      <c r="D124" s="93">
        <v>137.28299999999999</v>
      </c>
      <c r="E124" s="93" t="s">
        <v>140</v>
      </c>
      <c r="F124" s="93" t="s">
        <v>140</v>
      </c>
      <c r="G124" s="93" t="s">
        <v>140</v>
      </c>
      <c r="H124" s="93">
        <v>25.9223</v>
      </c>
      <c r="I124" s="93" t="s">
        <v>140</v>
      </c>
      <c r="J124" s="93">
        <v>25.9223</v>
      </c>
      <c r="K124" s="92" t="s">
        <v>93</v>
      </c>
      <c r="L124" s="92" t="s">
        <v>190</v>
      </c>
      <c r="M124" s="92" t="s">
        <v>145</v>
      </c>
      <c r="N124" s="92" t="s">
        <v>208</v>
      </c>
      <c r="O124" s="92"/>
      <c r="P124" s="94" t="s">
        <v>8</v>
      </c>
      <c r="Q124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4" s="94" t="s">
        <v>139</v>
      </c>
      <c r="S124" s="94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50</v>
      </c>
      <c r="T124" s="94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144</v>
      </c>
      <c r="U124" s="94">
        <f>'Cumulative BOM'!$T124*'Cumulative BOM'!$S124</f>
        <v>7200</v>
      </c>
      <c r="V124" s="95">
        <f>'Cumulative BOM'!$J124*'Cumulative BOM'!$D124</f>
        <v>3558.6911108999998</v>
      </c>
      <c r="W124" s="94">
        <f>(QUOTIENT('Cumulative BOM'!$S124, MIN('Cumulative BOM'!$D124,'Cumulative BOM'!$J124)))*(QUOTIENT('Cumulative BOM'!$T124,MAX('Cumulative BOM'!$D124,'Cumulative BOM'!$J124)))</f>
        <v>1</v>
      </c>
      <c r="X124" s="95">
        <f>ROUNDUP('Cumulative BOM'!$B124/'Cumulative BOM'!$W124*2,0)/2</f>
        <v>1</v>
      </c>
      <c r="Y124" s="95">
        <f>(VLOOKUP('Cumulative BOM'!$C124,'Sheet Metal Std'!$M$2:$N$16,2))*'Cumulative BOM'!$S124*'Cumulative BOM'!$T124*'Cumulative BOM'!$X124*0.28</f>
        <v>104.02560000000001</v>
      </c>
    </row>
    <row r="125" spans="1:25" s="40" customFormat="1" ht="18" x14ac:dyDescent="0.3">
      <c r="A125" s="91">
        <v>1511058</v>
      </c>
      <c r="B125" s="92">
        <v>1</v>
      </c>
      <c r="C125" s="92" t="s">
        <v>4</v>
      </c>
      <c r="D125" s="93">
        <v>137.28299999999999</v>
      </c>
      <c r="E125" s="93" t="s">
        <v>140</v>
      </c>
      <c r="F125" s="93" t="s">
        <v>140</v>
      </c>
      <c r="G125" s="93" t="s">
        <v>140</v>
      </c>
      <c r="H125" s="93">
        <v>34.222999999999999</v>
      </c>
      <c r="I125" s="93" t="s">
        <v>140</v>
      </c>
      <c r="J125" s="93">
        <v>34.222999999999999</v>
      </c>
      <c r="K125" s="92" t="s">
        <v>93</v>
      </c>
      <c r="L125" s="92" t="s">
        <v>193</v>
      </c>
      <c r="M125" s="92" t="s">
        <v>145</v>
      </c>
      <c r="N125" s="92" t="s">
        <v>208</v>
      </c>
      <c r="O125" s="92"/>
      <c r="P125" s="94" t="s">
        <v>8</v>
      </c>
      <c r="Q125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5" s="94" t="s">
        <v>139</v>
      </c>
      <c r="S125" s="94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50</v>
      </c>
      <c r="T125" s="94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144</v>
      </c>
      <c r="U125" s="94">
        <f>'Cumulative BOM'!$T125*'Cumulative BOM'!$S125</f>
        <v>7200</v>
      </c>
      <c r="V125" s="95">
        <f>'Cumulative BOM'!$J125*'Cumulative BOM'!$D125</f>
        <v>4698.2361089999995</v>
      </c>
      <c r="W125" s="94">
        <f>(QUOTIENT('Cumulative BOM'!$S125, MIN('Cumulative BOM'!$D125,'Cumulative BOM'!$J125)))*(QUOTIENT('Cumulative BOM'!$T125,MAX('Cumulative BOM'!$D125,'Cumulative BOM'!$J125)))</f>
        <v>1</v>
      </c>
      <c r="X125" s="95">
        <f>ROUNDUP('Cumulative BOM'!$B125/'Cumulative BOM'!$W125*2,0)/2</f>
        <v>1</v>
      </c>
      <c r="Y125" s="95">
        <f>(VLOOKUP('Cumulative BOM'!$C125,'Sheet Metal Std'!$M$2:$N$16,2))*'Cumulative BOM'!$S125*'Cumulative BOM'!$T125*'Cumulative BOM'!$X125*0.28</f>
        <v>104.02560000000001</v>
      </c>
    </row>
    <row r="126" spans="1:25" s="40" customFormat="1" ht="18" x14ac:dyDescent="0.3">
      <c r="A126" s="91">
        <v>1520143</v>
      </c>
      <c r="B126" s="92">
        <v>1</v>
      </c>
      <c r="C126" s="92" t="s">
        <v>4</v>
      </c>
      <c r="D126" s="93">
        <v>137.28299999999999</v>
      </c>
      <c r="E126" s="93" t="s">
        <v>140</v>
      </c>
      <c r="F126" s="93" t="s">
        <v>140</v>
      </c>
      <c r="G126" s="93" t="s">
        <v>140</v>
      </c>
      <c r="H126" s="93">
        <v>16.114000000000001</v>
      </c>
      <c r="I126" s="93" t="s">
        <v>140</v>
      </c>
      <c r="J126" s="93">
        <v>16.114000000000001</v>
      </c>
      <c r="K126" s="92" t="s">
        <v>93</v>
      </c>
      <c r="L126" s="92" t="s">
        <v>190</v>
      </c>
      <c r="M126" s="92" t="s">
        <v>145</v>
      </c>
      <c r="N126" s="92" t="s">
        <v>208</v>
      </c>
      <c r="O126" s="92" t="s">
        <v>138</v>
      </c>
      <c r="P126" s="94" t="s">
        <v>8</v>
      </c>
      <c r="Q126" s="92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6" s="94" t="s">
        <v>139</v>
      </c>
      <c r="S126" s="94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50</v>
      </c>
      <c r="T126" s="94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144</v>
      </c>
      <c r="U126" s="94">
        <f>'Cumulative BOM'!$T126*'Cumulative BOM'!$S126</f>
        <v>7200</v>
      </c>
      <c r="V126" s="95">
        <f>'Cumulative BOM'!$J126*'Cumulative BOM'!$D126</f>
        <v>2212.1782619999999</v>
      </c>
      <c r="W126" s="94">
        <f>(QUOTIENT('Cumulative BOM'!$S126, MIN('Cumulative BOM'!$D126,'Cumulative BOM'!$J126)))*(QUOTIENT('Cumulative BOM'!$T126,MAX('Cumulative BOM'!$D126,'Cumulative BOM'!$J126)))</f>
        <v>3</v>
      </c>
      <c r="X126" s="95">
        <f>ROUNDUP('Cumulative BOM'!$B126/'Cumulative BOM'!$W126*2,0)/2</f>
        <v>0.5</v>
      </c>
      <c r="Y126" s="95">
        <f>(VLOOKUP('Cumulative BOM'!$C126,'Sheet Metal Std'!$M$2:$N$16,2))*'Cumulative BOM'!$S126*'Cumulative BOM'!$T126*'Cumulative BOM'!$X126*0.28</f>
        <v>52.012800000000006</v>
      </c>
    </row>
    <row r="127" spans="1:25" s="40" customFormat="1" ht="18" x14ac:dyDescent="0.3">
      <c r="A127" s="77"/>
      <c r="B127" s="78"/>
      <c r="C127" s="78"/>
      <c r="D127" s="79"/>
      <c r="E127" s="79"/>
      <c r="F127" s="79"/>
      <c r="G127" s="79"/>
      <c r="H127" s="79"/>
      <c r="I127" s="79"/>
      <c r="J127" s="79"/>
      <c r="K127" s="80"/>
      <c r="L127" s="80" t="s">
        <v>194</v>
      </c>
      <c r="M127" s="78"/>
      <c r="N127" s="78"/>
      <c r="O127" s="78"/>
      <c r="P127" s="64"/>
      <c r="Q127" s="64"/>
      <c r="R127" s="64"/>
      <c r="S127" s="64"/>
      <c r="T127" s="64"/>
      <c r="U127" s="64"/>
      <c r="V127" s="64"/>
      <c r="W127" s="64"/>
      <c r="X127" s="64"/>
      <c r="Y127" s="64"/>
    </row>
    <row r="128" spans="1:25" s="40" customFormat="1" ht="18" x14ac:dyDescent="0.3">
      <c r="A128" s="74">
        <v>1477125</v>
      </c>
      <c r="B128" s="75">
        <v>5</v>
      </c>
      <c r="C128" s="75" t="s">
        <v>1</v>
      </c>
      <c r="D128" s="76">
        <v>168</v>
      </c>
      <c r="E128" s="76" t="s">
        <v>61</v>
      </c>
      <c r="F128" s="76"/>
      <c r="G128" s="76"/>
      <c r="H128" s="76">
        <v>5</v>
      </c>
      <c r="I128" s="76">
        <v>3</v>
      </c>
      <c r="J128" s="76">
        <v>7.0860000000000003</v>
      </c>
      <c r="K128" s="75" t="s">
        <v>57</v>
      </c>
      <c r="L128" s="75" t="s">
        <v>108</v>
      </c>
      <c r="M128" s="75" t="s">
        <v>195</v>
      </c>
      <c r="N128" s="75" t="s">
        <v>65</v>
      </c>
      <c r="O128" s="75"/>
      <c r="P128" s="66" t="s">
        <v>8</v>
      </c>
      <c r="Q128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8" s="66"/>
      <c r="S128" s="66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66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66">
        <f>'Cumulative BOM'!$T128*'Cumulative BOM'!$S128</f>
        <v>9156</v>
      </c>
      <c r="V128" s="69">
        <f>'Cumulative BOM'!$J128*'Cumulative BOM'!$D128</f>
        <v>1190.4480000000001</v>
      </c>
      <c r="W128" s="66">
        <f>(QUOTIENT('Cumulative BOM'!$S128, MIN('Cumulative BOM'!$D128,'Cumulative BOM'!$J128)))*(QUOTIENT('Cumulative BOM'!$T128,MAX('Cumulative BOM'!$D128,'Cumulative BOM'!$J128)))</f>
        <v>7</v>
      </c>
      <c r="X128" s="69">
        <f>ROUNDUP('Cumulative BOM'!$B128/'Cumulative BOM'!$W128*2,0)/2</f>
        <v>1</v>
      </c>
      <c r="Y128" s="69">
        <f>(VLOOKUP('Cumulative BOM'!$C128,'Sheet Metal Std'!$M$2:$N$16,2))*'Cumulative BOM'!$S128*'Cumulative BOM'!$T128*'Cumulative BOM'!$X128*0.28</f>
        <v>277.90291200000001</v>
      </c>
    </row>
    <row r="129" spans="1:25" s="40" customFormat="1" ht="18" x14ac:dyDescent="0.3">
      <c r="A129" s="74">
        <v>1652932</v>
      </c>
      <c r="B129" s="75">
        <v>5</v>
      </c>
      <c r="C129" s="75" t="s">
        <v>1</v>
      </c>
      <c r="D129" s="76">
        <v>168</v>
      </c>
      <c r="E129" s="76" t="s">
        <v>61</v>
      </c>
      <c r="F129" s="76"/>
      <c r="G129" s="76"/>
      <c r="H129" s="76">
        <v>6</v>
      </c>
      <c r="I129" s="76">
        <v>3</v>
      </c>
      <c r="J129" s="76">
        <v>8.0860000000000003</v>
      </c>
      <c r="K129" s="75" t="s">
        <v>57</v>
      </c>
      <c r="L129" s="75" t="s">
        <v>196</v>
      </c>
      <c r="M129" s="75" t="s">
        <v>197</v>
      </c>
      <c r="N129" s="75" t="s">
        <v>65</v>
      </c>
      <c r="O129" s="75"/>
      <c r="P129" s="66" t="s">
        <v>8</v>
      </c>
      <c r="Q129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9" s="66"/>
      <c r="S129" s="66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66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168</v>
      </c>
      <c r="U129" s="66">
        <f>'Cumulative BOM'!$T129*'Cumulative BOM'!$S129</f>
        <v>9156</v>
      </c>
      <c r="V129" s="69">
        <f>'Cumulative BOM'!$J129*'Cumulative BOM'!$D129</f>
        <v>1358.4480000000001</v>
      </c>
      <c r="W129" s="66">
        <f>(QUOTIENT('Cumulative BOM'!$S129, MIN('Cumulative BOM'!$D129,'Cumulative BOM'!$J129)))*(QUOTIENT('Cumulative BOM'!$T129,MAX('Cumulative BOM'!$D129,'Cumulative BOM'!$J129)))</f>
        <v>6</v>
      </c>
      <c r="X129" s="69">
        <f>ROUNDUP('Cumulative BOM'!$B129/'Cumulative BOM'!$W129*2,0)/2</f>
        <v>1</v>
      </c>
      <c r="Y129" s="69">
        <f>(VLOOKUP('Cumulative BOM'!$C129,'Sheet Metal Std'!$M$2:$N$16,2))*'Cumulative BOM'!$S129*'Cumulative BOM'!$T129*'Cumulative BOM'!$X129*0.28</f>
        <v>277.90291200000001</v>
      </c>
    </row>
    <row r="130" spans="1:25" s="40" customFormat="1" ht="18" x14ac:dyDescent="0.3">
      <c r="A130" s="107">
        <v>1412502</v>
      </c>
      <c r="B130" s="108">
        <v>4</v>
      </c>
      <c r="C130" s="108" t="s">
        <v>4</v>
      </c>
      <c r="D130" s="109">
        <v>32.380000000000003</v>
      </c>
      <c r="E130" s="109" t="s">
        <v>140</v>
      </c>
      <c r="F130" s="109" t="s">
        <v>140</v>
      </c>
      <c r="G130" s="109" t="s">
        <v>140</v>
      </c>
      <c r="H130" s="109" t="s">
        <v>140</v>
      </c>
      <c r="I130" s="109" t="s">
        <v>140</v>
      </c>
      <c r="J130" s="109">
        <v>12.38</v>
      </c>
      <c r="K130" s="108" t="s">
        <v>49</v>
      </c>
      <c r="L130" s="108" t="s">
        <v>199</v>
      </c>
      <c r="M130" s="108" t="s">
        <v>49</v>
      </c>
      <c r="N130" s="108"/>
      <c r="O130" s="108" t="s">
        <v>138</v>
      </c>
      <c r="P130" s="110" t="s">
        <v>8</v>
      </c>
      <c r="Q130" s="10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0" s="110"/>
      <c r="S130" s="110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50</v>
      </c>
      <c r="T130" s="110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144</v>
      </c>
      <c r="U130" s="110">
        <f>'Cumulative BOM'!$T130*'Cumulative BOM'!$S130</f>
        <v>7200</v>
      </c>
      <c r="V130" s="111">
        <f>'Cumulative BOM'!$J130*'Cumulative BOM'!$D130</f>
        <v>400.86440000000005</v>
      </c>
      <c r="W130" s="110">
        <f>(QUOTIENT('Cumulative BOM'!$S130, MIN('Cumulative BOM'!$D130,'Cumulative BOM'!$J130)))*(QUOTIENT('Cumulative BOM'!$T130,MAX('Cumulative BOM'!$D130,'Cumulative BOM'!$J130)))</f>
        <v>16</v>
      </c>
      <c r="X130" s="111">
        <f>ROUNDUP('Cumulative BOM'!$B130/'Cumulative BOM'!$W130*2,0)/2</f>
        <v>0.5</v>
      </c>
      <c r="Y130" s="111">
        <f>(VLOOKUP('Cumulative BOM'!$C130,'Sheet Metal Std'!$M$2:$N$16,2))*'Cumulative BOM'!$S130*'Cumulative BOM'!$T130*'Cumulative BOM'!$X130*0.28</f>
        <v>52.012800000000006</v>
      </c>
    </row>
    <row r="131" spans="1:25" s="40" customFormat="1" ht="18" x14ac:dyDescent="0.3">
      <c r="A131" s="107">
        <v>1412503</v>
      </c>
      <c r="B131" s="108">
        <v>4</v>
      </c>
      <c r="C131" s="108" t="s">
        <v>4</v>
      </c>
      <c r="D131" s="109">
        <v>32.380000000000003</v>
      </c>
      <c r="E131" s="109" t="s">
        <v>140</v>
      </c>
      <c r="F131" s="109" t="s">
        <v>140</v>
      </c>
      <c r="G131" s="109" t="s">
        <v>140</v>
      </c>
      <c r="H131" s="109" t="s">
        <v>140</v>
      </c>
      <c r="I131" s="109" t="s">
        <v>140</v>
      </c>
      <c r="J131" s="109">
        <v>18.38</v>
      </c>
      <c r="K131" s="108" t="s">
        <v>49</v>
      </c>
      <c r="L131" s="108" t="s">
        <v>199</v>
      </c>
      <c r="M131" s="108" t="s">
        <v>49</v>
      </c>
      <c r="N131" s="108"/>
      <c r="O131" s="108" t="s">
        <v>138</v>
      </c>
      <c r="P131" s="110" t="s">
        <v>8</v>
      </c>
      <c r="Q131" s="10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110"/>
      <c r="S131" s="110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50</v>
      </c>
      <c r="T131" s="110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144</v>
      </c>
      <c r="U131" s="110">
        <f>'Cumulative BOM'!$T131*'Cumulative BOM'!$S131</f>
        <v>7200</v>
      </c>
      <c r="V131" s="111">
        <f>'Cumulative BOM'!$J131*'Cumulative BOM'!$D131</f>
        <v>595.14440000000002</v>
      </c>
      <c r="W131" s="110">
        <f>(QUOTIENT('Cumulative BOM'!$S131, MIN('Cumulative BOM'!$D131,'Cumulative BOM'!$J131)))*(QUOTIENT('Cumulative BOM'!$T131,MAX('Cumulative BOM'!$D131,'Cumulative BOM'!$J131)))</f>
        <v>8</v>
      </c>
      <c r="X131" s="111">
        <f>ROUNDUP('Cumulative BOM'!$B131/'Cumulative BOM'!$W131*2,0)/2</f>
        <v>0.5</v>
      </c>
      <c r="Y131" s="111">
        <f>(VLOOKUP('Cumulative BOM'!$C131,'Sheet Metal Std'!$M$2:$N$16,2))*'Cumulative BOM'!$S131*'Cumulative BOM'!$T131*'Cumulative BOM'!$X131*0.28</f>
        <v>52.012800000000006</v>
      </c>
    </row>
    <row r="132" spans="1:25" s="40" customFormat="1" ht="18" x14ac:dyDescent="0.3">
      <c r="A132" s="107">
        <v>1709461</v>
      </c>
      <c r="B132" s="108">
        <v>3</v>
      </c>
      <c r="C132" s="108" t="s">
        <v>4</v>
      </c>
      <c r="D132" s="109">
        <v>42.5</v>
      </c>
      <c r="E132" s="109" t="s">
        <v>140</v>
      </c>
      <c r="F132" s="109" t="s">
        <v>140</v>
      </c>
      <c r="G132" s="109" t="s">
        <v>140</v>
      </c>
      <c r="H132" s="109" t="s">
        <v>140</v>
      </c>
      <c r="I132" s="109" t="s">
        <v>140</v>
      </c>
      <c r="J132" s="109">
        <v>22.8</v>
      </c>
      <c r="K132" s="108" t="s">
        <v>49</v>
      </c>
      <c r="L132" s="108" t="s">
        <v>219</v>
      </c>
      <c r="M132" s="108" t="s">
        <v>49</v>
      </c>
      <c r="N132" s="108"/>
      <c r="O132" s="108" t="s">
        <v>138</v>
      </c>
      <c r="P132" s="110" t="s">
        <v>8</v>
      </c>
      <c r="Q132" s="108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110"/>
      <c r="S132" s="110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110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110">
        <f>'Cumulative BOM'!$T132*'Cumulative BOM'!$S132</f>
        <v>7200</v>
      </c>
      <c r="V132" s="111">
        <f>'Cumulative BOM'!$J132*'Cumulative BOM'!$D132</f>
        <v>969</v>
      </c>
      <c r="W132" s="110">
        <f>(QUOTIENT('Cumulative BOM'!$S132, MIN('Cumulative BOM'!$D132,'Cumulative BOM'!$J132)))*(QUOTIENT('Cumulative BOM'!$T132,MAX('Cumulative BOM'!$D132,'Cumulative BOM'!$J132)))</f>
        <v>6</v>
      </c>
      <c r="X132" s="111">
        <f>ROUNDUP('Cumulative BOM'!$B132/'Cumulative BOM'!$W132*2,0)/2</f>
        <v>0.5</v>
      </c>
      <c r="Y132" s="111">
        <f>(VLOOKUP('Cumulative BOM'!$C132,'Sheet Metal Std'!$M$2:$N$16,2))*'Cumulative BOM'!$S132*'Cumulative BOM'!$T132*'Cumulative BOM'!$X132*0.28</f>
        <v>52.012800000000006</v>
      </c>
    </row>
    <row r="133" spans="1:25" s="40" customFormat="1" ht="18" x14ac:dyDescent="0.3">
      <c r="A133" s="77"/>
      <c r="B133" s="78"/>
      <c r="C133" s="78"/>
      <c r="D133" s="79"/>
      <c r="E133" s="79"/>
      <c r="F133" s="79"/>
      <c r="G133" s="79"/>
      <c r="H133" s="79"/>
      <c r="I133" s="79"/>
      <c r="J133" s="79"/>
      <c r="K133" s="80"/>
      <c r="L133" s="80" t="s">
        <v>59</v>
      </c>
      <c r="M133" s="78"/>
      <c r="N133" s="78"/>
      <c r="O133" s="78"/>
      <c r="P133" s="64"/>
      <c r="Q133" s="64"/>
      <c r="R133" s="64"/>
      <c r="S133" s="64"/>
      <c r="T133" s="64"/>
      <c r="U133" s="64"/>
      <c r="V133" s="64"/>
      <c r="W133" s="64"/>
      <c r="X133" s="64"/>
      <c r="Y133" s="64"/>
    </row>
    <row r="134" spans="1:25" s="40" customFormat="1" ht="18" x14ac:dyDescent="0.3">
      <c r="A134" s="91">
        <v>1290002</v>
      </c>
      <c r="B134" s="92">
        <v>2</v>
      </c>
      <c r="C134" s="92" t="s">
        <v>4</v>
      </c>
      <c r="D134" s="93">
        <v>168</v>
      </c>
      <c r="E134" s="93" t="s">
        <v>198</v>
      </c>
      <c r="F134" s="93" t="s">
        <v>140</v>
      </c>
      <c r="G134" s="93" t="s">
        <v>140</v>
      </c>
      <c r="H134" s="93">
        <v>1.25</v>
      </c>
      <c r="I134" s="93">
        <v>4</v>
      </c>
      <c r="J134" s="93">
        <v>5.1879999999999997</v>
      </c>
      <c r="K134" s="92" t="s">
        <v>106</v>
      </c>
      <c r="L134" s="92" t="s">
        <v>199</v>
      </c>
      <c r="M134" s="92" t="s">
        <v>151</v>
      </c>
      <c r="N134" s="92" t="s">
        <v>59</v>
      </c>
      <c r="O134" s="92"/>
      <c r="P134" s="94" t="s">
        <v>8</v>
      </c>
      <c r="Q134" s="9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34" s="94"/>
      <c r="S134" s="94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94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168</v>
      </c>
      <c r="U134" s="94">
        <f>'Cumulative BOM'!$T134*'Cumulative BOM'!$S134</f>
        <v>8400</v>
      </c>
      <c r="V134" s="95">
        <f>'Cumulative BOM'!$J134*'Cumulative BOM'!$D134</f>
        <v>871.58399999999995</v>
      </c>
      <c r="W134" s="94">
        <f>(QUOTIENT('Cumulative BOM'!$S134, MIN('Cumulative BOM'!$D134,'Cumulative BOM'!$J134)))*(QUOTIENT('Cumulative BOM'!$T134,MAX('Cumulative BOM'!$D134,'Cumulative BOM'!$J134)))</f>
        <v>9</v>
      </c>
      <c r="X134" s="95">
        <f>ROUNDUP('Cumulative BOM'!$B134/'Cumulative BOM'!$W134*2,0)/2</f>
        <v>0.5</v>
      </c>
      <c r="Y134" s="95">
        <f>(VLOOKUP('Cumulative BOM'!$C134,'Sheet Metal Std'!$M$2:$N$16,2))*'Cumulative BOM'!$S134*'Cumulative BOM'!$T134*'Cumulative BOM'!$X134*0.28</f>
        <v>60.681600000000003</v>
      </c>
    </row>
    <row r="135" spans="1:25" s="40" customFormat="1" ht="18" x14ac:dyDescent="0.3">
      <c r="A135" s="91">
        <v>1289646</v>
      </c>
      <c r="B135" s="92">
        <v>8</v>
      </c>
      <c r="C135" s="92" t="s">
        <v>4</v>
      </c>
      <c r="D135" s="93">
        <v>168</v>
      </c>
      <c r="E135" s="93" t="s">
        <v>61</v>
      </c>
      <c r="F135" s="93" t="s">
        <v>140</v>
      </c>
      <c r="G135" s="93" t="s">
        <v>140</v>
      </c>
      <c r="H135" s="93">
        <v>1</v>
      </c>
      <c r="I135" s="93">
        <v>1</v>
      </c>
      <c r="J135" s="93">
        <v>1.873</v>
      </c>
      <c r="K135" s="92" t="s">
        <v>57</v>
      </c>
      <c r="L135" s="92" t="s">
        <v>63</v>
      </c>
      <c r="M135" s="92" t="s">
        <v>200</v>
      </c>
      <c r="N135" s="92" t="s">
        <v>59</v>
      </c>
      <c r="O135" s="92"/>
      <c r="P135" s="94" t="s">
        <v>8</v>
      </c>
      <c r="Q135" s="92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35" s="94"/>
      <c r="S135" s="94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94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168</v>
      </c>
      <c r="U135" s="94">
        <f>'Cumulative BOM'!$T135*'Cumulative BOM'!$S135</f>
        <v>8400</v>
      </c>
      <c r="V135" s="95">
        <f>'Cumulative BOM'!$J135*'Cumulative BOM'!$D135</f>
        <v>314.66399999999999</v>
      </c>
      <c r="W135" s="94">
        <f>(QUOTIENT('Cumulative BOM'!$S135, MIN('Cumulative BOM'!$D135,'Cumulative BOM'!$J135)))*(QUOTIENT('Cumulative BOM'!$T135,MAX('Cumulative BOM'!$D135,'Cumulative BOM'!$J135)))</f>
        <v>26</v>
      </c>
      <c r="X135" s="95">
        <f>ROUNDUP('Cumulative BOM'!$B135/'Cumulative BOM'!$W135*2,0)/2</f>
        <v>0.5</v>
      </c>
      <c r="Y135" s="95">
        <f>(VLOOKUP('Cumulative BOM'!$C135,'Sheet Metal Std'!$M$2:$N$16,2))*'Cumulative BOM'!$S135*'Cumulative BOM'!$T135*'Cumulative BOM'!$X135*0.28</f>
        <v>60.681600000000003</v>
      </c>
    </row>
    <row r="136" spans="1:25" s="40" customFormat="1" ht="18" x14ac:dyDescent="0.3">
      <c r="A136" s="96">
        <v>1073791</v>
      </c>
      <c r="B136" s="97">
        <v>2</v>
      </c>
      <c r="C136" s="97" t="s">
        <v>3</v>
      </c>
      <c r="D136" s="98">
        <v>168</v>
      </c>
      <c r="E136" s="98" t="s">
        <v>61</v>
      </c>
      <c r="F136" s="98" t="s">
        <v>140</v>
      </c>
      <c r="G136" s="98" t="s">
        <v>140</v>
      </c>
      <c r="H136" s="98">
        <v>1.0640000000000001</v>
      </c>
      <c r="I136" s="98">
        <v>3.125</v>
      </c>
      <c r="J136" s="98">
        <v>4.0519999999999996</v>
      </c>
      <c r="K136" s="97" t="s">
        <v>57</v>
      </c>
      <c r="L136" s="97" t="s">
        <v>217</v>
      </c>
      <c r="M136" s="97" t="s">
        <v>150</v>
      </c>
      <c r="N136" s="97" t="s">
        <v>59</v>
      </c>
      <c r="O136" s="97"/>
      <c r="P136" s="99" t="s">
        <v>8</v>
      </c>
      <c r="Q136" s="97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6" s="99"/>
      <c r="S136" s="99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54.5</v>
      </c>
      <c r="T136" s="99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168</v>
      </c>
      <c r="U136" s="99">
        <f>'Cumulative BOM'!$T136*'Cumulative BOM'!$S136</f>
        <v>9156</v>
      </c>
      <c r="V136" s="100">
        <f>'Cumulative BOM'!$J136*'Cumulative BOM'!$D136</f>
        <v>680.73599999999988</v>
      </c>
      <c r="W136" s="99">
        <f>(QUOTIENT('Cumulative BOM'!$S136, MIN('Cumulative BOM'!$D136,'Cumulative BOM'!$J136)))*(QUOTIENT('Cumulative BOM'!$T136,MAX('Cumulative BOM'!$D136,'Cumulative BOM'!$J136)))</f>
        <v>13</v>
      </c>
      <c r="X136" s="100">
        <f>ROUNDUP('Cumulative BOM'!$B136/'Cumulative BOM'!$W136*2,0)/2</f>
        <v>0.5</v>
      </c>
      <c r="Y136" s="100">
        <f>(VLOOKUP('Cumulative BOM'!$C136,'Sheet Metal Std'!$M$2:$N$16,2))*'Cumulative BOM'!$S136*'Cumulative BOM'!$T136*'Cumulative BOM'!$X136*0.28</f>
        <v>81.396839999999997</v>
      </c>
    </row>
    <row r="137" spans="1:25" s="40" customFormat="1" ht="18" x14ac:dyDescent="0.3">
      <c r="A137" s="81">
        <v>1034279</v>
      </c>
      <c r="B137" s="82">
        <v>8</v>
      </c>
      <c r="C137" s="82" t="s">
        <v>2</v>
      </c>
      <c r="D137" s="83">
        <v>168</v>
      </c>
      <c r="E137" s="83">
        <v>3.282</v>
      </c>
      <c r="F137" s="83" t="s">
        <v>140</v>
      </c>
      <c r="G137" s="83" t="s">
        <v>140</v>
      </c>
      <c r="H137" s="83">
        <v>7.0460000000000003</v>
      </c>
      <c r="I137" s="83">
        <v>2</v>
      </c>
      <c r="J137" s="83">
        <v>12.698</v>
      </c>
      <c r="K137" s="82" t="s">
        <v>153</v>
      </c>
      <c r="L137" s="82" t="s">
        <v>108</v>
      </c>
      <c r="M137" s="82" t="s">
        <v>141</v>
      </c>
      <c r="N137" s="82" t="s">
        <v>59</v>
      </c>
      <c r="O137" s="82"/>
      <c r="P137" s="85" t="s">
        <v>8</v>
      </c>
      <c r="Q137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37" s="85"/>
      <c r="S137" s="85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54.5</v>
      </c>
      <c r="T137" s="85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168</v>
      </c>
      <c r="U137" s="85">
        <f>'Cumulative BOM'!$T137*'Cumulative BOM'!$S137</f>
        <v>9156</v>
      </c>
      <c r="V137" s="86">
        <f>'Cumulative BOM'!$J137*'Cumulative BOM'!$D137</f>
        <v>2133.2640000000001</v>
      </c>
      <c r="W137" s="85">
        <f>(QUOTIENT('Cumulative BOM'!$S137, MIN('Cumulative BOM'!$D137,'Cumulative BOM'!$J137)))*(QUOTIENT('Cumulative BOM'!$T137,MAX('Cumulative BOM'!$D137,'Cumulative BOM'!$J137)))</f>
        <v>4</v>
      </c>
      <c r="X137" s="86">
        <f>ROUNDUP('Cumulative BOM'!$B137/'Cumulative BOM'!$W137*2,0)/2</f>
        <v>2</v>
      </c>
      <c r="Y137" s="86">
        <f>(VLOOKUP('Cumulative BOM'!$C137,'Sheet Metal Std'!$M$2:$N$16,2))*'Cumulative BOM'!$S137*'Cumulative BOM'!$T137*'Cumulative BOM'!$X137*0.28</f>
        <v>402.49776000000003</v>
      </c>
    </row>
    <row r="138" spans="1:25" s="40" customFormat="1" ht="18" x14ac:dyDescent="0.3">
      <c r="A138" s="81">
        <v>1028633</v>
      </c>
      <c r="B138" s="82">
        <v>26</v>
      </c>
      <c r="C138" s="82" t="s">
        <v>2</v>
      </c>
      <c r="D138" s="83">
        <v>2</v>
      </c>
      <c r="E138" s="83">
        <v>13.75</v>
      </c>
      <c r="F138" s="83" t="s">
        <v>140</v>
      </c>
      <c r="G138" s="83" t="s">
        <v>140</v>
      </c>
      <c r="H138" s="83">
        <v>2.4380000000000002</v>
      </c>
      <c r="I138" s="83">
        <v>2.4380000000000002</v>
      </c>
      <c r="J138" s="83">
        <v>20.222000000000001</v>
      </c>
      <c r="K138" s="82" t="s">
        <v>66</v>
      </c>
      <c r="L138" s="82" t="s">
        <v>107</v>
      </c>
      <c r="M138" s="82" t="s">
        <v>66</v>
      </c>
      <c r="N138" s="82" t="s">
        <v>59</v>
      </c>
      <c r="O138" s="82"/>
      <c r="P138" s="85" t="s">
        <v>8</v>
      </c>
      <c r="Q138" s="8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38" s="85"/>
      <c r="S138" s="85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54.5</v>
      </c>
      <c r="T138" s="85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144</v>
      </c>
      <c r="U138" s="85">
        <f>'Cumulative BOM'!$T138*'Cumulative BOM'!$S138</f>
        <v>7848</v>
      </c>
      <c r="V138" s="86">
        <f>'Cumulative BOM'!$J138*'Cumulative BOM'!$D138</f>
        <v>40.444000000000003</v>
      </c>
      <c r="W138" s="85">
        <f>(QUOTIENT('Cumulative BOM'!$S138, MIN('Cumulative BOM'!$D138,'Cumulative BOM'!$J138)))*(QUOTIENT('Cumulative BOM'!$T138,MAX('Cumulative BOM'!$D138,'Cumulative BOM'!$J138)))</f>
        <v>189</v>
      </c>
      <c r="X138" s="86">
        <f>ROUNDUP('Cumulative BOM'!$B138/'Cumulative BOM'!$W138*2,0)/2</f>
        <v>0.5</v>
      </c>
      <c r="Y138" s="86">
        <f>(VLOOKUP('Cumulative BOM'!$C138,'Sheet Metal Std'!$M$2:$N$16,2))*'Cumulative BOM'!$S138*'Cumulative BOM'!$T138*'Cumulative BOM'!$X138*0.28</f>
        <v>86.249520000000004</v>
      </c>
    </row>
    <row r="139" spans="1:25" s="40" customFormat="1" ht="18" x14ac:dyDescent="0.3">
      <c r="A139" s="74">
        <v>1411100</v>
      </c>
      <c r="B139" s="75">
        <v>1</v>
      </c>
      <c r="C139" s="75" t="s">
        <v>1</v>
      </c>
      <c r="D139" s="76">
        <v>168</v>
      </c>
      <c r="E139" s="76">
        <v>3.125</v>
      </c>
      <c r="F139" s="76"/>
      <c r="G139" s="76"/>
      <c r="H139" s="76">
        <v>2</v>
      </c>
      <c r="I139" s="76">
        <v>2</v>
      </c>
      <c r="J139" s="76">
        <v>6.7880000000000003</v>
      </c>
      <c r="K139" s="75" t="s">
        <v>70</v>
      </c>
      <c r="L139" s="75" t="s">
        <v>216</v>
      </c>
      <c r="M139" s="75" t="s">
        <v>110</v>
      </c>
      <c r="N139" s="75" t="s">
        <v>59</v>
      </c>
      <c r="O139" s="75"/>
      <c r="P139" s="66" t="s">
        <v>8</v>
      </c>
      <c r="Q139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9" s="66"/>
      <c r="S139" s="66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66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168</v>
      </c>
      <c r="U139" s="66">
        <f>'Cumulative BOM'!$T139*'Cumulative BOM'!$S139</f>
        <v>9156</v>
      </c>
      <c r="V139" s="69">
        <f>'Cumulative BOM'!$J139*'Cumulative BOM'!$D139</f>
        <v>1140.384</v>
      </c>
      <c r="W139" s="66">
        <f>(QUOTIENT('Cumulative BOM'!$S139, MIN('Cumulative BOM'!$D139,'Cumulative BOM'!$J139)))*(QUOTIENT('Cumulative BOM'!$T139,MAX('Cumulative BOM'!$D139,'Cumulative BOM'!$J139)))</f>
        <v>8</v>
      </c>
      <c r="X139" s="69">
        <f>ROUNDUP('Cumulative BOM'!$B139/'Cumulative BOM'!$W139*2,0)/2</f>
        <v>0.5</v>
      </c>
      <c r="Y139" s="69">
        <f>(VLOOKUP('Cumulative BOM'!$C139,'Sheet Metal Std'!$M$2:$N$16,2))*'Cumulative BOM'!$S139*'Cumulative BOM'!$T139*'Cumulative BOM'!$X139*0.28</f>
        <v>138.95145600000001</v>
      </c>
    </row>
    <row r="140" spans="1:25" s="40" customFormat="1" ht="18" x14ac:dyDescent="0.3">
      <c r="A140" s="74">
        <v>1411200</v>
      </c>
      <c r="B140" s="75">
        <v>1</v>
      </c>
      <c r="C140" s="75" t="s">
        <v>1</v>
      </c>
      <c r="D140" s="76">
        <v>168</v>
      </c>
      <c r="E140" s="76">
        <v>3</v>
      </c>
      <c r="F140" s="76"/>
      <c r="G140" s="76"/>
      <c r="H140" s="76">
        <v>1.875</v>
      </c>
      <c r="I140" s="76">
        <v>1.875</v>
      </c>
      <c r="J140" s="76">
        <v>6.4130000000000003</v>
      </c>
      <c r="K140" s="75" t="s">
        <v>112</v>
      </c>
      <c r="L140" s="75" t="s">
        <v>216</v>
      </c>
      <c r="M140" s="75" t="s">
        <v>111</v>
      </c>
      <c r="N140" s="75" t="s">
        <v>59</v>
      </c>
      <c r="O140" s="75"/>
      <c r="P140" s="66" t="s">
        <v>8</v>
      </c>
      <c r="Q140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40" s="66"/>
      <c r="S140" s="66">
        <f>IF(AND('Cumulative BOM'!$P140="G90 Grade SS50", 'Cumulative BOM'!$C140="18GA"), 50,IF(AND('Cumulative BOM'!$P140="G90 Grade SS50", 'Cumulative BOM'!$C140&lt;&gt;"18GA"), 54.5,
IF(AND('Cumulative BOM'!$P140="316 Stainless Steel 2B", 'Cumulative BOM'!$C140="18GA"), 60,IF(AND('Cumulative BOM'!$P140="316 Stainless Steel 2B", 'Cumulative BOM'!$C140&lt;&gt;"18GA"), 30,
IF('Cumulative BOM'!$P140="316L Stainless Steel #3",60,
IF(AND('Cumulative BOM'!$P140="304-2B Stainless Steel",'Cumulative BOM'!$C140="14GA",'Cumulative BOM'!$J140&lt;=29.75),29.75,IF(AND('Cumulative BOM'!$P140="304-2B Stainless Steel",'Cumulative BOM'!$C140="14GA",'Cumulative BOM'!$J140&gt;29.75),60,
IF('Cumulative BOM'!$J140&lt;=30,30,IF(AND('Cumulative BOM'!$J140&gt;30,'Cumulative BOM'!$J140&lt;=60),60)))))))))</f>
        <v>54.5</v>
      </c>
      <c r="T140" s="66">
        <f>IF('Cumulative BOM'!$P140="G90 Grade SS50",IF('Cumulative BOM'!$D140&lt;=144,144,IF(AND('Cumulative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BOM'!$D140&lt;=240),240,0))))),IF('Cumulative BOM'!$D140&lt;=120,120,IF(AND('Cumulative BOM'!$D140&gt;120,'Cumulative BOM'!$D140&lt;=144),144,IF(AND('Cumulative BOM'!$D140&gt;144,'Cumulative BOM'!$D140&lt;=168),168,IF(AND('Cumulative BOM'!$D140&gt;168,'Cumulative BOM'!$D140&lt;=192),192,IF(AND('Cumulative BOM'!$D140&gt;192,'Cumulative BOM'!$D140&lt;=216),216, IF(AND('Cumulative BOM'!$D140&gt;216,'Cumulative BOM'!$D140&lt;=240),240,0)))))))</f>
        <v>168</v>
      </c>
      <c r="U140" s="66">
        <f>'Cumulative BOM'!$T140*'Cumulative BOM'!$S140</f>
        <v>9156</v>
      </c>
      <c r="V140" s="69">
        <f>'Cumulative BOM'!$J140*'Cumulative BOM'!$D140</f>
        <v>1077.384</v>
      </c>
      <c r="W140" s="66">
        <f>(QUOTIENT('Cumulative BOM'!$S140, MIN('Cumulative BOM'!$D140,'Cumulative BOM'!$J140)))*(QUOTIENT('Cumulative BOM'!$T140,MAX('Cumulative BOM'!$D140,'Cumulative BOM'!$J140)))</f>
        <v>8</v>
      </c>
      <c r="X140" s="69">
        <f>ROUNDUP('Cumulative BOM'!$B140/'Cumulative BOM'!$W140*2,0)/2</f>
        <v>0.5</v>
      </c>
      <c r="Y140" s="69">
        <f>(VLOOKUP('Cumulative BOM'!$C140,'Sheet Metal Std'!$M$2:$N$16,2))*'Cumulative BOM'!$S140*'Cumulative BOM'!$T140*'Cumulative BOM'!$X140*0.28</f>
        <v>138.95145600000001</v>
      </c>
    </row>
    <row r="141" spans="1:25" s="40" customFormat="1" ht="18" x14ac:dyDescent="0.3">
      <c r="A141" s="74">
        <v>1411900</v>
      </c>
      <c r="B141" s="75">
        <v>7</v>
      </c>
      <c r="C141" s="75" t="s">
        <v>1</v>
      </c>
      <c r="D141" s="76">
        <v>168</v>
      </c>
      <c r="E141" s="76">
        <v>4.125</v>
      </c>
      <c r="F141" s="76" t="s">
        <v>140</v>
      </c>
      <c r="G141" s="76" t="s">
        <v>140</v>
      </c>
      <c r="H141" s="76">
        <v>3.5</v>
      </c>
      <c r="I141" s="76">
        <v>1.625</v>
      </c>
      <c r="J141" s="76">
        <v>8.9130000000000003</v>
      </c>
      <c r="K141" s="75" t="s">
        <v>104</v>
      </c>
      <c r="L141" s="75" t="s">
        <v>215</v>
      </c>
      <c r="M141" s="75" t="s">
        <v>204</v>
      </c>
      <c r="N141" s="75" t="s">
        <v>59</v>
      </c>
      <c r="O141" s="75"/>
      <c r="P141" s="66" t="s">
        <v>8</v>
      </c>
      <c r="Q141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41" s="66"/>
      <c r="S141" s="66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54.5</v>
      </c>
      <c r="T141" s="66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168</v>
      </c>
      <c r="U141" s="66">
        <f>'Cumulative BOM'!$T141*'Cumulative BOM'!$S141</f>
        <v>9156</v>
      </c>
      <c r="V141" s="69">
        <f>'Cumulative BOM'!$J141*'Cumulative BOM'!$D141</f>
        <v>1497.384</v>
      </c>
      <c r="W141" s="66">
        <f>(QUOTIENT('Cumulative BOM'!$S141, MIN('Cumulative BOM'!$D141,'Cumulative BOM'!$J141)))*(QUOTIENT('Cumulative BOM'!$T141,MAX('Cumulative BOM'!$D141,'Cumulative BOM'!$J141)))</f>
        <v>6</v>
      </c>
      <c r="X141" s="69">
        <f>ROUNDUP('Cumulative BOM'!$B141/'Cumulative BOM'!$W141*2,0)/2</f>
        <v>1.5</v>
      </c>
      <c r="Y141" s="69">
        <f>(VLOOKUP('Cumulative BOM'!$C141,'Sheet Metal Std'!$M$2:$N$16,2))*'Cumulative BOM'!$S141*'Cumulative BOM'!$T141*'Cumulative BOM'!$X141*0.28</f>
        <v>416.85436800000002</v>
      </c>
    </row>
    <row r="142" spans="1:25" s="40" customFormat="1" ht="18" x14ac:dyDescent="0.3">
      <c r="A142" s="74">
        <v>1033830</v>
      </c>
      <c r="B142" s="75">
        <v>2</v>
      </c>
      <c r="C142" s="75" t="s">
        <v>1</v>
      </c>
      <c r="D142" s="76">
        <v>168</v>
      </c>
      <c r="E142" s="76">
        <v>3.2269999999999999</v>
      </c>
      <c r="F142" s="76" t="s">
        <v>140</v>
      </c>
      <c r="G142" s="76" t="s">
        <v>140</v>
      </c>
      <c r="H142" s="76">
        <v>1.5</v>
      </c>
      <c r="I142" s="76">
        <v>1.5</v>
      </c>
      <c r="J142" s="76">
        <v>5.89</v>
      </c>
      <c r="K142" s="75" t="s">
        <v>58</v>
      </c>
      <c r="L142" s="75" t="s">
        <v>201</v>
      </c>
      <c r="M142" s="75" t="s">
        <v>149</v>
      </c>
      <c r="N142" s="75" t="s">
        <v>59</v>
      </c>
      <c r="O142" s="75"/>
      <c r="P142" s="66" t="s">
        <v>8</v>
      </c>
      <c r="Q142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42" s="66"/>
      <c r="S142" s="66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54.5</v>
      </c>
      <c r="T142" s="66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168</v>
      </c>
      <c r="U142" s="66">
        <f>'Cumulative BOM'!$T142*'Cumulative BOM'!$S142</f>
        <v>9156</v>
      </c>
      <c r="V142" s="69">
        <f>'Cumulative BOM'!$J142*'Cumulative BOM'!$D142</f>
        <v>989.52</v>
      </c>
      <c r="W142" s="66">
        <f>(QUOTIENT('Cumulative BOM'!$S142, MIN('Cumulative BOM'!$D142,'Cumulative BOM'!$J142)))*(QUOTIENT('Cumulative BOM'!$T142,MAX('Cumulative BOM'!$D142,'Cumulative BOM'!$J142)))</f>
        <v>9</v>
      </c>
      <c r="X142" s="69">
        <f>ROUNDUP('Cumulative BOM'!$B142/'Cumulative BOM'!$W142*2,0)/2</f>
        <v>0.5</v>
      </c>
      <c r="Y142" s="69">
        <f>(VLOOKUP('Cumulative BOM'!$C142,'Sheet Metal Std'!$M$2:$N$16,2))*'Cumulative BOM'!$S142*'Cumulative BOM'!$T142*'Cumulative BOM'!$X142*0.28</f>
        <v>138.95145600000001</v>
      </c>
    </row>
    <row r="143" spans="1:25" s="40" customFormat="1" ht="18" x14ac:dyDescent="0.3">
      <c r="A143" s="74">
        <v>1052220</v>
      </c>
      <c r="B143" s="75">
        <v>11</v>
      </c>
      <c r="C143" s="75" t="s">
        <v>1</v>
      </c>
      <c r="D143" s="76">
        <v>168</v>
      </c>
      <c r="E143" s="76" t="s">
        <v>61</v>
      </c>
      <c r="F143" s="76" t="s">
        <v>140</v>
      </c>
      <c r="G143" s="76" t="s">
        <v>140</v>
      </c>
      <c r="H143" s="76">
        <v>3</v>
      </c>
      <c r="I143" s="76">
        <v>3</v>
      </c>
      <c r="J143" s="76">
        <v>5.8310000000000004</v>
      </c>
      <c r="K143" s="75" t="s">
        <v>57</v>
      </c>
      <c r="L143" s="75" t="s">
        <v>214</v>
      </c>
      <c r="M143" s="75" t="s">
        <v>202</v>
      </c>
      <c r="N143" s="75" t="s">
        <v>59</v>
      </c>
      <c r="O143" s="75"/>
      <c r="P143" s="66" t="s">
        <v>8</v>
      </c>
      <c r="Q143" s="75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43" s="66"/>
      <c r="S143" s="66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54.5</v>
      </c>
      <c r="T143" s="66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168</v>
      </c>
      <c r="U143" s="66">
        <f>'Cumulative BOM'!$T143*'Cumulative BOM'!$S143</f>
        <v>9156</v>
      </c>
      <c r="V143" s="69">
        <f>'Cumulative BOM'!$J143*'Cumulative BOM'!$D143</f>
        <v>979.60800000000006</v>
      </c>
      <c r="W143" s="66">
        <f>(QUOTIENT('Cumulative BOM'!$S143, MIN('Cumulative BOM'!$D143,'Cumulative BOM'!$J143)))*(QUOTIENT('Cumulative BOM'!$T143,MAX('Cumulative BOM'!$D143,'Cumulative BOM'!$J143)))</f>
        <v>9</v>
      </c>
      <c r="X143" s="69">
        <f>ROUNDUP('Cumulative BOM'!$B143/'Cumulative BOM'!$W143*2,0)/2</f>
        <v>1.5</v>
      </c>
      <c r="Y143" s="69">
        <f>(VLOOKUP('Cumulative BOM'!$C143,'Sheet Metal Std'!$M$2:$N$16,2))*'Cumulative BOM'!$S143*'Cumulative BOM'!$T143*'Cumulative BOM'!$X143*0.28</f>
        <v>416.85436800000002</v>
      </c>
    </row>
    <row r="144" spans="1:25" s="40" customFormat="1" ht="18" x14ac:dyDescent="0.3">
      <c r="A144" s="96">
        <v>1411300</v>
      </c>
      <c r="B144" s="97">
        <v>1</v>
      </c>
      <c r="C144" s="97" t="s">
        <v>3</v>
      </c>
      <c r="D144" s="98">
        <v>168</v>
      </c>
      <c r="E144" s="98" t="s">
        <v>140</v>
      </c>
      <c r="F144" s="98" t="s">
        <v>140</v>
      </c>
      <c r="G144" s="98" t="s">
        <v>140</v>
      </c>
      <c r="H144" s="98" t="s">
        <v>140</v>
      </c>
      <c r="I144" s="98" t="s">
        <v>140</v>
      </c>
      <c r="J144" s="98">
        <v>3.2759999999999998</v>
      </c>
      <c r="K144" s="97" t="s">
        <v>106</v>
      </c>
      <c r="L144" s="97" t="s">
        <v>152</v>
      </c>
      <c r="M144" s="97" t="s">
        <v>105</v>
      </c>
      <c r="N144" s="97" t="s">
        <v>59</v>
      </c>
      <c r="O144" s="97"/>
      <c r="P144" s="99" t="s">
        <v>8</v>
      </c>
      <c r="Q144" s="97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44" s="99"/>
      <c r="S144" s="99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54.5</v>
      </c>
      <c r="T144" s="99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168</v>
      </c>
      <c r="U144" s="99">
        <f>'Cumulative BOM'!$T144*'Cumulative BOM'!$S144</f>
        <v>9156</v>
      </c>
      <c r="V144" s="100">
        <f>'Cumulative BOM'!$J144*'Cumulative BOM'!$D144</f>
        <v>550.36799999999994</v>
      </c>
      <c r="W144" s="99">
        <f>(QUOTIENT('Cumulative BOM'!$S144, MIN('Cumulative BOM'!$D144,'Cumulative BOM'!$J144)))*(QUOTIENT('Cumulative BOM'!$T144,MAX('Cumulative BOM'!$D144,'Cumulative BOM'!$J144)))</f>
        <v>16</v>
      </c>
      <c r="X144" s="100">
        <f>ROUNDUP('Cumulative BOM'!$B144/'Cumulative BOM'!$W144*2,0)/2</f>
        <v>0.5</v>
      </c>
      <c r="Y144" s="100">
        <f>(VLOOKUP('Cumulative BOM'!$C144,'Sheet Metal Std'!$M$2:$N$16,2))*'Cumulative BOM'!$S144*'Cumulative BOM'!$T144*'Cumulative BOM'!$X144*0.28</f>
        <v>81.396839999999997</v>
      </c>
    </row>
    <row r="145" spans="1:25" s="40" customFormat="1" ht="18" x14ac:dyDescent="0.3">
      <c r="A145" s="77"/>
      <c r="B145" s="78"/>
      <c r="C145" s="78"/>
      <c r="D145" s="79"/>
      <c r="E145" s="79"/>
      <c r="F145" s="79"/>
      <c r="G145" s="79"/>
      <c r="H145" s="79"/>
      <c r="I145" s="79"/>
      <c r="J145" s="79"/>
      <c r="K145" s="78"/>
      <c r="L145" s="80" t="s">
        <v>142</v>
      </c>
      <c r="M145" s="78"/>
      <c r="N145" s="78"/>
      <c r="O145" s="78"/>
      <c r="P145" s="64"/>
      <c r="Q145" s="64"/>
      <c r="R145" s="64"/>
      <c r="S145" s="64"/>
      <c r="T145" s="64"/>
      <c r="U145" s="64"/>
      <c r="V145" s="64"/>
      <c r="W145" s="64"/>
      <c r="X145" s="64"/>
      <c r="Y145" s="64"/>
    </row>
    <row r="146" spans="1:25" s="40" customFormat="1" ht="18" x14ac:dyDescent="0.3">
      <c r="A146" s="81">
        <v>1289650</v>
      </c>
      <c r="B146" s="82">
        <v>8</v>
      </c>
      <c r="C146" s="82" t="s">
        <v>2</v>
      </c>
      <c r="D146" s="83">
        <v>168</v>
      </c>
      <c r="E146" s="83">
        <v>13.65</v>
      </c>
      <c r="F146" s="83" t="s">
        <v>140</v>
      </c>
      <c r="G146" s="83" t="s">
        <v>140</v>
      </c>
      <c r="H146" s="83">
        <v>1.5</v>
      </c>
      <c r="I146" s="83">
        <v>4</v>
      </c>
      <c r="J146" s="83">
        <v>18.853999999999999</v>
      </c>
      <c r="K146" s="82" t="s">
        <v>58</v>
      </c>
      <c r="L146" s="82" t="s">
        <v>203</v>
      </c>
      <c r="M146" s="82" t="s">
        <v>144</v>
      </c>
      <c r="N146" s="82" t="s">
        <v>142</v>
      </c>
      <c r="O146" s="82"/>
      <c r="P146" s="85" t="s">
        <v>8</v>
      </c>
      <c r="Q146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46" s="85"/>
      <c r="S146" s="85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54.5</v>
      </c>
      <c r="T146" s="85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168</v>
      </c>
      <c r="U146" s="85">
        <f>'Cumulative BOM'!$T146*'Cumulative BOM'!$S146</f>
        <v>9156</v>
      </c>
      <c r="V146" s="86">
        <f>'Cumulative BOM'!$J146*'Cumulative BOM'!$D146</f>
        <v>3167.4719999999998</v>
      </c>
      <c r="W146" s="85">
        <f>(QUOTIENT('Cumulative BOM'!$S146, MIN('Cumulative BOM'!$D146,'Cumulative BOM'!$J146)))*(QUOTIENT('Cumulative BOM'!$T146,MAX('Cumulative BOM'!$D146,'Cumulative BOM'!$J146)))</f>
        <v>2</v>
      </c>
      <c r="X146" s="86">
        <f>ROUNDUP('Cumulative BOM'!$B146/'Cumulative BOM'!$W146*2,0)/2</f>
        <v>4</v>
      </c>
      <c r="Y146" s="86">
        <f>(VLOOKUP('Cumulative BOM'!$C146,'Sheet Metal Std'!$M$2:$N$16,2))*'Cumulative BOM'!$S146*'Cumulative BOM'!$T146*'Cumulative BOM'!$X146*0.28</f>
        <v>804.99552000000006</v>
      </c>
    </row>
    <row r="147" spans="1:25" s="40" customFormat="1" ht="18" x14ac:dyDescent="0.3">
      <c r="A147" s="74">
        <v>1289649</v>
      </c>
      <c r="B147" s="75">
        <v>2</v>
      </c>
      <c r="C147" s="75" t="s">
        <v>1</v>
      </c>
      <c r="D147" s="76">
        <v>217.76769999999999</v>
      </c>
      <c r="E147" s="76">
        <v>2</v>
      </c>
      <c r="F147" s="76" t="s">
        <v>140</v>
      </c>
      <c r="G147" s="76" t="s">
        <v>140</v>
      </c>
      <c r="H147" s="76">
        <v>11.625</v>
      </c>
      <c r="I147" s="76"/>
      <c r="J147" s="76">
        <v>17.91</v>
      </c>
      <c r="K147" s="75" t="s">
        <v>60</v>
      </c>
      <c r="L147" s="75" t="s">
        <v>109</v>
      </c>
      <c r="M147" s="75" t="s">
        <v>143</v>
      </c>
      <c r="N147" s="75" t="s">
        <v>142</v>
      </c>
      <c r="O147" s="75"/>
      <c r="P147" s="66" t="s">
        <v>8</v>
      </c>
      <c r="Q147" s="75" t="str">
        <f>VLOOKUP(Table1[[#This Row],[GAUGE]]&amp;Table1[[#This Row],[SHEET WIDTH]]&amp;Table1[[#This Row],[SHEET LENGTH]],'Sheet Metal Std'!A$2:K$103,MATCH(Table1[[#This Row],[MATERIAL]],'Sheet Metal Std'!A$1:K$1,0),0)</f>
        <v>817-00221</v>
      </c>
      <c r="R147" s="66"/>
      <c r="S147" s="66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54.5</v>
      </c>
      <c r="T147" s="66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240</v>
      </c>
      <c r="U147" s="66">
        <f>'Cumulative BOM'!$T147*'Cumulative BOM'!$S147</f>
        <v>13080</v>
      </c>
      <c r="V147" s="69">
        <f>'Cumulative BOM'!$J147*'Cumulative BOM'!$D147</f>
        <v>3900.2195069999998</v>
      </c>
      <c r="W147" s="66">
        <f>(QUOTIENT('Cumulative BOM'!$S147, MIN('Cumulative BOM'!$D147,'Cumulative BOM'!$J147)))*(QUOTIENT('Cumulative BOM'!$T147,MAX('Cumulative BOM'!$D147,'Cumulative BOM'!$J147)))</f>
        <v>3</v>
      </c>
      <c r="X147" s="69">
        <f>ROUNDUP('Cumulative BOM'!$B147/'Cumulative BOM'!$W147*2,0)/2</f>
        <v>1</v>
      </c>
      <c r="Y147" s="69">
        <f>(VLOOKUP('Cumulative BOM'!$C147,'Sheet Metal Std'!$M$2:$N$16,2))*'Cumulative BOM'!$S147*'Cumulative BOM'!$T147*'Cumulative BOM'!$X147*0.28</f>
        <v>397.00416000000007</v>
      </c>
    </row>
    <row r="148" spans="1:25" s="40" customFormat="1" ht="18" x14ac:dyDescent="0.3">
      <c r="A148" s="77"/>
      <c r="B148" s="78"/>
      <c r="C148" s="78"/>
      <c r="D148" s="79"/>
      <c r="E148" s="79"/>
      <c r="F148" s="79"/>
      <c r="G148" s="79"/>
      <c r="H148" s="79"/>
      <c r="I148" s="79"/>
      <c r="J148" s="79"/>
      <c r="K148" s="78"/>
      <c r="L148" s="80" t="s">
        <v>94</v>
      </c>
      <c r="M148" s="78"/>
      <c r="N148" s="78"/>
      <c r="O148" s="78"/>
      <c r="P148" s="64"/>
      <c r="Q148" s="64"/>
      <c r="R148" s="64"/>
      <c r="S148" s="64"/>
      <c r="T148" s="64"/>
      <c r="U148" s="64"/>
      <c r="V148" s="64"/>
      <c r="W148" s="64"/>
      <c r="X148" s="64"/>
      <c r="Y148" s="64"/>
    </row>
    <row r="149" spans="1:25" s="40" customFormat="1" ht="18" x14ac:dyDescent="0.3">
      <c r="A149" s="74">
        <v>1541426</v>
      </c>
      <c r="B149" s="75">
        <v>1</v>
      </c>
      <c r="C149" s="75" t="s">
        <v>1</v>
      </c>
      <c r="D149" s="76">
        <v>213.30609999999999</v>
      </c>
      <c r="E149" s="76">
        <v>5</v>
      </c>
      <c r="F149" s="76" t="s">
        <v>140</v>
      </c>
      <c r="G149" s="76" t="s">
        <v>140</v>
      </c>
      <c r="H149" s="76">
        <v>13</v>
      </c>
      <c r="I149" s="76"/>
      <c r="J149" s="76">
        <v>27.25</v>
      </c>
      <c r="K149" s="75" t="s">
        <v>62</v>
      </c>
      <c r="L149" s="75" t="s">
        <v>65</v>
      </c>
      <c r="M149" s="75" t="s">
        <v>98</v>
      </c>
      <c r="N149" s="75" t="s">
        <v>157</v>
      </c>
      <c r="O149" s="75"/>
      <c r="P149" s="66" t="s">
        <v>8</v>
      </c>
      <c r="Q149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49" s="66"/>
      <c r="S149" s="66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54.5</v>
      </c>
      <c r="T149" s="66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216</v>
      </c>
      <c r="U149" s="66">
        <f>'Cumulative BOM'!$T149*'Cumulative BOM'!$S149</f>
        <v>11772</v>
      </c>
      <c r="V149" s="69">
        <f>'Cumulative BOM'!$J149*'Cumulative BOM'!$D149</f>
        <v>5812.5912249999992</v>
      </c>
      <c r="W149" s="66">
        <f>(QUOTIENT('Cumulative BOM'!$S149, MIN('Cumulative BOM'!$D149,'Cumulative BOM'!$J149)))*(QUOTIENT('Cumulative BOM'!$T149,MAX('Cumulative BOM'!$D149,'Cumulative BOM'!$J149)))</f>
        <v>2</v>
      </c>
      <c r="X149" s="69">
        <f>ROUNDUP('Cumulative BOM'!$B149/'Cumulative BOM'!$W149*2,0)/2</f>
        <v>0.5</v>
      </c>
      <c r="Y149" s="69">
        <f>(VLOOKUP('Cumulative BOM'!$C149,'Sheet Metal Std'!$M$2:$N$16,2))*'Cumulative BOM'!$S149*'Cumulative BOM'!$T149*'Cumulative BOM'!$X149*0.28</f>
        <v>178.65187200000003</v>
      </c>
    </row>
    <row r="150" spans="1:25" s="40" customFormat="1" ht="18" x14ac:dyDescent="0.3">
      <c r="A150" s="74">
        <v>1541425</v>
      </c>
      <c r="B150" s="75">
        <v>1</v>
      </c>
      <c r="C150" s="75" t="s">
        <v>1</v>
      </c>
      <c r="D150" s="76">
        <v>213.30609999999999</v>
      </c>
      <c r="E150" s="76">
        <v>5</v>
      </c>
      <c r="F150" s="76" t="s">
        <v>140</v>
      </c>
      <c r="G150" s="76" t="s">
        <v>140</v>
      </c>
      <c r="H150" s="76">
        <v>13</v>
      </c>
      <c r="I150" s="76"/>
      <c r="J150" s="76">
        <v>27.25</v>
      </c>
      <c r="K150" s="75" t="s">
        <v>62</v>
      </c>
      <c r="L150" s="75" t="s">
        <v>65</v>
      </c>
      <c r="M150" s="75" t="s">
        <v>98</v>
      </c>
      <c r="N150" s="75" t="s">
        <v>158</v>
      </c>
      <c r="O150" s="75"/>
      <c r="P150" s="66" t="s">
        <v>8</v>
      </c>
      <c r="Q150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0" s="66"/>
      <c r="S150" s="66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54.5</v>
      </c>
      <c r="T150" s="66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216</v>
      </c>
      <c r="U150" s="66">
        <f>'Cumulative BOM'!$T150*'Cumulative BOM'!$S150</f>
        <v>11772</v>
      </c>
      <c r="V150" s="69">
        <f>'Cumulative BOM'!$J150*'Cumulative BOM'!$D150</f>
        <v>5812.5912249999992</v>
      </c>
      <c r="W150" s="66">
        <f>(QUOTIENT('Cumulative BOM'!$S150, MIN('Cumulative BOM'!$D150,'Cumulative BOM'!$J150)))*(QUOTIENT('Cumulative BOM'!$T150,MAX('Cumulative BOM'!$D150,'Cumulative BOM'!$J150)))</f>
        <v>2</v>
      </c>
      <c r="X150" s="69">
        <f>ROUNDUP('Cumulative BOM'!$B150/'Cumulative BOM'!$W150*2,0)/2</f>
        <v>0.5</v>
      </c>
      <c r="Y150" s="69">
        <f>(VLOOKUP('Cumulative BOM'!$C150,'Sheet Metal Std'!$M$2:$N$16,2))*'Cumulative BOM'!$S150*'Cumulative BOM'!$T150*'Cumulative BOM'!$X150*0.28</f>
        <v>178.65187200000003</v>
      </c>
    </row>
    <row r="151" spans="1:25" s="40" customFormat="1" ht="18" x14ac:dyDescent="0.3">
      <c r="A151" s="74">
        <v>1541427</v>
      </c>
      <c r="B151" s="75">
        <v>1</v>
      </c>
      <c r="C151" s="75" t="s">
        <v>1</v>
      </c>
      <c r="D151" s="76">
        <v>213.30609999999999</v>
      </c>
      <c r="E151" s="76">
        <v>5</v>
      </c>
      <c r="F151" s="76" t="s">
        <v>140</v>
      </c>
      <c r="G151" s="76" t="s">
        <v>140</v>
      </c>
      <c r="H151" s="76">
        <v>13</v>
      </c>
      <c r="I151" s="76"/>
      <c r="J151" s="76">
        <v>27.25</v>
      </c>
      <c r="K151" s="75" t="s">
        <v>62</v>
      </c>
      <c r="L151" s="75" t="s">
        <v>65</v>
      </c>
      <c r="M151" s="75" t="s">
        <v>98</v>
      </c>
      <c r="N151" s="75" t="s">
        <v>159</v>
      </c>
      <c r="O151" s="75"/>
      <c r="P151" s="66" t="s">
        <v>8</v>
      </c>
      <c r="Q151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1" s="66"/>
      <c r="S151" s="66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54.5</v>
      </c>
      <c r="T151" s="66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216</v>
      </c>
      <c r="U151" s="66">
        <f>'Cumulative BOM'!$T151*'Cumulative BOM'!$S151</f>
        <v>11772</v>
      </c>
      <c r="V151" s="69">
        <f>'Cumulative BOM'!$J151*'Cumulative BOM'!$D151</f>
        <v>5812.5912249999992</v>
      </c>
      <c r="W151" s="66">
        <f>(QUOTIENT('Cumulative BOM'!$S151, MIN('Cumulative BOM'!$D151,'Cumulative BOM'!$J151)))*(QUOTIENT('Cumulative BOM'!$T151,MAX('Cumulative BOM'!$D151,'Cumulative BOM'!$J151)))</f>
        <v>2</v>
      </c>
      <c r="X151" s="69">
        <f>ROUNDUP('Cumulative BOM'!$B151/'Cumulative BOM'!$W151*2,0)/2</f>
        <v>0.5</v>
      </c>
      <c r="Y151" s="69">
        <f>(VLOOKUP('Cumulative BOM'!$C151,'Sheet Metal Std'!$M$2:$N$16,2))*'Cumulative BOM'!$S151*'Cumulative BOM'!$T151*'Cumulative BOM'!$X151*0.28</f>
        <v>178.65187200000003</v>
      </c>
    </row>
    <row r="152" spans="1:25" s="40" customFormat="1" ht="18" x14ac:dyDescent="0.3">
      <c r="A152" s="74">
        <v>1541429</v>
      </c>
      <c r="B152" s="75">
        <v>1</v>
      </c>
      <c r="C152" s="75" t="s">
        <v>1</v>
      </c>
      <c r="D152" s="76">
        <v>213.30609999999999</v>
      </c>
      <c r="E152" s="76">
        <v>5</v>
      </c>
      <c r="F152" s="76" t="s">
        <v>140</v>
      </c>
      <c r="G152" s="76" t="s">
        <v>140</v>
      </c>
      <c r="H152" s="76">
        <v>13</v>
      </c>
      <c r="I152" s="76"/>
      <c r="J152" s="76">
        <v>27.25</v>
      </c>
      <c r="K152" s="75" t="s">
        <v>62</v>
      </c>
      <c r="L152" s="75" t="s">
        <v>65</v>
      </c>
      <c r="M152" s="75" t="s">
        <v>98</v>
      </c>
      <c r="N152" s="75" t="s">
        <v>160</v>
      </c>
      <c r="O152" s="75"/>
      <c r="P152" s="66" t="s">
        <v>8</v>
      </c>
      <c r="Q152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2" s="66"/>
      <c r="S152" s="66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54.5</v>
      </c>
      <c r="T152" s="66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216</v>
      </c>
      <c r="U152" s="66">
        <f>'Cumulative BOM'!$T152*'Cumulative BOM'!$S152</f>
        <v>11772</v>
      </c>
      <c r="V152" s="69">
        <f>'Cumulative BOM'!$J152*'Cumulative BOM'!$D152</f>
        <v>5812.5912249999992</v>
      </c>
      <c r="W152" s="66">
        <f>(QUOTIENT('Cumulative BOM'!$S152, MIN('Cumulative BOM'!$D152,'Cumulative BOM'!$J152)))*(QUOTIENT('Cumulative BOM'!$T152,MAX('Cumulative BOM'!$D152,'Cumulative BOM'!$J152)))</f>
        <v>2</v>
      </c>
      <c r="X152" s="69">
        <f>ROUNDUP('Cumulative BOM'!$B152/'Cumulative BOM'!$W152*2,0)/2</f>
        <v>0.5</v>
      </c>
      <c r="Y152" s="69">
        <f>(VLOOKUP('Cumulative BOM'!$C152,'Sheet Metal Std'!$M$2:$N$16,2))*'Cumulative BOM'!$S152*'Cumulative BOM'!$T152*'Cumulative BOM'!$X152*0.28</f>
        <v>178.65187200000003</v>
      </c>
    </row>
    <row r="153" spans="1:25" s="40" customFormat="1" ht="18" x14ac:dyDescent="0.3">
      <c r="A153" s="74">
        <v>1541430</v>
      </c>
      <c r="B153" s="75">
        <v>1</v>
      </c>
      <c r="C153" s="75" t="s">
        <v>1</v>
      </c>
      <c r="D153" s="76">
        <v>213.30609999999999</v>
      </c>
      <c r="E153" s="76">
        <v>5</v>
      </c>
      <c r="F153" s="76" t="s">
        <v>140</v>
      </c>
      <c r="G153" s="76" t="s">
        <v>140</v>
      </c>
      <c r="H153" s="76">
        <v>13</v>
      </c>
      <c r="I153" s="76"/>
      <c r="J153" s="76">
        <v>27.25</v>
      </c>
      <c r="K153" s="75" t="s">
        <v>62</v>
      </c>
      <c r="L153" s="75" t="s">
        <v>65</v>
      </c>
      <c r="M153" s="75" t="s">
        <v>98</v>
      </c>
      <c r="N153" s="75" t="s">
        <v>161</v>
      </c>
      <c r="O153" s="75"/>
      <c r="P153" s="66" t="s">
        <v>8</v>
      </c>
      <c r="Q153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3" s="66"/>
      <c r="S153" s="66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54.5</v>
      </c>
      <c r="T153" s="66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216</v>
      </c>
      <c r="U153" s="66">
        <f>'Cumulative BOM'!$T153*'Cumulative BOM'!$S153</f>
        <v>11772</v>
      </c>
      <c r="V153" s="69">
        <f>'Cumulative BOM'!$J153*'Cumulative BOM'!$D153</f>
        <v>5812.5912249999992</v>
      </c>
      <c r="W153" s="66">
        <f>(QUOTIENT('Cumulative BOM'!$S153, MIN('Cumulative BOM'!$D153,'Cumulative BOM'!$J153)))*(QUOTIENT('Cumulative BOM'!$T153,MAX('Cumulative BOM'!$D153,'Cumulative BOM'!$J153)))</f>
        <v>2</v>
      </c>
      <c r="X153" s="69">
        <f>ROUNDUP('Cumulative BOM'!$B153/'Cumulative BOM'!$W153*2,0)/2</f>
        <v>0.5</v>
      </c>
      <c r="Y153" s="69">
        <f>(VLOOKUP('Cumulative BOM'!$C153,'Sheet Metal Std'!$M$2:$N$16,2))*'Cumulative BOM'!$S153*'Cumulative BOM'!$T153*'Cumulative BOM'!$X153*0.28</f>
        <v>178.65187200000003</v>
      </c>
    </row>
    <row r="154" spans="1:25" s="40" customFormat="1" ht="18" x14ac:dyDescent="0.3">
      <c r="A154" s="74">
        <v>1476483</v>
      </c>
      <c r="B154" s="75">
        <v>1</v>
      </c>
      <c r="C154" s="75" t="s">
        <v>1</v>
      </c>
      <c r="D154" s="76">
        <v>213.30609999999999</v>
      </c>
      <c r="E154" s="76">
        <v>5</v>
      </c>
      <c r="F154" s="76" t="s">
        <v>140</v>
      </c>
      <c r="G154" s="76" t="s">
        <v>140</v>
      </c>
      <c r="H154" s="76">
        <v>13</v>
      </c>
      <c r="I154" s="76"/>
      <c r="J154" s="76">
        <v>27.25</v>
      </c>
      <c r="K154" s="75" t="s">
        <v>62</v>
      </c>
      <c r="L154" s="75" t="s">
        <v>65</v>
      </c>
      <c r="M154" s="75" t="s">
        <v>98</v>
      </c>
      <c r="N154" s="75" t="s">
        <v>162</v>
      </c>
      <c r="O154" s="75"/>
      <c r="P154" s="66" t="s">
        <v>8</v>
      </c>
      <c r="Q154" s="75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54" s="66"/>
      <c r="S154" s="66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54.5</v>
      </c>
      <c r="T154" s="66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216</v>
      </c>
      <c r="U154" s="66">
        <f>'Cumulative BOM'!$T154*'Cumulative BOM'!$S154</f>
        <v>11772</v>
      </c>
      <c r="V154" s="69">
        <f>'Cumulative BOM'!$J154*'Cumulative BOM'!$D154</f>
        <v>5812.5912249999992</v>
      </c>
      <c r="W154" s="66">
        <f>(QUOTIENT('Cumulative BOM'!$S154, MIN('Cumulative BOM'!$D154,'Cumulative BOM'!$J154)))*(QUOTIENT('Cumulative BOM'!$T154,MAX('Cumulative BOM'!$D154,'Cumulative BOM'!$J154)))</f>
        <v>2</v>
      </c>
      <c r="X154" s="69">
        <f>ROUNDUP('Cumulative BOM'!$B154/'Cumulative BOM'!$W154*2,0)/2</f>
        <v>0.5</v>
      </c>
      <c r="Y154" s="69">
        <f>(VLOOKUP('Cumulative BOM'!$C154,'Sheet Metal Std'!$M$2:$N$16,2))*'Cumulative BOM'!$S154*'Cumulative BOM'!$T154*'Cumulative BOM'!$X154*0.28</f>
        <v>178.65187200000003</v>
      </c>
    </row>
    <row r="155" spans="1:25" s="40" customFormat="1" ht="18" x14ac:dyDescent="0.3">
      <c r="A155" s="81">
        <v>1541614</v>
      </c>
      <c r="B155" s="82">
        <v>1</v>
      </c>
      <c r="C155" s="82" t="s">
        <v>2</v>
      </c>
      <c r="D155" s="83">
        <v>202.48</v>
      </c>
      <c r="E155" s="83">
        <v>3</v>
      </c>
      <c r="F155" s="83" t="s">
        <v>140</v>
      </c>
      <c r="G155" s="83" t="s">
        <v>140</v>
      </c>
      <c r="H155" s="83">
        <v>16</v>
      </c>
      <c r="I155" s="83" t="s">
        <v>140</v>
      </c>
      <c r="J155" s="83">
        <v>26.5</v>
      </c>
      <c r="K155" s="82" t="s">
        <v>62</v>
      </c>
      <c r="L155" s="82" t="s">
        <v>63</v>
      </c>
      <c r="M155" s="82" t="s">
        <v>100</v>
      </c>
      <c r="N155" s="82" t="s">
        <v>163</v>
      </c>
      <c r="O155" s="82"/>
      <c r="P155" s="85" t="s">
        <v>8</v>
      </c>
      <c r="Q155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5" s="85"/>
      <c r="S155" s="85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54.5</v>
      </c>
      <c r="T155" s="85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216</v>
      </c>
      <c r="U155" s="85">
        <f>'Cumulative BOM'!$T155*'Cumulative BOM'!$S155</f>
        <v>11772</v>
      </c>
      <c r="V155" s="86">
        <f>'Cumulative BOM'!$J155*'Cumulative BOM'!$D155</f>
        <v>5365.7199999999993</v>
      </c>
      <c r="W155" s="85">
        <f>(QUOTIENT('Cumulative BOM'!$S155, MIN('Cumulative BOM'!$D155,'Cumulative BOM'!$J155)))*(QUOTIENT('Cumulative BOM'!$T155,MAX('Cumulative BOM'!$D155,'Cumulative BOM'!$J155)))</f>
        <v>2</v>
      </c>
      <c r="X155" s="86">
        <f>ROUNDUP('Cumulative BOM'!$B155/'Cumulative BOM'!$W155*2,0)/2</f>
        <v>0.5</v>
      </c>
      <c r="Y155" s="86">
        <f>(VLOOKUP('Cumulative BOM'!$C155,'Sheet Metal Std'!$M$2:$N$16,2))*'Cumulative BOM'!$S155*'Cumulative BOM'!$T155*'Cumulative BOM'!$X155*0.28</f>
        <v>129.37428</v>
      </c>
    </row>
    <row r="156" spans="1:25" s="40" customFormat="1" ht="18" x14ac:dyDescent="0.3">
      <c r="A156" s="81">
        <v>1541612</v>
      </c>
      <c r="B156" s="82">
        <v>1</v>
      </c>
      <c r="C156" s="82" t="s">
        <v>2</v>
      </c>
      <c r="D156" s="83">
        <v>202.48</v>
      </c>
      <c r="E156" s="83">
        <v>3</v>
      </c>
      <c r="F156" s="83" t="s">
        <v>140</v>
      </c>
      <c r="G156" s="83" t="s">
        <v>140</v>
      </c>
      <c r="H156" s="83">
        <v>16</v>
      </c>
      <c r="I156" s="83" t="s">
        <v>140</v>
      </c>
      <c r="J156" s="83">
        <v>26.5</v>
      </c>
      <c r="K156" s="82" t="s">
        <v>62</v>
      </c>
      <c r="L156" s="82" t="s">
        <v>63</v>
      </c>
      <c r="M156" s="82" t="s">
        <v>100</v>
      </c>
      <c r="N156" s="82" t="s">
        <v>164</v>
      </c>
      <c r="O156" s="82"/>
      <c r="P156" s="85" t="s">
        <v>8</v>
      </c>
      <c r="Q156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6" s="85"/>
      <c r="S156" s="85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54.5</v>
      </c>
      <c r="T156" s="85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216</v>
      </c>
      <c r="U156" s="85">
        <f>'Cumulative BOM'!$T156*'Cumulative BOM'!$S156</f>
        <v>11772</v>
      </c>
      <c r="V156" s="86">
        <f>'Cumulative BOM'!$J156*'Cumulative BOM'!$D156</f>
        <v>5365.7199999999993</v>
      </c>
      <c r="W156" s="85">
        <f>(QUOTIENT('Cumulative BOM'!$S156, MIN('Cumulative BOM'!$D156,'Cumulative BOM'!$J156)))*(QUOTIENT('Cumulative BOM'!$T156,MAX('Cumulative BOM'!$D156,'Cumulative BOM'!$J156)))</f>
        <v>2</v>
      </c>
      <c r="X156" s="86">
        <f>ROUNDUP('Cumulative BOM'!$B156/'Cumulative BOM'!$W156*2,0)/2</f>
        <v>0.5</v>
      </c>
      <c r="Y156" s="86">
        <f>(VLOOKUP('Cumulative BOM'!$C156,'Sheet Metal Std'!$M$2:$N$16,2))*'Cumulative BOM'!$S156*'Cumulative BOM'!$T156*'Cumulative BOM'!$X156*0.28</f>
        <v>129.37428</v>
      </c>
    </row>
    <row r="157" spans="1:25" s="40" customFormat="1" ht="18" x14ac:dyDescent="0.3">
      <c r="A157" s="81">
        <v>1541609</v>
      </c>
      <c r="B157" s="82">
        <v>1</v>
      </c>
      <c r="C157" s="82" t="s">
        <v>2</v>
      </c>
      <c r="D157" s="83">
        <v>202.48</v>
      </c>
      <c r="E157" s="83">
        <v>3</v>
      </c>
      <c r="F157" s="83" t="s">
        <v>140</v>
      </c>
      <c r="G157" s="83" t="s">
        <v>140</v>
      </c>
      <c r="H157" s="83">
        <v>16</v>
      </c>
      <c r="I157" s="83" t="s">
        <v>140</v>
      </c>
      <c r="J157" s="83">
        <v>26.5</v>
      </c>
      <c r="K157" s="82" t="s">
        <v>62</v>
      </c>
      <c r="L157" s="82" t="s">
        <v>63</v>
      </c>
      <c r="M157" s="82" t="s">
        <v>100</v>
      </c>
      <c r="N157" s="82" t="s">
        <v>165</v>
      </c>
      <c r="O157" s="82"/>
      <c r="P157" s="85" t="s">
        <v>8</v>
      </c>
      <c r="Q157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7" s="85"/>
      <c r="S157" s="85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54.5</v>
      </c>
      <c r="T157" s="85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216</v>
      </c>
      <c r="U157" s="85">
        <f>'Cumulative BOM'!$T157*'Cumulative BOM'!$S157</f>
        <v>11772</v>
      </c>
      <c r="V157" s="86">
        <f>'Cumulative BOM'!$J157*'Cumulative BOM'!$D157</f>
        <v>5365.7199999999993</v>
      </c>
      <c r="W157" s="85">
        <f>(QUOTIENT('Cumulative BOM'!$S157, MIN('Cumulative BOM'!$D157,'Cumulative BOM'!$J157)))*(QUOTIENT('Cumulative BOM'!$T157,MAX('Cumulative BOM'!$D157,'Cumulative BOM'!$J157)))</f>
        <v>2</v>
      </c>
      <c r="X157" s="86">
        <f>ROUNDUP('Cumulative BOM'!$B157/'Cumulative BOM'!$W157*2,0)/2</f>
        <v>0.5</v>
      </c>
      <c r="Y157" s="86">
        <f>(VLOOKUP('Cumulative BOM'!$C157,'Sheet Metal Std'!$M$2:$N$16,2))*'Cumulative BOM'!$S157*'Cumulative BOM'!$T157*'Cumulative BOM'!$X157*0.28</f>
        <v>129.37428</v>
      </c>
    </row>
    <row r="158" spans="1:25" s="40" customFormat="1" ht="18" x14ac:dyDescent="0.3">
      <c r="A158" s="81">
        <v>1541606</v>
      </c>
      <c r="B158" s="82">
        <v>1</v>
      </c>
      <c r="C158" s="82" t="s">
        <v>2</v>
      </c>
      <c r="D158" s="83">
        <v>202.48</v>
      </c>
      <c r="E158" s="83">
        <v>3</v>
      </c>
      <c r="F158" s="83" t="s">
        <v>140</v>
      </c>
      <c r="G158" s="83" t="s">
        <v>140</v>
      </c>
      <c r="H158" s="83">
        <v>16</v>
      </c>
      <c r="I158" s="83" t="s">
        <v>140</v>
      </c>
      <c r="J158" s="83">
        <v>26.5</v>
      </c>
      <c r="K158" s="82" t="s">
        <v>62</v>
      </c>
      <c r="L158" s="82" t="s">
        <v>63</v>
      </c>
      <c r="M158" s="82" t="s">
        <v>100</v>
      </c>
      <c r="N158" s="82" t="s">
        <v>166</v>
      </c>
      <c r="O158" s="82"/>
      <c r="P158" s="85" t="s">
        <v>8</v>
      </c>
      <c r="Q158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8" s="85"/>
      <c r="S158" s="85">
        <f>IF(AND('Cumulative BOM'!$P158="G90 Grade SS50", 'Cumulative BOM'!$C158="18GA"), 50,IF(AND('Cumulative BOM'!$P158="G90 Grade SS50", 'Cumulative BOM'!$C158&lt;&gt;"18GA"), 54.5,
IF(AND('Cumulative BOM'!$P158="316 Stainless Steel 2B", 'Cumulative BOM'!$C158="18GA"), 60,IF(AND('Cumulative BOM'!$P158="316 Stainless Steel 2B", 'Cumulative BOM'!$C158&lt;&gt;"18GA"), 30,
IF('Cumulative BOM'!$P158="316L Stainless Steel #3",60,
IF(AND('Cumulative BOM'!$P158="304-2B Stainless Steel",'Cumulative BOM'!$C158="14GA",'Cumulative BOM'!$J158&lt;=29.75),29.75,IF(AND('Cumulative BOM'!$P158="304-2B Stainless Steel",'Cumulative BOM'!$C158="14GA",'Cumulative BOM'!$J158&gt;29.75),60,
IF('Cumulative BOM'!$J158&lt;=30,30,IF(AND('Cumulative BOM'!$J158&gt;30,'Cumulative BOM'!$J158&lt;=60),60)))))))))</f>
        <v>54.5</v>
      </c>
      <c r="T158" s="85">
        <f>IF('Cumulative BOM'!$P158="G90 Grade SS50",IF('Cumulative BOM'!$D158&lt;=144,144,IF(AND('Cumulative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BOM'!$D158&lt;=240),240,0))))),IF('Cumulative BOM'!$D158&lt;=120,120,IF(AND('Cumulative BOM'!$D158&gt;120,'Cumulative BOM'!$D158&lt;=144),144,IF(AND('Cumulative BOM'!$D158&gt;144,'Cumulative BOM'!$D158&lt;=168),168,IF(AND('Cumulative BOM'!$D158&gt;168,'Cumulative BOM'!$D158&lt;=192),192,IF(AND('Cumulative BOM'!$D158&gt;192,'Cumulative BOM'!$D158&lt;=216),216, IF(AND('Cumulative BOM'!$D158&gt;216,'Cumulative BOM'!$D158&lt;=240),240,0)))))))</f>
        <v>216</v>
      </c>
      <c r="U158" s="85">
        <f>'Cumulative BOM'!$T158*'Cumulative BOM'!$S158</f>
        <v>11772</v>
      </c>
      <c r="V158" s="86">
        <f>'Cumulative BOM'!$J158*'Cumulative BOM'!$D158</f>
        <v>5365.7199999999993</v>
      </c>
      <c r="W158" s="85">
        <f>(QUOTIENT('Cumulative BOM'!$S158, MIN('Cumulative BOM'!$D158,'Cumulative BOM'!$J158)))*(QUOTIENT('Cumulative BOM'!$T158,MAX('Cumulative BOM'!$D158,'Cumulative BOM'!$J158)))</f>
        <v>2</v>
      </c>
      <c r="X158" s="86">
        <f>ROUNDUP('Cumulative BOM'!$B158/'Cumulative BOM'!$W158*2,0)/2</f>
        <v>0.5</v>
      </c>
      <c r="Y158" s="86">
        <f>(VLOOKUP('Cumulative BOM'!$C158,'Sheet Metal Std'!$M$2:$N$16,2))*'Cumulative BOM'!$S158*'Cumulative BOM'!$T158*'Cumulative BOM'!$X158*0.28</f>
        <v>129.37428</v>
      </c>
    </row>
    <row r="159" spans="1:25" s="40" customFormat="1" ht="18" x14ac:dyDescent="0.3">
      <c r="A159" s="81">
        <v>1541604</v>
      </c>
      <c r="B159" s="82">
        <v>1</v>
      </c>
      <c r="C159" s="82" t="s">
        <v>2</v>
      </c>
      <c r="D159" s="83">
        <v>202.48</v>
      </c>
      <c r="E159" s="83">
        <v>3</v>
      </c>
      <c r="F159" s="83" t="s">
        <v>140</v>
      </c>
      <c r="G159" s="83" t="s">
        <v>140</v>
      </c>
      <c r="H159" s="83">
        <v>16</v>
      </c>
      <c r="I159" s="83" t="s">
        <v>140</v>
      </c>
      <c r="J159" s="83">
        <v>26.5</v>
      </c>
      <c r="K159" s="82" t="s">
        <v>62</v>
      </c>
      <c r="L159" s="82" t="s">
        <v>63</v>
      </c>
      <c r="M159" s="82" t="s">
        <v>100</v>
      </c>
      <c r="N159" s="82" t="s">
        <v>167</v>
      </c>
      <c r="O159" s="82"/>
      <c r="P159" s="85" t="s">
        <v>8</v>
      </c>
      <c r="Q159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59" s="85"/>
      <c r="S159" s="85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54.5</v>
      </c>
      <c r="T159" s="85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216</v>
      </c>
      <c r="U159" s="85">
        <f>'Cumulative BOM'!$T159*'Cumulative BOM'!$S159</f>
        <v>11772</v>
      </c>
      <c r="V159" s="86">
        <f>'Cumulative BOM'!$J159*'Cumulative BOM'!$D159</f>
        <v>5365.7199999999993</v>
      </c>
      <c r="W159" s="85">
        <f>(QUOTIENT('Cumulative BOM'!$S159, MIN('Cumulative BOM'!$D159,'Cumulative BOM'!$J159)))*(QUOTIENT('Cumulative BOM'!$T159,MAX('Cumulative BOM'!$D159,'Cumulative BOM'!$J159)))</f>
        <v>2</v>
      </c>
      <c r="X159" s="86">
        <f>ROUNDUP('Cumulative BOM'!$B159/'Cumulative BOM'!$W159*2,0)/2</f>
        <v>0.5</v>
      </c>
      <c r="Y159" s="86">
        <f>(VLOOKUP('Cumulative BOM'!$C159,'Sheet Metal Std'!$M$2:$N$16,2))*'Cumulative BOM'!$S159*'Cumulative BOM'!$T159*'Cumulative BOM'!$X159*0.28</f>
        <v>129.37428</v>
      </c>
    </row>
    <row r="160" spans="1:25" s="40" customFormat="1" ht="18" x14ac:dyDescent="0.3">
      <c r="A160" s="81">
        <v>1476802</v>
      </c>
      <c r="B160" s="82">
        <v>1</v>
      </c>
      <c r="C160" s="82" t="s">
        <v>2</v>
      </c>
      <c r="D160" s="83">
        <v>202.48</v>
      </c>
      <c r="E160" s="83">
        <v>3</v>
      </c>
      <c r="F160" s="83" t="s">
        <v>140</v>
      </c>
      <c r="G160" s="83" t="s">
        <v>140</v>
      </c>
      <c r="H160" s="83">
        <v>8.75</v>
      </c>
      <c r="I160" s="83" t="s">
        <v>140</v>
      </c>
      <c r="J160" s="83">
        <v>19.25</v>
      </c>
      <c r="K160" s="82" t="s">
        <v>62</v>
      </c>
      <c r="L160" s="82" t="s">
        <v>63</v>
      </c>
      <c r="M160" s="82" t="s">
        <v>100</v>
      </c>
      <c r="N160" s="82" t="s">
        <v>168</v>
      </c>
      <c r="O160" s="82"/>
      <c r="P160" s="85" t="s">
        <v>8</v>
      </c>
      <c r="Q160" s="82" t="str">
        <f>VLOOKUP(Table1[[#This Row],[GAUGE]]&amp;Table1[[#This Row],[SHEET WIDTH]]&amp;Table1[[#This Row],[SHEET LENGTH]],'Sheet Metal Std'!A$2:K$103,MATCH(Table1[[#This Row],[MATERIAL]],'Sheet Metal Std'!A$1:K$1,0),0)</f>
        <v>817-00238</v>
      </c>
      <c r="R160" s="85"/>
      <c r="S160" s="85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54.5</v>
      </c>
      <c r="T160" s="85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216</v>
      </c>
      <c r="U160" s="85">
        <f>'Cumulative BOM'!$T160*'Cumulative BOM'!$S160</f>
        <v>11772</v>
      </c>
      <c r="V160" s="86">
        <f>'Cumulative BOM'!$J160*'Cumulative BOM'!$D160</f>
        <v>3897.74</v>
      </c>
      <c r="W160" s="85">
        <f>(QUOTIENT('Cumulative BOM'!$S160, MIN('Cumulative BOM'!$D160,'Cumulative BOM'!$J160)))*(QUOTIENT('Cumulative BOM'!$T160,MAX('Cumulative BOM'!$D160,'Cumulative BOM'!$J160)))</f>
        <v>2</v>
      </c>
      <c r="X160" s="86">
        <f>ROUNDUP('Cumulative BOM'!$B160/'Cumulative BOM'!$W160*2,0)/2</f>
        <v>0.5</v>
      </c>
      <c r="Y160" s="86">
        <f>(VLOOKUP('Cumulative BOM'!$C160,'Sheet Metal Std'!$M$2:$N$16,2))*'Cumulative BOM'!$S160*'Cumulative BOM'!$T160*'Cumulative BOM'!$X160*0.28</f>
        <v>129.37428</v>
      </c>
    </row>
    <row r="161" spans="1:25" s="40" customFormat="1" ht="18" x14ac:dyDescent="0.3">
      <c r="A161" s="101">
        <v>1473789</v>
      </c>
      <c r="B161" s="85">
        <v>1</v>
      </c>
      <c r="C161" s="85" t="s">
        <v>2</v>
      </c>
      <c r="D161" s="102">
        <v>163.64160000000001</v>
      </c>
      <c r="E161" s="102">
        <v>3</v>
      </c>
      <c r="F161" s="102">
        <v>1.75</v>
      </c>
      <c r="G161" s="102" t="s">
        <v>140</v>
      </c>
      <c r="H161" s="102">
        <v>15.6</v>
      </c>
      <c r="I161" s="102"/>
      <c r="J161" s="102">
        <v>26.1</v>
      </c>
      <c r="K161" s="85" t="s">
        <v>62</v>
      </c>
      <c r="L161" s="85" t="s">
        <v>169</v>
      </c>
      <c r="M161" s="85" t="s">
        <v>102</v>
      </c>
      <c r="N161" s="85" t="s">
        <v>205</v>
      </c>
      <c r="O161" s="85"/>
      <c r="P161" s="85" t="s">
        <v>8</v>
      </c>
      <c r="Q161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1" s="85"/>
      <c r="S161" s="85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54.5</v>
      </c>
      <c r="T161" s="85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168</v>
      </c>
      <c r="U161" s="85">
        <f>'Cumulative BOM'!$T161*'Cumulative BOM'!$S161</f>
        <v>9156</v>
      </c>
      <c r="V161" s="86">
        <f>'Cumulative BOM'!$J161*'Cumulative BOM'!$D161</f>
        <v>4271.0457600000009</v>
      </c>
      <c r="W161" s="85">
        <f>(QUOTIENT('Cumulative BOM'!$S161, MIN('Cumulative BOM'!$D161,'Cumulative BOM'!$J161)))*(QUOTIENT('Cumulative BOM'!$T161,MAX('Cumulative BOM'!$D161,'Cumulative BOM'!$J161)))</f>
        <v>2</v>
      </c>
      <c r="X161" s="86">
        <f>ROUNDUP('Cumulative BOM'!$B161/'Cumulative BOM'!$W161*2,0)/2</f>
        <v>0.5</v>
      </c>
      <c r="Y161" s="86">
        <f>(VLOOKUP('Cumulative BOM'!$C161,'Sheet Metal Std'!$M$2:$N$16,2))*'Cumulative BOM'!$S161*'Cumulative BOM'!$T161*'Cumulative BOM'!$X161*0.28</f>
        <v>100.62444000000001</v>
      </c>
    </row>
    <row r="162" spans="1:25" s="40" customFormat="1" ht="18" x14ac:dyDescent="0.3">
      <c r="A162" s="101">
        <v>1480189</v>
      </c>
      <c r="B162" s="85">
        <v>1</v>
      </c>
      <c r="C162" s="85" t="s">
        <v>2</v>
      </c>
      <c r="D162" s="102">
        <v>163.64160000000001</v>
      </c>
      <c r="E162" s="102">
        <v>3</v>
      </c>
      <c r="F162" s="102">
        <v>1.75</v>
      </c>
      <c r="G162" s="102" t="s">
        <v>140</v>
      </c>
      <c r="H162" s="102">
        <v>14.6</v>
      </c>
      <c r="I162" s="102" t="s">
        <v>140</v>
      </c>
      <c r="J162" s="102">
        <v>25.1</v>
      </c>
      <c r="K162" s="85" t="s">
        <v>62</v>
      </c>
      <c r="L162" s="85" t="s">
        <v>169</v>
      </c>
      <c r="M162" s="85" t="s">
        <v>102</v>
      </c>
      <c r="N162" s="85" t="s">
        <v>206</v>
      </c>
      <c r="O162" s="85"/>
      <c r="P162" s="85" t="s">
        <v>8</v>
      </c>
      <c r="Q162" s="8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2" s="85"/>
      <c r="S162" s="85">
        <f>IF(AND('Cumulative BOM'!$P162="G90 Grade SS50", 'Cumulative BOM'!$C162="18GA"), 50,IF(AND('Cumulative BOM'!$P162="G90 Grade SS50", 'Cumulative BOM'!$C162&lt;&gt;"18GA"), 54.5,
IF(AND('Cumulative BOM'!$P162="316 Stainless Steel 2B", 'Cumulative BOM'!$C162="18GA"), 60,IF(AND('Cumulative BOM'!$P162="316 Stainless Steel 2B", 'Cumulative BOM'!$C162&lt;&gt;"18GA"), 30,
IF('Cumulative BOM'!$P162="316L Stainless Steel #3",60,
IF(AND('Cumulative BOM'!$P162="304-2B Stainless Steel",'Cumulative BOM'!$C162="14GA",'Cumulative BOM'!$J162&lt;=29.75),29.75,IF(AND('Cumulative BOM'!$P162="304-2B Stainless Steel",'Cumulative BOM'!$C162="14GA",'Cumulative BOM'!$J162&gt;29.75),60,
IF('Cumulative BOM'!$J162&lt;=30,30,IF(AND('Cumulative BOM'!$J162&gt;30,'Cumulative BOM'!$J162&lt;=60),60)))))))))</f>
        <v>54.5</v>
      </c>
      <c r="T162" s="85">
        <f>IF('Cumulative BOM'!$P162="G90 Grade SS50",IF('Cumulative BOM'!$D162&lt;=144,144,IF(AND('Cumulative BOM'!$D162&gt;144,'Cumulative BOM'!$D162&lt;=168),168,IF(AND('Cumulative BOM'!$D162&gt;168,'Cumulative BOM'!$D162&lt;=192),192,IF(AND('Cumulative BOM'!$D162&gt;192,'Cumulative BOM'!$D162&lt;=216),216, IF(AND('Cumulative BOM'!$D162&gt;216,'Cumulative BOM'!$D162&lt;=240),240,0))))),IF('Cumulative BOM'!$D162&lt;=120,120,IF(AND('Cumulative BOM'!$D162&gt;120,'Cumulative BOM'!$D162&lt;=144),144,IF(AND('Cumulative BOM'!$D162&gt;144,'Cumulative BOM'!$D162&lt;=168),168,IF(AND('Cumulative BOM'!$D162&gt;168,'Cumulative BOM'!$D162&lt;=192),192,IF(AND('Cumulative BOM'!$D162&gt;192,'Cumulative BOM'!$D162&lt;=216),216, IF(AND('Cumulative BOM'!$D162&gt;216,'Cumulative BOM'!$D162&lt;=240),240,0)))))))</f>
        <v>168</v>
      </c>
      <c r="U162" s="85">
        <f>'Cumulative BOM'!$T162*'Cumulative BOM'!$S162</f>
        <v>9156</v>
      </c>
      <c r="V162" s="86">
        <f>'Cumulative BOM'!$J162*'Cumulative BOM'!$D162</f>
        <v>4107.404160000001</v>
      </c>
      <c r="W162" s="85">
        <f>(QUOTIENT('Cumulative BOM'!$S162, MIN('Cumulative BOM'!$D162,'Cumulative BOM'!$J162)))*(QUOTIENT('Cumulative BOM'!$T162,MAX('Cumulative BOM'!$D162,'Cumulative BOM'!$J162)))</f>
        <v>2</v>
      </c>
      <c r="X162" s="86">
        <f>ROUNDUP('Cumulative BOM'!$B162/'Cumulative BOM'!$W162*2,0)/2</f>
        <v>0.5</v>
      </c>
      <c r="Y162" s="86">
        <f>(VLOOKUP('Cumulative BOM'!$C162,'Sheet Metal Std'!$M$2:$N$16,2))*'Cumulative BOM'!$S162*'Cumulative BOM'!$T162*'Cumulative BOM'!$X162*0.28</f>
        <v>100.62444000000001</v>
      </c>
    </row>
    <row r="163" spans="1:25" s="40" customFormat="1" ht="18" x14ac:dyDescent="0.3">
      <c r="A163" s="74">
        <v>1473887</v>
      </c>
      <c r="B163" s="75">
        <v>1</v>
      </c>
      <c r="C163" s="75" t="s">
        <v>1</v>
      </c>
      <c r="D163" s="76">
        <v>168.15350000000001</v>
      </c>
      <c r="E163" s="76">
        <v>3</v>
      </c>
      <c r="F163" s="76">
        <v>1.75</v>
      </c>
      <c r="G163" s="76" t="s">
        <v>140</v>
      </c>
      <c r="H163" s="76">
        <v>8</v>
      </c>
      <c r="I163" s="76" t="s">
        <v>140</v>
      </c>
      <c r="J163" s="76">
        <v>18</v>
      </c>
      <c r="K163" s="90" t="s">
        <v>64</v>
      </c>
      <c r="L163" s="75" t="s">
        <v>183</v>
      </c>
      <c r="M163" s="75" t="s">
        <v>102</v>
      </c>
      <c r="N163" s="75" t="s">
        <v>146</v>
      </c>
      <c r="O163" s="75"/>
      <c r="P163" s="66" t="s">
        <v>8</v>
      </c>
      <c r="Q163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63" s="66"/>
      <c r="S163" s="66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54.5</v>
      </c>
      <c r="T163" s="66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192</v>
      </c>
      <c r="U163" s="66">
        <f>'Cumulative BOM'!$T163*'Cumulative BOM'!$S163</f>
        <v>10464</v>
      </c>
      <c r="V163" s="69">
        <f>'Cumulative BOM'!$J163*'Cumulative BOM'!$D163</f>
        <v>3026.7629999999999</v>
      </c>
      <c r="W163" s="66">
        <f>(QUOTIENT('Cumulative BOM'!$S163, MIN('Cumulative BOM'!$D163,'Cumulative BOM'!$J163)))*(QUOTIENT('Cumulative BOM'!$T163,MAX('Cumulative BOM'!$D163,'Cumulative BOM'!$J163)))</f>
        <v>3</v>
      </c>
      <c r="X163" s="69">
        <f>ROUNDUP('Cumulative BOM'!$B163/'Cumulative BOM'!$W163*2,0)/2</f>
        <v>0.5</v>
      </c>
      <c r="Y163" s="69">
        <f>(VLOOKUP('Cumulative BOM'!$C163,'Sheet Metal Std'!$M$2:$N$16,2))*'Cumulative BOM'!$S163*'Cumulative BOM'!$T163*'Cumulative BOM'!$X163*0.28</f>
        <v>158.80166399999999</v>
      </c>
    </row>
    <row r="164" spans="1:25" s="40" customFormat="1" ht="18" x14ac:dyDescent="0.3">
      <c r="A164" s="74">
        <v>1473896</v>
      </c>
      <c r="B164" s="75">
        <v>1</v>
      </c>
      <c r="C164" s="75" t="s">
        <v>1</v>
      </c>
      <c r="D164" s="76">
        <v>174.55549999999999</v>
      </c>
      <c r="E164" s="76">
        <v>3</v>
      </c>
      <c r="F164" s="76">
        <v>1.75</v>
      </c>
      <c r="G164" s="76" t="s">
        <v>140</v>
      </c>
      <c r="H164" s="76">
        <v>8</v>
      </c>
      <c r="I164" s="76" t="s">
        <v>140</v>
      </c>
      <c r="J164" s="76">
        <v>18.5</v>
      </c>
      <c r="K164" s="75" t="s">
        <v>62</v>
      </c>
      <c r="L164" s="75" t="s">
        <v>103</v>
      </c>
      <c r="M164" s="75" t="s">
        <v>102</v>
      </c>
      <c r="N164" s="75" t="s">
        <v>147</v>
      </c>
      <c r="O164" s="75"/>
      <c r="P164" s="66" t="s">
        <v>8</v>
      </c>
      <c r="Q164" s="75" t="str">
        <f>VLOOKUP(Table1[[#This Row],[GAUGE]]&amp;Table1[[#This Row],[SHEET WIDTH]]&amp;Table1[[#This Row],[SHEET LENGTH]],'Sheet Metal Std'!A$2:K$103,MATCH(Table1[[#This Row],[MATERIAL]],'Sheet Metal Std'!A$1:K$1,0),0)</f>
        <v>817-00225</v>
      </c>
      <c r="R164" s="66"/>
      <c r="S164" s="66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54.5</v>
      </c>
      <c r="T164" s="66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192</v>
      </c>
      <c r="U164" s="66">
        <f>'Cumulative BOM'!$T164*'Cumulative BOM'!$S164</f>
        <v>10464</v>
      </c>
      <c r="V164" s="69">
        <f>'Cumulative BOM'!$J164*'Cumulative BOM'!$D164</f>
        <v>3229.27675</v>
      </c>
      <c r="W164" s="66">
        <f>(QUOTIENT('Cumulative BOM'!$S164, MIN('Cumulative BOM'!$D164,'Cumulative BOM'!$J164)))*(QUOTIENT('Cumulative BOM'!$T164,MAX('Cumulative BOM'!$D164,'Cumulative BOM'!$J164)))</f>
        <v>2</v>
      </c>
      <c r="X164" s="69">
        <f>ROUNDUP('Cumulative BOM'!$B164/'Cumulative BOM'!$W164*2,0)/2</f>
        <v>0.5</v>
      </c>
      <c r="Y164" s="69">
        <f>(VLOOKUP('Cumulative BOM'!$C164,'Sheet Metal Std'!$M$2:$N$16,2))*'Cumulative BOM'!$S164*'Cumulative BOM'!$T164*'Cumulative BOM'!$X164*0.28</f>
        <v>158.80166399999999</v>
      </c>
    </row>
    <row r="165" spans="1:25" s="40" customFormat="1" ht="18" x14ac:dyDescent="0.3">
      <c r="A165" s="101">
        <v>1473838</v>
      </c>
      <c r="B165" s="85">
        <v>1</v>
      </c>
      <c r="C165" s="85" t="s">
        <v>2</v>
      </c>
      <c r="D165" s="102">
        <v>169.82980000000001</v>
      </c>
      <c r="E165" s="102">
        <v>3</v>
      </c>
      <c r="F165" s="102">
        <v>1.75</v>
      </c>
      <c r="G165" s="102" t="s">
        <v>140</v>
      </c>
      <c r="H165" s="102">
        <v>16</v>
      </c>
      <c r="I165" s="102" t="s">
        <v>140</v>
      </c>
      <c r="J165" s="102">
        <v>26.5</v>
      </c>
      <c r="K165" s="85" t="s">
        <v>62</v>
      </c>
      <c r="L165" s="85" t="s">
        <v>187</v>
      </c>
      <c r="M165" s="85" t="s">
        <v>102</v>
      </c>
      <c r="N165" s="85" t="s">
        <v>207</v>
      </c>
      <c r="O165" s="85"/>
      <c r="P165" s="85" t="s">
        <v>8</v>
      </c>
      <c r="Q165" s="8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65" s="85"/>
      <c r="S165" s="85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54.5</v>
      </c>
      <c r="T165" s="85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192</v>
      </c>
      <c r="U165" s="85">
        <f>'Cumulative BOM'!$T165*'Cumulative BOM'!$S165</f>
        <v>10464</v>
      </c>
      <c r="V165" s="86">
        <f>'Cumulative BOM'!$J165*'Cumulative BOM'!$D165</f>
        <v>4500.4897000000001</v>
      </c>
      <c r="W165" s="85">
        <f>(QUOTIENT('Cumulative BOM'!$S165, MIN('Cumulative BOM'!$D165,'Cumulative BOM'!$J165)))*(QUOTIENT('Cumulative BOM'!$T165,MAX('Cumulative BOM'!$D165,'Cumulative BOM'!$J165)))</f>
        <v>2</v>
      </c>
      <c r="X165" s="86">
        <f>ROUNDUP('Cumulative BOM'!$B165/'Cumulative BOM'!$W165*2,0)/2</f>
        <v>0.5</v>
      </c>
      <c r="Y165" s="86">
        <f>(VLOOKUP('Cumulative BOM'!$C165,'Sheet Metal Std'!$M$2:$N$16,2))*'Cumulative BOM'!$S165*'Cumulative BOM'!$T165*'Cumulative BOM'!$X165*0.28</f>
        <v>114.99936000000001</v>
      </c>
    </row>
    <row r="166" spans="1:25" s="40" customFormat="1" ht="18" x14ac:dyDescent="0.3">
      <c r="A166" s="103">
        <v>1473847</v>
      </c>
      <c r="B166" s="104">
        <v>1</v>
      </c>
      <c r="C166" s="104" t="s">
        <v>2</v>
      </c>
      <c r="D166" s="105">
        <v>164.31389999999999</v>
      </c>
      <c r="E166" s="105">
        <v>3</v>
      </c>
      <c r="F166" s="105">
        <v>1.75</v>
      </c>
      <c r="G166" s="105" t="s">
        <v>140</v>
      </c>
      <c r="H166" s="105">
        <v>7.9995000000000003</v>
      </c>
      <c r="I166" s="105"/>
      <c r="J166" s="105">
        <v>18.499500000000001</v>
      </c>
      <c r="K166" s="104" t="s">
        <v>62</v>
      </c>
      <c r="L166" s="104" t="s">
        <v>187</v>
      </c>
      <c r="M166" s="104" t="s">
        <v>102</v>
      </c>
      <c r="N166" s="104" t="s">
        <v>208</v>
      </c>
      <c r="O166" s="104"/>
      <c r="P166" s="104" t="s">
        <v>8</v>
      </c>
      <c r="Q166" s="104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6" s="104"/>
      <c r="S166" s="104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54.5</v>
      </c>
      <c r="T166" s="104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168</v>
      </c>
      <c r="U166" s="104">
        <f>'Cumulative BOM'!$T166*'Cumulative BOM'!$S166</f>
        <v>9156</v>
      </c>
      <c r="V166" s="106">
        <f>'Cumulative BOM'!$J166*'Cumulative BOM'!$D166</f>
        <v>3039.7249930500002</v>
      </c>
      <c r="W166" s="104">
        <f>(QUOTIENT('Cumulative BOM'!$S166, MIN('Cumulative BOM'!$D166,'Cumulative BOM'!$J166)))*(QUOTIENT('Cumulative BOM'!$T166,MAX('Cumulative BOM'!$D166,'Cumulative BOM'!$J166)))</f>
        <v>2</v>
      </c>
      <c r="X166" s="106">
        <f>ROUNDUP('Cumulative BOM'!$B166/'Cumulative BOM'!$W166*2,0)/2</f>
        <v>0.5</v>
      </c>
      <c r="Y166" s="106">
        <f>(VLOOKUP('Cumulative BOM'!$C166,'Sheet Metal Std'!$M$2:$N$16,2))*'Cumulative BOM'!$S166*'Cumulative BOM'!$T166*'Cumulative BOM'!$X166*0.28</f>
        <v>100.62444000000001</v>
      </c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printOptions horizontalCentered="1"/>
  <pageMargins left="0.19685039370078738" right="0.19685039370078738" top="0.19685039370078738" bottom="0.19685039370078738" header="0.11811023622047243" footer="0.11811023622047243"/>
  <pageSetup paperSize="3" scale="47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P134:P144 P116:P126 P5:P6 P8 P10 P12 P14 P16:P17 P19:P20 P22 P24 P26 P28 P30 P32:P50 P52:P74 P76:P86 P88:P102 P104:P114 P146:P147 P128:P132 P149:P166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C0A5-C075-429A-885A-2734142851EF}">
  <sheetPr>
    <pageSetUpPr fitToPage="1"/>
  </sheetPr>
  <dimension ref="A1:AMA166"/>
  <sheetViews>
    <sheetView showGridLines="0" zoomScale="70" zoomScaleNormal="70" workbookViewId="0">
      <pane xSplit="1" ySplit="3" topLeftCell="B127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5" width="8.33203125" style="20" bestFit="1" customWidth="1"/>
    <col min="6" max="6" width="7" style="20" bestFit="1" customWidth="1"/>
    <col min="7" max="8" width="8.33203125" style="20" bestFit="1" customWidth="1"/>
    <col min="9" max="9" width="7" style="20" bestFit="1" customWidth="1"/>
    <col min="10" max="10" width="8.33203125" style="20" bestFit="1" customWidth="1"/>
    <col min="11" max="11" width="24.21875" style="17" bestFit="1" customWidth="1"/>
    <col min="12" max="12" width="28.88671875" style="17" customWidth="1"/>
    <col min="13" max="13" width="34.44140625" style="22" customWidth="1"/>
    <col min="14" max="14" width="12.88671875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6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61"/>
      <c r="B4" s="62"/>
      <c r="C4" s="62"/>
      <c r="D4" s="62"/>
      <c r="E4" s="62"/>
      <c r="F4" s="62"/>
      <c r="G4" s="62"/>
      <c r="H4" s="62"/>
      <c r="I4" s="62"/>
      <c r="J4" s="62"/>
      <c r="K4" s="112"/>
      <c r="L4" s="128" t="s">
        <v>157</v>
      </c>
      <c r="M4" s="112"/>
      <c r="N4" s="62"/>
      <c r="O4" s="62"/>
      <c r="P4" s="64"/>
      <c r="Q4" s="64"/>
      <c r="R4" s="129"/>
    </row>
    <row r="5" spans="1:1015" s="40" customFormat="1" ht="18" x14ac:dyDescent="0.3">
      <c r="A5" s="65">
        <v>1473751</v>
      </c>
      <c r="B5" s="66">
        <v>1</v>
      </c>
      <c r="C5" s="66" t="s">
        <v>1</v>
      </c>
      <c r="D5" s="67">
        <v>213.30609999999999</v>
      </c>
      <c r="E5" s="67">
        <v>5</v>
      </c>
      <c r="F5" s="66" t="s">
        <v>140</v>
      </c>
      <c r="G5" s="66" t="s">
        <v>140</v>
      </c>
      <c r="H5" s="67">
        <v>13</v>
      </c>
      <c r="I5" s="66" t="s">
        <v>140</v>
      </c>
      <c r="J5" s="67">
        <v>27.25</v>
      </c>
      <c r="K5" s="113" t="s">
        <v>64</v>
      </c>
      <c r="L5" s="114" t="s">
        <v>65</v>
      </c>
      <c r="M5" s="114" t="s">
        <v>97</v>
      </c>
      <c r="N5" s="66" t="s">
        <v>157</v>
      </c>
      <c r="O5" s="66"/>
      <c r="P5" s="66" t="s">
        <v>8</v>
      </c>
      <c r="Q5" s="66" t="s">
        <v>122</v>
      </c>
      <c r="R5" s="114" t="s">
        <v>139</v>
      </c>
    </row>
    <row r="6" spans="1:1015" s="40" customFormat="1" ht="18" x14ac:dyDescent="0.3">
      <c r="A6" s="65">
        <v>1473748</v>
      </c>
      <c r="B6" s="66">
        <v>10</v>
      </c>
      <c r="C6" s="66" t="s">
        <v>1</v>
      </c>
      <c r="D6" s="67">
        <v>213.30609999999999</v>
      </c>
      <c r="E6" s="67">
        <v>5</v>
      </c>
      <c r="F6" s="67" t="s">
        <v>140</v>
      </c>
      <c r="G6" s="67" t="s">
        <v>140</v>
      </c>
      <c r="H6" s="67">
        <v>13</v>
      </c>
      <c r="I6" s="67" t="s">
        <v>140</v>
      </c>
      <c r="J6" s="67">
        <v>27.25</v>
      </c>
      <c r="K6" s="114" t="s">
        <v>62</v>
      </c>
      <c r="L6" s="114" t="s">
        <v>65</v>
      </c>
      <c r="M6" s="114" t="s">
        <v>98</v>
      </c>
      <c r="N6" s="66" t="s">
        <v>157</v>
      </c>
      <c r="O6" s="66"/>
      <c r="P6" s="66" t="s">
        <v>8</v>
      </c>
      <c r="Q6" s="66" t="s">
        <v>122</v>
      </c>
      <c r="R6" s="114" t="s">
        <v>139</v>
      </c>
    </row>
    <row r="7" spans="1:1015" s="40" customFormat="1" ht="18" x14ac:dyDescent="0.3">
      <c r="A7" s="70"/>
      <c r="B7" s="71"/>
      <c r="C7" s="71"/>
      <c r="D7" s="72"/>
      <c r="E7" s="72"/>
      <c r="F7" s="72"/>
      <c r="G7" s="72"/>
      <c r="H7" s="72"/>
      <c r="I7" s="72"/>
      <c r="J7" s="72"/>
      <c r="K7" s="115"/>
      <c r="L7" s="128" t="s">
        <v>158</v>
      </c>
      <c r="M7" s="115"/>
      <c r="N7" s="71"/>
      <c r="O7" s="71"/>
      <c r="P7" s="64"/>
      <c r="Q7" s="64"/>
      <c r="R7" s="129"/>
    </row>
    <row r="8" spans="1:1015" s="40" customFormat="1" ht="18" x14ac:dyDescent="0.3">
      <c r="A8" s="65">
        <v>1473748</v>
      </c>
      <c r="B8" s="66">
        <v>11</v>
      </c>
      <c r="C8" s="66" t="s">
        <v>1</v>
      </c>
      <c r="D8" s="67">
        <v>213.30609999999999</v>
      </c>
      <c r="E8" s="67">
        <v>5</v>
      </c>
      <c r="F8" s="67" t="s">
        <v>140</v>
      </c>
      <c r="G8" s="67" t="s">
        <v>140</v>
      </c>
      <c r="H8" s="67">
        <v>13</v>
      </c>
      <c r="I8" s="67" t="s">
        <v>140</v>
      </c>
      <c r="J8" s="67">
        <v>27.25</v>
      </c>
      <c r="K8" s="114" t="s">
        <v>62</v>
      </c>
      <c r="L8" s="114" t="s">
        <v>65</v>
      </c>
      <c r="M8" s="114" t="s">
        <v>98</v>
      </c>
      <c r="N8" s="66" t="s">
        <v>158</v>
      </c>
      <c r="O8" s="66"/>
      <c r="P8" s="66" t="s">
        <v>8</v>
      </c>
      <c r="Q8" s="66" t="s">
        <v>122</v>
      </c>
      <c r="R8" s="114" t="s">
        <v>139</v>
      </c>
    </row>
    <row r="9" spans="1:1015" s="40" customFormat="1" ht="18" x14ac:dyDescent="0.3">
      <c r="A9" s="70"/>
      <c r="B9" s="71"/>
      <c r="C9" s="71"/>
      <c r="D9" s="72"/>
      <c r="E9" s="72"/>
      <c r="F9" s="72"/>
      <c r="G9" s="72"/>
      <c r="H9" s="72"/>
      <c r="I9" s="72"/>
      <c r="J9" s="72"/>
      <c r="K9" s="115"/>
      <c r="L9" s="128" t="s">
        <v>159</v>
      </c>
      <c r="M9" s="115"/>
      <c r="N9" s="71"/>
      <c r="O9" s="71"/>
      <c r="P9" s="64"/>
      <c r="Q9" s="64"/>
      <c r="R9" s="129"/>
    </row>
    <row r="10" spans="1:1015" s="40" customFormat="1" ht="18" x14ac:dyDescent="0.3">
      <c r="A10" s="65">
        <v>1473748</v>
      </c>
      <c r="B10" s="66">
        <v>11</v>
      </c>
      <c r="C10" s="66" t="s">
        <v>1</v>
      </c>
      <c r="D10" s="67">
        <v>213.30609999999999</v>
      </c>
      <c r="E10" s="67">
        <v>5</v>
      </c>
      <c r="F10" s="67" t="s">
        <v>140</v>
      </c>
      <c r="G10" s="67" t="s">
        <v>140</v>
      </c>
      <c r="H10" s="67">
        <v>13</v>
      </c>
      <c r="I10" s="67" t="s">
        <v>140</v>
      </c>
      <c r="J10" s="67">
        <v>27.25</v>
      </c>
      <c r="K10" s="114" t="s">
        <v>62</v>
      </c>
      <c r="L10" s="114" t="s">
        <v>65</v>
      </c>
      <c r="M10" s="114" t="s">
        <v>98</v>
      </c>
      <c r="N10" s="66" t="s">
        <v>159</v>
      </c>
      <c r="O10" s="66"/>
      <c r="P10" s="66" t="s">
        <v>8</v>
      </c>
      <c r="Q10" s="66" t="s">
        <v>122</v>
      </c>
      <c r="R10" s="114" t="s">
        <v>139</v>
      </c>
    </row>
    <row r="11" spans="1:1015" s="40" customFormat="1" ht="18" x14ac:dyDescent="0.3">
      <c r="A11" s="70"/>
      <c r="B11" s="71"/>
      <c r="C11" s="71"/>
      <c r="D11" s="72"/>
      <c r="E11" s="72"/>
      <c r="F11" s="72"/>
      <c r="G11" s="72"/>
      <c r="H11" s="72"/>
      <c r="I11" s="72"/>
      <c r="J11" s="72"/>
      <c r="K11" s="115"/>
      <c r="L11" s="128" t="s">
        <v>160</v>
      </c>
      <c r="M11" s="115"/>
      <c r="N11" s="71"/>
      <c r="O11" s="71"/>
      <c r="P11" s="64"/>
      <c r="Q11" s="64"/>
      <c r="R11" s="129"/>
    </row>
    <row r="12" spans="1:1015" s="40" customFormat="1" ht="18" x14ac:dyDescent="0.3">
      <c r="A12" s="65">
        <v>1473748</v>
      </c>
      <c r="B12" s="66">
        <v>10</v>
      </c>
      <c r="C12" s="66" t="s">
        <v>1</v>
      </c>
      <c r="D12" s="67">
        <v>213.30609999999999</v>
      </c>
      <c r="E12" s="67">
        <v>5</v>
      </c>
      <c r="F12" s="67" t="s">
        <v>140</v>
      </c>
      <c r="G12" s="67" t="s">
        <v>140</v>
      </c>
      <c r="H12" s="67">
        <v>13</v>
      </c>
      <c r="I12" s="67" t="s">
        <v>140</v>
      </c>
      <c r="J12" s="67">
        <v>27.25</v>
      </c>
      <c r="K12" s="114" t="s">
        <v>62</v>
      </c>
      <c r="L12" s="114" t="s">
        <v>65</v>
      </c>
      <c r="M12" s="114" t="s">
        <v>98</v>
      </c>
      <c r="N12" s="66" t="s">
        <v>160</v>
      </c>
      <c r="O12" s="66"/>
      <c r="P12" s="66" t="s">
        <v>8</v>
      </c>
      <c r="Q12" s="66" t="s">
        <v>122</v>
      </c>
      <c r="R12" s="114" t="s">
        <v>139</v>
      </c>
    </row>
    <row r="13" spans="1:1015" s="40" customFormat="1" ht="18" x14ac:dyDescent="0.3">
      <c r="A13" s="70"/>
      <c r="B13" s="71"/>
      <c r="C13" s="71"/>
      <c r="D13" s="72"/>
      <c r="E13" s="72"/>
      <c r="F13" s="72"/>
      <c r="G13" s="72"/>
      <c r="H13" s="72"/>
      <c r="I13" s="72"/>
      <c r="J13" s="72"/>
      <c r="K13" s="115"/>
      <c r="L13" s="128" t="s">
        <v>161</v>
      </c>
      <c r="M13" s="115"/>
      <c r="N13" s="71"/>
      <c r="O13" s="71"/>
      <c r="P13" s="64"/>
      <c r="Q13" s="64"/>
      <c r="R13" s="129"/>
    </row>
    <row r="14" spans="1:1015" s="40" customFormat="1" ht="18" x14ac:dyDescent="0.3">
      <c r="A14" s="65">
        <v>1473748</v>
      </c>
      <c r="B14" s="66">
        <v>8</v>
      </c>
      <c r="C14" s="66" t="s">
        <v>1</v>
      </c>
      <c r="D14" s="67">
        <v>213.30609999999999</v>
      </c>
      <c r="E14" s="67">
        <v>5</v>
      </c>
      <c r="F14" s="67" t="s">
        <v>140</v>
      </c>
      <c r="G14" s="67" t="s">
        <v>140</v>
      </c>
      <c r="H14" s="67">
        <v>13</v>
      </c>
      <c r="I14" s="67" t="s">
        <v>140</v>
      </c>
      <c r="J14" s="67">
        <v>27.25</v>
      </c>
      <c r="K14" s="114" t="s">
        <v>62</v>
      </c>
      <c r="L14" s="114" t="s">
        <v>65</v>
      </c>
      <c r="M14" s="114" t="s">
        <v>98</v>
      </c>
      <c r="N14" s="66" t="s">
        <v>161</v>
      </c>
      <c r="O14" s="66"/>
      <c r="P14" s="66" t="s">
        <v>8</v>
      </c>
      <c r="Q14" s="66" t="s">
        <v>122</v>
      </c>
      <c r="R14" s="114" t="s">
        <v>139</v>
      </c>
    </row>
    <row r="15" spans="1:1015" s="40" customFormat="1" ht="18" x14ac:dyDescent="0.3">
      <c r="A15" s="61"/>
      <c r="B15" s="62"/>
      <c r="C15" s="62"/>
      <c r="D15" s="73"/>
      <c r="E15" s="73"/>
      <c r="F15" s="73"/>
      <c r="G15" s="73"/>
      <c r="H15" s="73"/>
      <c r="I15" s="73"/>
      <c r="J15" s="73"/>
      <c r="K15" s="112"/>
      <c r="L15" s="128" t="s">
        <v>162</v>
      </c>
      <c r="M15" s="112"/>
      <c r="N15" s="62"/>
      <c r="O15" s="62"/>
      <c r="P15" s="64"/>
      <c r="Q15" s="64"/>
      <c r="R15" s="129"/>
    </row>
    <row r="16" spans="1:1015" s="40" customFormat="1" ht="18" x14ac:dyDescent="0.3">
      <c r="A16" s="74">
        <v>1473748</v>
      </c>
      <c r="B16" s="75">
        <v>5</v>
      </c>
      <c r="C16" s="75" t="s">
        <v>1</v>
      </c>
      <c r="D16" s="76">
        <v>213.30609999999999</v>
      </c>
      <c r="E16" s="76">
        <v>5</v>
      </c>
      <c r="F16" s="76" t="s">
        <v>140</v>
      </c>
      <c r="G16" s="76" t="s">
        <v>140</v>
      </c>
      <c r="H16" s="76">
        <v>13</v>
      </c>
      <c r="I16" s="76" t="s">
        <v>140</v>
      </c>
      <c r="J16" s="76">
        <v>27.25</v>
      </c>
      <c r="K16" s="116" t="s">
        <v>62</v>
      </c>
      <c r="L16" s="116" t="s">
        <v>65</v>
      </c>
      <c r="M16" s="116" t="s">
        <v>98</v>
      </c>
      <c r="N16" s="75" t="s">
        <v>162</v>
      </c>
      <c r="O16" s="75"/>
      <c r="P16" s="66" t="s">
        <v>8</v>
      </c>
      <c r="Q16" s="75" t="s">
        <v>122</v>
      </c>
      <c r="R16" s="114" t="s">
        <v>139</v>
      </c>
    </row>
    <row r="17" spans="1:18" s="40" customFormat="1" ht="18" x14ac:dyDescent="0.3">
      <c r="A17" s="74">
        <v>1554442</v>
      </c>
      <c r="B17" s="75">
        <v>1</v>
      </c>
      <c r="C17" s="75" t="s">
        <v>1</v>
      </c>
      <c r="D17" s="76">
        <v>213.30600000000001</v>
      </c>
      <c r="E17" s="76">
        <v>5</v>
      </c>
      <c r="F17" s="76" t="s">
        <v>140</v>
      </c>
      <c r="G17" s="76" t="s">
        <v>140</v>
      </c>
      <c r="H17" s="76">
        <v>10</v>
      </c>
      <c r="I17" s="76" t="s">
        <v>140</v>
      </c>
      <c r="J17" s="76">
        <v>24.25</v>
      </c>
      <c r="K17" s="116" t="s">
        <v>62</v>
      </c>
      <c r="L17" s="116" t="s">
        <v>65</v>
      </c>
      <c r="M17" s="116" t="s">
        <v>98</v>
      </c>
      <c r="N17" s="75" t="s">
        <v>162</v>
      </c>
      <c r="O17" s="75"/>
      <c r="P17" s="66" t="s">
        <v>8</v>
      </c>
      <c r="Q17" s="75" t="s">
        <v>122</v>
      </c>
      <c r="R17" s="114" t="s">
        <v>139</v>
      </c>
    </row>
    <row r="18" spans="1:18" s="40" customFormat="1" ht="18" x14ac:dyDescent="0.3">
      <c r="A18" s="77"/>
      <c r="B18" s="78"/>
      <c r="C18" s="78"/>
      <c r="D18" s="79"/>
      <c r="E18" s="79"/>
      <c r="F18" s="79"/>
      <c r="G18" s="79"/>
      <c r="H18" s="79"/>
      <c r="I18" s="79"/>
      <c r="J18" s="79"/>
      <c r="K18" s="117"/>
      <c r="L18" s="121" t="s">
        <v>163</v>
      </c>
      <c r="M18" s="117"/>
      <c r="N18" s="78"/>
      <c r="O18" s="78"/>
      <c r="P18" s="64"/>
      <c r="Q18" s="64"/>
      <c r="R18" s="129"/>
    </row>
    <row r="19" spans="1:18" s="40" customFormat="1" ht="18" x14ac:dyDescent="0.3">
      <c r="A19" s="81">
        <v>1473953</v>
      </c>
      <c r="B19" s="82">
        <v>1</v>
      </c>
      <c r="C19" s="82" t="s">
        <v>2</v>
      </c>
      <c r="D19" s="83">
        <v>202.48</v>
      </c>
      <c r="E19" s="83">
        <v>3</v>
      </c>
      <c r="F19" s="83" t="s">
        <v>140</v>
      </c>
      <c r="G19" s="83" t="s">
        <v>140</v>
      </c>
      <c r="H19" s="83">
        <v>15.75</v>
      </c>
      <c r="I19" s="83" t="s">
        <v>140</v>
      </c>
      <c r="J19" s="83">
        <v>25.75</v>
      </c>
      <c r="K19" s="118" t="s">
        <v>64</v>
      </c>
      <c r="L19" s="119" t="s">
        <v>63</v>
      </c>
      <c r="M19" s="119" t="s">
        <v>99</v>
      </c>
      <c r="N19" s="82" t="s">
        <v>163</v>
      </c>
      <c r="O19" s="82"/>
      <c r="P19" s="85" t="s">
        <v>8</v>
      </c>
      <c r="Q19" s="82" t="s">
        <v>127</v>
      </c>
      <c r="R19" s="126" t="s">
        <v>139</v>
      </c>
    </row>
    <row r="20" spans="1:18" s="40" customFormat="1" ht="18" x14ac:dyDescent="0.3">
      <c r="A20" s="81">
        <v>1476796</v>
      </c>
      <c r="B20" s="82">
        <v>8</v>
      </c>
      <c r="C20" s="82" t="s">
        <v>2</v>
      </c>
      <c r="D20" s="83">
        <v>202.48</v>
      </c>
      <c r="E20" s="83">
        <v>3</v>
      </c>
      <c r="F20" s="83" t="s">
        <v>140</v>
      </c>
      <c r="G20" s="83" t="s">
        <v>140</v>
      </c>
      <c r="H20" s="83">
        <v>16</v>
      </c>
      <c r="I20" s="83" t="s">
        <v>140</v>
      </c>
      <c r="J20" s="83">
        <v>26.5</v>
      </c>
      <c r="K20" s="119" t="s">
        <v>62</v>
      </c>
      <c r="L20" s="119" t="s">
        <v>63</v>
      </c>
      <c r="M20" s="119" t="s">
        <v>100</v>
      </c>
      <c r="N20" s="82" t="s">
        <v>163</v>
      </c>
      <c r="O20" s="82"/>
      <c r="P20" s="85" t="s">
        <v>8</v>
      </c>
      <c r="Q20" s="82" t="s">
        <v>127</v>
      </c>
      <c r="R20" s="126" t="s">
        <v>139</v>
      </c>
    </row>
    <row r="21" spans="1:18" s="40" customFormat="1" ht="18" x14ac:dyDescent="0.3">
      <c r="A21" s="87"/>
      <c r="B21" s="88"/>
      <c r="C21" s="88"/>
      <c r="D21" s="89"/>
      <c r="E21" s="89"/>
      <c r="F21" s="89"/>
      <c r="G21" s="89"/>
      <c r="H21" s="89"/>
      <c r="I21" s="89"/>
      <c r="J21" s="89"/>
      <c r="K21" s="120"/>
      <c r="L21" s="121" t="s">
        <v>164</v>
      </c>
      <c r="M21" s="120"/>
      <c r="N21" s="88"/>
      <c r="O21" s="88"/>
      <c r="P21" s="64"/>
      <c r="Q21" s="64"/>
      <c r="R21" s="129"/>
    </row>
    <row r="22" spans="1:18" s="40" customFormat="1" ht="18" x14ac:dyDescent="0.3">
      <c r="A22" s="81">
        <v>1476796</v>
      </c>
      <c r="B22" s="82">
        <v>9</v>
      </c>
      <c r="C22" s="82" t="s">
        <v>2</v>
      </c>
      <c r="D22" s="83">
        <v>202.48</v>
      </c>
      <c r="E22" s="83">
        <v>3</v>
      </c>
      <c r="F22" s="83" t="s">
        <v>140</v>
      </c>
      <c r="G22" s="83" t="s">
        <v>140</v>
      </c>
      <c r="H22" s="83">
        <v>16</v>
      </c>
      <c r="I22" s="83" t="s">
        <v>140</v>
      </c>
      <c r="J22" s="83">
        <v>26.5</v>
      </c>
      <c r="K22" s="119" t="s">
        <v>62</v>
      </c>
      <c r="L22" s="119" t="s">
        <v>63</v>
      </c>
      <c r="M22" s="119" t="s">
        <v>100</v>
      </c>
      <c r="N22" s="82" t="s">
        <v>164</v>
      </c>
      <c r="O22" s="82"/>
      <c r="P22" s="85" t="s">
        <v>8</v>
      </c>
      <c r="Q22" s="82" t="s">
        <v>127</v>
      </c>
      <c r="R22" s="126" t="s">
        <v>139</v>
      </c>
    </row>
    <row r="23" spans="1:18" s="40" customFormat="1" ht="18" x14ac:dyDescent="0.3">
      <c r="A23" s="87"/>
      <c r="B23" s="88"/>
      <c r="C23" s="88"/>
      <c r="D23" s="89"/>
      <c r="E23" s="89"/>
      <c r="F23" s="89"/>
      <c r="G23" s="89"/>
      <c r="H23" s="89"/>
      <c r="I23" s="89"/>
      <c r="J23" s="89"/>
      <c r="K23" s="120"/>
      <c r="L23" s="121" t="s">
        <v>165</v>
      </c>
      <c r="M23" s="120"/>
      <c r="N23" s="88"/>
      <c r="O23" s="88"/>
      <c r="P23" s="64"/>
      <c r="Q23" s="64"/>
      <c r="R23" s="129"/>
    </row>
    <row r="24" spans="1:18" s="40" customFormat="1" ht="18" x14ac:dyDescent="0.3">
      <c r="A24" s="81">
        <v>1476796</v>
      </c>
      <c r="B24" s="82">
        <v>9</v>
      </c>
      <c r="C24" s="82" t="s">
        <v>2</v>
      </c>
      <c r="D24" s="83">
        <v>202.48</v>
      </c>
      <c r="E24" s="83">
        <v>3</v>
      </c>
      <c r="F24" s="83" t="s">
        <v>140</v>
      </c>
      <c r="G24" s="83" t="s">
        <v>140</v>
      </c>
      <c r="H24" s="83">
        <v>16</v>
      </c>
      <c r="I24" s="83" t="s">
        <v>140</v>
      </c>
      <c r="J24" s="83">
        <v>26.5</v>
      </c>
      <c r="K24" s="119" t="s">
        <v>62</v>
      </c>
      <c r="L24" s="119" t="s">
        <v>63</v>
      </c>
      <c r="M24" s="119" t="s">
        <v>100</v>
      </c>
      <c r="N24" s="82" t="s">
        <v>165</v>
      </c>
      <c r="O24" s="82"/>
      <c r="P24" s="85" t="s">
        <v>8</v>
      </c>
      <c r="Q24" s="82" t="s">
        <v>127</v>
      </c>
      <c r="R24" s="126" t="s">
        <v>139</v>
      </c>
    </row>
    <row r="25" spans="1:18" s="40" customFormat="1" ht="18" x14ac:dyDescent="0.3">
      <c r="A25" s="77"/>
      <c r="B25" s="78"/>
      <c r="C25" s="78"/>
      <c r="D25" s="79"/>
      <c r="E25" s="79"/>
      <c r="F25" s="79"/>
      <c r="G25" s="79"/>
      <c r="H25" s="79"/>
      <c r="I25" s="79"/>
      <c r="J25" s="79"/>
      <c r="K25" s="117"/>
      <c r="L25" s="121" t="s">
        <v>166</v>
      </c>
      <c r="M25" s="117"/>
      <c r="N25" s="78"/>
      <c r="O25" s="78"/>
      <c r="P25" s="64"/>
      <c r="Q25" s="64"/>
      <c r="R25" s="129"/>
    </row>
    <row r="26" spans="1:18" s="40" customFormat="1" ht="18" x14ac:dyDescent="0.3">
      <c r="A26" s="81">
        <v>1476796</v>
      </c>
      <c r="B26" s="82">
        <v>9</v>
      </c>
      <c r="C26" s="82" t="s">
        <v>2</v>
      </c>
      <c r="D26" s="83">
        <v>202.48</v>
      </c>
      <c r="E26" s="83">
        <v>3</v>
      </c>
      <c r="F26" s="83" t="s">
        <v>140</v>
      </c>
      <c r="G26" s="83" t="s">
        <v>140</v>
      </c>
      <c r="H26" s="83">
        <v>16</v>
      </c>
      <c r="I26" s="83" t="s">
        <v>140</v>
      </c>
      <c r="J26" s="83">
        <v>26.5</v>
      </c>
      <c r="K26" s="119" t="s">
        <v>62</v>
      </c>
      <c r="L26" s="119" t="s">
        <v>63</v>
      </c>
      <c r="M26" s="119" t="s">
        <v>100</v>
      </c>
      <c r="N26" s="82" t="s">
        <v>166</v>
      </c>
      <c r="O26" s="82"/>
      <c r="P26" s="85" t="s">
        <v>8</v>
      </c>
      <c r="Q26" s="82" t="s">
        <v>127</v>
      </c>
      <c r="R26" s="126" t="s">
        <v>139</v>
      </c>
    </row>
    <row r="27" spans="1:18" s="40" customFormat="1" ht="18" x14ac:dyDescent="0.3">
      <c r="A27" s="77"/>
      <c r="B27" s="78"/>
      <c r="C27" s="78"/>
      <c r="D27" s="79"/>
      <c r="E27" s="79"/>
      <c r="F27" s="79"/>
      <c r="G27" s="79"/>
      <c r="H27" s="79"/>
      <c r="I27" s="79"/>
      <c r="J27" s="79"/>
      <c r="K27" s="117"/>
      <c r="L27" s="121" t="s">
        <v>167</v>
      </c>
      <c r="M27" s="117"/>
      <c r="N27" s="78"/>
      <c r="O27" s="78"/>
      <c r="P27" s="64"/>
      <c r="Q27" s="64"/>
      <c r="R27" s="129"/>
    </row>
    <row r="28" spans="1:18" s="40" customFormat="1" ht="18" x14ac:dyDescent="0.3">
      <c r="A28" s="81">
        <v>1476796</v>
      </c>
      <c r="B28" s="82">
        <v>5</v>
      </c>
      <c r="C28" s="82" t="s">
        <v>2</v>
      </c>
      <c r="D28" s="83">
        <v>202.48</v>
      </c>
      <c r="E28" s="83">
        <v>3</v>
      </c>
      <c r="F28" s="83" t="s">
        <v>140</v>
      </c>
      <c r="G28" s="83" t="s">
        <v>140</v>
      </c>
      <c r="H28" s="83">
        <v>16</v>
      </c>
      <c r="I28" s="83" t="s">
        <v>140</v>
      </c>
      <c r="J28" s="83">
        <v>26.5</v>
      </c>
      <c r="K28" s="119" t="s">
        <v>62</v>
      </c>
      <c r="L28" s="119" t="s">
        <v>63</v>
      </c>
      <c r="M28" s="119" t="s">
        <v>100</v>
      </c>
      <c r="N28" s="82" t="s">
        <v>167</v>
      </c>
      <c r="O28" s="82"/>
      <c r="P28" s="85" t="s">
        <v>8</v>
      </c>
      <c r="Q28" s="82" t="s">
        <v>127</v>
      </c>
      <c r="R28" s="126" t="s">
        <v>139</v>
      </c>
    </row>
    <row r="29" spans="1:18" s="40" customFormat="1" ht="18" x14ac:dyDescent="0.3">
      <c r="A29" s="77"/>
      <c r="B29" s="78"/>
      <c r="C29" s="78"/>
      <c r="D29" s="79"/>
      <c r="E29" s="79"/>
      <c r="F29" s="79"/>
      <c r="G29" s="79"/>
      <c r="H29" s="79"/>
      <c r="I29" s="79"/>
      <c r="J29" s="79"/>
      <c r="K29" s="117"/>
      <c r="L29" s="121" t="s">
        <v>168</v>
      </c>
      <c r="M29" s="117"/>
      <c r="N29" s="78"/>
      <c r="O29" s="78"/>
      <c r="P29" s="64"/>
      <c r="Q29" s="64"/>
      <c r="R29" s="129"/>
    </row>
    <row r="30" spans="1:18" s="40" customFormat="1" ht="18" x14ac:dyDescent="0.3">
      <c r="A30" s="81">
        <v>1476796</v>
      </c>
      <c r="B30" s="82">
        <v>4</v>
      </c>
      <c r="C30" s="82" t="s">
        <v>2</v>
      </c>
      <c r="D30" s="83">
        <v>202.48</v>
      </c>
      <c r="E30" s="83">
        <v>3</v>
      </c>
      <c r="F30" s="83" t="s">
        <v>140</v>
      </c>
      <c r="G30" s="83" t="s">
        <v>140</v>
      </c>
      <c r="H30" s="83">
        <v>16</v>
      </c>
      <c r="I30" s="83" t="s">
        <v>140</v>
      </c>
      <c r="J30" s="83">
        <v>26.5</v>
      </c>
      <c r="K30" s="119" t="s">
        <v>62</v>
      </c>
      <c r="L30" s="119" t="s">
        <v>63</v>
      </c>
      <c r="M30" s="119" t="s">
        <v>100</v>
      </c>
      <c r="N30" s="82" t="s">
        <v>168</v>
      </c>
      <c r="O30" s="82"/>
      <c r="P30" s="85" t="s">
        <v>8</v>
      </c>
      <c r="Q30" s="82" t="s">
        <v>127</v>
      </c>
      <c r="R30" s="126" t="s">
        <v>139</v>
      </c>
    </row>
    <row r="31" spans="1:18" s="40" customFormat="1" ht="18" x14ac:dyDescent="0.3">
      <c r="A31" s="77"/>
      <c r="B31" s="78"/>
      <c r="C31" s="78"/>
      <c r="D31" s="79"/>
      <c r="E31" s="79"/>
      <c r="F31" s="79"/>
      <c r="G31" s="79"/>
      <c r="H31" s="79"/>
      <c r="I31" s="79"/>
      <c r="J31" s="79"/>
      <c r="K31" s="121"/>
      <c r="L31" s="121" t="s">
        <v>205</v>
      </c>
      <c r="M31" s="117"/>
      <c r="N31" s="78"/>
      <c r="O31" s="78"/>
      <c r="P31" s="64"/>
      <c r="Q31" s="64"/>
      <c r="R31" s="129"/>
    </row>
    <row r="32" spans="1:18" s="40" customFormat="1" ht="18" x14ac:dyDescent="0.3">
      <c r="A32" s="74">
        <v>1511121</v>
      </c>
      <c r="B32" s="75">
        <v>1</v>
      </c>
      <c r="C32" s="75" t="s">
        <v>1</v>
      </c>
      <c r="D32" s="76">
        <v>163.64160000000001</v>
      </c>
      <c r="E32" s="76">
        <v>3</v>
      </c>
      <c r="F32" s="76">
        <v>1.75</v>
      </c>
      <c r="G32" s="76" t="s">
        <v>140</v>
      </c>
      <c r="H32" s="76">
        <v>8</v>
      </c>
      <c r="I32" s="76" t="s">
        <v>140</v>
      </c>
      <c r="J32" s="76">
        <v>18.5</v>
      </c>
      <c r="K32" s="116" t="s">
        <v>62</v>
      </c>
      <c r="L32" s="116" t="s">
        <v>169</v>
      </c>
      <c r="M32" s="116" t="s">
        <v>102</v>
      </c>
      <c r="N32" s="75" t="s">
        <v>205</v>
      </c>
      <c r="O32" s="75"/>
      <c r="P32" s="66" t="s">
        <v>8</v>
      </c>
      <c r="Q32" s="75" t="s">
        <v>120</v>
      </c>
      <c r="R32" s="114" t="s">
        <v>139</v>
      </c>
    </row>
    <row r="33" spans="1:18" s="40" customFormat="1" ht="18" x14ac:dyDescent="0.3">
      <c r="A33" s="81">
        <v>1474683</v>
      </c>
      <c r="B33" s="82">
        <v>2</v>
      </c>
      <c r="C33" s="82" t="s">
        <v>2</v>
      </c>
      <c r="D33" s="83">
        <v>57.810499999999998</v>
      </c>
      <c r="E33" s="83">
        <v>3</v>
      </c>
      <c r="F33" s="83" t="s">
        <v>140</v>
      </c>
      <c r="G33" s="83" t="s">
        <v>140</v>
      </c>
      <c r="H33" s="83">
        <v>15.1875</v>
      </c>
      <c r="I33" s="83" t="s">
        <v>140</v>
      </c>
      <c r="J33" s="83">
        <v>25.1875</v>
      </c>
      <c r="K33" s="118" t="s">
        <v>64</v>
      </c>
      <c r="L33" s="119" t="s">
        <v>170</v>
      </c>
      <c r="M33" s="119" t="s">
        <v>102</v>
      </c>
      <c r="N33" s="82" t="s">
        <v>205</v>
      </c>
      <c r="O33" s="82"/>
      <c r="P33" s="85" t="s">
        <v>8</v>
      </c>
      <c r="Q33" s="82" t="s">
        <v>124</v>
      </c>
      <c r="R33" s="126" t="s">
        <v>139</v>
      </c>
    </row>
    <row r="34" spans="1:18" s="40" customFormat="1" ht="18" x14ac:dyDescent="0.3">
      <c r="A34" s="81">
        <v>1525375</v>
      </c>
      <c r="B34" s="82">
        <v>2</v>
      </c>
      <c r="C34" s="82" t="s">
        <v>2</v>
      </c>
      <c r="D34" s="83">
        <v>29.29</v>
      </c>
      <c r="E34" s="83">
        <v>3</v>
      </c>
      <c r="F34" s="83" t="s">
        <v>140</v>
      </c>
      <c r="G34" s="83" t="s">
        <v>140</v>
      </c>
      <c r="H34" s="83">
        <v>15.19</v>
      </c>
      <c r="I34" s="83" t="s">
        <v>140</v>
      </c>
      <c r="J34" s="83">
        <v>25.19</v>
      </c>
      <c r="K34" s="118" t="s">
        <v>64</v>
      </c>
      <c r="L34" s="119" t="s">
        <v>170</v>
      </c>
      <c r="M34" s="119" t="s">
        <v>102</v>
      </c>
      <c r="N34" s="82" t="s">
        <v>205</v>
      </c>
      <c r="O34" s="82"/>
      <c r="P34" s="85" t="s">
        <v>8</v>
      </c>
      <c r="Q34" s="82" t="s">
        <v>124</v>
      </c>
      <c r="R34" s="126" t="s">
        <v>139</v>
      </c>
    </row>
    <row r="35" spans="1:18" s="40" customFormat="1" ht="18" x14ac:dyDescent="0.3">
      <c r="A35" s="81">
        <v>1525064</v>
      </c>
      <c r="B35" s="82">
        <v>2</v>
      </c>
      <c r="C35" s="82" t="s">
        <v>2</v>
      </c>
      <c r="D35" s="83">
        <v>49.079099999999997</v>
      </c>
      <c r="E35" s="83">
        <v>3</v>
      </c>
      <c r="F35" s="83">
        <v>1.75</v>
      </c>
      <c r="G35" s="83" t="s">
        <v>140</v>
      </c>
      <c r="H35" s="83">
        <v>15.19</v>
      </c>
      <c r="I35" s="83" t="s">
        <v>140</v>
      </c>
      <c r="J35" s="83">
        <v>25.19</v>
      </c>
      <c r="K35" s="118" t="s">
        <v>64</v>
      </c>
      <c r="L35" s="119" t="s">
        <v>170</v>
      </c>
      <c r="M35" s="119" t="s">
        <v>102</v>
      </c>
      <c r="N35" s="82" t="s">
        <v>205</v>
      </c>
      <c r="O35" s="82"/>
      <c r="P35" s="85" t="s">
        <v>8</v>
      </c>
      <c r="Q35" s="82" t="s">
        <v>124</v>
      </c>
      <c r="R35" s="126" t="s">
        <v>139</v>
      </c>
    </row>
    <row r="36" spans="1:18" s="40" customFormat="1" ht="18" x14ac:dyDescent="0.3">
      <c r="A36" s="74">
        <v>1511116</v>
      </c>
      <c r="B36" s="75">
        <v>1</v>
      </c>
      <c r="C36" s="75" t="s">
        <v>1</v>
      </c>
      <c r="D36" s="76">
        <v>163.64160000000001</v>
      </c>
      <c r="E36" s="76">
        <v>3</v>
      </c>
      <c r="F36" s="76">
        <v>1.75</v>
      </c>
      <c r="G36" s="76" t="s">
        <v>140</v>
      </c>
      <c r="H36" s="76">
        <v>8</v>
      </c>
      <c r="I36" s="76" t="s">
        <v>140</v>
      </c>
      <c r="J36" s="76">
        <v>18</v>
      </c>
      <c r="K36" s="122" t="s">
        <v>64</v>
      </c>
      <c r="L36" s="116" t="s">
        <v>169</v>
      </c>
      <c r="M36" s="116" t="s">
        <v>102</v>
      </c>
      <c r="N36" s="75" t="s">
        <v>205</v>
      </c>
      <c r="O36" s="75"/>
      <c r="P36" s="66" t="s">
        <v>8</v>
      </c>
      <c r="Q36" s="75" t="s">
        <v>120</v>
      </c>
      <c r="R36" s="114" t="s">
        <v>139</v>
      </c>
    </row>
    <row r="37" spans="1:18" s="40" customFormat="1" ht="18" x14ac:dyDescent="0.3">
      <c r="A37" s="81">
        <v>1476475</v>
      </c>
      <c r="B37" s="82">
        <v>2</v>
      </c>
      <c r="C37" s="82" t="s">
        <v>2</v>
      </c>
      <c r="D37" s="83">
        <v>163.64160000000001</v>
      </c>
      <c r="E37" s="83">
        <v>3</v>
      </c>
      <c r="F37" s="83">
        <v>1.75</v>
      </c>
      <c r="G37" s="83" t="s">
        <v>140</v>
      </c>
      <c r="H37" s="83">
        <v>14.112500000000001</v>
      </c>
      <c r="I37" s="83" t="s">
        <v>140</v>
      </c>
      <c r="J37" s="83">
        <v>24.612500000000001</v>
      </c>
      <c r="K37" s="119" t="s">
        <v>62</v>
      </c>
      <c r="L37" s="119" t="s">
        <v>169</v>
      </c>
      <c r="M37" s="119" t="s">
        <v>102</v>
      </c>
      <c r="N37" s="82" t="s">
        <v>205</v>
      </c>
      <c r="O37" s="82"/>
      <c r="P37" s="85" t="s">
        <v>8</v>
      </c>
      <c r="Q37" s="82" t="s">
        <v>125</v>
      </c>
      <c r="R37" s="126" t="s">
        <v>139</v>
      </c>
    </row>
    <row r="38" spans="1:18" s="40" customFormat="1" ht="18" x14ac:dyDescent="0.3">
      <c r="A38" s="74">
        <v>1473844</v>
      </c>
      <c r="B38" s="75">
        <v>1</v>
      </c>
      <c r="C38" s="75" t="s">
        <v>1</v>
      </c>
      <c r="D38" s="76">
        <v>163.64160000000001</v>
      </c>
      <c r="E38" s="76">
        <v>3</v>
      </c>
      <c r="F38" s="76">
        <v>1.75</v>
      </c>
      <c r="G38" s="76" t="s">
        <v>140</v>
      </c>
      <c r="H38" s="76">
        <v>8</v>
      </c>
      <c r="I38" s="76" t="s">
        <v>140</v>
      </c>
      <c r="J38" s="76">
        <v>18.5</v>
      </c>
      <c r="K38" s="116" t="s">
        <v>62</v>
      </c>
      <c r="L38" s="116" t="s">
        <v>169</v>
      </c>
      <c r="M38" s="116" t="s">
        <v>102</v>
      </c>
      <c r="N38" s="75" t="s">
        <v>205</v>
      </c>
      <c r="O38" s="75"/>
      <c r="P38" s="66" t="s">
        <v>8</v>
      </c>
      <c r="Q38" s="75" t="s">
        <v>120</v>
      </c>
      <c r="R38" s="114" t="s">
        <v>139</v>
      </c>
    </row>
    <row r="39" spans="1:18" s="40" customFormat="1" ht="18" x14ac:dyDescent="0.3">
      <c r="A39" s="81">
        <v>1474053</v>
      </c>
      <c r="B39" s="82">
        <v>2</v>
      </c>
      <c r="C39" s="82" t="s">
        <v>2</v>
      </c>
      <c r="D39" s="83">
        <v>83.673000000000002</v>
      </c>
      <c r="E39" s="83">
        <v>3</v>
      </c>
      <c r="F39" s="83" t="s">
        <v>140</v>
      </c>
      <c r="G39" s="83" t="s">
        <v>140</v>
      </c>
      <c r="H39" s="83">
        <v>10.4</v>
      </c>
      <c r="I39" s="83" t="s">
        <v>140</v>
      </c>
      <c r="J39" s="83">
        <v>20.399999999999999</v>
      </c>
      <c r="K39" s="118" t="s">
        <v>64</v>
      </c>
      <c r="L39" s="119" t="s">
        <v>213</v>
      </c>
      <c r="M39" s="119" t="s">
        <v>102</v>
      </c>
      <c r="N39" s="82" t="s">
        <v>205</v>
      </c>
      <c r="O39" s="82"/>
      <c r="P39" s="85" t="s">
        <v>8</v>
      </c>
      <c r="Q39" s="82" t="s">
        <v>124</v>
      </c>
      <c r="R39" s="126" t="s">
        <v>139</v>
      </c>
    </row>
    <row r="40" spans="1:18" s="40" customFormat="1" ht="18" x14ac:dyDescent="0.3">
      <c r="A40" s="81">
        <v>1525061</v>
      </c>
      <c r="B40" s="82">
        <v>2</v>
      </c>
      <c r="C40" s="82" t="s">
        <v>2</v>
      </c>
      <c r="D40" s="83">
        <v>39.2776</v>
      </c>
      <c r="E40" s="83">
        <v>3</v>
      </c>
      <c r="F40" s="83">
        <v>1.75</v>
      </c>
      <c r="G40" s="83" t="s">
        <v>140</v>
      </c>
      <c r="H40" s="83">
        <v>10.4</v>
      </c>
      <c r="I40" s="83" t="s">
        <v>140</v>
      </c>
      <c r="J40" s="83">
        <v>20.3993</v>
      </c>
      <c r="K40" s="118" t="s">
        <v>64</v>
      </c>
      <c r="L40" s="119" t="s">
        <v>213</v>
      </c>
      <c r="M40" s="119" t="s">
        <v>102</v>
      </c>
      <c r="N40" s="82" t="s">
        <v>205</v>
      </c>
      <c r="O40" s="82"/>
      <c r="P40" s="85" t="s">
        <v>8</v>
      </c>
      <c r="Q40" s="82" t="s">
        <v>124</v>
      </c>
      <c r="R40" s="126" t="s">
        <v>139</v>
      </c>
    </row>
    <row r="41" spans="1:18" s="40" customFormat="1" ht="18" x14ac:dyDescent="0.3">
      <c r="A41" s="74">
        <v>1473783</v>
      </c>
      <c r="B41" s="75">
        <v>1</v>
      </c>
      <c r="C41" s="75" t="s">
        <v>1</v>
      </c>
      <c r="D41" s="76">
        <v>163.64160000000001</v>
      </c>
      <c r="E41" s="76">
        <v>3</v>
      </c>
      <c r="F41" s="76">
        <v>1.75</v>
      </c>
      <c r="G41" s="76" t="s">
        <v>140</v>
      </c>
      <c r="H41" s="76">
        <v>8</v>
      </c>
      <c r="I41" s="76" t="s">
        <v>140</v>
      </c>
      <c r="J41" s="76">
        <v>18</v>
      </c>
      <c r="K41" s="122" t="s">
        <v>64</v>
      </c>
      <c r="L41" s="116" t="s">
        <v>169</v>
      </c>
      <c r="M41" s="116" t="s">
        <v>102</v>
      </c>
      <c r="N41" s="75" t="s">
        <v>205</v>
      </c>
      <c r="O41" s="75"/>
      <c r="P41" s="66" t="s">
        <v>8</v>
      </c>
      <c r="Q41" s="75" t="s">
        <v>120</v>
      </c>
      <c r="R41" s="114" t="s">
        <v>139</v>
      </c>
    </row>
    <row r="42" spans="1:18" s="40" customFormat="1" ht="18" x14ac:dyDescent="0.3">
      <c r="A42" s="81">
        <v>1473780</v>
      </c>
      <c r="B42" s="82">
        <v>17</v>
      </c>
      <c r="C42" s="82" t="s">
        <v>2</v>
      </c>
      <c r="D42" s="83">
        <v>163.64160000000001</v>
      </c>
      <c r="E42" s="83">
        <v>3</v>
      </c>
      <c r="F42" s="83">
        <v>1.75</v>
      </c>
      <c r="G42" s="83" t="s">
        <v>140</v>
      </c>
      <c r="H42" s="83">
        <v>16</v>
      </c>
      <c r="I42" s="83" t="s">
        <v>140</v>
      </c>
      <c r="J42" s="83">
        <v>26.5</v>
      </c>
      <c r="K42" s="119" t="s">
        <v>62</v>
      </c>
      <c r="L42" s="119" t="s">
        <v>169</v>
      </c>
      <c r="M42" s="119" t="s">
        <v>102</v>
      </c>
      <c r="N42" s="82" t="s">
        <v>205</v>
      </c>
      <c r="O42" s="82"/>
      <c r="P42" s="85" t="s">
        <v>8</v>
      </c>
      <c r="Q42" s="82" t="s">
        <v>125</v>
      </c>
      <c r="R42" s="126" t="s">
        <v>139</v>
      </c>
    </row>
    <row r="43" spans="1:18" s="40" customFormat="1" ht="18" x14ac:dyDescent="0.3">
      <c r="A43" s="74">
        <v>1473777</v>
      </c>
      <c r="B43" s="75">
        <v>1</v>
      </c>
      <c r="C43" s="75" t="s">
        <v>1</v>
      </c>
      <c r="D43" s="76">
        <v>163.64160000000001</v>
      </c>
      <c r="E43" s="76">
        <v>3.0165999999999999</v>
      </c>
      <c r="F43" s="76">
        <v>1.75</v>
      </c>
      <c r="G43" s="76" t="s">
        <v>140</v>
      </c>
      <c r="H43" s="76">
        <v>9</v>
      </c>
      <c r="I43" s="76">
        <v>9</v>
      </c>
      <c r="J43" s="76">
        <v>28.5</v>
      </c>
      <c r="K43" s="122" t="s">
        <v>155</v>
      </c>
      <c r="L43" s="116" t="s">
        <v>171</v>
      </c>
      <c r="M43" s="116" t="s">
        <v>101</v>
      </c>
      <c r="N43" s="75" t="s">
        <v>205</v>
      </c>
      <c r="O43" s="75"/>
      <c r="P43" s="66" t="s">
        <v>8</v>
      </c>
      <c r="Q43" s="75" t="s">
        <v>120</v>
      </c>
      <c r="R43" s="114" t="s">
        <v>139</v>
      </c>
    </row>
    <row r="44" spans="1:18" s="40" customFormat="1" ht="18" x14ac:dyDescent="0.3">
      <c r="A44" s="91">
        <v>1510994</v>
      </c>
      <c r="B44" s="92">
        <v>1</v>
      </c>
      <c r="C44" s="92" t="s">
        <v>4</v>
      </c>
      <c r="D44" s="93">
        <v>137.28299999999999</v>
      </c>
      <c r="E44" s="93" t="s">
        <v>140</v>
      </c>
      <c r="F44" s="93" t="s">
        <v>140</v>
      </c>
      <c r="G44" s="93" t="s">
        <v>140</v>
      </c>
      <c r="H44" s="93">
        <v>33.774999999999999</v>
      </c>
      <c r="I44" s="93" t="s">
        <v>140</v>
      </c>
      <c r="J44" s="93">
        <v>33.774999999999999</v>
      </c>
      <c r="K44" s="123" t="s">
        <v>93</v>
      </c>
      <c r="L44" s="123" t="s">
        <v>172</v>
      </c>
      <c r="M44" s="123" t="s">
        <v>145</v>
      </c>
      <c r="N44" s="92" t="s">
        <v>205</v>
      </c>
      <c r="O44" s="92"/>
      <c r="P44" s="94" t="s">
        <v>8</v>
      </c>
      <c r="Q44" s="92" t="s">
        <v>134</v>
      </c>
      <c r="R44" s="130" t="s">
        <v>139</v>
      </c>
    </row>
    <row r="45" spans="1:18" s="40" customFormat="1" ht="18" x14ac:dyDescent="0.3">
      <c r="A45" s="91">
        <v>1510993</v>
      </c>
      <c r="B45" s="92">
        <v>1</v>
      </c>
      <c r="C45" s="92" t="s">
        <v>4</v>
      </c>
      <c r="D45" s="93">
        <v>137.28299999999999</v>
      </c>
      <c r="E45" s="93" t="s">
        <v>140</v>
      </c>
      <c r="F45" s="93" t="s">
        <v>140</v>
      </c>
      <c r="G45" s="93" t="s">
        <v>140</v>
      </c>
      <c r="H45" s="93">
        <v>36.331800000000001</v>
      </c>
      <c r="I45" s="93" t="s">
        <v>140</v>
      </c>
      <c r="J45" s="93">
        <v>36.331800000000001</v>
      </c>
      <c r="K45" s="123" t="s">
        <v>93</v>
      </c>
      <c r="L45" s="123" t="s">
        <v>173</v>
      </c>
      <c r="M45" s="123" t="s">
        <v>145</v>
      </c>
      <c r="N45" s="92" t="s">
        <v>205</v>
      </c>
      <c r="O45" s="92"/>
      <c r="P45" s="94" t="s">
        <v>8</v>
      </c>
      <c r="Q45" s="92" t="s">
        <v>134</v>
      </c>
      <c r="R45" s="130" t="s">
        <v>139</v>
      </c>
    </row>
    <row r="46" spans="1:18" s="40" customFormat="1" ht="18" x14ac:dyDescent="0.3">
      <c r="A46" s="91">
        <v>1510989</v>
      </c>
      <c r="B46" s="92">
        <v>1</v>
      </c>
      <c r="C46" s="92" t="s">
        <v>4</v>
      </c>
      <c r="D46" s="93">
        <v>137.28299999999999</v>
      </c>
      <c r="E46" s="93" t="s">
        <v>140</v>
      </c>
      <c r="F46" s="93" t="s">
        <v>140</v>
      </c>
      <c r="G46" s="93" t="s">
        <v>140</v>
      </c>
      <c r="H46" s="93">
        <v>38.770200000000003</v>
      </c>
      <c r="I46" s="93" t="s">
        <v>140</v>
      </c>
      <c r="J46" s="93">
        <v>38.770200000000003</v>
      </c>
      <c r="K46" s="123" t="s">
        <v>93</v>
      </c>
      <c r="L46" s="123" t="s">
        <v>173</v>
      </c>
      <c r="M46" s="123" t="s">
        <v>145</v>
      </c>
      <c r="N46" s="92" t="s">
        <v>205</v>
      </c>
      <c r="O46" s="92"/>
      <c r="P46" s="94" t="s">
        <v>8</v>
      </c>
      <c r="Q46" s="92" t="s">
        <v>134</v>
      </c>
      <c r="R46" s="130" t="s">
        <v>139</v>
      </c>
    </row>
    <row r="47" spans="1:18" s="40" customFormat="1" ht="18" x14ac:dyDescent="0.3">
      <c r="A47" s="91">
        <v>1510792</v>
      </c>
      <c r="B47" s="92">
        <v>1</v>
      </c>
      <c r="C47" s="92" t="s">
        <v>4</v>
      </c>
      <c r="D47" s="93">
        <v>137.28299999999999</v>
      </c>
      <c r="E47" s="93" t="s">
        <v>140</v>
      </c>
      <c r="F47" s="93" t="s">
        <v>140</v>
      </c>
      <c r="G47" s="93" t="s">
        <v>140</v>
      </c>
      <c r="H47" s="93">
        <v>34.008000000000003</v>
      </c>
      <c r="I47" s="93" t="s">
        <v>140</v>
      </c>
      <c r="J47" s="93">
        <v>34.008000000000003</v>
      </c>
      <c r="K47" s="123" t="s">
        <v>93</v>
      </c>
      <c r="L47" s="123" t="s">
        <v>173</v>
      </c>
      <c r="M47" s="123" t="s">
        <v>145</v>
      </c>
      <c r="N47" s="92" t="s">
        <v>205</v>
      </c>
      <c r="O47" s="92"/>
      <c r="P47" s="94" t="s">
        <v>8</v>
      </c>
      <c r="Q47" s="92" t="s">
        <v>134</v>
      </c>
      <c r="R47" s="130" t="s">
        <v>139</v>
      </c>
    </row>
    <row r="48" spans="1:18" s="40" customFormat="1" ht="18" x14ac:dyDescent="0.3">
      <c r="A48" s="91">
        <v>1508140</v>
      </c>
      <c r="B48" s="92">
        <v>5</v>
      </c>
      <c r="C48" s="92" t="s">
        <v>4</v>
      </c>
      <c r="D48" s="93">
        <v>137.28299999999999</v>
      </c>
      <c r="E48" s="93" t="s">
        <v>140</v>
      </c>
      <c r="F48" s="93" t="s">
        <v>140</v>
      </c>
      <c r="G48" s="93" t="s">
        <v>140</v>
      </c>
      <c r="H48" s="93">
        <v>50</v>
      </c>
      <c r="I48" s="93" t="s">
        <v>140</v>
      </c>
      <c r="J48" s="93">
        <v>50</v>
      </c>
      <c r="K48" s="123" t="s">
        <v>93</v>
      </c>
      <c r="L48" s="123" t="s">
        <v>173</v>
      </c>
      <c r="M48" s="123" t="s">
        <v>174</v>
      </c>
      <c r="N48" s="92" t="s">
        <v>205</v>
      </c>
      <c r="O48" s="92"/>
      <c r="P48" s="94" t="s">
        <v>8</v>
      </c>
      <c r="Q48" s="92" t="s">
        <v>134</v>
      </c>
      <c r="R48" s="130" t="s">
        <v>139</v>
      </c>
    </row>
    <row r="49" spans="1:18" s="40" customFormat="1" ht="18" x14ac:dyDescent="0.3">
      <c r="A49" s="91">
        <v>1520140</v>
      </c>
      <c r="B49" s="92">
        <v>1</v>
      </c>
      <c r="C49" s="92" t="s">
        <v>4</v>
      </c>
      <c r="D49" s="93">
        <v>137.28299999999999</v>
      </c>
      <c r="E49" s="93" t="s">
        <v>140</v>
      </c>
      <c r="F49" s="93" t="s">
        <v>140</v>
      </c>
      <c r="G49" s="93" t="s">
        <v>140</v>
      </c>
      <c r="H49" s="93">
        <v>17.629799999999999</v>
      </c>
      <c r="I49" s="93" t="s">
        <v>140</v>
      </c>
      <c r="J49" s="93">
        <v>17.629799999999999</v>
      </c>
      <c r="K49" s="123" t="s">
        <v>93</v>
      </c>
      <c r="L49" s="123" t="s">
        <v>173</v>
      </c>
      <c r="M49" s="123" t="s">
        <v>145</v>
      </c>
      <c r="N49" s="92" t="s">
        <v>205</v>
      </c>
      <c r="O49" s="92" t="s">
        <v>138</v>
      </c>
      <c r="P49" s="94" t="s">
        <v>8</v>
      </c>
      <c r="Q49" s="92" t="s">
        <v>134</v>
      </c>
      <c r="R49" s="130" t="s">
        <v>139</v>
      </c>
    </row>
    <row r="50" spans="1:18" s="40" customFormat="1" ht="18" x14ac:dyDescent="0.3">
      <c r="A50" s="74">
        <v>1520131</v>
      </c>
      <c r="B50" s="75">
        <v>1</v>
      </c>
      <c r="C50" s="75" t="s">
        <v>1</v>
      </c>
      <c r="D50" s="76">
        <v>137.28299999999999</v>
      </c>
      <c r="E50" s="76" t="s">
        <v>140</v>
      </c>
      <c r="F50" s="76" t="s">
        <v>140</v>
      </c>
      <c r="G50" s="76" t="s">
        <v>140</v>
      </c>
      <c r="H50" s="76">
        <v>6.944</v>
      </c>
      <c r="I50" s="76">
        <v>6.907</v>
      </c>
      <c r="J50" s="76">
        <v>13.682</v>
      </c>
      <c r="K50" s="116" t="s">
        <v>175</v>
      </c>
      <c r="L50" s="116" t="s">
        <v>176</v>
      </c>
      <c r="M50" s="116" t="s">
        <v>67</v>
      </c>
      <c r="N50" s="75" t="s">
        <v>205</v>
      </c>
      <c r="O50" s="75" t="s">
        <v>138</v>
      </c>
      <c r="P50" s="66" t="s">
        <v>8</v>
      </c>
      <c r="Q50" s="75" t="s">
        <v>119</v>
      </c>
      <c r="R50" s="114" t="s">
        <v>139</v>
      </c>
    </row>
    <row r="51" spans="1:18" s="40" customFormat="1" ht="18" x14ac:dyDescent="0.3">
      <c r="A51" s="77"/>
      <c r="B51" s="78"/>
      <c r="C51" s="78"/>
      <c r="D51" s="79"/>
      <c r="E51" s="79"/>
      <c r="F51" s="79"/>
      <c r="G51" s="79"/>
      <c r="H51" s="79"/>
      <c r="I51" s="79"/>
      <c r="J51" s="79"/>
      <c r="K51" s="117"/>
      <c r="L51" s="121" t="s">
        <v>206</v>
      </c>
      <c r="M51" s="117"/>
      <c r="N51" s="78"/>
      <c r="O51" s="78"/>
      <c r="P51" s="64"/>
      <c r="Q51" s="64"/>
      <c r="R51" s="129"/>
    </row>
    <row r="52" spans="1:18" s="40" customFormat="1" ht="18" x14ac:dyDescent="0.3">
      <c r="A52" s="74">
        <v>1473777</v>
      </c>
      <c r="B52" s="75">
        <v>1</v>
      </c>
      <c r="C52" s="75" t="s">
        <v>1</v>
      </c>
      <c r="D52" s="76">
        <v>163.64160000000001</v>
      </c>
      <c r="E52" s="76">
        <v>3.0165999999999999</v>
      </c>
      <c r="F52" s="76">
        <v>1.75</v>
      </c>
      <c r="G52" s="76" t="s">
        <v>140</v>
      </c>
      <c r="H52" s="76">
        <v>9</v>
      </c>
      <c r="I52" s="76">
        <v>9</v>
      </c>
      <c r="J52" s="76">
        <v>28.5</v>
      </c>
      <c r="K52" s="122" t="s">
        <v>155</v>
      </c>
      <c r="L52" s="116" t="s">
        <v>177</v>
      </c>
      <c r="M52" s="116" t="s">
        <v>101</v>
      </c>
      <c r="N52" s="75" t="s">
        <v>206</v>
      </c>
      <c r="O52" s="75"/>
      <c r="P52" s="66" t="s">
        <v>8</v>
      </c>
      <c r="Q52" s="75" t="s">
        <v>120</v>
      </c>
      <c r="R52" s="114" t="s">
        <v>139</v>
      </c>
    </row>
    <row r="53" spans="1:18" s="40" customFormat="1" ht="18" x14ac:dyDescent="0.3">
      <c r="A53" s="81">
        <v>1473792</v>
      </c>
      <c r="B53" s="82">
        <v>1</v>
      </c>
      <c r="C53" s="82" t="s">
        <v>2</v>
      </c>
      <c r="D53" s="83">
        <v>163.64160000000001</v>
      </c>
      <c r="E53" s="83">
        <v>3</v>
      </c>
      <c r="F53" s="83">
        <v>1.75</v>
      </c>
      <c r="G53" s="83" t="s">
        <v>140</v>
      </c>
      <c r="H53" s="83">
        <v>14.8005</v>
      </c>
      <c r="I53" s="83" t="s">
        <v>140</v>
      </c>
      <c r="J53" s="83">
        <v>24.8005</v>
      </c>
      <c r="K53" s="118" t="s">
        <v>64</v>
      </c>
      <c r="L53" s="119" t="s">
        <v>169</v>
      </c>
      <c r="M53" s="119" t="s">
        <v>102</v>
      </c>
      <c r="N53" s="82" t="s">
        <v>206</v>
      </c>
      <c r="O53" s="82"/>
      <c r="P53" s="85" t="s">
        <v>8</v>
      </c>
      <c r="Q53" s="82" t="s">
        <v>125</v>
      </c>
      <c r="R53" s="126" t="s">
        <v>139</v>
      </c>
    </row>
    <row r="54" spans="1:18" s="40" customFormat="1" ht="18" x14ac:dyDescent="0.3">
      <c r="A54" s="81">
        <v>1473780</v>
      </c>
      <c r="B54" s="82">
        <v>1</v>
      </c>
      <c r="C54" s="82" t="s">
        <v>2</v>
      </c>
      <c r="D54" s="83">
        <v>163.64160000000001</v>
      </c>
      <c r="E54" s="83">
        <v>3</v>
      </c>
      <c r="F54" s="83">
        <v>1.75</v>
      </c>
      <c r="G54" s="83" t="s">
        <v>140</v>
      </c>
      <c r="H54" s="83">
        <v>16</v>
      </c>
      <c r="I54" s="83" t="s">
        <v>140</v>
      </c>
      <c r="J54" s="83">
        <v>26.5</v>
      </c>
      <c r="K54" s="119" t="s">
        <v>62</v>
      </c>
      <c r="L54" s="119" t="s">
        <v>169</v>
      </c>
      <c r="M54" s="119" t="s">
        <v>102</v>
      </c>
      <c r="N54" s="82" t="s">
        <v>206</v>
      </c>
      <c r="O54" s="82"/>
      <c r="P54" s="85" t="s">
        <v>8</v>
      </c>
      <c r="Q54" s="82" t="s">
        <v>125</v>
      </c>
      <c r="R54" s="126" t="s">
        <v>139</v>
      </c>
    </row>
    <row r="55" spans="1:18" s="40" customFormat="1" ht="18" x14ac:dyDescent="0.3">
      <c r="A55" s="74">
        <v>1473844</v>
      </c>
      <c r="B55" s="75">
        <v>1</v>
      </c>
      <c r="C55" s="75" t="s">
        <v>1</v>
      </c>
      <c r="D55" s="76">
        <v>163.64160000000001</v>
      </c>
      <c r="E55" s="76">
        <v>3</v>
      </c>
      <c r="F55" s="76">
        <v>1.75</v>
      </c>
      <c r="G55" s="76" t="s">
        <v>140</v>
      </c>
      <c r="H55" s="76">
        <v>8</v>
      </c>
      <c r="I55" s="76" t="s">
        <v>140</v>
      </c>
      <c r="J55" s="76">
        <v>18.5</v>
      </c>
      <c r="K55" s="116" t="s">
        <v>62</v>
      </c>
      <c r="L55" s="116" t="s">
        <v>169</v>
      </c>
      <c r="M55" s="116" t="s">
        <v>102</v>
      </c>
      <c r="N55" s="75" t="s">
        <v>206</v>
      </c>
      <c r="O55" s="75"/>
      <c r="P55" s="66" t="s">
        <v>8</v>
      </c>
      <c r="Q55" s="75" t="s">
        <v>120</v>
      </c>
      <c r="R55" s="114" t="s">
        <v>139</v>
      </c>
    </row>
    <row r="56" spans="1:18" s="40" customFormat="1" ht="18" x14ac:dyDescent="0.3">
      <c r="A56" s="81">
        <v>1474053</v>
      </c>
      <c r="B56" s="82">
        <v>2</v>
      </c>
      <c r="C56" s="82" t="s">
        <v>2</v>
      </c>
      <c r="D56" s="83">
        <v>83.673000000000002</v>
      </c>
      <c r="E56" s="83">
        <v>3</v>
      </c>
      <c r="F56" s="83" t="s">
        <v>140</v>
      </c>
      <c r="G56" s="83" t="s">
        <v>140</v>
      </c>
      <c r="H56" s="83">
        <v>10.4</v>
      </c>
      <c r="I56" s="83" t="s">
        <v>140</v>
      </c>
      <c r="J56" s="83">
        <v>20.399999999999999</v>
      </c>
      <c r="K56" s="118" t="s">
        <v>64</v>
      </c>
      <c r="L56" s="119" t="s">
        <v>213</v>
      </c>
      <c r="M56" s="119" t="s">
        <v>102</v>
      </c>
      <c r="N56" s="82" t="s">
        <v>206</v>
      </c>
      <c r="O56" s="82"/>
      <c r="P56" s="85" t="s">
        <v>8</v>
      </c>
      <c r="Q56" s="82" t="s">
        <v>124</v>
      </c>
      <c r="R56" s="126" t="s">
        <v>139</v>
      </c>
    </row>
    <row r="57" spans="1:18" s="40" customFormat="1" ht="18" x14ac:dyDescent="0.3">
      <c r="A57" s="81">
        <v>1525061</v>
      </c>
      <c r="B57" s="82">
        <v>2</v>
      </c>
      <c r="C57" s="82" t="s">
        <v>2</v>
      </c>
      <c r="D57" s="83">
        <v>39.2776</v>
      </c>
      <c r="E57" s="83">
        <v>3</v>
      </c>
      <c r="F57" s="83">
        <v>1.75</v>
      </c>
      <c r="G57" s="83" t="s">
        <v>140</v>
      </c>
      <c r="H57" s="83">
        <v>10.4</v>
      </c>
      <c r="I57" s="83" t="s">
        <v>140</v>
      </c>
      <c r="J57" s="83">
        <v>20.3993</v>
      </c>
      <c r="K57" s="118" t="s">
        <v>64</v>
      </c>
      <c r="L57" s="119" t="s">
        <v>213</v>
      </c>
      <c r="M57" s="119" t="s">
        <v>102</v>
      </c>
      <c r="N57" s="82" t="s">
        <v>206</v>
      </c>
      <c r="O57" s="82"/>
      <c r="P57" s="85" t="s">
        <v>8</v>
      </c>
      <c r="Q57" s="82" t="s">
        <v>124</v>
      </c>
      <c r="R57" s="126" t="s">
        <v>139</v>
      </c>
    </row>
    <row r="58" spans="1:18" s="40" customFormat="1" ht="18" x14ac:dyDescent="0.3">
      <c r="A58" s="74">
        <v>1473783</v>
      </c>
      <c r="B58" s="75">
        <v>1</v>
      </c>
      <c r="C58" s="75" t="s">
        <v>1</v>
      </c>
      <c r="D58" s="76">
        <v>163.64160000000001</v>
      </c>
      <c r="E58" s="76">
        <v>3</v>
      </c>
      <c r="F58" s="76">
        <v>1.75</v>
      </c>
      <c r="G58" s="76" t="s">
        <v>140</v>
      </c>
      <c r="H58" s="76">
        <v>8</v>
      </c>
      <c r="I58" s="76" t="s">
        <v>140</v>
      </c>
      <c r="J58" s="76">
        <v>18</v>
      </c>
      <c r="K58" s="122" t="s">
        <v>64</v>
      </c>
      <c r="L58" s="116" t="s">
        <v>169</v>
      </c>
      <c r="M58" s="116" t="s">
        <v>102</v>
      </c>
      <c r="N58" s="75" t="s">
        <v>206</v>
      </c>
      <c r="O58" s="75"/>
      <c r="P58" s="66" t="s">
        <v>8</v>
      </c>
      <c r="Q58" s="75" t="s">
        <v>120</v>
      </c>
      <c r="R58" s="114" t="s">
        <v>139</v>
      </c>
    </row>
    <row r="59" spans="1:18" s="40" customFormat="1" ht="18" x14ac:dyDescent="0.3">
      <c r="A59" s="81">
        <v>1480187</v>
      </c>
      <c r="B59" s="82">
        <v>1</v>
      </c>
      <c r="C59" s="82" t="s">
        <v>2</v>
      </c>
      <c r="D59" s="83">
        <v>163.64160000000001</v>
      </c>
      <c r="E59" s="83">
        <v>3</v>
      </c>
      <c r="F59" s="83">
        <v>1.75</v>
      </c>
      <c r="G59" s="83" t="s">
        <v>140</v>
      </c>
      <c r="H59" s="83">
        <v>7.9995000000000003</v>
      </c>
      <c r="I59" s="83" t="s">
        <v>140</v>
      </c>
      <c r="J59" s="83">
        <v>18.499500000000001</v>
      </c>
      <c r="K59" s="119" t="s">
        <v>62</v>
      </c>
      <c r="L59" s="119" t="s">
        <v>169</v>
      </c>
      <c r="M59" s="119" t="s">
        <v>102</v>
      </c>
      <c r="N59" s="82" t="s">
        <v>206</v>
      </c>
      <c r="O59" s="82"/>
      <c r="P59" s="85" t="s">
        <v>8</v>
      </c>
      <c r="Q59" s="82" t="s">
        <v>125</v>
      </c>
      <c r="R59" s="126" t="s">
        <v>139</v>
      </c>
    </row>
    <row r="60" spans="1:18" s="40" customFormat="1" ht="18" x14ac:dyDescent="0.3">
      <c r="A60" s="81">
        <v>1473780</v>
      </c>
      <c r="B60" s="82">
        <v>15</v>
      </c>
      <c r="C60" s="82" t="s">
        <v>2</v>
      </c>
      <c r="D60" s="83">
        <v>163.64160000000001</v>
      </c>
      <c r="E60" s="83">
        <v>3</v>
      </c>
      <c r="F60" s="83">
        <v>1.75</v>
      </c>
      <c r="G60" s="83" t="s">
        <v>140</v>
      </c>
      <c r="H60" s="83">
        <v>16</v>
      </c>
      <c r="I60" s="83" t="s">
        <v>140</v>
      </c>
      <c r="J60" s="83">
        <v>26.5</v>
      </c>
      <c r="K60" s="119" t="s">
        <v>62</v>
      </c>
      <c r="L60" s="119" t="s">
        <v>169</v>
      </c>
      <c r="M60" s="119" t="s">
        <v>102</v>
      </c>
      <c r="N60" s="82" t="s">
        <v>206</v>
      </c>
      <c r="O60" s="82"/>
      <c r="P60" s="85" t="s">
        <v>8</v>
      </c>
      <c r="Q60" s="82" t="s">
        <v>125</v>
      </c>
      <c r="R60" s="126" t="s">
        <v>139</v>
      </c>
    </row>
    <row r="61" spans="1:18" s="40" customFormat="1" ht="18" x14ac:dyDescent="0.3">
      <c r="A61" s="74">
        <v>1473844</v>
      </c>
      <c r="B61" s="75">
        <v>1</v>
      </c>
      <c r="C61" s="75" t="s">
        <v>1</v>
      </c>
      <c r="D61" s="76">
        <v>163.64160000000001</v>
      </c>
      <c r="E61" s="76">
        <v>3</v>
      </c>
      <c r="F61" s="76">
        <v>1.75</v>
      </c>
      <c r="G61" s="76" t="s">
        <v>140</v>
      </c>
      <c r="H61" s="76">
        <v>8</v>
      </c>
      <c r="I61" s="76" t="s">
        <v>140</v>
      </c>
      <c r="J61" s="76">
        <v>18.5</v>
      </c>
      <c r="K61" s="116" t="s">
        <v>62</v>
      </c>
      <c r="L61" s="116" t="s">
        <v>169</v>
      </c>
      <c r="M61" s="116" t="s">
        <v>102</v>
      </c>
      <c r="N61" s="75" t="s">
        <v>206</v>
      </c>
      <c r="O61" s="75"/>
      <c r="P61" s="66" t="s">
        <v>8</v>
      </c>
      <c r="Q61" s="75" t="s">
        <v>120</v>
      </c>
      <c r="R61" s="114" t="s">
        <v>139</v>
      </c>
    </row>
    <row r="62" spans="1:18" s="40" customFormat="1" ht="18" x14ac:dyDescent="0.3">
      <c r="A62" s="81">
        <v>1474053</v>
      </c>
      <c r="B62" s="82">
        <v>2</v>
      </c>
      <c r="C62" s="82" t="s">
        <v>2</v>
      </c>
      <c r="D62" s="83">
        <v>83.673000000000002</v>
      </c>
      <c r="E62" s="83">
        <v>3</v>
      </c>
      <c r="F62" s="83" t="s">
        <v>140</v>
      </c>
      <c r="G62" s="83" t="s">
        <v>140</v>
      </c>
      <c r="H62" s="83">
        <v>10.4</v>
      </c>
      <c r="I62" s="83" t="s">
        <v>140</v>
      </c>
      <c r="J62" s="83">
        <v>20.399999999999999</v>
      </c>
      <c r="K62" s="118" t="s">
        <v>64</v>
      </c>
      <c r="L62" s="119" t="s">
        <v>213</v>
      </c>
      <c r="M62" s="119" t="s">
        <v>102</v>
      </c>
      <c r="N62" s="82" t="s">
        <v>206</v>
      </c>
      <c r="O62" s="82"/>
      <c r="P62" s="85" t="s">
        <v>8</v>
      </c>
      <c r="Q62" s="82" t="s">
        <v>124</v>
      </c>
      <c r="R62" s="126" t="s">
        <v>139</v>
      </c>
    </row>
    <row r="63" spans="1:18" s="40" customFormat="1" ht="18" x14ac:dyDescent="0.3">
      <c r="A63" s="81">
        <v>1525061</v>
      </c>
      <c r="B63" s="82">
        <v>2</v>
      </c>
      <c r="C63" s="82" t="s">
        <v>2</v>
      </c>
      <c r="D63" s="83">
        <v>39.2776</v>
      </c>
      <c r="E63" s="83">
        <v>3</v>
      </c>
      <c r="F63" s="83">
        <v>1.75</v>
      </c>
      <c r="G63" s="83" t="s">
        <v>140</v>
      </c>
      <c r="H63" s="83">
        <v>10.4</v>
      </c>
      <c r="I63" s="83" t="s">
        <v>140</v>
      </c>
      <c r="J63" s="83">
        <v>20.3993</v>
      </c>
      <c r="K63" s="118" t="s">
        <v>64</v>
      </c>
      <c r="L63" s="119" t="s">
        <v>213</v>
      </c>
      <c r="M63" s="119" t="s">
        <v>102</v>
      </c>
      <c r="N63" s="82" t="s">
        <v>206</v>
      </c>
      <c r="O63" s="82"/>
      <c r="P63" s="85" t="s">
        <v>8</v>
      </c>
      <c r="Q63" s="82" t="s">
        <v>124</v>
      </c>
      <c r="R63" s="126" t="s">
        <v>139</v>
      </c>
    </row>
    <row r="64" spans="1:18" s="40" customFormat="1" ht="18" x14ac:dyDescent="0.3">
      <c r="A64" s="74">
        <v>1473783</v>
      </c>
      <c r="B64" s="75">
        <v>1</v>
      </c>
      <c r="C64" s="75" t="s">
        <v>1</v>
      </c>
      <c r="D64" s="76">
        <v>163.64160000000001</v>
      </c>
      <c r="E64" s="76">
        <v>3</v>
      </c>
      <c r="F64" s="76">
        <v>1.75</v>
      </c>
      <c r="G64" s="76" t="s">
        <v>140</v>
      </c>
      <c r="H64" s="76">
        <v>8</v>
      </c>
      <c r="I64" s="76" t="s">
        <v>140</v>
      </c>
      <c r="J64" s="76">
        <v>18</v>
      </c>
      <c r="K64" s="122" t="s">
        <v>64</v>
      </c>
      <c r="L64" s="116" t="s">
        <v>169</v>
      </c>
      <c r="M64" s="116" t="s">
        <v>102</v>
      </c>
      <c r="N64" s="75" t="s">
        <v>206</v>
      </c>
      <c r="O64" s="75"/>
      <c r="P64" s="66" t="s">
        <v>8</v>
      </c>
      <c r="Q64" s="75" t="s">
        <v>120</v>
      </c>
      <c r="R64" s="114" t="s">
        <v>139</v>
      </c>
    </row>
    <row r="65" spans="1:18" s="40" customFormat="1" ht="18" x14ac:dyDescent="0.3">
      <c r="A65" s="81">
        <v>1473780</v>
      </c>
      <c r="B65" s="82">
        <v>2</v>
      </c>
      <c r="C65" s="82" t="s">
        <v>2</v>
      </c>
      <c r="D65" s="83">
        <v>163.64160000000001</v>
      </c>
      <c r="E65" s="83">
        <v>3</v>
      </c>
      <c r="F65" s="83">
        <v>1.75</v>
      </c>
      <c r="G65" s="83" t="s">
        <v>140</v>
      </c>
      <c r="H65" s="83">
        <v>16</v>
      </c>
      <c r="I65" s="83" t="s">
        <v>140</v>
      </c>
      <c r="J65" s="83">
        <v>26.5</v>
      </c>
      <c r="K65" s="119" t="s">
        <v>62</v>
      </c>
      <c r="L65" s="119" t="s">
        <v>169</v>
      </c>
      <c r="M65" s="119" t="s">
        <v>102</v>
      </c>
      <c r="N65" s="82" t="s">
        <v>206</v>
      </c>
      <c r="O65" s="82"/>
      <c r="P65" s="85" t="s">
        <v>8</v>
      </c>
      <c r="Q65" s="82" t="s">
        <v>125</v>
      </c>
      <c r="R65" s="126" t="s">
        <v>139</v>
      </c>
    </row>
    <row r="66" spans="1:18" s="40" customFormat="1" ht="18" x14ac:dyDescent="0.3">
      <c r="A66" s="74">
        <v>1528591</v>
      </c>
      <c r="B66" s="75">
        <v>1</v>
      </c>
      <c r="C66" s="75" t="s">
        <v>1</v>
      </c>
      <c r="D66" s="76">
        <v>137.28299999999999</v>
      </c>
      <c r="E66" s="76" t="s">
        <v>140</v>
      </c>
      <c r="F66" s="76" t="s">
        <v>140</v>
      </c>
      <c r="G66" s="76" t="s">
        <v>140</v>
      </c>
      <c r="H66" s="76">
        <v>6.8920000000000003</v>
      </c>
      <c r="I66" s="76">
        <v>7.0549999999999997</v>
      </c>
      <c r="J66" s="76">
        <v>13.778</v>
      </c>
      <c r="K66" s="116" t="s">
        <v>175</v>
      </c>
      <c r="L66" s="116" t="s">
        <v>178</v>
      </c>
      <c r="M66" s="116" t="s">
        <v>67</v>
      </c>
      <c r="N66" s="75" t="s">
        <v>206</v>
      </c>
      <c r="O66" s="75" t="s">
        <v>138</v>
      </c>
      <c r="P66" s="66" t="s">
        <v>8</v>
      </c>
      <c r="Q66" s="75" t="s">
        <v>119</v>
      </c>
      <c r="R66" s="114" t="s">
        <v>139</v>
      </c>
    </row>
    <row r="67" spans="1:18" s="40" customFormat="1" ht="18" x14ac:dyDescent="0.3">
      <c r="A67" s="91">
        <v>1520142</v>
      </c>
      <c r="B67" s="92">
        <v>1</v>
      </c>
      <c r="C67" s="92" t="s">
        <v>4</v>
      </c>
      <c r="D67" s="93">
        <v>137.28299999999999</v>
      </c>
      <c r="E67" s="93" t="s">
        <v>140</v>
      </c>
      <c r="F67" s="93" t="s">
        <v>140</v>
      </c>
      <c r="G67" s="93" t="s">
        <v>140</v>
      </c>
      <c r="H67" s="93">
        <v>31.017299999999999</v>
      </c>
      <c r="I67" s="93" t="s">
        <v>140</v>
      </c>
      <c r="J67" s="93">
        <v>31.017299999999999</v>
      </c>
      <c r="K67" s="123" t="s">
        <v>93</v>
      </c>
      <c r="L67" s="123" t="s">
        <v>173</v>
      </c>
      <c r="M67" s="123" t="s">
        <v>145</v>
      </c>
      <c r="N67" s="92" t="s">
        <v>206</v>
      </c>
      <c r="O67" s="92" t="s">
        <v>138</v>
      </c>
      <c r="P67" s="94" t="s">
        <v>8</v>
      </c>
      <c r="Q67" s="92" t="s">
        <v>134</v>
      </c>
      <c r="R67" s="130" t="s">
        <v>139</v>
      </c>
    </row>
    <row r="68" spans="1:18" s="40" customFormat="1" ht="18" x14ac:dyDescent="0.3">
      <c r="A68" s="91">
        <v>1510989</v>
      </c>
      <c r="B68" s="92">
        <v>1</v>
      </c>
      <c r="C68" s="92" t="s">
        <v>4</v>
      </c>
      <c r="D68" s="93">
        <v>137.28299999999999</v>
      </c>
      <c r="E68" s="93" t="s">
        <v>140</v>
      </c>
      <c r="F68" s="93" t="s">
        <v>140</v>
      </c>
      <c r="G68" s="93" t="s">
        <v>140</v>
      </c>
      <c r="H68" s="93">
        <v>38.770200000000003</v>
      </c>
      <c r="I68" s="93" t="s">
        <v>140</v>
      </c>
      <c r="J68" s="93">
        <v>38.770200000000003</v>
      </c>
      <c r="K68" s="123" t="s">
        <v>93</v>
      </c>
      <c r="L68" s="123" t="s">
        <v>173</v>
      </c>
      <c r="M68" s="123" t="s">
        <v>145</v>
      </c>
      <c r="N68" s="92" t="s">
        <v>206</v>
      </c>
      <c r="O68" s="92"/>
      <c r="P68" s="94" t="s">
        <v>8</v>
      </c>
      <c r="Q68" s="92" t="s">
        <v>134</v>
      </c>
      <c r="R68" s="130" t="s">
        <v>139</v>
      </c>
    </row>
    <row r="69" spans="1:18" s="40" customFormat="1" ht="18" x14ac:dyDescent="0.3">
      <c r="A69" s="91">
        <v>1508836</v>
      </c>
      <c r="B69" s="92">
        <v>1</v>
      </c>
      <c r="C69" s="92" t="s">
        <v>4</v>
      </c>
      <c r="D69" s="93">
        <v>137.28299999999999</v>
      </c>
      <c r="E69" s="93" t="s">
        <v>140</v>
      </c>
      <c r="F69" s="93" t="s">
        <v>140</v>
      </c>
      <c r="G69" s="93" t="s">
        <v>140</v>
      </c>
      <c r="H69" s="93">
        <v>25.920999999999999</v>
      </c>
      <c r="I69" s="93" t="s">
        <v>140</v>
      </c>
      <c r="J69" s="93">
        <v>25.920999999999999</v>
      </c>
      <c r="K69" s="123" t="s">
        <v>93</v>
      </c>
      <c r="L69" s="123" t="s">
        <v>173</v>
      </c>
      <c r="M69" s="123" t="s">
        <v>145</v>
      </c>
      <c r="N69" s="92" t="s">
        <v>206</v>
      </c>
      <c r="O69" s="92"/>
      <c r="P69" s="94" t="s">
        <v>8</v>
      </c>
      <c r="Q69" s="92" t="s">
        <v>134</v>
      </c>
      <c r="R69" s="130" t="s">
        <v>139</v>
      </c>
    </row>
    <row r="70" spans="1:18" s="40" customFormat="1" ht="18" x14ac:dyDescent="0.3">
      <c r="A70" s="91">
        <v>1508140</v>
      </c>
      <c r="B70" s="92">
        <v>4</v>
      </c>
      <c r="C70" s="92" t="s">
        <v>4</v>
      </c>
      <c r="D70" s="93">
        <v>137.28299999999999</v>
      </c>
      <c r="E70" s="93" t="s">
        <v>140</v>
      </c>
      <c r="F70" s="93" t="s">
        <v>140</v>
      </c>
      <c r="G70" s="93" t="s">
        <v>140</v>
      </c>
      <c r="H70" s="93">
        <v>50</v>
      </c>
      <c r="I70" s="93" t="s">
        <v>140</v>
      </c>
      <c r="J70" s="93">
        <v>50</v>
      </c>
      <c r="K70" s="123" t="s">
        <v>93</v>
      </c>
      <c r="L70" s="123" t="s">
        <v>173</v>
      </c>
      <c r="M70" s="123" t="s">
        <v>174</v>
      </c>
      <c r="N70" s="92" t="s">
        <v>206</v>
      </c>
      <c r="O70" s="92"/>
      <c r="P70" s="94" t="s">
        <v>8</v>
      </c>
      <c r="Q70" s="92" t="s">
        <v>134</v>
      </c>
      <c r="R70" s="130" t="s">
        <v>139</v>
      </c>
    </row>
    <row r="71" spans="1:18" s="40" customFormat="1" ht="18" x14ac:dyDescent="0.3">
      <c r="A71" s="91">
        <v>1510998</v>
      </c>
      <c r="B71" s="92">
        <v>1</v>
      </c>
      <c r="C71" s="92" t="s">
        <v>4</v>
      </c>
      <c r="D71" s="93">
        <v>137.28299999999999</v>
      </c>
      <c r="E71" s="93" t="s">
        <v>140</v>
      </c>
      <c r="F71" s="93" t="s">
        <v>140</v>
      </c>
      <c r="G71" s="93" t="s">
        <v>140</v>
      </c>
      <c r="H71" s="93">
        <v>34.030099999999997</v>
      </c>
      <c r="I71" s="93" t="s">
        <v>140</v>
      </c>
      <c r="J71" s="93">
        <v>34.030099999999997</v>
      </c>
      <c r="K71" s="123" t="s">
        <v>93</v>
      </c>
      <c r="L71" s="123" t="s">
        <v>173</v>
      </c>
      <c r="M71" s="123" t="s">
        <v>145</v>
      </c>
      <c r="N71" s="92" t="s">
        <v>206</v>
      </c>
      <c r="O71" s="92"/>
      <c r="P71" s="94" t="s">
        <v>8</v>
      </c>
      <c r="Q71" s="92" t="s">
        <v>134</v>
      </c>
      <c r="R71" s="130" t="s">
        <v>139</v>
      </c>
    </row>
    <row r="72" spans="1:18" s="40" customFormat="1" ht="18" x14ac:dyDescent="0.3">
      <c r="A72" s="91">
        <v>1510989</v>
      </c>
      <c r="B72" s="92">
        <v>1</v>
      </c>
      <c r="C72" s="92" t="s">
        <v>4</v>
      </c>
      <c r="D72" s="93">
        <v>137.28299999999999</v>
      </c>
      <c r="E72" s="93" t="s">
        <v>140</v>
      </c>
      <c r="F72" s="93" t="s">
        <v>140</v>
      </c>
      <c r="G72" s="93" t="s">
        <v>140</v>
      </c>
      <c r="H72" s="93">
        <v>38.770200000000003</v>
      </c>
      <c r="I72" s="93" t="s">
        <v>140</v>
      </c>
      <c r="J72" s="93">
        <v>38.770200000000003</v>
      </c>
      <c r="K72" s="123" t="s">
        <v>93</v>
      </c>
      <c r="L72" s="123" t="s">
        <v>173</v>
      </c>
      <c r="M72" s="123" t="s">
        <v>145</v>
      </c>
      <c r="N72" s="92" t="s">
        <v>206</v>
      </c>
      <c r="O72" s="92"/>
      <c r="P72" s="94" t="s">
        <v>8</v>
      </c>
      <c r="Q72" s="92" t="s">
        <v>134</v>
      </c>
      <c r="R72" s="130" t="s">
        <v>139</v>
      </c>
    </row>
    <row r="73" spans="1:18" s="40" customFormat="1" ht="18" x14ac:dyDescent="0.3">
      <c r="A73" s="91">
        <v>1510997</v>
      </c>
      <c r="B73" s="92">
        <v>1</v>
      </c>
      <c r="C73" s="92" t="s">
        <v>4</v>
      </c>
      <c r="D73" s="93">
        <v>137.28299999999999</v>
      </c>
      <c r="E73" s="93" t="s">
        <v>140</v>
      </c>
      <c r="F73" s="93" t="s">
        <v>140</v>
      </c>
      <c r="G73" s="93" t="s">
        <v>140</v>
      </c>
      <c r="H73" s="93">
        <v>34.000100000000003</v>
      </c>
      <c r="I73" s="93" t="s">
        <v>140</v>
      </c>
      <c r="J73" s="93">
        <v>34.000100000000003</v>
      </c>
      <c r="K73" s="123" t="s">
        <v>93</v>
      </c>
      <c r="L73" s="123" t="s">
        <v>173</v>
      </c>
      <c r="M73" s="123" t="s">
        <v>145</v>
      </c>
      <c r="N73" s="92" t="s">
        <v>206</v>
      </c>
      <c r="O73" s="92"/>
      <c r="P73" s="94" t="s">
        <v>8</v>
      </c>
      <c r="Q73" s="92" t="s">
        <v>134</v>
      </c>
      <c r="R73" s="130" t="s">
        <v>139</v>
      </c>
    </row>
    <row r="74" spans="1:18" s="40" customFormat="1" ht="18" x14ac:dyDescent="0.3">
      <c r="A74" s="91">
        <v>1520141</v>
      </c>
      <c r="B74" s="92">
        <v>1</v>
      </c>
      <c r="C74" s="92" t="s">
        <v>4</v>
      </c>
      <c r="D74" s="93">
        <v>137.28299999999999</v>
      </c>
      <c r="E74" s="93" t="s">
        <v>140</v>
      </c>
      <c r="F74" s="93" t="s">
        <v>140</v>
      </c>
      <c r="G74" s="93" t="s">
        <v>140</v>
      </c>
      <c r="H74" s="93">
        <v>24.524000000000001</v>
      </c>
      <c r="I74" s="93" t="s">
        <v>140</v>
      </c>
      <c r="J74" s="93">
        <v>24.524000000000001</v>
      </c>
      <c r="K74" s="123" t="s">
        <v>93</v>
      </c>
      <c r="L74" s="123" t="s">
        <v>179</v>
      </c>
      <c r="M74" s="123" t="s">
        <v>145</v>
      </c>
      <c r="N74" s="92" t="s">
        <v>206</v>
      </c>
      <c r="O74" s="92" t="s">
        <v>138</v>
      </c>
      <c r="P74" s="94" t="s">
        <v>8</v>
      </c>
      <c r="Q74" s="92" t="s">
        <v>134</v>
      </c>
      <c r="R74" s="130" t="s">
        <v>139</v>
      </c>
    </row>
    <row r="75" spans="1:18" s="40" customFormat="1" ht="18" x14ac:dyDescent="0.3">
      <c r="A75" s="77"/>
      <c r="B75" s="78"/>
      <c r="C75" s="78"/>
      <c r="D75" s="79"/>
      <c r="E75" s="79"/>
      <c r="F75" s="79"/>
      <c r="G75" s="79"/>
      <c r="H75" s="79"/>
      <c r="I75" s="79"/>
      <c r="J75" s="79"/>
      <c r="K75" s="121"/>
      <c r="L75" s="121" t="s">
        <v>146</v>
      </c>
      <c r="M75" s="117"/>
      <c r="N75" s="78"/>
      <c r="O75" s="78"/>
      <c r="P75" s="64"/>
      <c r="Q75" s="64"/>
      <c r="R75" s="129"/>
    </row>
    <row r="76" spans="1:18" s="40" customFormat="1" ht="18" x14ac:dyDescent="0.3">
      <c r="A76" s="81">
        <v>1473902</v>
      </c>
      <c r="B76" s="82">
        <v>1</v>
      </c>
      <c r="C76" s="82" t="s">
        <v>2</v>
      </c>
      <c r="D76" s="83">
        <v>164.31389999999999</v>
      </c>
      <c r="E76" s="83">
        <v>3</v>
      </c>
      <c r="F76" s="83">
        <v>1.75</v>
      </c>
      <c r="G76" s="83" t="s">
        <v>140</v>
      </c>
      <c r="H76" s="83">
        <v>10.875</v>
      </c>
      <c r="I76" s="83" t="s">
        <v>140</v>
      </c>
      <c r="J76" s="83">
        <v>20.875</v>
      </c>
      <c r="K76" s="118" t="s">
        <v>64</v>
      </c>
      <c r="L76" s="119" t="s">
        <v>103</v>
      </c>
      <c r="M76" s="119" t="s">
        <v>102</v>
      </c>
      <c r="N76" s="82" t="s">
        <v>146</v>
      </c>
      <c r="O76" s="82"/>
      <c r="P76" s="85" t="s">
        <v>8</v>
      </c>
      <c r="Q76" s="82" t="s">
        <v>125</v>
      </c>
      <c r="R76" s="126" t="s">
        <v>139</v>
      </c>
    </row>
    <row r="77" spans="1:18" s="40" customFormat="1" ht="18" x14ac:dyDescent="0.3">
      <c r="A77" s="81">
        <v>1473899</v>
      </c>
      <c r="B77" s="82">
        <v>1</v>
      </c>
      <c r="C77" s="82" t="s">
        <v>2</v>
      </c>
      <c r="D77" s="83">
        <v>165.19200000000001</v>
      </c>
      <c r="E77" s="83">
        <v>3</v>
      </c>
      <c r="F77" s="83">
        <v>1.75</v>
      </c>
      <c r="G77" s="83" t="s">
        <v>140</v>
      </c>
      <c r="H77" s="83">
        <v>10.875</v>
      </c>
      <c r="I77" s="83" t="s">
        <v>140</v>
      </c>
      <c r="J77" s="83">
        <v>21.375</v>
      </c>
      <c r="K77" s="119" t="s">
        <v>62</v>
      </c>
      <c r="L77" s="119" t="s">
        <v>103</v>
      </c>
      <c r="M77" s="119" t="s">
        <v>102</v>
      </c>
      <c r="N77" s="82" t="s">
        <v>146</v>
      </c>
      <c r="O77" s="82"/>
      <c r="P77" s="85" t="s">
        <v>8</v>
      </c>
      <c r="Q77" s="82" t="s">
        <v>125</v>
      </c>
      <c r="R77" s="126" t="s">
        <v>139</v>
      </c>
    </row>
    <row r="78" spans="1:18" s="40" customFormat="1" ht="18" x14ac:dyDescent="0.3">
      <c r="A78" s="74">
        <v>1473893</v>
      </c>
      <c r="B78" s="75">
        <v>1</v>
      </c>
      <c r="C78" s="75" t="s">
        <v>1</v>
      </c>
      <c r="D78" s="76">
        <v>165.7029</v>
      </c>
      <c r="E78" s="76">
        <v>3</v>
      </c>
      <c r="F78" s="76">
        <v>1.75</v>
      </c>
      <c r="G78" s="76" t="s">
        <v>140</v>
      </c>
      <c r="H78" s="76">
        <v>8</v>
      </c>
      <c r="I78" s="76" t="s">
        <v>140</v>
      </c>
      <c r="J78" s="76">
        <v>18.5</v>
      </c>
      <c r="K78" s="116" t="s">
        <v>62</v>
      </c>
      <c r="L78" s="116" t="s">
        <v>103</v>
      </c>
      <c r="M78" s="116" t="s">
        <v>102</v>
      </c>
      <c r="N78" s="75" t="s">
        <v>146</v>
      </c>
      <c r="O78" s="75"/>
      <c r="P78" s="66" t="s">
        <v>8</v>
      </c>
      <c r="Q78" s="75" t="s">
        <v>120</v>
      </c>
      <c r="R78" s="114" t="s">
        <v>139</v>
      </c>
    </row>
    <row r="79" spans="1:18" s="40" customFormat="1" ht="18" x14ac:dyDescent="0.3">
      <c r="A79" s="81">
        <v>1474038</v>
      </c>
      <c r="B79" s="82">
        <v>1</v>
      </c>
      <c r="C79" s="82" t="s">
        <v>2</v>
      </c>
      <c r="D79" s="83">
        <v>60.382800000000003</v>
      </c>
      <c r="E79" s="83">
        <v>3</v>
      </c>
      <c r="F79" s="83" t="s">
        <v>140</v>
      </c>
      <c r="G79" s="83" t="s">
        <v>140</v>
      </c>
      <c r="H79" s="83">
        <v>15.1875</v>
      </c>
      <c r="I79" s="83" t="s">
        <v>140</v>
      </c>
      <c r="J79" s="83">
        <v>25.1875</v>
      </c>
      <c r="K79" s="118" t="s">
        <v>64</v>
      </c>
      <c r="L79" s="119" t="s">
        <v>180</v>
      </c>
      <c r="M79" s="119" t="s">
        <v>102</v>
      </c>
      <c r="N79" s="82" t="s">
        <v>146</v>
      </c>
      <c r="O79" s="82"/>
      <c r="P79" s="85" t="s">
        <v>8</v>
      </c>
      <c r="Q79" s="82" t="s">
        <v>124</v>
      </c>
      <c r="R79" s="126" t="s">
        <v>139</v>
      </c>
    </row>
    <row r="80" spans="1:18" s="40" customFormat="1" ht="18" x14ac:dyDescent="0.3">
      <c r="A80" s="81">
        <v>1474035</v>
      </c>
      <c r="B80" s="82">
        <v>1</v>
      </c>
      <c r="C80" s="82" t="s">
        <v>2</v>
      </c>
      <c r="D80" s="83">
        <v>61.352699999999999</v>
      </c>
      <c r="E80" s="83">
        <v>3</v>
      </c>
      <c r="F80" s="83" t="s">
        <v>140</v>
      </c>
      <c r="G80" s="83" t="s">
        <v>140</v>
      </c>
      <c r="H80" s="83">
        <v>15.1875</v>
      </c>
      <c r="I80" s="83" t="s">
        <v>140</v>
      </c>
      <c r="J80" s="83">
        <v>25.1875</v>
      </c>
      <c r="K80" s="118" t="s">
        <v>64</v>
      </c>
      <c r="L80" s="119" t="s">
        <v>180</v>
      </c>
      <c r="M80" s="119" t="s">
        <v>102</v>
      </c>
      <c r="N80" s="82" t="s">
        <v>146</v>
      </c>
      <c r="O80" s="82"/>
      <c r="P80" s="85" t="s">
        <v>8</v>
      </c>
      <c r="Q80" s="82" t="s">
        <v>124</v>
      </c>
      <c r="R80" s="126" t="s">
        <v>139</v>
      </c>
    </row>
    <row r="81" spans="1:18" s="40" customFormat="1" ht="18" x14ac:dyDescent="0.3">
      <c r="A81" s="81">
        <v>1474657</v>
      </c>
      <c r="B81" s="82">
        <v>2</v>
      </c>
      <c r="C81" s="82" t="s">
        <v>2</v>
      </c>
      <c r="D81" s="83">
        <v>29.294</v>
      </c>
      <c r="E81" s="83">
        <v>3</v>
      </c>
      <c r="F81" s="83" t="s">
        <v>140</v>
      </c>
      <c r="G81" s="83" t="s">
        <v>140</v>
      </c>
      <c r="H81" s="83">
        <v>15.1875</v>
      </c>
      <c r="I81" s="83" t="s">
        <v>140</v>
      </c>
      <c r="J81" s="83">
        <v>25.1875</v>
      </c>
      <c r="K81" s="118" t="s">
        <v>64</v>
      </c>
      <c r="L81" s="119" t="s">
        <v>180</v>
      </c>
      <c r="M81" s="119" t="s">
        <v>102</v>
      </c>
      <c r="N81" s="82" t="s">
        <v>146</v>
      </c>
      <c r="O81" s="82"/>
      <c r="P81" s="85" t="s">
        <v>8</v>
      </c>
      <c r="Q81" s="82" t="s">
        <v>124</v>
      </c>
      <c r="R81" s="126" t="s">
        <v>139</v>
      </c>
    </row>
    <row r="82" spans="1:18" s="40" customFormat="1" ht="18" x14ac:dyDescent="0.3">
      <c r="A82" s="81">
        <v>1474637</v>
      </c>
      <c r="B82" s="82">
        <v>2</v>
      </c>
      <c r="C82" s="82" t="s">
        <v>2</v>
      </c>
      <c r="D82" s="83">
        <v>49.079099999999997</v>
      </c>
      <c r="E82" s="83">
        <v>3</v>
      </c>
      <c r="F82" s="83">
        <v>1.75</v>
      </c>
      <c r="G82" s="83" t="s">
        <v>140</v>
      </c>
      <c r="H82" s="83">
        <v>15.1875</v>
      </c>
      <c r="I82" s="83" t="s">
        <v>140</v>
      </c>
      <c r="J82" s="83">
        <v>25.1875</v>
      </c>
      <c r="K82" s="118" t="s">
        <v>64</v>
      </c>
      <c r="L82" s="119" t="s">
        <v>180</v>
      </c>
      <c r="M82" s="119" t="s">
        <v>102</v>
      </c>
      <c r="N82" s="82" t="s">
        <v>146</v>
      </c>
      <c r="O82" s="82"/>
      <c r="P82" s="85" t="s">
        <v>8</v>
      </c>
      <c r="Q82" s="82" t="s">
        <v>124</v>
      </c>
      <c r="R82" s="126" t="s">
        <v>139</v>
      </c>
    </row>
    <row r="83" spans="1:18" s="40" customFormat="1" ht="18" x14ac:dyDescent="0.3">
      <c r="A83" s="91">
        <v>1520135</v>
      </c>
      <c r="B83" s="92">
        <v>1</v>
      </c>
      <c r="C83" s="92" t="s">
        <v>4</v>
      </c>
      <c r="D83" s="93">
        <v>137.28299999999999</v>
      </c>
      <c r="E83" s="93" t="s">
        <v>140</v>
      </c>
      <c r="F83" s="93" t="s">
        <v>140</v>
      </c>
      <c r="G83" s="93" t="s">
        <v>140</v>
      </c>
      <c r="H83" s="93">
        <v>10.983000000000001</v>
      </c>
      <c r="I83" s="93" t="s">
        <v>140</v>
      </c>
      <c r="J83" s="93">
        <v>10.983000000000001</v>
      </c>
      <c r="K83" s="123" t="s">
        <v>93</v>
      </c>
      <c r="L83" s="123" t="s">
        <v>148</v>
      </c>
      <c r="M83" s="123" t="s">
        <v>145</v>
      </c>
      <c r="N83" s="92" t="s">
        <v>146</v>
      </c>
      <c r="O83" s="92" t="s">
        <v>138</v>
      </c>
      <c r="P83" s="94" t="s">
        <v>8</v>
      </c>
      <c r="Q83" s="92" t="s">
        <v>134</v>
      </c>
      <c r="R83" s="130" t="s">
        <v>139</v>
      </c>
    </row>
    <row r="84" spans="1:18" s="40" customFormat="1" ht="18" x14ac:dyDescent="0.3">
      <c r="A84" s="91">
        <v>1511059</v>
      </c>
      <c r="B84" s="92">
        <v>1</v>
      </c>
      <c r="C84" s="92" t="s">
        <v>4</v>
      </c>
      <c r="D84" s="93">
        <v>137.28299999999999</v>
      </c>
      <c r="E84" s="93" t="s">
        <v>140</v>
      </c>
      <c r="F84" s="93" t="s">
        <v>140</v>
      </c>
      <c r="G84" s="93" t="s">
        <v>140</v>
      </c>
      <c r="H84" s="93">
        <v>20.796500000000002</v>
      </c>
      <c r="I84" s="93" t="s">
        <v>140</v>
      </c>
      <c r="J84" s="93">
        <v>20.796500000000002</v>
      </c>
      <c r="K84" s="123" t="s">
        <v>93</v>
      </c>
      <c r="L84" s="123" t="s">
        <v>148</v>
      </c>
      <c r="M84" s="123" t="s">
        <v>145</v>
      </c>
      <c r="N84" s="92" t="s">
        <v>146</v>
      </c>
      <c r="O84" s="92"/>
      <c r="P84" s="94" t="s">
        <v>8</v>
      </c>
      <c r="Q84" s="92" t="s">
        <v>134</v>
      </c>
      <c r="R84" s="130" t="s">
        <v>139</v>
      </c>
    </row>
    <row r="85" spans="1:18" s="40" customFormat="1" ht="18" x14ac:dyDescent="0.3">
      <c r="A85" s="91">
        <v>1528581</v>
      </c>
      <c r="B85" s="92">
        <v>1</v>
      </c>
      <c r="C85" s="92" t="s">
        <v>4</v>
      </c>
      <c r="D85" s="93">
        <v>137.28299999999999</v>
      </c>
      <c r="E85" s="93" t="s">
        <v>140</v>
      </c>
      <c r="F85" s="93" t="s">
        <v>140</v>
      </c>
      <c r="G85" s="93" t="s">
        <v>140</v>
      </c>
      <c r="H85" s="93">
        <v>34.35</v>
      </c>
      <c r="I85" s="93" t="s">
        <v>140</v>
      </c>
      <c r="J85" s="93">
        <v>34.35</v>
      </c>
      <c r="K85" s="123" t="s">
        <v>93</v>
      </c>
      <c r="L85" s="123" t="s">
        <v>181</v>
      </c>
      <c r="M85" s="123" t="s">
        <v>145</v>
      </c>
      <c r="N85" s="92" t="s">
        <v>146</v>
      </c>
      <c r="O85" s="92"/>
      <c r="P85" s="94" t="s">
        <v>8</v>
      </c>
      <c r="Q85" s="92" t="s">
        <v>134</v>
      </c>
      <c r="R85" s="130" t="s">
        <v>139</v>
      </c>
    </row>
    <row r="86" spans="1:18" s="40" customFormat="1" ht="18" x14ac:dyDescent="0.3">
      <c r="A86" s="91">
        <v>1511057</v>
      </c>
      <c r="B86" s="92">
        <v>1</v>
      </c>
      <c r="C86" s="92" t="s">
        <v>4</v>
      </c>
      <c r="D86" s="93">
        <v>137.28299999999999</v>
      </c>
      <c r="E86" s="93" t="s">
        <v>140</v>
      </c>
      <c r="F86" s="93" t="s">
        <v>140</v>
      </c>
      <c r="G86" s="93" t="s">
        <v>140</v>
      </c>
      <c r="H86" s="93">
        <v>16.0016</v>
      </c>
      <c r="I86" s="93" t="s">
        <v>140</v>
      </c>
      <c r="J86" s="93">
        <v>16.0016</v>
      </c>
      <c r="K86" s="123" t="s">
        <v>93</v>
      </c>
      <c r="L86" s="123" t="s">
        <v>182</v>
      </c>
      <c r="M86" s="123" t="s">
        <v>145</v>
      </c>
      <c r="N86" s="92" t="s">
        <v>146</v>
      </c>
      <c r="O86" s="92" t="s">
        <v>138</v>
      </c>
      <c r="P86" s="94" t="s">
        <v>8</v>
      </c>
      <c r="Q86" s="92" t="s">
        <v>134</v>
      </c>
      <c r="R86" s="130" t="s">
        <v>139</v>
      </c>
    </row>
    <row r="87" spans="1:18" s="40" customFormat="1" ht="18" x14ac:dyDescent="0.3">
      <c r="A87" s="77"/>
      <c r="B87" s="78"/>
      <c r="C87" s="78"/>
      <c r="D87" s="79"/>
      <c r="E87" s="79"/>
      <c r="F87" s="79"/>
      <c r="G87" s="79"/>
      <c r="H87" s="79"/>
      <c r="I87" s="79"/>
      <c r="J87" s="79"/>
      <c r="K87" s="117"/>
      <c r="L87" s="121" t="s">
        <v>147</v>
      </c>
      <c r="M87" s="117"/>
      <c r="N87" s="78"/>
      <c r="O87" s="78"/>
      <c r="P87" s="64"/>
      <c r="Q87" s="64"/>
      <c r="R87" s="129"/>
    </row>
    <row r="88" spans="1:18" s="40" customFormat="1" ht="18" x14ac:dyDescent="0.3">
      <c r="A88" s="74">
        <v>1473890</v>
      </c>
      <c r="B88" s="75">
        <v>1</v>
      </c>
      <c r="C88" s="75" t="s">
        <v>1</v>
      </c>
      <c r="D88" s="76">
        <v>168.6644</v>
      </c>
      <c r="E88" s="76">
        <v>3</v>
      </c>
      <c r="F88" s="76">
        <v>1.75</v>
      </c>
      <c r="G88" s="76" t="s">
        <v>140</v>
      </c>
      <c r="H88" s="76">
        <v>8</v>
      </c>
      <c r="I88" s="76" t="s">
        <v>140</v>
      </c>
      <c r="J88" s="76">
        <v>18.5</v>
      </c>
      <c r="K88" s="116" t="s">
        <v>62</v>
      </c>
      <c r="L88" s="116" t="s">
        <v>183</v>
      </c>
      <c r="M88" s="116" t="s">
        <v>102</v>
      </c>
      <c r="N88" s="75" t="s">
        <v>147</v>
      </c>
      <c r="O88" s="75"/>
      <c r="P88" s="66" t="s">
        <v>8</v>
      </c>
      <c r="Q88" s="75" t="s">
        <v>121</v>
      </c>
      <c r="R88" s="114" t="s">
        <v>139</v>
      </c>
    </row>
    <row r="89" spans="1:18" s="40" customFormat="1" ht="18" x14ac:dyDescent="0.3">
      <c r="A89" s="81">
        <v>1473917</v>
      </c>
      <c r="B89" s="82">
        <v>1</v>
      </c>
      <c r="C89" s="82" t="s">
        <v>2</v>
      </c>
      <c r="D89" s="83">
        <v>56.53</v>
      </c>
      <c r="E89" s="83">
        <v>3</v>
      </c>
      <c r="F89" s="83">
        <v>1.75</v>
      </c>
      <c r="G89" s="83" t="s">
        <v>140</v>
      </c>
      <c r="H89" s="83">
        <v>15.25</v>
      </c>
      <c r="I89" s="83" t="s">
        <v>140</v>
      </c>
      <c r="J89" s="83">
        <v>25.75</v>
      </c>
      <c r="K89" s="119" t="s">
        <v>62</v>
      </c>
      <c r="L89" s="119" t="s">
        <v>184</v>
      </c>
      <c r="M89" s="119" t="s">
        <v>102</v>
      </c>
      <c r="N89" s="82" t="s">
        <v>147</v>
      </c>
      <c r="O89" s="82"/>
      <c r="P89" s="85" t="s">
        <v>8</v>
      </c>
      <c r="Q89" s="82" t="s">
        <v>124</v>
      </c>
      <c r="R89" s="126" t="s">
        <v>139</v>
      </c>
    </row>
    <row r="90" spans="1:18" s="40" customFormat="1" ht="18" x14ac:dyDescent="0.3">
      <c r="A90" s="81">
        <v>1473914</v>
      </c>
      <c r="B90" s="82">
        <v>1</v>
      </c>
      <c r="C90" s="82" t="s">
        <v>2</v>
      </c>
      <c r="D90" s="83">
        <v>57.51</v>
      </c>
      <c r="E90" s="83">
        <v>3</v>
      </c>
      <c r="F90" s="83">
        <v>1.75</v>
      </c>
      <c r="G90" s="83" t="s">
        <v>140</v>
      </c>
      <c r="H90" s="83">
        <v>15.25</v>
      </c>
      <c r="I90" s="83" t="s">
        <v>140</v>
      </c>
      <c r="J90" s="83">
        <v>25.75</v>
      </c>
      <c r="K90" s="119" t="s">
        <v>62</v>
      </c>
      <c r="L90" s="119" t="s">
        <v>184</v>
      </c>
      <c r="M90" s="119" t="s">
        <v>102</v>
      </c>
      <c r="N90" s="82" t="s">
        <v>147</v>
      </c>
      <c r="O90" s="82"/>
      <c r="P90" s="85" t="s">
        <v>8</v>
      </c>
      <c r="Q90" s="82" t="s">
        <v>124</v>
      </c>
      <c r="R90" s="126" t="s">
        <v>139</v>
      </c>
    </row>
    <row r="91" spans="1:18" s="40" customFormat="1" ht="18" x14ac:dyDescent="0.3">
      <c r="A91" s="81">
        <v>1473911</v>
      </c>
      <c r="B91" s="82">
        <v>1</v>
      </c>
      <c r="C91" s="82" t="s">
        <v>2</v>
      </c>
      <c r="D91" s="83">
        <v>58.48</v>
      </c>
      <c r="E91" s="83">
        <v>3</v>
      </c>
      <c r="F91" s="83">
        <v>1.75</v>
      </c>
      <c r="G91" s="83" t="s">
        <v>140</v>
      </c>
      <c r="H91" s="83">
        <v>15.25</v>
      </c>
      <c r="I91" s="83" t="s">
        <v>140</v>
      </c>
      <c r="J91" s="83">
        <v>25.75</v>
      </c>
      <c r="K91" s="119" t="s">
        <v>62</v>
      </c>
      <c r="L91" s="119" t="s">
        <v>184</v>
      </c>
      <c r="M91" s="119" t="s">
        <v>102</v>
      </c>
      <c r="N91" s="82" t="s">
        <v>147</v>
      </c>
      <c r="O91" s="82"/>
      <c r="P91" s="85" t="s">
        <v>8</v>
      </c>
      <c r="Q91" s="82" t="s">
        <v>124</v>
      </c>
      <c r="R91" s="126" t="s">
        <v>139</v>
      </c>
    </row>
    <row r="92" spans="1:18" s="40" customFormat="1" ht="18" x14ac:dyDescent="0.3">
      <c r="A92" s="81">
        <v>1473908</v>
      </c>
      <c r="B92" s="82">
        <v>1</v>
      </c>
      <c r="C92" s="82" t="s">
        <v>2</v>
      </c>
      <c r="D92" s="83">
        <v>59.46</v>
      </c>
      <c r="E92" s="83">
        <v>3</v>
      </c>
      <c r="F92" s="83">
        <v>1.75</v>
      </c>
      <c r="G92" s="83" t="s">
        <v>140</v>
      </c>
      <c r="H92" s="83">
        <v>15.25</v>
      </c>
      <c r="I92" s="83" t="s">
        <v>140</v>
      </c>
      <c r="J92" s="83">
        <v>25.75</v>
      </c>
      <c r="K92" s="119" t="s">
        <v>62</v>
      </c>
      <c r="L92" s="119" t="s">
        <v>184</v>
      </c>
      <c r="M92" s="119" t="s">
        <v>102</v>
      </c>
      <c r="N92" s="82" t="s">
        <v>147</v>
      </c>
      <c r="O92" s="82"/>
      <c r="P92" s="85" t="s">
        <v>8</v>
      </c>
      <c r="Q92" s="82" t="s">
        <v>124</v>
      </c>
      <c r="R92" s="126" t="s">
        <v>139</v>
      </c>
    </row>
    <row r="93" spans="1:18" s="40" customFormat="1" ht="18" x14ac:dyDescent="0.3">
      <c r="A93" s="81">
        <v>1473905</v>
      </c>
      <c r="B93" s="82">
        <v>1</v>
      </c>
      <c r="C93" s="82" t="s">
        <v>2</v>
      </c>
      <c r="D93" s="83">
        <v>60.43</v>
      </c>
      <c r="E93" s="83">
        <v>3</v>
      </c>
      <c r="F93" s="83">
        <v>1.75</v>
      </c>
      <c r="G93" s="83" t="s">
        <v>140</v>
      </c>
      <c r="H93" s="83">
        <v>15.25</v>
      </c>
      <c r="I93" s="83" t="s">
        <v>140</v>
      </c>
      <c r="J93" s="83">
        <v>25.75</v>
      </c>
      <c r="K93" s="119" t="s">
        <v>62</v>
      </c>
      <c r="L93" s="119" t="s">
        <v>184</v>
      </c>
      <c r="M93" s="119" t="s">
        <v>102</v>
      </c>
      <c r="N93" s="82" t="s">
        <v>147</v>
      </c>
      <c r="O93" s="82"/>
      <c r="P93" s="85" t="s">
        <v>8</v>
      </c>
      <c r="Q93" s="82" t="s">
        <v>124</v>
      </c>
      <c r="R93" s="126" t="s">
        <v>139</v>
      </c>
    </row>
    <row r="94" spans="1:18" s="40" customFormat="1" ht="18" x14ac:dyDescent="0.3">
      <c r="A94" s="74">
        <v>1473884</v>
      </c>
      <c r="B94" s="75">
        <v>1</v>
      </c>
      <c r="C94" s="75" t="s">
        <v>1</v>
      </c>
      <c r="D94" s="76">
        <v>174.0446</v>
      </c>
      <c r="E94" s="76">
        <v>3</v>
      </c>
      <c r="F94" s="76">
        <v>1.75</v>
      </c>
      <c r="G94" s="76" t="s">
        <v>140</v>
      </c>
      <c r="H94" s="76">
        <v>8</v>
      </c>
      <c r="I94" s="76" t="s">
        <v>140</v>
      </c>
      <c r="J94" s="76">
        <v>18</v>
      </c>
      <c r="K94" s="122" t="s">
        <v>64</v>
      </c>
      <c r="L94" s="116" t="s">
        <v>183</v>
      </c>
      <c r="M94" s="116" t="s">
        <v>102</v>
      </c>
      <c r="N94" s="75" t="s">
        <v>147</v>
      </c>
      <c r="O94" s="75"/>
      <c r="P94" s="66" t="s">
        <v>8</v>
      </c>
      <c r="Q94" s="75" t="s">
        <v>121</v>
      </c>
      <c r="R94" s="114" t="s">
        <v>139</v>
      </c>
    </row>
    <row r="95" spans="1:18" s="40" customFormat="1" ht="18" x14ac:dyDescent="0.3">
      <c r="A95" s="81">
        <v>1474044</v>
      </c>
      <c r="B95" s="82">
        <v>1</v>
      </c>
      <c r="C95" s="82" t="s">
        <v>2</v>
      </c>
      <c r="D95" s="83">
        <v>69.235399999999998</v>
      </c>
      <c r="E95" s="83">
        <v>3</v>
      </c>
      <c r="F95" s="83" t="s">
        <v>140</v>
      </c>
      <c r="G95" s="83" t="s">
        <v>140</v>
      </c>
      <c r="H95" s="83">
        <v>15.1875</v>
      </c>
      <c r="I95" s="83" t="s">
        <v>140</v>
      </c>
      <c r="J95" s="83">
        <v>25.1875</v>
      </c>
      <c r="K95" s="118" t="s">
        <v>64</v>
      </c>
      <c r="L95" s="119" t="s">
        <v>180</v>
      </c>
      <c r="M95" s="119" t="s">
        <v>102</v>
      </c>
      <c r="N95" s="82" t="s">
        <v>147</v>
      </c>
      <c r="O95" s="82"/>
      <c r="P95" s="85" t="s">
        <v>8</v>
      </c>
      <c r="Q95" s="82" t="s">
        <v>124</v>
      </c>
      <c r="R95" s="126" t="s">
        <v>139</v>
      </c>
    </row>
    <row r="96" spans="1:18" s="40" customFormat="1" ht="18" x14ac:dyDescent="0.3">
      <c r="A96" s="81">
        <v>1474041</v>
      </c>
      <c r="B96" s="82">
        <v>1</v>
      </c>
      <c r="C96" s="82" t="s">
        <v>2</v>
      </c>
      <c r="D96" s="83">
        <v>70.205299999999994</v>
      </c>
      <c r="E96" s="83">
        <v>3</v>
      </c>
      <c r="F96" s="83" t="s">
        <v>140</v>
      </c>
      <c r="G96" s="83">
        <v>23.5</v>
      </c>
      <c r="H96" s="83">
        <v>15.1875</v>
      </c>
      <c r="I96" s="83" t="s">
        <v>140</v>
      </c>
      <c r="J96" s="83">
        <v>25.1875</v>
      </c>
      <c r="K96" s="118" t="s">
        <v>64</v>
      </c>
      <c r="L96" s="119" t="s">
        <v>180</v>
      </c>
      <c r="M96" s="119" t="s">
        <v>102</v>
      </c>
      <c r="N96" s="82" t="s">
        <v>147</v>
      </c>
      <c r="O96" s="82"/>
      <c r="P96" s="85" t="s">
        <v>8</v>
      </c>
      <c r="Q96" s="82" t="s">
        <v>124</v>
      </c>
      <c r="R96" s="126" t="s">
        <v>139</v>
      </c>
    </row>
    <row r="97" spans="1:18" s="40" customFormat="1" ht="18" x14ac:dyDescent="0.3">
      <c r="A97" s="81">
        <v>1474657</v>
      </c>
      <c r="B97" s="82">
        <v>2</v>
      </c>
      <c r="C97" s="82" t="s">
        <v>2</v>
      </c>
      <c r="D97" s="83">
        <v>29.294</v>
      </c>
      <c r="E97" s="83">
        <v>3</v>
      </c>
      <c r="F97" s="83" t="s">
        <v>140</v>
      </c>
      <c r="G97" s="83" t="s">
        <v>140</v>
      </c>
      <c r="H97" s="83">
        <v>15.1875</v>
      </c>
      <c r="I97" s="83" t="s">
        <v>140</v>
      </c>
      <c r="J97" s="83">
        <v>25.1875</v>
      </c>
      <c r="K97" s="118" t="s">
        <v>64</v>
      </c>
      <c r="L97" s="119" t="s">
        <v>180</v>
      </c>
      <c r="M97" s="119" t="s">
        <v>102</v>
      </c>
      <c r="N97" s="82" t="s">
        <v>147</v>
      </c>
      <c r="O97" s="82"/>
      <c r="P97" s="85" t="s">
        <v>8</v>
      </c>
      <c r="Q97" s="82" t="s">
        <v>124</v>
      </c>
      <c r="R97" s="126" t="s">
        <v>139</v>
      </c>
    </row>
    <row r="98" spans="1:18" s="40" customFormat="1" ht="18" x14ac:dyDescent="0.3">
      <c r="A98" s="81">
        <v>1474637</v>
      </c>
      <c r="B98" s="82">
        <v>2</v>
      </c>
      <c r="C98" s="82" t="s">
        <v>2</v>
      </c>
      <c r="D98" s="83">
        <v>49.079099999999997</v>
      </c>
      <c r="E98" s="83">
        <v>3</v>
      </c>
      <c r="F98" s="83">
        <v>1.75</v>
      </c>
      <c r="G98" s="83" t="s">
        <v>140</v>
      </c>
      <c r="H98" s="83">
        <v>15.1875</v>
      </c>
      <c r="I98" s="83" t="s">
        <v>140</v>
      </c>
      <c r="J98" s="83">
        <v>25.1875</v>
      </c>
      <c r="K98" s="118" t="s">
        <v>64</v>
      </c>
      <c r="L98" s="119" t="s">
        <v>185</v>
      </c>
      <c r="M98" s="119" t="s">
        <v>102</v>
      </c>
      <c r="N98" s="82" t="s">
        <v>147</v>
      </c>
      <c r="O98" s="82"/>
      <c r="P98" s="85" t="s">
        <v>8</v>
      </c>
      <c r="Q98" s="82" t="s">
        <v>124</v>
      </c>
      <c r="R98" s="126" t="s">
        <v>139</v>
      </c>
    </row>
    <row r="99" spans="1:18" s="40" customFormat="1" ht="18" x14ac:dyDescent="0.3">
      <c r="A99" s="74">
        <v>1473923</v>
      </c>
      <c r="B99" s="75">
        <v>1</v>
      </c>
      <c r="C99" s="75" t="s">
        <v>1</v>
      </c>
      <c r="D99" s="76">
        <v>177.0061</v>
      </c>
      <c r="E99" s="76">
        <v>3</v>
      </c>
      <c r="F99" s="76">
        <v>1.75</v>
      </c>
      <c r="G99" s="76">
        <v>1</v>
      </c>
      <c r="H99" s="76">
        <v>8</v>
      </c>
      <c r="I99" s="76"/>
      <c r="J99" s="76">
        <v>18</v>
      </c>
      <c r="K99" s="122" t="s">
        <v>64</v>
      </c>
      <c r="L99" s="116" t="s">
        <v>183</v>
      </c>
      <c r="M99" s="116" t="s">
        <v>102</v>
      </c>
      <c r="N99" s="75" t="s">
        <v>147</v>
      </c>
      <c r="O99" s="75"/>
      <c r="P99" s="66" t="s">
        <v>8</v>
      </c>
      <c r="Q99" s="75" t="s">
        <v>121</v>
      </c>
      <c r="R99" s="114" t="s">
        <v>139</v>
      </c>
    </row>
    <row r="100" spans="1:18" s="40" customFormat="1" ht="18" x14ac:dyDescent="0.3">
      <c r="A100" s="91">
        <v>1528204</v>
      </c>
      <c r="B100" s="92">
        <v>1</v>
      </c>
      <c r="C100" s="92" t="s">
        <v>4</v>
      </c>
      <c r="D100" s="93">
        <v>80.248000000000005</v>
      </c>
      <c r="E100" s="93" t="s">
        <v>140</v>
      </c>
      <c r="F100" s="93" t="s">
        <v>140</v>
      </c>
      <c r="G100" s="93" t="s">
        <v>140</v>
      </c>
      <c r="H100" s="93">
        <v>27.141999999999999</v>
      </c>
      <c r="I100" s="93" t="s">
        <v>140</v>
      </c>
      <c r="J100" s="93">
        <v>27.141999999999999</v>
      </c>
      <c r="K100" s="123" t="s">
        <v>93</v>
      </c>
      <c r="L100" s="123" t="s">
        <v>186</v>
      </c>
      <c r="M100" s="123" t="s">
        <v>145</v>
      </c>
      <c r="N100" s="92" t="s">
        <v>147</v>
      </c>
      <c r="O100" s="92"/>
      <c r="P100" s="94" t="s">
        <v>8</v>
      </c>
      <c r="Q100" s="92" t="s">
        <v>134</v>
      </c>
      <c r="R100" s="130" t="s">
        <v>139</v>
      </c>
    </row>
    <row r="101" spans="1:18" s="40" customFormat="1" ht="18" x14ac:dyDescent="0.3">
      <c r="A101" s="91">
        <v>1511054</v>
      </c>
      <c r="B101" s="92">
        <v>1</v>
      </c>
      <c r="C101" s="92" t="s">
        <v>4</v>
      </c>
      <c r="D101" s="93">
        <v>137.28299999999999</v>
      </c>
      <c r="E101" s="93" t="s">
        <v>140</v>
      </c>
      <c r="F101" s="93" t="s">
        <v>140</v>
      </c>
      <c r="G101" s="93" t="s">
        <v>140</v>
      </c>
      <c r="H101" s="93">
        <v>16.000299999999999</v>
      </c>
      <c r="I101" s="93" t="s">
        <v>140</v>
      </c>
      <c r="J101" s="93">
        <v>16.000299999999999</v>
      </c>
      <c r="K101" s="123" t="s">
        <v>93</v>
      </c>
      <c r="L101" s="123" t="s">
        <v>148</v>
      </c>
      <c r="M101" s="123" t="s">
        <v>145</v>
      </c>
      <c r="N101" s="92" t="s">
        <v>147</v>
      </c>
      <c r="O101" s="92"/>
      <c r="P101" s="94" t="s">
        <v>8</v>
      </c>
      <c r="Q101" s="92" t="s">
        <v>134</v>
      </c>
      <c r="R101" s="130" t="s">
        <v>139</v>
      </c>
    </row>
    <row r="102" spans="1:18" s="40" customFormat="1" ht="18" x14ac:dyDescent="0.3">
      <c r="A102" s="91">
        <v>1511045</v>
      </c>
      <c r="B102" s="92">
        <v>1</v>
      </c>
      <c r="C102" s="92" t="s">
        <v>4</v>
      </c>
      <c r="D102" s="93">
        <v>137.28299999999999</v>
      </c>
      <c r="E102" s="93" t="s">
        <v>140</v>
      </c>
      <c r="F102" s="93" t="s">
        <v>140</v>
      </c>
      <c r="G102" s="93" t="s">
        <v>140</v>
      </c>
      <c r="H102" s="93">
        <v>33.975099999999998</v>
      </c>
      <c r="I102" s="93" t="s">
        <v>140</v>
      </c>
      <c r="J102" s="93">
        <v>33.975099999999998</v>
      </c>
      <c r="K102" s="123" t="s">
        <v>93</v>
      </c>
      <c r="L102" s="123" t="s">
        <v>181</v>
      </c>
      <c r="M102" s="123" t="s">
        <v>145</v>
      </c>
      <c r="N102" s="92" t="s">
        <v>147</v>
      </c>
      <c r="O102" s="92" t="s">
        <v>138</v>
      </c>
      <c r="P102" s="94" t="s">
        <v>8</v>
      </c>
      <c r="Q102" s="92" t="s">
        <v>134</v>
      </c>
      <c r="R102" s="130" t="s">
        <v>139</v>
      </c>
    </row>
    <row r="103" spans="1:18" s="40" customFormat="1" ht="18" x14ac:dyDescent="0.3">
      <c r="A103" s="77"/>
      <c r="B103" s="78"/>
      <c r="C103" s="78"/>
      <c r="D103" s="79"/>
      <c r="E103" s="79"/>
      <c r="F103" s="79"/>
      <c r="G103" s="79"/>
      <c r="H103" s="79"/>
      <c r="I103" s="79"/>
      <c r="J103" s="79"/>
      <c r="K103" s="121"/>
      <c r="L103" s="121" t="s">
        <v>207</v>
      </c>
      <c r="M103" s="117"/>
      <c r="N103" s="78"/>
      <c r="O103" s="78"/>
      <c r="P103" s="64"/>
      <c r="Q103" s="64"/>
      <c r="R103" s="129"/>
    </row>
    <row r="104" spans="1:18" s="40" customFormat="1" ht="18" x14ac:dyDescent="0.3">
      <c r="A104" s="74">
        <v>1473920</v>
      </c>
      <c r="B104" s="75">
        <v>1</v>
      </c>
      <c r="C104" s="75" t="s">
        <v>1</v>
      </c>
      <c r="D104" s="76">
        <v>177.0061</v>
      </c>
      <c r="E104" s="76">
        <v>3</v>
      </c>
      <c r="F104" s="76">
        <v>1.75</v>
      </c>
      <c r="G104" s="76">
        <v>24.514500000000002</v>
      </c>
      <c r="H104" s="76">
        <v>8</v>
      </c>
      <c r="I104" s="76" t="s">
        <v>140</v>
      </c>
      <c r="J104" s="76">
        <v>18</v>
      </c>
      <c r="K104" s="122" t="s">
        <v>64</v>
      </c>
      <c r="L104" s="116" t="s">
        <v>187</v>
      </c>
      <c r="M104" s="116" t="s">
        <v>102</v>
      </c>
      <c r="N104" s="75" t="s">
        <v>207</v>
      </c>
      <c r="O104" s="75"/>
      <c r="P104" s="66" t="s">
        <v>8</v>
      </c>
      <c r="Q104" s="75" t="s">
        <v>121</v>
      </c>
      <c r="R104" s="114" t="s">
        <v>139</v>
      </c>
    </row>
    <row r="105" spans="1:18" s="40" customFormat="1" ht="18" x14ac:dyDescent="0.3">
      <c r="A105" s="81">
        <v>1473869</v>
      </c>
      <c r="B105" s="82">
        <v>1</v>
      </c>
      <c r="C105" s="82" t="s">
        <v>2</v>
      </c>
      <c r="D105" s="83">
        <v>63.34</v>
      </c>
      <c r="E105" s="83">
        <v>3</v>
      </c>
      <c r="F105" s="83">
        <v>1.75</v>
      </c>
      <c r="G105" s="83">
        <v>23.5</v>
      </c>
      <c r="H105" s="83">
        <v>16</v>
      </c>
      <c r="I105" s="83" t="s">
        <v>140</v>
      </c>
      <c r="J105" s="83">
        <v>26.5</v>
      </c>
      <c r="K105" s="119" t="s">
        <v>62</v>
      </c>
      <c r="L105" s="119" t="s">
        <v>188</v>
      </c>
      <c r="M105" s="119" t="s">
        <v>102</v>
      </c>
      <c r="N105" s="82" t="s">
        <v>207</v>
      </c>
      <c r="O105" s="82"/>
      <c r="P105" s="85" t="s">
        <v>8</v>
      </c>
      <c r="Q105" s="82" t="s">
        <v>124</v>
      </c>
      <c r="R105" s="126" t="s">
        <v>139</v>
      </c>
    </row>
    <row r="106" spans="1:18" s="40" customFormat="1" ht="18" x14ac:dyDescent="0.3">
      <c r="A106" s="81">
        <v>1473866</v>
      </c>
      <c r="B106" s="82">
        <v>1</v>
      </c>
      <c r="C106" s="82" t="s">
        <v>2</v>
      </c>
      <c r="D106" s="83">
        <v>62.32</v>
      </c>
      <c r="E106" s="83">
        <v>3</v>
      </c>
      <c r="F106" s="83">
        <v>1.75</v>
      </c>
      <c r="G106" s="83" t="s">
        <v>140</v>
      </c>
      <c r="H106" s="83">
        <v>16</v>
      </c>
      <c r="I106" s="83" t="s">
        <v>140</v>
      </c>
      <c r="J106" s="83">
        <v>26.5</v>
      </c>
      <c r="K106" s="119" t="s">
        <v>62</v>
      </c>
      <c r="L106" s="119" t="s">
        <v>188</v>
      </c>
      <c r="M106" s="119" t="s">
        <v>102</v>
      </c>
      <c r="N106" s="82" t="s">
        <v>207</v>
      </c>
      <c r="O106" s="82"/>
      <c r="P106" s="85" t="s">
        <v>8</v>
      </c>
      <c r="Q106" s="82" t="s">
        <v>124</v>
      </c>
      <c r="R106" s="126" t="s">
        <v>139</v>
      </c>
    </row>
    <row r="107" spans="1:18" s="40" customFormat="1" ht="18" x14ac:dyDescent="0.3">
      <c r="A107" s="81">
        <v>1473863</v>
      </c>
      <c r="B107" s="82">
        <v>1</v>
      </c>
      <c r="C107" s="82" t="s">
        <v>2</v>
      </c>
      <c r="D107" s="83">
        <v>61.54</v>
      </c>
      <c r="E107" s="83">
        <v>3</v>
      </c>
      <c r="F107" s="83">
        <v>1.75</v>
      </c>
      <c r="G107" s="83" t="s">
        <v>140</v>
      </c>
      <c r="H107" s="83">
        <v>12.25</v>
      </c>
      <c r="I107" s="83" t="s">
        <v>140</v>
      </c>
      <c r="J107" s="83">
        <v>22.75</v>
      </c>
      <c r="K107" s="119" t="s">
        <v>62</v>
      </c>
      <c r="L107" s="119" t="s">
        <v>188</v>
      </c>
      <c r="M107" s="119" t="s">
        <v>102</v>
      </c>
      <c r="N107" s="82" t="s">
        <v>207</v>
      </c>
      <c r="O107" s="82"/>
      <c r="P107" s="85" t="s">
        <v>8</v>
      </c>
      <c r="Q107" s="82" t="s">
        <v>124</v>
      </c>
      <c r="R107" s="126" t="s">
        <v>139</v>
      </c>
    </row>
    <row r="108" spans="1:18" s="40" customFormat="1" ht="18" x14ac:dyDescent="0.3">
      <c r="A108" s="81">
        <v>1473860</v>
      </c>
      <c r="B108" s="82">
        <v>1</v>
      </c>
      <c r="C108" s="82" t="s">
        <v>2</v>
      </c>
      <c r="D108" s="83">
        <v>60.52</v>
      </c>
      <c r="E108" s="83">
        <v>3</v>
      </c>
      <c r="F108" s="83">
        <v>1.75</v>
      </c>
      <c r="G108" s="83" t="s">
        <v>140</v>
      </c>
      <c r="H108" s="83">
        <v>16</v>
      </c>
      <c r="I108" s="83" t="s">
        <v>140</v>
      </c>
      <c r="J108" s="83">
        <v>26.5</v>
      </c>
      <c r="K108" s="119" t="s">
        <v>62</v>
      </c>
      <c r="L108" s="119" t="s">
        <v>188</v>
      </c>
      <c r="M108" s="119" t="s">
        <v>102</v>
      </c>
      <c r="N108" s="82" t="s">
        <v>207</v>
      </c>
      <c r="O108" s="82"/>
      <c r="P108" s="85" t="s">
        <v>8</v>
      </c>
      <c r="Q108" s="82" t="s">
        <v>124</v>
      </c>
      <c r="R108" s="126" t="s">
        <v>139</v>
      </c>
    </row>
    <row r="109" spans="1:18" s="40" customFormat="1" ht="18" x14ac:dyDescent="0.3">
      <c r="A109" s="81">
        <v>1473857</v>
      </c>
      <c r="B109" s="82">
        <v>1</v>
      </c>
      <c r="C109" s="82" t="s">
        <v>2</v>
      </c>
      <c r="D109" s="83">
        <v>59.5</v>
      </c>
      <c r="E109" s="83">
        <v>3</v>
      </c>
      <c r="F109" s="83">
        <v>1.75</v>
      </c>
      <c r="G109" s="83" t="s">
        <v>140</v>
      </c>
      <c r="H109" s="83">
        <v>16</v>
      </c>
      <c r="I109" s="83" t="s">
        <v>140</v>
      </c>
      <c r="J109" s="83">
        <v>26.5</v>
      </c>
      <c r="K109" s="119" t="s">
        <v>62</v>
      </c>
      <c r="L109" s="119" t="s">
        <v>188</v>
      </c>
      <c r="M109" s="119" t="s">
        <v>102</v>
      </c>
      <c r="N109" s="82" t="s">
        <v>207</v>
      </c>
      <c r="O109" s="82"/>
      <c r="P109" s="85" t="s">
        <v>8</v>
      </c>
      <c r="Q109" s="82" t="s">
        <v>124</v>
      </c>
      <c r="R109" s="126" t="s">
        <v>139</v>
      </c>
    </row>
    <row r="110" spans="1:18" s="40" customFormat="1" ht="18" x14ac:dyDescent="0.3">
      <c r="A110" s="74">
        <v>1473820</v>
      </c>
      <c r="B110" s="75">
        <v>1</v>
      </c>
      <c r="C110" s="75" t="s">
        <v>1</v>
      </c>
      <c r="D110" s="76">
        <v>171.6259</v>
      </c>
      <c r="E110" s="76">
        <v>3</v>
      </c>
      <c r="F110" s="76">
        <v>1.75</v>
      </c>
      <c r="G110" s="76" t="s">
        <v>140</v>
      </c>
      <c r="H110" s="76">
        <v>8</v>
      </c>
      <c r="I110" s="76" t="s">
        <v>140</v>
      </c>
      <c r="J110" s="76">
        <v>18</v>
      </c>
      <c r="K110" s="122" t="s">
        <v>64</v>
      </c>
      <c r="L110" s="116" t="s">
        <v>187</v>
      </c>
      <c r="M110" s="116" t="s">
        <v>102</v>
      </c>
      <c r="N110" s="75" t="s">
        <v>207</v>
      </c>
      <c r="O110" s="75"/>
      <c r="P110" s="66" t="s">
        <v>8</v>
      </c>
      <c r="Q110" s="75" t="s">
        <v>121</v>
      </c>
      <c r="R110" s="114" t="s">
        <v>139</v>
      </c>
    </row>
    <row r="111" spans="1:18" s="40" customFormat="1" ht="18" x14ac:dyDescent="0.3">
      <c r="A111" s="81">
        <v>1473841</v>
      </c>
      <c r="B111" s="82">
        <v>1</v>
      </c>
      <c r="C111" s="82" t="s">
        <v>2</v>
      </c>
      <c r="D111" s="83">
        <v>170.85159999999999</v>
      </c>
      <c r="E111" s="83">
        <v>3</v>
      </c>
      <c r="F111" s="83">
        <v>1.75</v>
      </c>
      <c r="G111" s="83" t="s">
        <v>140</v>
      </c>
      <c r="H111" s="83">
        <v>12.125500000000001</v>
      </c>
      <c r="I111" s="83" t="s">
        <v>140</v>
      </c>
      <c r="J111" s="83">
        <v>22.625499999999999</v>
      </c>
      <c r="K111" s="119" t="s">
        <v>62</v>
      </c>
      <c r="L111" s="119" t="s">
        <v>187</v>
      </c>
      <c r="M111" s="119" t="s">
        <v>102</v>
      </c>
      <c r="N111" s="82" t="s">
        <v>207</v>
      </c>
      <c r="O111" s="82"/>
      <c r="P111" s="85" t="s">
        <v>8</v>
      </c>
      <c r="Q111" s="82" t="s">
        <v>126</v>
      </c>
      <c r="R111" s="126" t="s">
        <v>139</v>
      </c>
    </row>
    <row r="112" spans="1:18" s="40" customFormat="1" ht="18" x14ac:dyDescent="0.3">
      <c r="A112" s="91">
        <v>1511056</v>
      </c>
      <c r="B112" s="92">
        <v>1</v>
      </c>
      <c r="C112" s="92" t="s">
        <v>4</v>
      </c>
      <c r="D112" s="93">
        <v>80.171000000000006</v>
      </c>
      <c r="E112" s="93" t="s">
        <v>140</v>
      </c>
      <c r="F112" s="93" t="s">
        <v>140</v>
      </c>
      <c r="G112" s="93" t="s">
        <v>140</v>
      </c>
      <c r="H112" s="93">
        <v>27.141999999999999</v>
      </c>
      <c r="I112" s="93" t="s">
        <v>140</v>
      </c>
      <c r="J112" s="93">
        <v>27.141999999999999</v>
      </c>
      <c r="K112" s="123" t="s">
        <v>93</v>
      </c>
      <c r="L112" s="123" t="s">
        <v>189</v>
      </c>
      <c r="M112" s="123" t="s">
        <v>145</v>
      </c>
      <c r="N112" s="92" t="s">
        <v>207</v>
      </c>
      <c r="O112" s="92"/>
      <c r="P112" s="94" t="s">
        <v>8</v>
      </c>
      <c r="Q112" s="92" t="s">
        <v>134</v>
      </c>
      <c r="R112" s="130" t="s">
        <v>139</v>
      </c>
    </row>
    <row r="113" spans="1:18" s="40" customFormat="1" ht="18" x14ac:dyDescent="0.3">
      <c r="A113" s="91">
        <v>1511080</v>
      </c>
      <c r="B113" s="92">
        <v>1</v>
      </c>
      <c r="C113" s="92" t="s">
        <v>4</v>
      </c>
      <c r="D113" s="93">
        <v>137.28299999999999</v>
      </c>
      <c r="E113" s="93" t="s">
        <v>140</v>
      </c>
      <c r="F113" s="93" t="s">
        <v>140</v>
      </c>
      <c r="G113" s="93" t="s">
        <v>140</v>
      </c>
      <c r="H113" s="93">
        <v>20.192</v>
      </c>
      <c r="I113" s="93" t="s">
        <v>140</v>
      </c>
      <c r="J113" s="93">
        <v>20.192</v>
      </c>
      <c r="K113" s="123" t="s">
        <v>93</v>
      </c>
      <c r="L113" s="123" t="s">
        <v>190</v>
      </c>
      <c r="M113" s="123" t="s">
        <v>145</v>
      </c>
      <c r="N113" s="92" t="s">
        <v>207</v>
      </c>
      <c r="O113" s="92"/>
      <c r="P113" s="94" t="s">
        <v>8</v>
      </c>
      <c r="Q113" s="92" t="s">
        <v>134</v>
      </c>
      <c r="R113" s="130" t="s">
        <v>139</v>
      </c>
    </row>
    <row r="114" spans="1:18" s="40" customFormat="1" ht="18" x14ac:dyDescent="0.3">
      <c r="A114" s="91">
        <v>1524575</v>
      </c>
      <c r="B114" s="92">
        <v>1</v>
      </c>
      <c r="C114" s="92" t="s">
        <v>4</v>
      </c>
      <c r="D114" s="93">
        <v>137.28299999999999</v>
      </c>
      <c r="E114" s="93" t="s">
        <v>140</v>
      </c>
      <c r="F114" s="93" t="s">
        <v>140</v>
      </c>
      <c r="G114" s="93" t="s">
        <v>140</v>
      </c>
      <c r="H114" s="93">
        <v>34.002000000000002</v>
      </c>
      <c r="I114" s="93" t="s">
        <v>140</v>
      </c>
      <c r="J114" s="93">
        <v>34.002000000000002</v>
      </c>
      <c r="K114" s="123" t="s">
        <v>93</v>
      </c>
      <c r="L114" s="123" t="s">
        <v>191</v>
      </c>
      <c r="M114" s="123" t="s">
        <v>145</v>
      </c>
      <c r="N114" s="92" t="s">
        <v>207</v>
      </c>
      <c r="O114" s="92" t="s">
        <v>138</v>
      </c>
      <c r="P114" s="94" t="s">
        <v>8</v>
      </c>
      <c r="Q114" s="92" t="s">
        <v>134</v>
      </c>
      <c r="R114" s="130" t="s">
        <v>139</v>
      </c>
    </row>
    <row r="115" spans="1:18" s="40" customFormat="1" ht="18" x14ac:dyDescent="0.3">
      <c r="A115" s="77"/>
      <c r="B115" s="78"/>
      <c r="C115" s="78"/>
      <c r="D115" s="79"/>
      <c r="E115" s="79"/>
      <c r="F115" s="79"/>
      <c r="G115" s="79"/>
      <c r="H115" s="79"/>
      <c r="I115" s="79"/>
      <c r="J115" s="79"/>
      <c r="K115" s="117"/>
      <c r="L115" s="121" t="s">
        <v>208</v>
      </c>
      <c r="M115" s="117"/>
      <c r="N115" s="78"/>
      <c r="O115" s="78"/>
      <c r="P115" s="64"/>
      <c r="Q115" s="64"/>
      <c r="R115" s="129"/>
    </row>
    <row r="116" spans="1:18" s="40" customFormat="1" ht="18" x14ac:dyDescent="0.3">
      <c r="A116" s="81">
        <v>1473835</v>
      </c>
      <c r="B116" s="82">
        <v>1</v>
      </c>
      <c r="C116" s="82" t="s">
        <v>2</v>
      </c>
      <c r="D116" s="83">
        <v>168.8081</v>
      </c>
      <c r="E116" s="83">
        <v>3</v>
      </c>
      <c r="F116" s="83">
        <v>1.75</v>
      </c>
      <c r="G116" s="83" t="s">
        <v>140</v>
      </c>
      <c r="H116" s="83">
        <v>16</v>
      </c>
      <c r="I116" s="83" t="s">
        <v>140</v>
      </c>
      <c r="J116" s="83">
        <v>26.5</v>
      </c>
      <c r="K116" s="119" t="s">
        <v>62</v>
      </c>
      <c r="L116" s="119" t="s">
        <v>187</v>
      </c>
      <c r="M116" s="119" t="s">
        <v>102</v>
      </c>
      <c r="N116" s="82" t="s">
        <v>208</v>
      </c>
      <c r="O116" s="82"/>
      <c r="P116" s="85" t="s">
        <v>8</v>
      </c>
      <c r="Q116" s="82" t="s">
        <v>126</v>
      </c>
      <c r="R116" s="126" t="s">
        <v>139</v>
      </c>
    </row>
    <row r="117" spans="1:18" s="40" customFormat="1" ht="18" x14ac:dyDescent="0.3">
      <c r="A117" s="81">
        <v>1473832</v>
      </c>
      <c r="B117" s="82">
        <v>1</v>
      </c>
      <c r="C117" s="82" t="s">
        <v>2</v>
      </c>
      <c r="D117" s="83">
        <v>167.78630000000001</v>
      </c>
      <c r="E117" s="83">
        <v>3</v>
      </c>
      <c r="F117" s="83">
        <v>1.75</v>
      </c>
      <c r="G117" s="83" t="s">
        <v>140</v>
      </c>
      <c r="H117" s="83">
        <v>16</v>
      </c>
      <c r="I117" s="83" t="s">
        <v>140</v>
      </c>
      <c r="J117" s="83">
        <v>26.5</v>
      </c>
      <c r="K117" s="119" t="s">
        <v>62</v>
      </c>
      <c r="L117" s="119" t="s">
        <v>187</v>
      </c>
      <c r="M117" s="119" t="s">
        <v>102</v>
      </c>
      <c r="N117" s="82" t="s">
        <v>208</v>
      </c>
      <c r="O117" s="82"/>
      <c r="P117" s="85" t="s">
        <v>8</v>
      </c>
      <c r="Q117" s="82" t="s">
        <v>125</v>
      </c>
      <c r="R117" s="126" t="s">
        <v>139</v>
      </c>
    </row>
    <row r="118" spans="1:18" s="40" customFormat="1" ht="18" x14ac:dyDescent="0.3">
      <c r="A118" s="74">
        <v>1473786</v>
      </c>
      <c r="B118" s="75">
        <v>1</v>
      </c>
      <c r="C118" s="75" t="s">
        <v>1</v>
      </c>
      <c r="D118" s="76">
        <v>167.27539999999999</v>
      </c>
      <c r="E118" s="76">
        <v>3</v>
      </c>
      <c r="F118" s="76">
        <v>1.75</v>
      </c>
      <c r="G118" s="76" t="s">
        <v>140</v>
      </c>
      <c r="H118" s="76">
        <v>8</v>
      </c>
      <c r="I118" s="76" t="s">
        <v>140</v>
      </c>
      <c r="J118" s="76">
        <v>18.5</v>
      </c>
      <c r="K118" s="116" t="s">
        <v>62</v>
      </c>
      <c r="L118" s="116" t="s">
        <v>187</v>
      </c>
      <c r="M118" s="116" t="s">
        <v>102</v>
      </c>
      <c r="N118" s="75" t="s">
        <v>208</v>
      </c>
      <c r="O118" s="75"/>
      <c r="P118" s="66" t="s">
        <v>8</v>
      </c>
      <c r="Q118" s="75" t="s">
        <v>120</v>
      </c>
      <c r="R118" s="114" t="s">
        <v>139</v>
      </c>
    </row>
    <row r="119" spans="1:18" s="40" customFormat="1" ht="18" x14ac:dyDescent="0.3">
      <c r="A119" s="81">
        <v>1474050</v>
      </c>
      <c r="B119" s="82">
        <v>1</v>
      </c>
      <c r="C119" s="82" t="s">
        <v>2</v>
      </c>
      <c r="D119" s="83">
        <v>60.474499999999999</v>
      </c>
      <c r="E119" s="83">
        <v>3</v>
      </c>
      <c r="F119" s="83" t="s">
        <v>140</v>
      </c>
      <c r="G119" s="83" t="s">
        <v>140</v>
      </c>
      <c r="H119" s="83">
        <v>15.1875</v>
      </c>
      <c r="I119" s="83" t="s">
        <v>140</v>
      </c>
      <c r="J119" s="83">
        <v>25.1875</v>
      </c>
      <c r="K119" s="118" t="s">
        <v>64</v>
      </c>
      <c r="L119" s="119" t="s">
        <v>192</v>
      </c>
      <c r="M119" s="119" t="s">
        <v>102</v>
      </c>
      <c r="N119" s="82" t="s">
        <v>208</v>
      </c>
      <c r="O119" s="82"/>
      <c r="P119" s="85" t="s">
        <v>8</v>
      </c>
      <c r="Q119" s="82" t="s">
        <v>124</v>
      </c>
      <c r="R119" s="126" t="s">
        <v>139</v>
      </c>
    </row>
    <row r="120" spans="1:18" s="40" customFormat="1" ht="18" x14ac:dyDescent="0.3">
      <c r="A120" s="81">
        <v>1474047</v>
      </c>
      <c r="B120" s="82">
        <v>1</v>
      </c>
      <c r="C120" s="82" t="s">
        <v>2</v>
      </c>
      <c r="D120" s="83">
        <v>59.5047</v>
      </c>
      <c r="E120" s="83">
        <v>3</v>
      </c>
      <c r="F120" s="83" t="s">
        <v>140</v>
      </c>
      <c r="G120" s="83" t="s">
        <v>140</v>
      </c>
      <c r="H120" s="83">
        <v>15.1875</v>
      </c>
      <c r="I120" s="83" t="s">
        <v>140</v>
      </c>
      <c r="J120" s="83">
        <v>25.1875</v>
      </c>
      <c r="K120" s="118" t="s">
        <v>64</v>
      </c>
      <c r="L120" s="119" t="s">
        <v>192</v>
      </c>
      <c r="M120" s="119" t="s">
        <v>102</v>
      </c>
      <c r="N120" s="82" t="s">
        <v>208</v>
      </c>
      <c r="O120" s="82"/>
      <c r="P120" s="85" t="s">
        <v>8</v>
      </c>
      <c r="Q120" s="82" t="s">
        <v>124</v>
      </c>
      <c r="R120" s="126" t="s">
        <v>139</v>
      </c>
    </row>
    <row r="121" spans="1:18" s="40" customFormat="1" ht="18" x14ac:dyDescent="0.3">
      <c r="A121" s="81">
        <v>1474657</v>
      </c>
      <c r="B121" s="82">
        <v>2</v>
      </c>
      <c r="C121" s="82" t="s">
        <v>2</v>
      </c>
      <c r="D121" s="83">
        <v>29.294</v>
      </c>
      <c r="E121" s="83">
        <v>3</v>
      </c>
      <c r="F121" s="83" t="s">
        <v>140</v>
      </c>
      <c r="G121" s="83" t="s">
        <v>140</v>
      </c>
      <c r="H121" s="83">
        <v>15.1875</v>
      </c>
      <c r="I121" s="83" t="s">
        <v>140</v>
      </c>
      <c r="J121" s="83">
        <v>25.1875</v>
      </c>
      <c r="K121" s="118" t="s">
        <v>64</v>
      </c>
      <c r="L121" s="119" t="s">
        <v>192</v>
      </c>
      <c r="M121" s="119" t="s">
        <v>102</v>
      </c>
      <c r="N121" s="82" t="s">
        <v>208</v>
      </c>
      <c r="O121" s="82"/>
      <c r="P121" s="85" t="s">
        <v>8</v>
      </c>
      <c r="Q121" s="82" t="s">
        <v>124</v>
      </c>
      <c r="R121" s="126" t="s">
        <v>139</v>
      </c>
    </row>
    <row r="122" spans="1:18" s="40" customFormat="1" ht="18" x14ac:dyDescent="0.3">
      <c r="A122" s="81">
        <v>1474637</v>
      </c>
      <c r="B122" s="82">
        <v>2</v>
      </c>
      <c r="C122" s="82" t="s">
        <v>2</v>
      </c>
      <c r="D122" s="83">
        <v>49.079099999999997</v>
      </c>
      <c r="E122" s="83">
        <v>3</v>
      </c>
      <c r="F122" s="83">
        <v>1.75</v>
      </c>
      <c r="G122" s="83" t="s">
        <v>140</v>
      </c>
      <c r="H122" s="83">
        <v>15.1875</v>
      </c>
      <c r="I122" s="83" t="s">
        <v>140</v>
      </c>
      <c r="J122" s="83">
        <v>25.1875</v>
      </c>
      <c r="K122" s="118" t="s">
        <v>64</v>
      </c>
      <c r="L122" s="119" t="s">
        <v>192</v>
      </c>
      <c r="M122" s="119" t="s">
        <v>102</v>
      </c>
      <c r="N122" s="82" t="s">
        <v>208</v>
      </c>
      <c r="O122" s="82"/>
      <c r="P122" s="85" t="s">
        <v>8</v>
      </c>
      <c r="Q122" s="82" t="s">
        <v>124</v>
      </c>
      <c r="R122" s="126" t="s">
        <v>139</v>
      </c>
    </row>
    <row r="123" spans="1:18" s="40" customFormat="1" ht="18" x14ac:dyDescent="0.3">
      <c r="A123" s="74">
        <v>1473817</v>
      </c>
      <c r="B123" s="75">
        <v>1</v>
      </c>
      <c r="C123" s="75" t="s">
        <v>1</v>
      </c>
      <c r="D123" s="76">
        <v>164.82480000000001</v>
      </c>
      <c r="E123" s="76">
        <v>3</v>
      </c>
      <c r="F123" s="76">
        <v>1.75</v>
      </c>
      <c r="G123" s="76" t="s">
        <v>140</v>
      </c>
      <c r="H123" s="76">
        <v>8</v>
      </c>
      <c r="I123" s="76" t="s">
        <v>140</v>
      </c>
      <c r="J123" s="76">
        <v>18</v>
      </c>
      <c r="K123" s="122" t="s">
        <v>64</v>
      </c>
      <c r="L123" s="116" t="s">
        <v>187</v>
      </c>
      <c r="M123" s="116" t="s">
        <v>102</v>
      </c>
      <c r="N123" s="75" t="s">
        <v>208</v>
      </c>
      <c r="O123" s="75"/>
      <c r="P123" s="66" t="s">
        <v>8</v>
      </c>
      <c r="Q123" s="75" t="s">
        <v>120</v>
      </c>
      <c r="R123" s="114" t="s">
        <v>139</v>
      </c>
    </row>
    <row r="124" spans="1:18" s="40" customFormat="1" ht="18" x14ac:dyDescent="0.3">
      <c r="A124" s="91">
        <v>1511084</v>
      </c>
      <c r="B124" s="92">
        <v>1</v>
      </c>
      <c r="C124" s="92" t="s">
        <v>4</v>
      </c>
      <c r="D124" s="93">
        <v>137.28299999999999</v>
      </c>
      <c r="E124" s="93" t="s">
        <v>140</v>
      </c>
      <c r="F124" s="93" t="s">
        <v>140</v>
      </c>
      <c r="G124" s="93" t="s">
        <v>140</v>
      </c>
      <c r="H124" s="93">
        <v>25.9223</v>
      </c>
      <c r="I124" s="93" t="s">
        <v>140</v>
      </c>
      <c r="J124" s="93">
        <v>25.9223</v>
      </c>
      <c r="K124" s="123" t="s">
        <v>93</v>
      </c>
      <c r="L124" s="123" t="s">
        <v>190</v>
      </c>
      <c r="M124" s="123" t="s">
        <v>145</v>
      </c>
      <c r="N124" s="92" t="s">
        <v>208</v>
      </c>
      <c r="O124" s="92"/>
      <c r="P124" s="94" t="s">
        <v>8</v>
      </c>
      <c r="Q124" s="92" t="s">
        <v>134</v>
      </c>
      <c r="R124" s="130" t="s">
        <v>139</v>
      </c>
    </row>
    <row r="125" spans="1:18" s="40" customFormat="1" ht="18" x14ac:dyDescent="0.3">
      <c r="A125" s="91">
        <v>1511058</v>
      </c>
      <c r="B125" s="92">
        <v>1</v>
      </c>
      <c r="C125" s="92" t="s">
        <v>4</v>
      </c>
      <c r="D125" s="93">
        <v>137.28299999999999</v>
      </c>
      <c r="E125" s="93" t="s">
        <v>140</v>
      </c>
      <c r="F125" s="93" t="s">
        <v>140</v>
      </c>
      <c r="G125" s="93" t="s">
        <v>140</v>
      </c>
      <c r="H125" s="93">
        <v>34.222999999999999</v>
      </c>
      <c r="I125" s="93" t="s">
        <v>140</v>
      </c>
      <c r="J125" s="93">
        <v>34.222999999999999</v>
      </c>
      <c r="K125" s="123" t="s">
        <v>93</v>
      </c>
      <c r="L125" s="123" t="s">
        <v>193</v>
      </c>
      <c r="M125" s="123" t="s">
        <v>145</v>
      </c>
      <c r="N125" s="92" t="s">
        <v>208</v>
      </c>
      <c r="O125" s="92"/>
      <c r="P125" s="94" t="s">
        <v>8</v>
      </c>
      <c r="Q125" s="92" t="s">
        <v>134</v>
      </c>
      <c r="R125" s="130" t="s">
        <v>139</v>
      </c>
    </row>
    <row r="126" spans="1:18" s="40" customFormat="1" ht="18" x14ac:dyDescent="0.3">
      <c r="A126" s="91">
        <v>1520143</v>
      </c>
      <c r="B126" s="92">
        <v>1</v>
      </c>
      <c r="C126" s="92" t="s">
        <v>4</v>
      </c>
      <c r="D126" s="93">
        <v>137.28299999999999</v>
      </c>
      <c r="E126" s="93" t="s">
        <v>140</v>
      </c>
      <c r="F126" s="93" t="s">
        <v>140</v>
      </c>
      <c r="G126" s="93" t="s">
        <v>140</v>
      </c>
      <c r="H126" s="93">
        <v>16.114000000000001</v>
      </c>
      <c r="I126" s="93" t="s">
        <v>140</v>
      </c>
      <c r="J126" s="93">
        <v>16.114000000000001</v>
      </c>
      <c r="K126" s="123" t="s">
        <v>93</v>
      </c>
      <c r="L126" s="123" t="s">
        <v>190</v>
      </c>
      <c r="M126" s="123" t="s">
        <v>145</v>
      </c>
      <c r="N126" s="92" t="s">
        <v>208</v>
      </c>
      <c r="O126" s="92" t="s">
        <v>138</v>
      </c>
      <c r="P126" s="94" t="s">
        <v>8</v>
      </c>
      <c r="Q126" s="92" t="s">
        <v>134</v>
      </c>
      <c r="R126" s="130" t="s">
        <v>139</v>
      </c>
    </row>
    <row r="127" spans="1:18" s="40" customFormat="1" ht="18" x14ac:dyDescent="0.3">
      <c r="A127" s="77"/>
      <c r="B127" s="78"/>
      <c r="C127" s="78"/>
      <c r="D127" s="79"/>
      <c r="E127" s="79"/>
      <c r="F127" s="79"/>
      <c r="G127" s="79"/>
      <c r="H127" s="79"/>
      <c r="I127" s="79"/>
      <c r="J127" s="79"/>
      <c r="K127" s="121"/>
      <c r="L127" s="121" t="s">
        <v>194</v>
      </c>
      <c r="M127" s="117"/>
      <c r="N127" s="78"/>
      <c r="O127" s="78"/>
      <c r="P127" s="64"/>
      <c r="Q127" s="64"/>
      <c r="R127" s="129"/>
    </row>
    <row r="128" spans="1:18" s="40" customFormat="1" ht="18" x14ac:dyDescent="0.3">
      <c r="A128" s="74">
        <v>1477125</v>
      </c>
      <c r="B128" s="75">
        <v>5</v>
      </c>
      <c r="C128" s="75" t="s">
        <v>1</v>
      </c>
      <c r="D128" s="76">
        <v>168</v>
      </c>
      <c r="E128" s="76" t="s">
        <v>61</v>
      </c>
      <c r="F128" s="76"/>
      <c r="G128" s="76"/>
      <c r="H128" s="76">
        <v>5</v>
      </c>
      <c r="I128" s="76">
        <v>3</v>
      </c>
      <c r="J128" s="76">
        <v>7.0860000000000003</v>
      </c>
      <c r="K128" s="116" t="s">
        <v>57</v>
      </c>
      <c r="L128" s="116" t="s">
        <v>108</v>
      </c>
      <c r="M128" s="116" t="s">
        <v>195</v>
      </c>
      <c r="N128" s="75" t="s">
        <v>65</v>
      </c>
      <c r="O128" s="75"/>
      <c r="P128" s="66" t="s">
        <v>8</v>
      </c>
      <c r="Q128" s="75" t="s">
        <v>120</v>
      </c>
      <c r="R128" s="114"/>
    </row>
    <row r="129" spans="1:18" s="40" customFormat="1" ht="18" x14ac:dyDescent="0.3">
      <c r="A129" s="74">
        <v>1652932</v>
      </c>
      <c r="B129" s="75">
        <v>5</v>
      </c>
      <c r="C129" s="75" t="s">
        <v>1</v>
      </c>
      <c r="D129" s="76">
        <v>168</v>
      </c>
      <c r="E129" s="76" t="s">
        <v>61</v>
      </c>
      <c r="F129" s="76"/>
      <c r="G129" s="76"/>
      <c r="H129" s="76">
        <v>6</v>
      </c>
      <c r="I129" s="76">
        <v>3</v>
      </c>
      <c r="J129" s="76">
        <v>8.0860000000000003</v>
      </c>
      <c r="K129" s="116" t="s">
        <v>57</v>
      </c>
      <c r="L129" s="116" t="s">
        <v>196</v>
      </c>
      <c r="M129" s="116" t="s">
        <v>197</v>
      </c>
      <c r="N129" s="75" t="s">
        <v>65</v>
      </c>
      <c r="O129" s="75"/>
      <c r="P129" s="66" t="s">
        <v>8</v>
      </c>
      <c r="Q129" s="75" t="s">
        <v>120</v>
      </c>
      <c r="R129" s="114"/>
    </row>
    <row r="130" spans="1:18" s="40" customFormat="1" ht="18" x14ac:dyDescent="0.3">
      <c r="A130" s="107">
        <v>1412502</v>
      </c>
      <c r="B130" s="108">
        <v>4</v>
      </c>
      <c r="C130" s="108" t="s">
        <v>4</v>
      </c>
      <c r="D130" s="109">
        <v>32.380000000000003</v>
      </c>
      <c r="E130" s="109" t="s">
        <v>140</v>
      </c>
      <c r="F130" s="109" t="s">
        <v>140</v>
      </c>
      <c r="G130" s="109" t="s">
        <v>140</v>
      </c>
      <c r="H130" s="109" t="s">
        <v>140</v>
      </c>
      <c r="I130" s="109" t="s">
        <v>140</v>
      </c>
      <c r="J130" s="109">
        <v>12.38</v>
      </c>
      <c r="K130" s="124" t="s">
        <v>49</v>
      </c>
      <c r="L130" s="124" t="s">
        <v>199</v>
      </c>
      <c r="M130" s="124" t="s">
        <v>49</v>
      </c>
      <c r="N130" s="108"/>
      <c r="O130" s="108" t="s">
        <v>138</v>
      </c>
      <c r="P130" s="110" t="s">
        <v>8</v>
      </c>
      <c r="Q130" s="108" t="s">
        <v>134</v>
      </c>
      <c r="R130" s="131"/>
    </row>
    <row r="131" spans="1:18" s="40" customFormat="1" ht="18" x14ac:dyDescent="0.3">
      <c r="A131" s="107">
        <v>1412503</v>
      </c>
      <c r="B131" s="108">
        <v>4</v>
      </c>
      <c r="C131" s="108" t="s">
        <v>4</v>
      </c>
      <c r="D131" s="109">
        <v>32.380000000000003</v>
      </c>
      <c r="E131" s="109" t="s">
        <v>140</v>
      </c>
      <c r="F131" s="109" t="s">
        <v>140</v>
      </c>
      <c r="G131" s="109" t="s">
        <v>140</v>
      </c>
      <c r="H131" s="109" t="s">
        <v>140</v>
      </c>
      <c r="I131" s="109" t="s">
        <v>140</v>
      </c>
      <c r="J131" s="109">
        <v>18.38</v>
      </c>
      <c r="K131" s="124" t="s">
        <v>49</v>
      </c>
      <c r="L131" s="124" t="s">
        <v>199</v>
      </c>
      <c r="M131" s="124" t="s">
        <v>49</v>
      </c>
      <c r="N131" s="108"/>
      <c r="O131" s="108" t="s">
        <v>138</v>
      </c>
      <c r="P131" s="110" t="s">
        <v>8</v>
      </c>
      <c r="Q131" s="108" t="s">
        <v>134</v>
      </c>
      <c r="R131" s="131"/>
    </row>
    <row r="132" spans="1:18" s="40" customFormat="1" ht="18" x14ac:dyDescent="0.3">
      <c r="A132" s="107">
        <v>1709461</v>
      </c>
      <c r="B132" s="108">
        <v>3</v>
      </c>
      <c r="C132" s="108" t="s">
        <v>4</v>
      </c>
      <c r="D132" s="109">
        <v>42.5</v>
      </c>
      <c r="E132" s="109" t="s">
        <v>140</v>
      </c>
      <c r="F132" s="109" t="s">
        <v>140</v>
      </c>
      <c r="G132" s="109" t="s">
        <v>140</v>
      </c>
      <c r="H132" s="109" t="s">
        <v>140</v>
      </c>
      <c r="I132" s="109" t="s">
        <v>140</v>
      </c>
      <c r="J132" s="109">
        <v>22.8</v>
      </c>
      <c r="K132" s="124" t="s">
        <v>49</v>
      </c>
      <c r="L132" s="124" t="s">
        <v>219</v>
      </c>
      <c r="M132" s="124" t="s">
        <v>49</v>
      </c>
      <c r="N132" s="108"/>
      <c r="O132" s="108" t="s">
        <v>138</v>
      </c>
      <c r="P132" s="110" t="s">
        <v>8</v>
      </c>
      <c r="Q132" s="108" t="s">
        <v>134</v>
      </c>
      <c r="R132" s="131"/>
    </row>
    <row r="133" spans="1:18" s="40" customFormat="1" ht="18" x14ac:dyDescent="0.3">
      <c r="A133" s="77"/>
      <c r="B133" s="78"/>
      <c r="C133" s="78"/>
      <c r="D133" s="79"/>
      <c r="E133" s="79"/>
      <c r="F133" s="79"/>
      <c r="G133" s="79"/>
      <c r="H133" s="79"/>
      <c r="I133" s="79"/>
      <c r="J133" s="79"/>
      <c r="K133" s="121"/>
      <c r="L133" s="121" t="s">
        <v>59</v>
      </c>
      <c r="M133" s="117"/>
      <c r="N133" s="78"/>
      <c r="O133" s="78"/>
      <c r="P133" s="64"/>
      <c r="Q133" s="64"/>
      <c r="R133" s="129"/>
    </row>
    <row r="134" spans="1:18" s="40" customFormat="1" ht="18" x14ac:dyDescent="0.3">
      <c r="A134" s="91">
        <v>1290002</v>
      </c>
      <c r="B134" s="92">
        <v>2</v>
      </c>
      <c r="C134" s="92" t="s">
        <v>4</v>
      </c>
      <c r="D134" s="93">
        <v>168</v>
      </c>
      <c r="E134" s="93" t="s">
        <v>198</v>
      </c>
      <c r="F134" s="93" t="s">
        <v>140</v>
      </c>
      <c r="G134" s="93" t="s">
        <v>140</v>
      </c>
      <c r="H134" s="93">
        <v>1.25</v>
      </c>
      <c r="I134" s="93">
        <v>4</v>
      </c>
      <c r="J134" s="93">
        <v>5.1879999999999997</v>
      </c>
      <c r="K134" s="123" t="s">
        <v>106</v>
      </c>
      <c r="L134" s="123" t="s">
        <v>199</v>
      </c>
      <c r="M134" s="123" t="s">
        <v>151</v>
      </c>
      <c r="N134" s="92" t="s">
        <v>59</v>
      </c>
      <c r="O134" s="92"/>
      <c r="P134" s="94" t="s">
        <v>8</v>
      </c>
      <c r="Q134" s="92" t="s">
        <v>135</v>
      </c>
      <c r="R134" s="130"/>
    </row>
    <row r="135" spans="1:18" s="40" customFormat="1" ht="18" x14ac:dyDescent="0.3">
      <c r="A135" s="91">
        <v>1289646</v>
      </c>
      <c r="B135" s="92">
        <v>8</v>
      </c>
      <c r="C135" s="92" t="s">
        <v>4</v>
      </c>
      <c r="D135" s="93">
        <v>168</v>
      </c>
      <c r="E135" s="93" t="s">
        <v>61</v>
      </c>
      <c r="F135" s="93" t="s">
        <v>140</v>
      </c>
      <c r="G135" s="93" t="s">
        <v>140</v>
      </c>
      <c r="H135" s="93">
        <v>1</v>
      </c>
      <c r="I135" s="93">
        <v>1</v>
      </c>
      <c r="J135" s="93">
        <v>1.873</v>
      </c>
      <c r="K135" s="123" t="s">
        <v>57</v>
      </c>
      <c r="L135" s="123" t="s">
        <v>63</v>
      </c>
      <c r="M135" s="123" t="s">
        <v>200</v>
      </c>
      <c r="N135" s="92" t="s">
        <v>59</v>
      </c>
      <c r="O135" s="92"/>
      <c r="P135" s="94" t="s">
        <v>8</v>
      </c>
      <c r="Q135" s="92" t="s">
        <v>135</v>
      </c>
      <c r="R135" s="130"/>
    </row>
    <row r="136" spans="1:18" s="40" customFormat="1" ht="18" x14ac:dyDescent="0.3">
      <c r="A136" s="96">
        <v>1073791</v>
      </c>
      <c r="B136" s="97">
        <v>2</v>
      </c>
      <c r="C136" s="97" t="s">
        <v>3</v>
      </c>
      <c r="D136" s="98">
        <v>168</v>
      </c>
      <c r="E136" s="98" t="s">
        <v>61</v>
      </c>
      <c r="F136" s="98" t="s">
        <v>140</v>
      </c>
      <c r="G136" s="98" t="s">
        <v>140</v>
      </c>
      <c r="H136" s="98">
        <v>1.0640000000000001</v>
      </c>
      <c r="I136" s="98">
        <v>3.125</v>
      </c>
      <c r="J136" s="98">
        <v>4.0519999999999996</v>
      </c>
      <c r="K136" s="125" t="s">
        <v>57</v>
      </c>
      <c r="L136" s="125" t="s">
        <v>217</v>
      </c>
      <c r="M136" s="125" t="s">
        <v>150</v>
      </c>
      <c r="N136" s="97" t="s">
        <v>59</v>
      </c>
      <c r="O136" s="97"/>
      <c r="P136" s="99" t="s">
        <v>8</v>
      </c>
      <c r="Q136" s="97" t="s">
        <v>130</v>
      </c>
      <c r="R136" s="132"/>
    </row>
    <row r="137" spans="1:18" s="40" customFormat="1" ht="18" x14ac:dyDescent="0.3">
      <c r="A137" s="81">
        <v>1034279</v>
      </c>
      <c r="B137" s="82">
        <v>8</v>
      </c>
      <c r="C137" s="82" t="s">
        <v>2</v>
      </c>
      <c r="D137" s="83">
        <v>168</v>
      </c>
      <c r="E137" s="83">
        <v>3.282</v>
      </c>
      <c r="F137" s="83" t="s">
        <v>140</v>
      </c>
      <c r="G137" s="83" t="s">
        <v>140</v>
      </c>
      <c r="H137" s="83">
        <v>7.0460000000000003</v>
      </c>
      <c r="I137" s="83">
        <v>2</v>
      </c>
      <c r="J137" s="83">
        <v>12.698</v>
      </c>
      <c r="K137" s="119" t="s">
        <v>153</v>
      </c>
      <c r="L137" s="119" t="s">
        <v>108</v>
      </c>
      <c r="M137" s="119" t="s">
        <v>141</v>
      </c>
      <c r="N137" s="82" t="s">
        <v>59</v>
      </c>
      <c r="O137" s="82"/>
      <c r="P137" s="85" t="s">
        <v>8</v>
      </c>
      <c r="Q137" s="82" t="s">
        <v>125</v>
      </c>
      <c r="R137" s="126"/>
    </row>
    <row r="138" spans="1:18" s="40" customFormat="1" ht="18" x14ac:dyDescent="0.3">
      <c r="A138" s="81">
        <v>1028633</v>
      </c>
      <c r="B138" s="82">
        <v>26</v>
      </c>
      <c r="C138" s="82" t="s">
        <v>2</v>
      </c>
      <c r="D138" s="83">
        <v>2</v>
      </c>
      <c r="E138" s="83">
        <v>13.75</v>
      </c>
      <c r="F138" s="83" t="s">
        <v>140</v>
      </c>
      <c r="G138" s="83" t="s">
        <v>140</v>
      </c>
      <c r="H138" s="83">
        <v>2.4380000000000002</v>
      </c>
      <c r="I138" s="83">
        <v>2.4380000000000002</v>
      </c>
      <c r="J138" s="83">
        <v>20.222000000000001</v>
      </c>
      <c r="K138" s="119" t="s">
        <v>66</v>
      </c>
      <c r="L138" s="119" t="s">
        <v>107</v>
      </c>
      <c r="M138" s="119" t="s">
        <v>66</v>
      </c>
      <c r="N138" s="82" t="s">
        <v>59</v>
      </c>
      <c r="O138" s="82"/>
      <c r="P138" s="85" t="s">
        <v>8</v>
      </c>
      <c r="Q138" s="82" t="s">
        <v>124</v>
      </c>
      <c r="R138" s="126"/>
    </row>
    <row r="139" spans="1:18" s="40" customFormat="1" ht="18" x14ac:dyDescent="0.3">
      <c r="A139" s="74">
        <v>1411100</v>
      </c>
      <c r="B139" s="75">
        <v>1</v>
      </c>
      <c r="C139" s="75" t="s">
        <v>1</v>
      </c>
      <c r="D139" s="76">
        <v>168</v>
      </c>
      <c r="E139" s="76">
        <v>3.125</v>
      </c>
      <c r="F139" s="76"/>
      <c r="G139" s="76"/>
      <c r="H139" s="76">
        <v>2</v>
      </c>
      <c r="I139" s="76">
        <v>2</v>
      </c>
      <c r="J139" s="76">
        <v>6.7880000000000003</v>
      </c>
      <c r="K139" s="116" t="s">
        <v>70</v>
      </c>
      <c r="L139" s="116" t="s">
        <v>216</v>
      </c>
      <c r="M139" s="116" t="s">
        <v>110</v>
      </c>
      <c r="N139" s="75" t="s">
        <v>59</v>
      </c>
      <c r="O139" s="75"/>
      <c r="P139" s="66" t="s">
        <v>8</v>
      </c>
      <c r="Q139" s="75" t="s">
        <v>120</v>
      </c>
      <c r="R139" s="114"/>
    </row>
    <row r="140" spans="1:18" s="40" customFormat="1" ht="18" x14ac:dyDescent="0.3">
      <c r="A140" s="74">
        <v>1411200</v>
      </c>
      <c r="B140" s="75">
        <v>1</v>
      </c>
      <c r="C140" s="75" t="s">
        <v>1</v>
      </c>
      <c r="D140" s="76">
        <v>168</v>
      </c>
      <c r="E140" s="76">
        <v>3</v>
      </c>
      <c r="F140" s="76"/>
      <c r="G140" s="76"/>
      <c r="H140" s="76">
        <v>1.875</v>
      </c>
      <c r="I140" s="76">
        <v>1.875</v>
      </c>
      <c r="J140" s="76">
        <v>6.4130000000000003</v>
      </c>
      <c r="K140" s="116" t="s">
        <v>112</v>
      </c>
      <c r="L140" s="116" t="s">
        <v>216</v>
      </c>
      <c r="M140" s="116" t="s">
        <v>111</v>
      </c>
      <c r="N140" s="75" t="s">
        <v>59</v>
      </c>
      <c r="O140" s="75"/>
      <c r="P140" s="66" t="s">
        <v>8</v>
      </c>
      <c r="Q140" s="75" t="s">
        <v>120</v>
      </c>
      <c r="R140" s="114"/>
    </row>
    <row r="141" spans="1:18" s="40" customFormat="1" ht="18" x14ac:dyDescent="0.3">
      <c r="A141" s="74">
        <v>1411900</v>
      </c>
      <c r="B141" s="75">
        <v>7</v>
      </c>
      <c r="C141" s="75" t="s">
        <v>1</v>
      </c>
      <c r="D141" s="76">
        <v>168</v>
      </c>
      <c r="E141" s="76">
        <v>4.125</v>
      </c>
      <c r="F141" s="76" t="s">
        <v>140</v>
      </c>
      <c r="G141" s="76" t="s">
        <v>140</v>
      </c>
      <c r="H141" s="76">
        <v>3.5</v>
      </c>
      <c r="I141" s="76">
        <v>1.625</v>
      </c>
      <c r="J141" s="76">
        <v>8.9130000000000003</v>
      </c>
      <c r="K141" s="116" t="s">
        <v>104</v>
      </c>
      <c r="L141" s="116" t="s">
        <v>215</v>
      </c>
      <c r="M141" s="116" t="s">
        <v>204</v>
      </c>
      <c r="N141" s="75" t="s">
        <v>59</v>
      </c>
      <c r="O141" s="75"/>
      <c r="P141" s="66" t="s">
        <v>8</v>
      </c>
      <c r="Q141" s="75" t="s">
        <v>120</v>
      </c>
      <c r="R141" s="114"/>
    </row>
    <row r="142" spans="1:18" s="40" customFormat="1" ht="18" x14ac:dyDescent="0.3">
      <c r="A142" s="74">
        <v>1033830</v>
      </c>
      <c r="B142" s="75">
        <v>2</v>
      </c>
      <c r="C142" s="75" t="s">
        <v>1</v>
      </c>
      <c r="D142" s="76">
        <v>168</v>
      </c>
      <c r="E142" s="76">
        <v>3.2269999999999999</v>
      </c>
      <c r="F142" s="76" t="s">
        <v>140</v>
      </c>
      <c r="G142" s="76" t="s">
        <v>140</v>
      </c>
      <c r="H142" s="76">
        <v>1.5</v>
      </c>
      <c r="I142" s="76">
        <v>1.5</v>
      </c>
      <c r="J142" s="76">
        <v>5.89</v>
      </c>
      <c r="K142" s="116" t="s">
        <v>58</v>
      </c>
      <c r="L142" s="116" t="s">
        <v>201</v>
      </c>
      <c r="M142" s="116" t="s">
        <v>149</v>
      </c>
      <c r="N142" s="75" t="s">
        <v>59</v>
      </c>
      <c r="O142" s="75"/>
      <c r="P142" s="66" t="s">
        <v>8</v>
      </c>
      <c r="Q142" s="75" t="s">
        <v>120</v>
      </c>
      <c r="R142" s="114"/>
    </row>
    <row r="143" spans="1:18" s="40" customFormat="1" ht="18" x14ac:dyDescent="0.3">
      <c r="A143" s="74">
        <v>1052220</v>
      </c>
      <c r="B143" s="75">
        <v>11</v>
      </c>
      <c r="C143" s="75" t="s">
        <v>1</v>
      </c>
      <c r="D143" s="76">
        <v>168</v>
      </c>
      <c r="E143" s="76" t="s">
        <v>61</v>
      </c>
      <c r="F143" s="76" t="s">
        <v>140</v>
      </c>
      <c r="G143" s="76" t="s">
        <v>140</v>
      </c>
      <c r="H143" s="76">
        <v>3</v>
      </c>
      <c r="I143" s="76">
        <v>3</v>
      </c>
      <c r="J143" s="76">
        <v>5.8310000000000004</v>
      </c>
      <c r="K143" s="116" t="s">
        <v>57</v>
      </c>
      <c r="L143" s="116" t="s">
        <v>214</v>
      </c>
      <c r="M143" s="116" t="s">
        <v>202</v>
      </c>
      <c r="N143" s="75" t="s">
        <v>59</v>
      </c>
      <c r="O143" s="75"/>
      <c r="P143" s="66" t="s">
        <v>8</v>
      </c>
      <c r="Q143" s="75" t="s">
        <v>120</v>
      </c>
      <c r="R143" s="114"/>
    </row>
    <row r="144" spans="1:18" s="40" customFormat="1" ht="18" x14ac:dyDescent="0.3">
      <c r="A144" s="96">
        <v>1411300</v>
      </c>
      <c r="B144" s="97">
        <v>1</v>
      </c>
      <c r="C144" s="97" t="s">
        <v>3</v>
      </c>
      <c r="D144" s="98">
        <v>168</v>
      </c>
      <c r="E144" s="98" t="s">
        <v>140</v>
      </c>
      <c r="F144" s="98" t="s">
        <v>140</v>
      </c>
      <c r="G144" s="98" t="s">
        <v>140</v>
      </c>
      <c r="H144" s="98" t="s">
        <v>140</v>
      </c>
      <c r="I144" s="98" t="s">
        <v>140</v>
      </c>
      <c r="J144" s="98">
        <v>3.2759999999999998</v>
      </c>
      <c r="K144" s="125" t="s">
        <v>106</v>
      </c>
      <c r="L144" s="125" t="s">
        <v>152</v>
      </c>
      <c r="M144" s="125" t="s">
        <v>105</v>
      </c>
      <c r="N144" s="97" t="s">
        <v>59</v>
      </c>
      <c r="O144" s="97"/>
      <c r="P144" s="99" t="s">
        <v>8</v>
      </c>
      <c r="Q144" s="97" t="s">
        <v>130</v>
      </c>
      <c r="R144" s="132"/>
    </row>
    <row r="145" spans="1:18" s="40" customFormat="1" ht="18" x14ac:dyDescent="0.3">
      <c r="A145" s="77"/>
      <c r="B145" s="78"/>
      <c r="C145" s="78"/>
      <c r="D145" s="79"/>
      <c r="E145" s="79"/>
      <c r="F145" s="79"/>
      <c r="G145" s="79"/>
      <c r="H145" s="79"/>
      <c r="I145" s="79"/>
      <c r="J145" s="79"/>
      <c r="K145" s="117"/>
      <c r="L145" s="121" t="s">
        <v>142</v>
      </c>
      <c r="M145" s="117"/>
      <c r="N145" s="78"/>
      <c r="O145" s="78"/>
      <c r="P145" s="64"/>
      <c r="Q145" s="64"/>
      <c r="R145" s="129"/>
    </row>
    <row r="146" spans="1:18" s="40" customFormat="1" ht="18" x14ac:dyDescent="0.3">
      <c r="A146" s="81">
        <v>1289650</v>
      </c>
      <c r="B146" s="82">
        <v>8</v>
      </c>
      <c r="C146" s="82" t="s">
        <v>2</v>
      </c>
      <c r="D146" s="83">
        <v>168</v>
      </c>
      <c r="E146" s="83">
        <v>13.65</v>
      </c>
      <c r="F146" s="83" t="s">
        <v>140</v>
      </c>
      <c r="G146" s="83" t="s">
        <v>140</v>
      </c>
      <c r="H146" s="83">
        <v>1.5</v>
      </c>
      <c r="I146" s="83">
        <v>4</v>
      </c>
      <c r="J146" s="83">
        <v>18.853999999999999</v>
      </c>
      <c r="K146" s="119" t="s">
        <v>58</v>
      </c>
      <c r="L146" s="119" t="s">
        <v>203</v>
      </c>
      <c r="M146" s="119" t="s">
        <v>144</v>
      </c>
      <c r="N146" s="82" t="s">
        <v>142</v>
      </c>
      <c r="O146" s="82"/>
      <c r="P146" s="85" t="s">
        <v>8</v>
      </c>
      <c r="Q146" s="82" t="s">
        <v>125</v>
      </c>
      <c r="R146" s="126"/>
    </row>
    <row r="147" spans="1:18" s="40" customFormat="1" ht="18" x14ac:dyDescent="0.3">
      <c r="A147" s="74">
        <v>1289649</v>
      </c>
      <c r="B147" s="75">
        <v>2</v>
      </c>
      <c r="C147" s="75" t="s">
        <v>1</v>
      </c>
      <c r="D147" s="76">
        <v>217.76769999999999</v>
      </c>
      <c r="E147" s="76">
        <v>2</v>
      </c>
      <c r="F147" s="76" t="s">
        <v>140</v>
      </c>
      <c r="G147" s="76" t="s">
        <v>140</v>
      </c>
      <c r="H147" s="76">
        <v>11.625</v>
      </c>
      <c r="I147" s="76"/>
      <c r="J147" s="76">
        <v>17.91</v>
      </c>
      <c r="K147" s="116" t="s">
        <v>60</v>
      </c>
      <c r="L147" s="116" t="s">
        <v>109</v>
      </c>
      <c r="M147" s="116" t="s">
        <v>143</v>
      </c>
      <c r="N147" s="75" t="s">
        <v>142</v>
      </c>
      <c r="O147" s="75"/>
      <c r="P147" s="66" t="s">
        <v>8</v>
      </c>
      <c r="Q147" s="75" t="s">
        <v>123</v>
      </c>
      <c r="R147" s="114"/>
    </row>
    <row r="148" spans="1:18" s="40" customFormat="1" ht="18" x14ac:dyDescent="0.3">
      <c r="A148" s="77"/>
      <c r="B148" s="78"/>
      <c r="C148" s="78"/>
      <c r="D148" s="79"/>
      <c r="E148" s="79"/>
      <c r="F148" s="79"/>
      <c r="G148" s="79"/>
      <c r="H148" s="79"/>
      <c r="I148" s="79"/>
      <c r="J148" s="79"/>
      <c r="K148" s="117"/>
      <c r="L148" s="121" t="s">
        <v>94</v>
      </c>
      <c r="M148" s="117"/>
      <c r="N148" s="78"/>
      <c r="O148" s="78"/>
      <c r="P148" s="64"/>
      <c r="Q148" s="64"/>
      <c r="R148" s="129"/>
    </row>
    <row r="149" spans="1:18" s="40" customFormat="1" ht="18" x14ac:dyDescent="0.3">
      <c r="A149" s="74">
        <v>1541426</v>
      </c>
      <c r="B149" s="75">
        <v>1</v>
      </c>
      <c r="C149" s="75" t="s">
        <v>1</v>
      </c>
      <c r="D149" s="76">
        <v>213.30609999999999</v>
      </c>
      <c r="E149" s="76">
        <v>5</v>
      </c>
      <c r="F149" s="76" t="s">
        <v>140</v>
      </c>
      <c r="G149" s="76" t="s">
        <v>140</v>
      </c>
      <c r="H149" s="76">
        <v>13</v>
      </c>
      <c r="I149" s="76"/>
      <c r="J149" s="76">
        <v>27.25</v>
      </c>
      <c r="K149" s="116" t="s">
        <v>62</v>
      </c>
      <c r="L149" s="116" t="s">
        <v>65</v>
      </c>
      <c r="M149" s="116" t="s">
        <v>98</v>
      </c>
      <c r="N149" s="75" t="s">
        <v>157</v>
      </c>
      <c r="O149" s="75"/>
      <c r="P149" s="66" t="s">
        <v>8</v>
      </c>
      <c r="Q149" s="75" t="s">
        <v>122</v>
      </c>
      <c r="R149" s="114"/>
    </row>
    <row r="150" spans="1:18" s="40" customFormat="1" ht="18" x14ac:dyDescent="0.3">
      <c r="A150" s="74">
        <v>1541425</v>
      </c>
      <c r="B150" s="75">
        <v>1</v>
      </c>
      <c r="C150" s="75" t="s">
        <v>1</v>
      </c>
      <c r="D150" s="76">
        <v>213.30609999999999</v>
      </c>
      <c r="E150" s="76">
        <v>5</v>
      </c>
      <c r="F150" s="76" t="s">
        <v>140</v>
      </c>
      <c r="G150" s="76" t="s">
        <v>140</v>
      </c>
      <c r="H150" s="76">
        <v>13</v>
      </c>
      <c r="I150" s="76"/>
      <c r="J150" s="76">
        <v>27.25</v>
      </c>
      <c r="K150" s="116" t="s">
        <v>62</v>
      </c>
      <c r="L150" s="116" t="s">
        <v>65</v>
      </c>
      <c r="M150" s="116" t="s">
        <v>98</v>
      </c>
      <c r="N150" s="75" t="s">
        <v>158</v>
      </c>
      <c r="O150" s="75"/>
      <c r="P150" s="66" t="s">
        <v>8</v>
      </c>
      <c r="Q150" s="75" t="s">
        <v>122</v>
      </c>
      <c r="R150" s="114"/>
    </row>
    <row r="151" spans="1:18" s="40" customFormat="1" ht="18" x14ac:dyDescent="0.3">
      <c r="A151" s="74">
        <v>1541427</v>
      </c>
      <c r="B151" s="75">
        <v>1</v>
      </c>
      <c r="C151" s="75" t="s">
        <v>1</v>
      </c>
      <c r="D151" s="76">
        <v>213.30609999999999</v>
      </c>
      <c r="E151" s="76">
        <v>5</v>
      </c>
      <c r="F151" s="76" t="s">
        <v>140</v>
      </c>
      <c r="G151" s="76" t="s">
        <v>140</v>
      </c>
      <c r="H151" s="76">
        <v>13</v>
      </c>
      <c r="I151" s="76"/>
      <c r="J151" s="76">
        <v>27.25</v>
      </c>
      <c r="K151" s="116" t="s">
        <v>62</v>
      </c>
      <c r="L151" s="116" t="s">
        <v>65</v>
      </c>
      <c r="M151" s="116" t="s">
        <v>98</v>
      </c>
      <c r="N151" s="75" t="s">
        <v>159</v>
      </c>
      <c r="O151" s="75"/>
      <c r="P151" s="66" t="s">
        <v>8</v>
      </c>
      <c r="Q151" s="75" t="s">
        <v>122</v>
      </c>
      <c r="R151" s="114"/>
    </row>
    <row r="152" spans="1:18" s="40" customFormat="1" ht="18" x14ac:dyDescent="0.3">
      <c r="A152" s="74">
        <v>1541429</v>
      </c>
      <c r="B152" s="75">
        <v>1</v>
      </c>
      <c r="C152" s="75" t="s">
        <v>1</v>
      </c>
      <c r="D152" s="76">
        <v>213.30609999999999</v>
      </c>
      <c r="E152" s="76">
        <v>5</v>
      </c>
      <c r="F152" s="76" t="s">
        <v>140</v>
      </c>
      <c r="G152" s="76" t="s">
        <v>140</v>
      </c>
      <c r="H152" s="76">
        <v>13</v>
      </c>
      <c r="I152" s="76"/>
      <c r="J152" s="76">
        <v>27.25</v>
      </c>
      <c r="K152" s="116" t="s">
        <v>62</v>
      </c>
      <c r="L152" s="116" t="s">
        <v>65</v>
      </c>
      <c r="M152" s="116" t="s">
        <v>98</v>
      </c>
      <c r="N152" s="75" t="s">
        <v>160</v>
      </c>
      <c r="O152" s="75"/>
      <c r="P152" s="66" t="s">
        <v>8</v>
      </c>
      <c r="Q152" s="75" t="s">
        <v>122</v>
      </c>
      <c r="R152" s="114"/>
    </row>
    <row r="153" spans="1:18" s="40" customFormat="1" ht="18" x14ac:dyDescent="0.3">
      <c r="A153" s="74">
        <v>1541430</v>
      </c>
      <c r="B153" s="75">
        <v>1</v>
      </c>
      <c r="C153" s="75" t="s">
        <v>1</v>
      </c>
      <c r="D153" s="76">
        <v>213.30609999999999</v>
      </c>
      <c r="E153" s="76">
        <v>5</v>
      </c>
      <c r="F153" s="76" t="s">
        <v>140</v>
      </c>
      <c r="G153" s="76" t="s">
        <v>140</v>
      </c>
      <c r="H153" s="76">
        <v>13</v>
      </c>
      <c r="I153" s="76"/>
      <c r="J153" s="76">
        <v>27.25</v>
      </c>
      <c r="K153" s="116" t="s">
        <v>62</v>
      </c>
      <c r="L153" s="116" t="s">
        <v>65</v>
      </c>
      <c r="M153" s="116" t="s">
        <v>98</v>
      </c>
      <c r="N153" s="75" t="s">
        <v>161</v>
      </c>
      <c r="O153" s="75"/>
      <c r="P153" s="66" t="s">
        <v>8</v>
      </c>
      <c r="Q153" s="75" t="s">
        <v>122</v>
      </c>
      <c r="R153" s="114"/>
    </row>
    <row r="154" spans="1:18" s="40" customFormat="1" ht="18" x14ac:dyDescent="0.3">
      <c r="A154" s="74">
        <v>1476483</v>
      </c>
      <c r="B154" s="75">
        <v>1</v>
      </c>
      <c r="C154" s="75" t="s">
        <v>1</v>
      </c>
      <c r="D154" s="76">
        <v>213.30609999999999</v>
      </c>
      <c r="E154" s="76">
        <v>5</v>
      </c>
      <c r="F154" s="76" t="s">
        <v>140</v>
      </c>
      <c r="G154" s="76" t="s">
        <v>140</v>
      </c>
      <c r="H154" s="76">
        <v>13</v>
      </c>
      <c r="I154" s="76"/>
      <c r="J154" s="76">
        <v>27.25</v>
      </c>
      <c r="K154" s="116" t="s">
        <v>62</v>
      </c>
      <c r="L154" s="116" t="s">
        <v>65</v>
      </c>
      <c r="M154" s="116" t="s">
        <v>98</v>
      </c>
      <c r="N154" s="75" t="s">
        <v>162</v>
      </c>
      <c r="O154" s="75"/>
      <c r="P154" s="66" t="s">
        <v>8</v>
      </c>
      <c r="Q154" s="75" t="s">
        <v>122</v>
      </c>
      <c r="R154" s="114"/>
    </row>
    <row r="155" spans="1:18" s="40" customFormat="1" ht="18" x14ac:dyDescent="0.3">
      <c r="A155" s="81">
        <v>1541614</v>
      </c>
      <c r="B155" s="82">
        <v>1</v>
      </c>
      <c r="C155" s="82" t="s">
        <v>2</v>
      </c>
      <c r="D155" s="83">
        <v>202.48</v>
      </c>
      <c r="E155" s="83">
        <v>3</v>
      </c>
      <c r="F155" s="83" t="s">
        <v>140</v>
      </c>
      <c r="G155" s="83" t="s">
        <v>140</v>
      </c>
      <c r="H155" s="83">
        <v>16</v>
      </c>
      <c r="I155" s="83" t="s">
        <v>140</v>
      </c>
      <c r="J155" s="83">
        <v>26.5</v>
      </c>
      <c r="K155" s="119" t="s">
        <v>62</v>
      </c>
      <c r="L155" s="119" t="s">
        <v>63</v>
      </c>
      <c r="M155" s="119" t="s">
        <v>100</v>
      </c>
      <c r="N155" s="82" t="s">
        <v>163</v>
      </c>
      <c r="O155" s="82"/>
      <c r="P155" s="85" t="s">
        <v>8</v>
      </c>
      <c r="Q155" s="82" t="s">
        <v>127</v>
      </c>
      <c r="R155" s="126"/>
    </row>
    <row r="156" spans="1:18" s="40" customFormat="1" ht="18" x14ac:dyDescent="0.3">
      <c r="A156" s="81">
        <v>1541612</v>
      </c>
      <c r="B156" s="82">
        <v>1</v>
      </c>
      <c r="C156" s="82" t="s">
        <v>2</v>
      </c>
      <c r="D156" s="83">
        <v>202.48</v>
      </c>
      <c r="E156" s="83">
        <v>3</v>
      </c>
      <c r="F156" s="83" t="s">
        <v>140</v>
      </c>
      <c r="G156" s="83" t="s">
        <v>140</v>
      </c>
      <c r="H156" s="83">
        <v>16</v>
      </c>
      <c r="I156" s="83" t="s">
        <v>140</v>
      </c>
      <c r="J156" s="83">
        <v>26.5</v>
      </c>
      <c r="K156" s="119" t="s">
        <v>62</v>
      </c>
      <c r="L156" s="119" t="s">
        <v>63</v>
      </c>
      <c r="M156" s="119" t="s">
        <v>100</v>
      </c>
      <c r="N156" s="82" t="s">
        <v>164</v>
      </c>
      <c r="O156" s="82"/>
      <c r="P156" s="85" t="s">
        <v>8</v>
      </c>
      <c r="Q156" s="82" t="s">
        <v>127</v>
      </c>
      <c r="R156" s="126"/>
    </row>
    <row r="157" spans="1:18" s="40" customFormat="1" ht="18" x14ac:dyDescent="0.3">
      <c r="A157" s="81">
        <v>1541609</v>
      </c>
      <c r="B157" s="82">
        <v>1</v>
      </c>
      <c r="C157" s="82" t="s">
        <v>2</v>
      </c>
      <c r="D157" s="83">
        <v>202.48</v>
      </c>
      <c r="E157" s="83">
        <v>3</v>
      </c>
      <c r="F157" s="83" t="s">
        <v>140</v>
      </c>
      <c r="G157" s="83" t="s">
        <v>140</v>
      </c>
      <c r="H157" s="83">
        <v>16</v>
      </c>
      <c r="I157" s="83" t="s">
        <v>140</v>
      </c>
      <c r="J157" s="83">
        <v>26.5</v>
      </c>
      <c r="K157" s="119" t="s">
        <v>62</v>
      </c>
      <c r="L157" s="119" t="s">
        <v>63</v>
      </c>
      <c r="M157" s="119" t="s">
        <v>100</v>
      </c>
      <c r="N157" s="82" t="s">
        <v>165</v>
      </c>
      <c r="O157" s="82"/>
      <c r="P157" s="85" t="s">
        <v>8</v>
      </c>
      <c r="Q157" s="82" t="s">
        <v>127</v>
      </c>
      <c r="R157" s="126"/>
    </row>
    <row r="158" spans="1:18" s="40" customFormat="1" ht="18" x14ac:dyDescent="0.3">
      <c r="A158" s="81">
        <v>1541606</v>
      </c>
      <c r="B158" s="82">
        <v>1</v>
      </c>
      <c r="C158" s="82" t="s">
        <v>2</v>
      </c>
      <c r="D158" s="83">
        <v>202.48</v>
      </c>
      <c r="E158" s="83">
        <v>3</v>
      </c>
      <c r="F158" s="83" t="s">
        <v>140</v>
      </c>
      <c r="G158" s="83" t="s">
        <v>140</v>
      </c>
      <c r="H158" s="83">
        <v>16</v>
      </c>
      <c r="I158" s="83" t="s">
        <v>140</v>
      </c>
      <c r="J158" s="83">
        <v>26.5</v>
      </c>
      <c r="K158" s="119" t="s">
        <v>62</v>
      </c>
      <c r="L158" s="119" t="s">
        <v>63</v>
      </c>
      <c r="M158" s="119" t="s">
        <v>100</v>
      </c>
      <c r="N158" s="82" t="s">
        <v>166</v>
      </c>
      <c r="O158" s="82"/>
      <c r="P158" s="85" t="s">
        <v>8</v>
      </c>
      <c r="Q158" s="82" t="s">
        <v>127</v>
      </c>
      <c r="R158" s="126"/>
    </row>
    <row r="159" spans="1:18" s="40" customFormat="1" ht="18" x14ac:dyDescent="0.3">
      <c r="A159" s="81">
        <v>1541604</v>
      </c>
      <c r="B159" s="82">
        <v>1</v>
      </c>
      <c r="C159" s="82" t="s">
        <v>2</v>
      </c>
      <c r="D159" s="83">
        <v>202.48</v>
      </c>
      <c r="E159" s="83">
        <v>3</v>
      </c>
      <c r="F159" s="83" t="s">
        <v>140</v>
      </c>
      <c r="G159" s="83" t="s">
        <v>140</v>
      </c>
      <c r="H159" s="83">
        <v>16</v>
      </c>
      <c r="I159" s="83" t="s">
        <v>140</v>
      </c>
      <c r="J159" s="83">
        <v>26.5</v>
      </c>
      <c r="K159" s="119" t="s">
        <v>62</v>
      </c>
      <c r="L159" s="119" t="s">
        <v>63</v>
      </c>
      <c r="M159" s="119" t="s">
        <v>100</v>
      </c>
      <c r="N159" s="82" t="s">
        <v>167</v>
      </c>
      <c r="O159" s="82"/>
      <c r="P159" s="85" t="s">
        <v>8</v>
      </c>
      <c r="Q159" s="82" t="s">
        <v>127</v>
      </c>
      <c r="R159" s="126"/>
    </row>
    <row r="160" spans="1:18" s="40" customFormat="1" ht="18" x14ac:dyDescent="0.3">
      <c r="A160" s="81">
        <v>1476802</v>
      </c>
      <c r="B160" s="82">
        <v>1</v>
      </c>
      <c r="C160" s="82" t="s">
        <v>2</v>
      </c>
      <c r="D160" s="83">
        <v>202.48</v>
      </c>
      <c r="E160" s="83">
        <v>3</v>
      </c>
      <c r="F160" s="83" t="s">
        <v>140</v>
      </c>
      <c r="G160" s="83" t="s">
        <v>140</v>
      </c>
      <c r="H160" s="83">
        <v>8.75</v>
      </c>
      <c r="I160" s="83" t="s">
        <v>140</v>
      </c>
      <c r="J160" s="83">
        <v>19.25</v>
      </c>
      <c r="K160" s="119" t="s">
        <v>62</v>
      </c>
      <c r="L160" s="119" t="s">
        <v>63</v>
      </c>
      <c r="M160" s="119" t="s">
        <v>100</v>
      </c>
      <c r="N160" s="82" t="s">
        <v>168</v>
      </c>
      <c r="O160" s="82"/>
      <c r="P160" s="85" t="s">
        <v>8</v>
      </c>
      <c r="Q160" s="82" t="s">
        <v>127</v>
      </c>
      <c r="R160" s="126"/>
    </row>
    <row r="161" spans="1:18" s="40" customFormat="1" ht="18" x14ac:dyDescent="0.3">
      <c r="A161" s="101">
        <v>1473789</v>
      </c>
      <c r="B161" s="85">
        <v>1</v>
      </c>
      <c r="C161" s="85" t="s">
        <v>2</v>
      </c>
      <c r="D161" s="102">
        <v>163.64160000000001</v>
      </c>
      <c r="E161" s="102">
        <v>3</v>
      </c>
      <c r="F161" s="102">
        <v>1.75</v>
      </c>
      <c r="G161" s="102" t="s">
        <v>140</v>
      </c>
      <c r="H161" s="102">
        <v>15.6</v>
      </c>
      <c r="I161" s="102"/>
      <c r="J161" s="102">
        <v>26.1</v>
      </c>
      <c r="K161" s="126" t="s">
        <v>62</v>
      </c>
      <c r="L161" s="126" t="s">
        <v>169</v>
      </c>
      <c r="M161" s="126" t="s">
        <v>102</v>
      </c>
      <c r="N161" s="85" t="s">
        <v>205</v>
      </c>
      <c r="O161" s="85"/>
      <c r="P161" s="85" t="s">
        <v>8</v>
      </c>
      <c r="Q161" s="82" t="s">
        <v>125</v>
      </c>
      <c r="R161" s="126"/>
    </row>
    <row r="162" spans="1:18" s="40" customFormat="1" ht="18" x14ac:dyDescent="0.3">
      <c r="A162" s="101">
        <v>1480189</v>
      </c>
      <c r="B162" s="85">
        <v>1</v>
      </c>
      <c r="C162" s="85" t="s">
        <v>2</v>
      </c>
      <c r="D162" s="102">
        <v>163.64160000000001</v>
      </c>
      <c r="E162" s="102">
        <v>3</v>
      </c>
      <c r="F162" s="102">
        <v>1.75</v>
      </c>
      <c r="G162" s="102" t="s">
        <v>140</v>
      </c>
      <c r="H162" s="102">
        <v>14.6</v>
      </c>
      <c r="I162" s="102" t="s">
        <v>140</v>
      </c>
      <c r="J162" s="102">
        <v>25.1</v>
      </c>
      <c r="K162" s="126" t="s">
        <v>62</v>
      </c>
      <c r="L162" s="126" t="s">
        <v>169</v>
      </c>
      <c r="M162" s="126" t="s">
        <v>102</v>
      </c>
      <c r="N162" s="85" t="s">
        <v>206</v>
      </c>
      <c r="O162" s="85"/>
      <c r="P162" s="85" t="s">
        <v>8</v>
      </c>
      <c r="Q162" s="82" t="s">
        <v>125</v>
      </c>
      <c r="R162" s="126"/>
    </row>
    <row r="163" spans="1:18" s="40" customFormat="1" ht="18" x14ac:dyDescent="0.3">
      <c r="A163" s="74">
        <v>1473887</v>
      </c>
      <c r="B163" s="75">
        <v>1</v>
      </c>
      <c r="C163" s="75" t="s">
        <v>1</v>
      </c>
      <c r="D163" s="76">
        <v>168.15350000000001</v>
      </c>
      <c r="E163" s="76">
        <v>3</v>
      </c>
      <c r="F163" s="76">
        <v>1.75</v>
      </c>
      <c r="G163" s="76" t="s">
        <v>140</v>
      </c>
      <c r="H163" s="76">
        <v>8</v>
      </c>
      <c r="I163" s="76" t="s">
        <v>140</v>
      </c>
      <c r="J163" s="76">
        <v>18</v>
      </c>
      <c r="K163" s="122" t="s">
        <v>64</v>
      </c>
      <c r="L163" s="116" t="s">
        <v>183</v>
      </c>
      <c r="M163" s="116" t="s">
        <v>102</v>
      </c>
      <c r="N163" s="75" t="s">
        <v>146</v>
      </c>
      <c r="O163" s="75"/>
      <c r="P163" s="66" t="s">
        <v>8</v>
      </c>
      <c r="Q163" s="75" t="s">
        <v>121</v>
      </c>
      <c r="R163" s="114"/>
    </row>
    <row r="164" spans="1:18" s="40" customFormat="1" ht="18" x14ac:dyDescent="0.3">
      <c r="A164" s="74">
        <v>1473896</v>
      </c>
      <c r="B164" s="75">
        <v>1</v>
      </c>
      <c r="C164" s="75" t="s">
        <v>1</v>
      </c>
      <c r="D164" s="76">
        <v>174.55549999999999</v>
      </c>
      <c r="E164" s="76">
        <v>3</v>
      </c>
      <c r="F164" s="76">
        <v>1.75</v>
      </c>
      <c r="G164" s="76" t="s">
        <v>140</v>
      </c>
      <c r="H164" s="76">
        <v>8</v>
      </c>
      <c r="I164" s="76" t="s">
        <v>140</v>
      </c>
      <c r="J164" s="76">
        <v>18.5</v>
      </c>
      <c r="K164" s="116" t="s">
        <v>62</v>
      </c>
      <c r="L164" s="116" t="s">
        <v>103</v>
      </c>
      <c r="M164" s="116" t="s">
        <v>102</v>
      </c>
      <c r="N164" s="75" t="s">
        <v>147</v>
      </c>
      <c r="O164" s="75"/>
      <c r="P164" s="66" t="s">
        <v>8</v>
      </c>
      <c r="Q164" s="75" t="s">
        <v>121</v>
      </c>
      <c r="R164" s="114"/>
    </row>
    <row r="165" spans="1:18" s="40" customFormat="1" ht="18" x14ac:dyDescent="0.3">
      <c r="A165" s="101">
        <v>1473838</v>
      </c>
      <c r="B165" s="85">
        <v>1</v>
      </c>
      <c r="C165" s="85" t="s">
        <v>2</v>
      </c>
      <c r="D165" s="102">
        <v>169.82980000000001</v>
      </c>
      <c r="E165" s="102">
        <v>3</v>
      </c>
      <c r="F165" s="102">
        <v>1.75</v>
      </c>
      <c r="G165" s="102" t="s">
        <v>140</v>
      </c>
      <c r="H165" s="102">
        <v>16</v>
      </c>
      <c r="I165" s="102" t="s">
        <v>140</v>
      </c>
      <c r="J165" s="102">
        <v>26.5</v>
      </c>
      <c r="K165" s="126" t="s">
        <v>62</v>
      </c>
      <c r="L165" s="126" t="s">
        <v>187</v>
      </c>
      <c r="M165" s="126" t="s">
        <v>102</v>
      </c>
      <c r="N165" s="85" t="s">
        <v>207</v>
      </c>
      <c r="O165" s="85"/>
      <c r="P165" s="85" t="s">
        <v>8</v>
      </c>
      <c r="Q165" s="82" t="s">
        <v>126</v>
      </c>
      <c r="R165" s="126"/>
    </row>
    <row r="166" spans="1:18" ht="18" x14ac:dyDescent="0.3">
      <c r="A166" s="103">
        <v>1473847</v>
      </c>
      <c r="B166" s="104">
        <v>1</v>
      </c>
      <c r="C166" s="104" t="s">
        <v>2</v>
      </c>
      <c r="D166" s="105">
        <v>164.31389999999999</v>
      </c>
      <c r="E166" s="105">
        <v>3</v>
      </c>
      <c r="F166" s="105">
        <v>1.75</v>
      </c>
      <c r="G166" s="105" t="s">
        <v>140</v>
      </c>
      <c r="H166" s="105">
        <v>7.9995000000000003</v>
      </c>
      <c r="I166" s="105"/>
      <c r="J166" s="105">
        <v>18.499500000000001</v>
      </c>
      <c r="K166" s="127" t="s">
        <v>62</v>
      </c>
      <c r="L166" s="127" t="s">
        <v>187</v>
      </c>
      <c r="M166" s="127" t="s">
        <v>102</v>
      </c>
      <c r="N166" s="104" t="s">
        <v>208</v>
      </c>
      <c r="O166" s="104"/>
      <c r="P166" s="104" t="s">
        <v>8</v>
      </c>
      <c r="Q166" s="104" t="s">
        <v>125</v>
      </c>
      <c r="R166" s="127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DE85-EBE0-4B35-91A1-B05030A47BDF}">
  <sheetPr>
    <pageSetUpPr fitToPage="1"/>
  </sheetPr>
  <dimension ref="A1:AMA166"/>
  <sheetViews>
    <sheetView showGridLines="0" zoomScale="70" zoomScaleNormal="70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6" width="7" style="20" bestFit="1" customWidth="1"/>
    <col min="7" max="8" width="8.33203125" style="20" bestFit="1" customWidth="1"/>
    <col min="9" max="9" width="7" style="20" bestFit="1" customWidth="1"/>
    <col min="10" max="10" width="8.33203125" style="20" bestFit="1" customWidth="1"/>
    <col min="11" max="11" width="24.21875" style="17" bestFit="1" customWidth="1"/>
    <col min="12" max="12" width="30.21875" style="17" customWidth="1"/>
    <col min="13" max="13" width="34.44140625" style="22" customWidth="1"/>
    <col min="14" max="14" width="12.88671875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6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61"/>
      <c r="B4" s="62"/>
      <c r="C4" s="62"/>
      <c r="D4" s="62"/>
      <c r="E4" s="62"/>
      <c r="F4" s="62"/>
      <c r="G4" s="62"/>
      <c r="H4" s="62"/>
      <c r="I4" s="62"/>
      <c r="J4" s="62"/>
      <c r="K4" s="112"/>
      <c r="L4" s="128" t="s">
        <v>157</v>
      </c>
      <c r="M4" s="112"/>
      <c r="N4" s="62"/>
      <c r="O4" s="62"/>
      <c r="P4" s="64"/>
      <c r="Q4" s="64"/>
      <c r="R4" s="129"/>
    </row>
    <row r="5" spans="1:1015" s="39" customFormat="1" ht="18" x14ac:dyDescent="0.3">
      <c r="A5" s="65">
        <v>1473751</v>
      </c>
      <c r="B5" s="66">
        <v>1</v>
      </c>
      <c r="C5" s="66" t="s">
        <v>1</v>
      </c>
      <c r="D5" s="67">
        <v>213.30609999999999</v>
      </c>
      <c r="E5" s="67">
        <v>5</v>
      </c>
      <c r="F5" s="66" t="s">
        <v>140</v>
      </c>
      <c r="G5" s="66" t="s">
        <v>140</v>
      </c>
      <c r="H5" s="67">
        <v>13</v>
      </c>
      <c r="I5" s="66" t="s">
        <v>140</v>
      </c>
      <c r="J5" s="67">
        <v>27.25</v>
      </c>
      <c r="K5" s="113" t="s">
        <v>64</v>
      </c>
      <c r="L5" s="114" t="s">
        <v>65</v>
      </c>
      <c r="M5" s="114" t="s">
        <v>97</v>
      </c>
      <c r="N5" s="66" t="s">
        <v>157</v>
      </c>
      <c r="O5" s="66"/>
      <c r="P5" s="66" t="s">
        <v>8</v>
      </c>
      <c r="Q5" s="66" t="s">
        <v>122</v>
      </c>
      <c r="R5" s="114" t="s">
        <v>139</v>
      </c>
    </row>
    <row r="6" spans="1:1015" s="40" customFormat="1" ht="18" x14ac:dyDescent="0.3">
      <c r="A6" s="65">
        <v>1473748</v>
      </c>
      <c r="B6" s="66">
        <v>10</v>
      </c>
      <c r="C6" s="66" t="s">
        <v>1</v>
      </c>
      <c r="D6" s="67">
        <v>213.30609999999999</v>
      </c>
      <c r="E6" s="67">
        <v>5</v>
      </c>
      <c r="F6" s="67" t="s">
        <v>140</v>
      </c>
      <c r="G6" s="67" t="s">
        <v>140</v>
      </c>
      <c r="H6" s="67">
        <v>13</v>
      </c>
      <c r="I6" s="67" t="s">
        <v>140</v>
      </c>
      <c r="J6" s="67">
        <v>27.25</v>
      </c>
      <c r="K6" s="114" t="s">
        <v>62</v>
      </c>
      <c r="L6" s="114" t="s">
        <v>65</v>
      </c>
      <c r="M6" s="114" t="s">
        <v>98</v>
      </c>
      <c r="N6" s="66" t="s">
        <v>157</v>
      </c>
      <c r="O6" s="66"/>
      <c r="P6" s="66" t="s">
        <v>8</v>
      </c>
      <c r="Q6" s="66" t="s">
        <v>122</v>
      </c>
      <c r="R6" s="114" t="s">
        <v>139</v>
      </c>
    </row>
    <row r="7" spans="1:1015" s="40" customFormat="1" ht="18" x14ac:dyDescent="0.3">
      <c r="A7" s="70"/>
      <c r="B7" s="71"/>
      <c r="C7" s="71"/>
      <c r="D7" s="72"/>
      <c r="E7" s="72"/>
      <c r="F7" s="72"/>
      <c r="G7" s="72"/>
      <c r="H7" s="72"/>
      <c r="I7" s="72"/>
      <c r="J7" s="72"/>
      <c r="K7" s="115"/>
      <c r="L7" s="128" t="s">
        <v>158</v>
      </c>
      <c r="M7" s="115"/>
      <c r="N7" s="71"/>
      <c r="O7" s="71"/>
      <c r="P7" s="64"/>
      <c r="Q7" s="64"/>
      <c r="R7" s="129"/>
    </row>
    <row r="8" spans="1:1015" s="40" customFormat="1" ht="18" x14ac:dyDescent="0.3">
      <c r="A8" s="65">
        <v>1473748</v>
      </c>
      <c r="B8" s="66">
        <v>11</v>
      </c>
      <c r="C8" s="66" t="s">
        <v>1</v>
      </c>
      <c r="D8" s="67">
        <v>213.30609999999999</v>
      </c>
      <c r="E8" s="67">
        <v>5</v>
      </c>
      <c r="F8" s="67" t="s">
        <v>140</v>
      </c>
      <c r="G8" s="67" t="s">
        <v>140</v>
      </c>
      <c r="H8" s="67">
        <v>13</v>
      </c>
      <c r="I8" s="67" t="s">
        <v>140</v>
      </c>
      <c r="J8" s="67">
        <v>27.25</v>
      </c>
      <c r="K8" s="114" t="s">
        <v>62</v>
      </c>
      <c r="L8" s="114" t="s">
        <v>65</v>
      </c>
      <c r="M8" s="114" t="s">
        <v>98</v>
      </c>
      <c r="N8" s="66" t="s">
        <v>158</v>
      </c>
      <c r="O8" s="66"/>
      <c r="P8" s="66" t="s">
        <v>8</v>
      </c>
      <c r="Q8" s="66" t="s">
        <v>122</v>
      </c>
      <c r="R8" s="114" t="s">
        <v>139</v>
      </c>
    </row>
    <row r="9" spans="1:1015" s="40" customFormat="1" ht="18" x14ac:dyDescent="0.3">
      <c r="A9" s="70"/>
      <c r="B9" s="71"/>
      <c r="C9" s="71"/>
      <c r="D9" s="72"/>
      <c r="E9" s="72"/>
      <c r="F9" s="72"/>
      <c r="G9" s="72"/>
      <c r="H9" s="72"/>
      <c r="I9" s="72"/>
      <c r="J9" s="72"/>
      <c r="K9" s="115"/>
      <c r="L9" s="128" t="s">
        <v>159</v>
      </c>
      <c r="M9" s="115"/>
      <c r="N9" s="71"/>
      <c r="O9" s="71"/>
      <c r="P9" s="64"/>
      <c r="Q9" s="64"/>
      <c r="R9" s="129"/>
    </row>
    <row r="10" spans="1:1015" s="40" customFormat="1" ht="18" x14ac:dyDescent="0.3">
      <c r="A10" s="65">
        <v>1473748</v>
      </c>
      <c r="B10" s="66">
        <v>11</v>
      </c>
      <c r="C10" s="66" t="s">
        <v>1</v>
      </c>
      <c r="D10" s="67">
        <v>213.30609999999999</v>
      </c>
      <c r="E10" s="67">
        <v>5</v>
      </c>
      <c r="F10" s="67" t="s">
        <v>140</v>
      </c>
      <c r="G10" s="67" t="s">
        <v>140</v>
      </c>
      <c r="H10" s="67">
        <v>13</v>
      </c>
      <c r="I10" s="67" t="s">
        <v>140</v>
      </c>
      <c r="J10" s="67">
        <v>27.25</v>
      </c>
      <c r="K10" s="114" t="s">
        <v>62</v>
      </c>
      <c r="L10" s="114" t="s">
        <v>65</v>
      </c>
      <c r="M10" s="114" t="s">
        <v>98</v>
      </c>
      <c r="N10" s="66" t="s">
        <v>159</v>
      </c>
      <c r="O10" s="66"/>
      <c r="P10" s="66" t="s">
        <v>8</v>
      </c>
      <c r="Q10" s="66" t="s">
        <v>122</v>
      </c>
      <c r="R10" s="114" t="s">
        <v>139</v>
      </c>
    </row>
    <row r="11" spans="1:1015" s="40" customFormat="1" ht="18" x14ac:dyDescent="0.3">
      <c r="A11" s="70"/>
      <c r="B11" s="71"/>
      <c r="C11" s="71"/>
      <c r="D11" s="72"/>
      <c r="E11" s="72"/>
      <c r="F11" s="72"/>
      <c r="G11" s="72"/>
      <c r="H11" s="72"/>
      <c r="I11" s="72"/>
      <c r="J11" s="72"/>
      <c r="K11" s="115"/>
      <c r="L11" s="128" t="s">
        <v>160</v>
      </c>
      <c r="M11" s="115"/>
      <c r="N11" s="71"/>
      <c r="O11" s="71"/>
      <c r="P11" s="64"/>
      <c r="Q11" s="64"/>
      <c r="R11" s="129"/>
    </row>
    <row r="12" spans="1:1015" s="40" customFormat="1" ht="18" x14ac:dyDescent="0.3">
      <c r="A12" s="65">
        <v>1473748</v>
      </c>
      <c r="B12" s="66">
        <v>10</v>
      </c>
      <c r="C12" s="66" t="s">
        <v>1</v>
      </c>
      <c r="D12" s="67">
        <v>213.30609999999999</v>
      </c>
      <c r="E12" s="67">
        <v>5</v>
      </c>
      <c r="F12" s="67" t="s">
        <v>140</v>
      </c>
      <c r="G12" s="67" t="s">
        <v>140</v>
      </c>
      <c r="H12" s="67">
        <v>13</v>
      </c>
      <c r="I12" s="67" t="s">
        <v>140</v>
      </c>
      <c r="J12" s="67">
        <v>27.25</v>
      </c>
      <c r="K12" s="114" t="s">
        <v>62</v>
      </c>
      <c r="L12" s="114" t="s">
        <v>65</v>
      </c>
      <c r="M12" s="114" t="s">
        <v>98</v>
      </c>
      <c r="N12" s="66" t="s">
        <v>160</v>
      </c>
      <c r="O12" s="66"/>
      <c r="P12" s="66" t="s">
        <v>8</v>
      </c>
      <c r="Q12" s="66" t="s">
        <v>122</v>
      </c>
      <c r="R12" s="114" t="s">
        <v>139</v>
      </c>
    </row>
    <row r="13" spans="1:1015" s="40" customFormat="1" ht="18" x14ac:dyDescent="0.3">
      <c r="A13" s="70"/>
      <c r="B13" s="71"/>
      <c r="C13" s="71"/>
      <c r="D13" s="72"/>
      <c r="E13" s="72"/>
      <c r="F13" s="72"/>
      <c r="G13" s="72"/>
      <c r="H13" s="72"/>
      <c r="I13" s="72"/>
      <c r="J13" s="72"/>
      <c r="K13" s="115"/>
      <c r="L13" s="128" t="s">
        <v>161</v>
      </c>
      <c r="M13" s="115"/>
      <c r="N13" s="71"/>
      <c r="O13" s="71"/>
      <c r="P13" s="64"/>
      <c r="Q13" s="64"/>
      <c r="R13" s="129"/>
    </row>
    <row r="14" spans="1:1015" s="40" customFormat="1" ht="18" x14ac:dyDescent="0.3">
      <c r="A14" s="65">
        <v>1473748</v>
      </c>
      <c r="B14" s="66">
        <v>8</v>
      </c>
      <c r="C14" s="66" t="s">
        <v>1</v>
      </c>
      <c r="D14" s="67">
        <v>213.30609999999999</v>
      </c>
      <c r="E14" s="67">
        <v>5</v>
      </c>
      <c r="F14" s="67" t="s">
        <v>140</v>
      </c>
      <c r="G14" s="67" t="s">
        <v>140</v>
      </c>
      <c r="H14" s="67">
        <v>13</v>
      </c>
      <c r="I14" s="67" t="s">
        <v>140</v>
      </c>
      <c r="J14" s="67">
        <v>27.25</v>
      </c>
      <c r="K14" s="114" t="s">
        <v>62</v>
      </c>
      <c r="L14" s="114" t="s">
        <v>65</v>
      </c>
      <c r="M14" s="114" t="s">
        <v>98</v>
      </c>
      <c r="N14" s="66" t="s">
        <v>161</v>
      </c>
      <c r="O14" s="66"/>
      <c r="P14" s="66" t="s">
        <v>8</v>
      </c>
      <c r="Q14" s="66" t="s">
        <v>122</v>
      </c>
      <c r="R14" s="114" t="s">
        <v>139</v>
      </c>
    </row>
    <row r="15" spans="1:1015" s="40" customFormat="1" ht="18" x14ac:dyDescent="0.3">
      <c r="A15" s="61"/>
      <c r="B15" s="62"/>
      <c r="C15" s="62"/>
      <c r="D15" s="73"/>
      <c r="E15" s="73"/>
      <c r="F15" s="73"/>
      <c r="G15" s="73"/>
      <c r="H15" s="73"/>
      <c r="I15" s="73"/>
      <c r="J15" s="73"/>
      <c r="K15" s="112"/>
      <c r="L15" s="128" t="s">
        <v>162</v>
      </c>
      <c r="M15" s="112"/>
      <c r="N15" s="62"/>
      <c r="O15" s="62"/>
      <c r="P15" s="64"/>
      <c r="Q15" s="64"/>
      <c r="R15" s="129"/>
    </row>
    <row r="16" spans="1:1015" s="40" customFormat="1" ht="18" x14ac:dyDescent="0.3">
      <c r="A16" s="74">
        <v>1473748</v>
      </c>
      <c r="B16" s="75">
        <v>5</v>
      </c>
      <c r="C16" s="75" t="s">
        <v>1</v>
      </c>
      <c r="D16" s="76">
        <v>213.30609999999999</v>
      </c>
      <c r="E16" s="76">
        <v>5</v>
      </c>
      <c r="F16" s="76" t="s">
        <v>140</v>
      </c>
      <c r="G16" s="76" t="s">
        <v>140</v>
      </c>
      <c r="H16" s="76">
        <v>13</v>
      </c>
      <c r="I16" s="76" t="s">
        <v>140</v>
      </c>
      <c r="J16" s="76">
        <v>27.25</v>
      </c>
      <c r="K16" s="116" t="s">
        <v>62</v>
      </c>
      <c r="L16" s="116" t="s">
        <v>65</v>
      </c>
      <c r="M16" s="116" t="s">
        <v>98</v>
      </c>
      <c r="N16" s="75" t="s">
        <v>162</v>
      </c>
      <c r="O16" s="75"/>
      <c r="P16" s="66" t="s">
        <v>8</v>
      </c>
      <c r="Q16" s="75" t="s">
        <v>122</v>
      </c>
      <c r="R16" s="114" t="s">
        <v>139</v>
      </c>
    </row>
    <row r="17" spans="1:18" s="40" customFormat="1" ht="18" x14ac:dyDescent="0.3">
      <c r="A17" s="74">
        <v>1554442</v>
      </c>
      <c r="B17" s="75">
        <v>1</v>
      </c>
      <c r="C17" s="75" t="s">
        <v>1</v>
      </c>
      <c r="D17" s="76">
        <v>213.30600000000001</v>
      </c>
      <c r="E17" s="76">
        <v>5</v>
      </c>
      <c r="F17" s="76" t="s">
        <v>140</v>
      </c>
      <c r="G17" s="76" t="s">
        <v>140</v>
      </c>
      <c r="H17" s="76">
        <v>10</v>
      </c>
      <c r="I17" s="76" t="s">
        <v>140</v>
      </c>
      <c r="J17" s="76">
        <v>24.25</v>
      </c>
      <c r="K17" s="116" t="s">
        <v>62</v>
      </c>
      <c r="L17" s="116" t="s">
        <v>65</v>
      </c>
      <c r="M17" s="116" t="s">
        <v>98</v>
      </c>
      <c r="N17" s="75" t="s">
        <v>162</v>
      </c>
      <c r="O17" s="75"/>
      <c r="P17" s="66" t="s">
        <v>8</v>
      </c>
      <c r="Q17" s="75" t="s">
        <v>122</v>
      </c>
      <c r="R17" s="114" t="s">
        <v>139</v>
      </c>
    </row>
    <row r="18" spans="1:18" s="40" customFormat="1" ht="18" x14ac:dyDescent="0.3">
      <c r="A18" s="77"/>
      <c r="B18" s="78"/>
      <c r="C18" s="78"/>
      <c r="D18" s="79"/>
      <c r="E18" s="79"/>
      <c r="F18" s="79"/>
      <c r="G18" s="79"/>
      <c r="H18" s="79"/>
      <c r="I18" s="79"/>
      <c r="J18" s="79"/>
      <c r="K18" s="117"/>
      <c r="L18" s="121" t="s">
        <v>163</v>
      </c>
      <c r="M18" s="117"/>
      <c r="N18" s="78"/>
      <c r="O18" s="78"/>
      <c r="P18" s="64"/>
      <c r="Q18" s="64"/>
      <c r="R18" s="129"/>
    </row>
    <row r="19" spans="1:18" s="40" customFormat="1" ht="18" x14ac:dyDescent="0.3">
      <c r="A19" s="81">
        <v>1473953</v>
      </c>
      <c r="B19" s="82">
        <v>1</v>
      </c>
      <c r="C19" s="82" t="s">
        <v>2</v>
      </c>
      <c r="D19" s="83">
        <v>202.48</v>
      </c>
      <c r="E19" s="83">
        <v>3</v>
      </c>
      <c r="F19" s="83" t="s">
        <v>140</v>
      </c>
      <c r="G19" s="83" t="s">
        <v>140</v>
      </c>
      <c r="H19" s="83">
        <v>15.75</v>
      </c>
      <c r="I19" s="83" t="s">
        <v>140</v>
      </c>
      <c r="J19" s="83">
        <v>25.75</v>
      </c>
      <c r="K19" s="118" t="s">
        <v>64</v>
      </c>
      <c r="L19" s="119" t="s">
        <v>63</v>
      </c>
      <c r="M19" s="119" t="s">
        <v>99</v>
      </c>
      <c r="N19" s="82" t="s">
        <v>163</v>
      </c>
      <c r="O19" s="82"/>
      <c r="P19" s="85" t="s">
        <v>8</v>
      </c>
      <c r="Q19" s="82" t="s">
        <v>127</v>
      </c>
      <c r="R19" s="126" t="s">
        <v>139</v>
      </c>
    </row>
    <row r="20" spans="1:18" s="40" customFormat="1" ht="18" x14ac:dyDescent="0.3">
      <c r="A20" s="81">
        <v>1476796</v>
      </c>
      <c r="B20" s="82">
        <v>8</v>
      </c>
      <c r="C20" s="82" t="s">
        <v>2</v>
      </c>
      <c r="D20" s="83">
        <v>202.48</v>
      </c>
      <c r="E20" s="83">
        <v>3</v>
      </c>
      <c r="F20" s="83" t="s">
        <v>140</v>
      </c>
      <c r="G20" s="83" t="s">
        <v>140</v>
      </c>
      <c r="H20" s="83">
        <v>16</v>
      </c>
      <c r="I20" s="83" t="s">
        <v>140</v>
      </c>
      <c r="J20" s="83">
        <v>26.5</v>
      </c>
      <c r="K20" s="119" t="s">
        <v>62</v>
      </c>
      <c r="L20" s="119" t="s">
        <v>63</v>
      </c>
      <c r="M20" s="119" t="s">
        <v>100</v>
      </c>
      <c r="N20" s="82" t="s">
        <v>163</v>
      </c>
      <c r="O20" s="82"/>
      <c r="P20" s="85" t="s">
        <v>8</v>
      </c>
      <c r="Q20" s="82" t="s">
        <v>127</v>
      </c>
      <c r="R20" s="126" t="s">
        <v>139</v>
      </c>
    </row>
    <row r="21" spans="1:18" s="40" customFormat="1" ht="18" x14ac:dyDescent="0.3">
      <c r="A21" s="87"/>
      <c r="B21" s="88"/>
      <c r="C21" s="88"/>
      <c r="D21" s="89"/>
      <c r="E21" s="89"/>
      <c r="F21" s="89"/>
      <c r="G21" s="89"/>
      <c r="H21" s="89"/>
      <c r="I21" s="89"/>
      <c r="J21" s="89"/>
      <c r="K21" s="120"/>
      <c r="L21" s="121" t="s">
        <v>164</v>
      </c>
      <c r="M21" s="120"/>
      <c r="N21" s="88"/>
      <c r="O21" s="88"/>
      <c r="P21" s="64"/>
      <c r="Q21" s="64"/>
      <c r="R21" s="129"/>
    </row>
    <row r="22" spans="1:18" s="40" customFormat="1" ht="18" x14ac:dyDescent="0.3">
      <c r="A22" s="81">
        <v>1476796</v>
      </c>
      <c r="B22" s="82">
        <v>9</v>
      </c>
      <c r="C22" s="82" t="s">
        <v>2</v>
      </c>
      <c r="D22" s="83">
        <v>202.48</v>
      </c>
      <c r="E22" s="83">
        <v>3</v>
      </c>
      <c r="F22" s="83" t="s">
        <v>140</v>
      </c>
      <c r="G22" s="83" t="s">
        <v>140</v>
      </c>
      <c r="H22" s="83">
        <v>16</v>
      </c>
      <c r="I22" s="83" t="s">
        <v>140</v>
      </c>
      <c r="J22" s="83">
        <v>26.5</v>
      </c>
      <c r="K22" s="119" t="s">
        <v>62</v>
      </c>
      <c r="L22" s="119" t="s">
        <v>63</v>
      </c>
      <c r="M22" s="119" t="s">
        <v>100</v>
      </c>
      <c r="N22" s="82" t="s">
        <v>164</v>
      </c>
      <c r="O22" s="82"/>
      <c r="P22" s="85" t="s">
        <v>8</v>
      </c>
      <c r="Q22" s="82" t="s">
        <v>127</v>
      </c>
      <c r="R22" s="126" t="s">
        <v>139</v>
      </c>
    </row>
    <row r="23" spans="1:18" s="40" customFormat="1" ht="18" x14ac:dyDescent="0.3">
      <c r="A23" s="87"/>
      <c r="B23" s="88"/>
      <c r="C23" s="88"/>
      <c r="D23" s="89"/>
      <c r="E23" s="89"/>
      <c r="F23" s="89"/>
      <c r="G23" s="89"/>
      <c r="H23" s="89"/>
      <c r="I23" s="89"/>
      <c r="J23" s="89"/>
      <c r="K23" s="120"/>
      <c r="L23" s="121" t="s">
        <v>165</v>
      </c>
      <c r="M23" s="120"/>
      <c r="N23" s="88"/>
      <c r="O23" s="88"/>
      <c r="P23" s="64"/>
      <c r="Q23" s="64"/>
      <c r="R23" s="129"/>
    </row>
    <row r="24" spans="1:18" s="40" customFormat="1" ht="18" x14ac:dyDescent="0.3">
      <c r="A24" s="81">
        <v>1476796</v>
      </c>
      <c r="B24" s="82">
        <v>9</v>
      </c>
      <c r="C24" s="82" t="s">
        <v>2</v>
      </c>
      <c r="D24" s="83">
        <v>202.48</v>
      </c>
      <c r="E24" s="83">
        <v>3</v>
      </c>
      <c r="F24" s="83" t="s">
        <v>140</v>
      </c>
      <c r="G24" s="83" t="s">
        <v>140</v>
      </c>
      <c r="H24" s="83">
        <v>16</v>
      </c>
      <c r="I24" s="83" t="s">
        <v>140</v>
      </c>
      <c r="J24" s="83">
        <v>26.5</v>
      </c>
      <c r="K24" s="119" t="s">
        <v>62</v>
      </c>
      <c r="L24" s="119" t="s">
        <v>63</v>
      </c>
      <c r="M24" s="119" t="s">
        <v>100</v>
      </c>
      <c r="N24" s="82" t="s">
        <v>165</v>
      </c>
      <c r="O24" s="82"/>
      <c r="P24" s="85" t="s">
        <v>8</v>
      </c>
      <c r="Q24" s="82" t="s">
        <v>127</v>
      </c>
      <c r="R24" s="126" t="s">
        <v>139</v>
      </c>
    </row>
    <row r="25" spans="1:18" s="40" customFormat="1" ht="18" x14ac:dyDescent="0.3">
      <c r="A25" s="77"/>
      <c r="B25" s="78"/>
      <c r="C25" s="78"/>
      <c r="D25" s="79"/>
      <c r="E25" s="79"/>
      <c r="F25" s="79"/>
      <c r="G25" s="79"/>
      <c r="H25" s="79"/>
      <c r="I25" s="79"/>
      <c r="J25" s="79"/>
      <c r="K25" s="117"/>
      <c r="L25" s="121" t="s">
        <v>166</v>
      </c>
      <c r="M25" s="117"/>
      <c r="N25" s="78"/>
      <c r="O25" s="78"/>
      <c r="P25" s="64"/>
      <c r="Q25" s="64"/>
      <c r="R25" s="129"/>
    </row>
    <row r="26" spans="1:18" s="40" customFormat="1" ht="18" x14ac:dyDescent="0.3">
      <c r="A26" s="81">
        <v>1476796</v>
      </c>
      <c r="B26" s="82">
        <v>9</v>
      </c>
      <c r="C26" s="82" t="s">
        <v>2</v>
      </c>
      <c r="D26" s="83">
        <v>202.48</v>
      </c>
      <c r="E26" s="83">
        <v>3</v>
      </c>
      <c r="F26" s="83" t="s">
        <v>140</v>
      </c>
      <c r="G26" s="83" t="s">
        <v>140</v>
      </c>
      <c r="H26" s="83">
        <v>16</v>
      </c>
      <c r="I26" s="83" t="s">
        <v>140</v>
      </c>
      <c r="J26" s="83">
        <v>26.5</v>
      </c>
      <c r="K26" s="119" t="s">
        <v>62</v>
      </c>
      <c r="L26" s="119" t="s">
        <v>63</v>
      </c>
      <c r="M26" s="119" t="s">
        <v>100</v>
      </c>
      <c r="N26" s="82" t="s">
        <v>166</v>
      </c>
      <c r="O26" s="82"/>
      <c r="P26" s="85" t="s">
        <v>8</v>
      </c>
      <c r="Q26" s="82" t="s">
        <v>127</v>
      </c>
      <c r="R26" s="126" t="s">
        <v>139</v>
      </c>
    </row>
    <row r="27" spans="1:18" s="40" customFormat="1" ht="18" x14ac:dyDescent="0.3">
      <c r="A27" s="77"/>
      <c r="B27" s="78"/>
      <c r="C27" s="78"/>
      <c r="D27" s="79"/>
      <c r="E27" s="79"/>
      <c r="F27" s="79"/>
      <c r="G27" s="79"/>
      <c r="H27" s="79"/>
      <c r="I27" s="79"/>
      <c r="J27" s="79"/>
      <c r="K27" s="117"/>
      <c r="L27" s="121" t="s">
        <v>167</v>
      </c>
      <c r="M27" s="117"/>
      <c r="N27" s="78"/>
      <c r="O27" s="78"/>
      <c r="P27" s="64"/>
      <c r="Q27" s="64"/>
      <c r="R27" s="129"/>
    </row>
    <row r="28" spans="1:18" s="40" customFormat="1" ht="18" x14ac:dyDescent="0.3">
      <c r="A28" s="81">
        <v>1476796</v>
      </c>
      <c r="B28" s="82">
        <v>5</v>
      </c>
      <c r="C28" s="82" t="s">
        <v>2</v>
      </c>
      <c r="D28" s="83">
        <v>202.48</v>
      </c>
      <c r="E28" s="83">
        <v>3</v>
      </c>
      <c r="F28" s="83" t="s">
        <v>140</v>
      </c>
      <c r="G28" s="83" t="s">
        <v>140</v>
      </c>
      <c r="H28" s="83">
        <v>16</v>
      </c>
      <c r="I28" s="83" t="s">
        <v>140</v>
      </c>
      <c r="J28" s="83">
        <v>26.5</v>
      </c>
      <c r="K28" s="119" t="s">
        <v>62</v>
      </c>
      <c r="L28" s="119" t="s">
        <v>63</v>
      </c>
      <c r="M28" s="119" t="s">
        <v>100</v>
      </c>
      <c r="N28" s="82" t="s">
        <v>167</v>
      </c>
      <c r="O28" s="82"/>
      <c r="P28" s="85" t="s">
        <v>8</v>
      </c>
      <c r="Q28" s="82" t="s">
        <v>127</v>
      </c>
      <c r="R28" s="126" t="s">
        <v>139</v>
      </c>
    </row>
    <row r="29" spans="1:18" s="40" customFormat="1" ht="18" x14ac:dyDescent="0.3">
      <c r="A29" s="77"/>
      <c r="B29" s="78"/>
      <c r="C29" s="78"/>
      <c r="D29" s="79"/>
      <c r="E29" s="79"/>
      <c r="F29" s="79"/>
      <c r="G29" s="79"/>
      <c r="H29" s="79"/>
      <c r="I29" s="79"/>
      <c r="J29" s="79"/>
      <c r="K29" s="117"/>
      <c r="L29" s="121" t="s">
        <v>168</v>
      </c>
      <c r="M29" s="117"/>
      <c r="N29" s="78"/>
      <c r="O29" s="78"/>
      <c r="P29" s="64"/>
      <c r="Q29" s="64"/>
      <c r="R29" s="129"/>
    </row>
    <row r="30" spans="1:18" s="40" customFormat="1" ht="18" x14ac:dyDescent="0.3">
      <c r="A30" s="81">
        <v>1476796</v>
      </c>
      <c r="B30" s="82">
        <v>4</v>
      </c>
      <c r="C30" s="82" t="s">
        <v>2</v>
      </c>
      <c r="D30" s="83">
        <v>202.48</v>
      </c>
      <c r="E30" s="83">
        <v>3</v>
      </c>
      <c r="F30" s="83" t="s">
        <v>140</v>
      </c>
      <c r="G30" s="83" t="s">
        <v>140</v>
      </c>
      <c r="H30" s="83">
        <v>16</v>
      </c>
      <c r="I30" s="83" t="s">
        <v>140</v>
      </c>
      <c r="J30" s="83">
        <v>26.5</v>
      </c>
      <c r="K30" s="119" t="s">
        <v>62</v>
      </c>
      <c r="L30" s="119" t="s">
        <v>63</v>
      </c>
      <c r="M30" s="119" t="s">
        <v>100</v>
      </c>
      <c r="N30" s="82" t="s">
        <v>168</v>
      </c>
      <c r="O30" s="82"/>
      <c r="P30" s="85" t="s">
        <v>8</v>
      </c>
      <c r="Q30" s="82" t="s">
        <v>127</v>
      </c>
      <c r="R30" s="126" t="s">
        <v>139</v>
      </c>
    </row>
    <row r="31" spans="1:18" s="40" customFormat="1" ht="18" x14ac:dyDescent="0.3">
      <c r="A31" s="77"/>
      <c r="B31" s="78"/>
      <c r="C31" s="78"/>
      <c r="D31" s="79"/>
      <c r="E31" s="79"/>
      <c r="F31" s="79"/>
      <c r="G31" s="79"/>
      <c r="H31" s="79"/>
      <c r="I31" s="79"/>
      <c r="J31" s="79"/>
      <c r="K31" s="121"/>
      <c r="L31" s="121" t="s">
        <v>205</v>
      </c>
      <c r="M31" s="117"/>
      <c r="N31" s="78"/>
      <c r="O31" s="78"/>
      <c r="P31" s="64"/>
      <c r="Q31" s="64"/>
      <c r="R31" s="129"/>
    </row>
    <row r="32" spans="1:18" s="40" customFormat="1" ht="18" x14ac:dyDescent="0.3">
      <c r="A32" s="74">
        <v>1511121</v>
      </c>
      <c r="B32" s="75">
        <v>1</v>
      </c>
      <c r="C32" s="75" t="s">
        <v>1</v>
      </c>
      <c r="D32" s="76">
        <v>163.64160000000001</v>
      </c>
      <c r="E32" s="76">
        <v>3</v>
      </c>
      <c r="F32" s="76">
        <v>1.75</v>
      </c>
      <c r="G32" s="76" t="s">
        <v>140</v>
      </c>
      <c r="H32" s="76">
        <v>8</v>
      </c>
      <c r="I32" s="76" t="s">
        <v>140</v>
      </c>
      <c r="J32" s="76">
        <v>18.5</v>
      </c>
      <c r="K32" s="116" t="s">
        <v>62</v>
      </c>
      <c r="L32" s="116" t="s">
        <v>169</v>
      </c>
      <c r="M32" s="116" t="s">
        <v>102</v>
      </c>
      <c r="N32" s="75" t="s">
        <v>205</v>
      </c>
      <c r="O32" s="75"/>
      <c r="P32" s="66" t="s">
        <v>8</v>
      </c>
      <c r="Q32" s="75" t="s">
        <v>120</v>
      </c>
      <c r="R32" s="114" t="s">
        <v>139</v>
      </c>
    </row>
    <row r="33" spans="1:18" s="40" customFormat="1" ht="18" x14ac:dyDescent="0.3">
      <c r="A33" s="81">
        <v>1474683</v>
      </c>
      <c r="B33" s="82">
        <v>2</v>
      </c>
      <c r="C33" s="82" t="s">
        <v>2</v>
      </c>
      <c r="D33" s="83">
        <v>57.810499999999998</v>
      </c>
      <c r="E33" s="83">
        <v>3</v>
      </c>
      <c r="F33" s="83" t="s">
        <v>140</v>
      </c>
      <c r="G33" s="83" t="s">
        <v>140</v>
      </c>
      <c r="H33" s="83">
        <v>15.1875</v>
      </c>
      <c r="I33" s="83" t="s">
        <v>140</v>
      </c>
      <c r="J33" s="83">
        <v>25.1875</v>
      </c>
      <c r="K33" s="118" t="s">
        <v>64</v>
      </c>
      <c r="L33" s="119" t="s">
        <v>170</v>
      </c>
      <c r="M33" s="119" t="s">
        <v>102</v>
      </c>
      <c r="N33" s="82" t="s">
        <v>205</v>
      </c>
      <c r="O33" s="82"/>
      <c r="P33" s="85" t="s">
        <v>8</v>
      </c>
      <c r="Q33" s="82" t="s">
        <v>124</v>
      </c>
      <c r="R33" s="126" t="s">
        <v>139</v>
      </c>
    </row>
    <row r="34" spans="1:18" s="40" customFormat="1" ht="18" x14ac:dyDescent="0.3">
      <c r="A34" s="81">
        <v>1525375</v>
      </c>
      <c r="B34" s="82">
        <v>2</v>
      </c>
      <c r="C34" s="82" t="s">
        <v>2</v>
      </c>
      <c r="D34" s="83">
        <v>29.29</v>
      </c>
      <c r="E34" s="83">
        <v>3</v>
      </c>
      <c r="F34" s="83" t="s">
        <v>140</v>
      </c>
      <c r="G34" s="83" t="s">
        <v>140</v>
      </c>
      <c r="H34" s="83">
        <v>15.19</v>
      </c>
      <c r="I34" s="83" t="s">
        <v>140</v>
      </c>
      <c r="J34" s="83">
        <v>25.19</v>
      </c>
      <c r="K34" s="118" t="s">
        <v>64</v>
      </c>
      <c r="L34" s="119" t="s">
        <v>170</v>
      </c>
      <c r="M34" s="119" t="s">
        <v>102</v>
      </c>
      <c r="N34" s="82" t="s">
        <v>205</v>
      </c>
      <c r="O34" s="82"/>
      <c r="P34" s="85" t="s">
        <v>8</v>
      </c>
      <c r="Q34" s="82" t="s">
        <v>124</v>
      </c>
      <c r="R34" s="126" t="s">
        <v>139</v>
      </c>
    </row>
    <row r="35" spans="1:18" s="40" customFormat="1" ht="18" x14ac:dyDescent="0.3">
      <c r="A35" s="81">
        <v>1525064</v>
      </c>
      <c r="B35" s="82">
        <v>2</v>
      </c>
      <c r="C35" s="82" t="s">
        <v>2</v>
      </c>
      <c r="D35" s="83">
        <v>49.079099999999997</v>
      </c>
      <c r="E35" s="83">
        <v>3</v>
      </c>
      <c r="F35" s="83">
        <v>1.75</v>
      </c>
      <c r="G35" s="83" t="s">
        <v>140</v>
      </c>
      <c r="H35" s="83">
        <v>15.19</v>
      </c>
      <c r="I35" s="83" t="s">
        <v>140</v>
      </c>
      <c r="J35" s="83">
        <v>25.19</v>
      </c>
      <c r="K35" s="118" t="s">
        <v>64</v>
      </c>
      <c r="L35" s="119" t="s">
        <v>170</v>
      </c>
      <c r="M35" s="119" t="s">
        <v>102</v>
      </c>
      <c r="N35" s="82" t="s">
        <v>205</v>
      </c>
      <c r="O35" s="82"/>
      <c r="P35" s="85" t="s">
        <v>8</v>
      </c>
      <c r="Q35" s="82" t="s">
        <v>124</v>
      </c>
      <c r="R35" s="126" t="s">
        <v>139</v>
      </c>
    </row>
    <row r="36" spans="1:18" s="40" customFormat="1" ht="18" x14ac:dyDescent="0.3">
      <c r="A36" s="74">
        <v>1511116</v>
      </c>
      <c r="B36" s="75">
        <v>1</v>
      </c>
      <c r="C36" s="75" t="s">
        <v>1</v>
      </c>
      <c r="D36" s="76">
        <v>163.64160000000001</v>
      </c>
      <c r="E36" s="76">
        <v>3</v>
      </c>
      <c r="F36" s="76">
        <v>1.75</v>
      </c>
      <c r="G36" s="76" t="s">
        <v>140</v>
      </c>
      <c r="H36" s="76">
        <v>8</v>
      </c>
      <c r="I36" s="76" t="s">
        <v>140</v>
      </c>
      <c r="J36" s="76">
        <v>18</v>
      </c>
      <c r="K36" s="122" t="s">
        <v>64</v>
      </c>
      <c r="L36" s="116" t="s">
        <v>169</v>
      </c>
      <c r="M36" s="116" t="s">
        <v>102</v>
      </c>
      <c r="N36" s="75" t="s">
        <v>205</v>
      </c>
      <c r="O36" s="75"/>
      <c r="P36" s="66" t="s">
        <v>8</v>
      </c>
      <c r="Q36" s="75" t="s">
        <v>120</v>
      </c>
      <c r="R36" s="114" t="s">
        <v>139</v>
      </c>
    </row>
    <row r="37" spans="1:18" s="40" customFormat="1" ht="18" x14ac:dyDescent="0.3">
      <c r="A37" s="81">
        <v>1476475</v>
      </c>
      <c r="B37" s="82">
        <v>2</v>
      </c>
      <c r="C37" s="82" t="s">
        <v>2</v>
      </c>
      <c r="D37" s="83">
        <v>163.64160000000001</v>
      </c>
      <c r="E37" s="83">
        <v>3</v>
      </c>
      <c r="F37" s="83">
        <v>1.75</v>
      </c>
      <c r="G37" s="83" t="s">
        <v>140</v>
      </c>
      <c r="H37" s="83">
        <v>14.112500000000001</v>
      </c>
      <c r="I37" s="83" t="s">
        <v>140</v>
      </c>
      <c r="J37" s="83">
        <v>24.612500000000001</v>
      </c>
      <c r="K37" s="119" t="s">
        <v>62</v>
      </c>
      <c r="L37" s="119" t="s">
        <v>169</v>
      </c>
      <c r="M37" s="119" t="s">
        <v>102</v>
      </c>
      <c r="N37" s="82" t="s">
        <v>205</v>
      </c>
      <c r="O37" s="82"/>
      <c r="P37" s="85" t="s">
        <v>8</v>
      </c>
      <c r="Q37" s="82" t="s">
        <v>125</v>
      </c>
      <c r="R37" s="126" t="s">
        <v>139</v>
      </c>
    </row>
    <row r="38" spans="1:18" s="40" customFormat="1" ht="18" x14ac:dyDescent="0.3">
      <c r="A38" s="74">
        <v>1473844</v>
      </c>
      <c r="B38" s="75">
        <v>1</v>
      </c>
      <c r="C38" s="75" t="s">
        <v>1</v>
      </c>
      <c r="D38" s="76">
        <v>163.64160000000001</v>
      </c>
      <c r="E38" s="76">
        <v>3</v>
      </c>
      <c r="F38" s="76">
        <v>1.75</v>
      </c>
      <c r="G38" s="76" t="s">
        <v>140</v>
      </c>
      <c r="H38" s="76">
        <v>8</v>
      </c>
      <c r="I38" s="76" t="s">
        <v>140</v>
      </c>
      <c r="J38" s="76">
        <v>18.5</v>
      </c>
      <c r="K38" s="116" t="s">
        <v>62</v>
      </c>
      <c r="L38" s="116" t="s">
        <v>169</v>
      </c>
      <c r="M38" s="116" t="s">
        <v>102</v>
      </c>
      <c r="N38" s="75" t="s">
        <v>205</v>
      </c>
      <c r="O38" s="75"/>
      <c r="P38" s="66" t="s">
        <v>8</v>
      </c>
      <c r="Q38" s="75" t="s">
        <v>120</v>
      </c>
      <c r="R38" s="114" t="s">
        <v>139</v>
      </c>
    </row>
    <row r="39" spans="1:18" s="40" customFormat="1" ht="18" x14ac:dyDescent="0.3">
      <c r="A39" s="81">
        <v>1474053</v>
      </c>
      <c r="B39" s="82">
        <v>2</v>
      </c>
      <c r="C39" s="82" t="s">
        <v>2</v>
      </c>
      <c r="D39" s="83">
        <v>83.673000000000002</v>
      </c>
      <c r="E39" s="83">
        <v>3</v>
      </c>
      <c r="F39" s="83" t="s">
        <v>140</v>
      </c>
      <c r="G39" s="83" t="s">
        <v>140</v>
      </c>
      <c r="H39" s="83">
        <v>10.4</v>
      </c>
      <c r="I39" s="83" t="s">
        <v>140</v>
      </c>
      <c r="J39" s="83">
        <v>20.399999999999999</v>
      </c>
      <c r="K39" s="118" t="s">
        <v>64</v>
      </c>
      <c r="L39" s="119" t="s">
        <v>213</v>
      </c>
      <c r="M39" s="119" t="s">
        <v>102</v>
      </c>
      <c r="N39" s="82" t="s">
        <v>205</v>
      </c>
      <c r="O39" s="82"/>
      <c r="P39" s="85" t="s">
        <v>8</v>
      </c>
      <c r="Q39" s="82" t="s">
        <v>124</v>
      </c>
      <c r="R39" s="126" t="s">
        <v>139</v>
      </c>
    </row>
    <row r="40" spans="1:18" s="40" customFormat="1" ht="18" x14ac:dyDescent="0.3">
      <c r="A40" s="81">
        <v>1525061</v>
      </c>
      <c r="B40" s="82">
        <v>2</v>
      </c>
      <c r="C40" s="82" t="s">
        <v>2</v>
      </c>
      <c r="D40" s="83">
        <v>39.2776</v>
      </c>
      <c r="E40" s="83">
        <v>3</v>
      </c>
      <c r="F40" s="83">
        <v>1.75</v>
      </c>
      <c r="G40" s="83" t="s">
        <v>140</v>
      </c>
      <c r="H40" s="83">
        <v>10.4</v>
      </c>
      <c r="I40" s="83" t="s">
        <v>140</v>
      </c>
      <c r="J40" s="83">
        <v>20.3993</v>
      </c>
      <c r="K40" s="118" t="s">
        <v>64</v>
      </c>
      <c r="L40" s="119" t="s">
        <v>213</v>
      </c>
      <c r="M40" s="119" t="s">
        <v>102</v>
      </c>
      <c r="N40" s="82" t="s">
        <v>205</v>
      </c>
      <c r="O40" s="82"/>
      <c r="P40" s="85" t="s">
        <v>8</v>
      </c>
      <c r="Q40" s="82" t="s">
        <v>124</v>
      </c>
      <c r="R40" s="126" t="s">
        <v>139</v>
      </c>
    </row>
    <row r="41" spans="1:18" s="40" customFormat="1" ht="18" x14ac:dyDescent="0.3">
      <c r="A41" s="74">
        <v>1473783</v>
      </c>
      <c r="B41" s="75">
        <v>1</v>
      </c>
      <c r="C41" s="75" t="s">
        <v>1</v>
      </c>
      <c r="D41" s="76">
        <v>163.64160000000001</v>
      </c>
      <c r="E41" s="76">
        <v>3</v>
      </c>
      <c r="F41" s="76">
        <v>1.75</v>
      </c>
      <c r="G41" s="76" t="s">
        <v>140</v>
      </c>
      <c r="H41" s="76">
        <v>8</v>
      </c>
      <c r="I41" s="76" t="s">
        <v>140</v>
      </c>
      <c r="J41" s="76">
        <v>18</v>
      </c>
      <c r="K41" s="122" t="s">
        <v>64</v>
      </c>
      <c r="L41" s="116" t="s">
        <v>169</v>
      </c>
      <c r="M41" s="116" t="s">
        <v>102</v>
      </c>
      <c r="N41" s="75" t="s">
        <v>205</v>
      </c>
      <c r="O41" s="75"/>
      <c r="P41" s="66" t="s">
        <v>8</v>
      </c>
      <c r="Q41" s="75" t="s">
        <v>120</v>
      </c>
      <c r="R41" s="114" t="s">
        <v>139</v>
      </c>
    </row>
    <row r="42" spans="1:18" s="40" customFormat="1" ht="18" x14ac:dyDescent="0.3">
      <c r="A42" s="81">
        <v>1473780</v>
      </c>
      <c r="B42" s="82">
        <v>17</v>
      </c>
      <c r="C42" s="82" t="s">
        <v>2</v>
      </c>
      <c r="D42" s="83">
        <v>163.64160000000001</v>
      </c>
      <c r="E42" s="83">
        <v>3</v>
      </c>
      <c r="F42" s="83">
        <v>1.75</v>
      </c>
      <c r="G42" s="83" t="s">
        <v>140</v>
      </c>
      <c r="H42" s="83">
        <v>16</v>
      </c>
      <c r="I42" s="83" t="s">
        <v>140</v>
      </c>
      <c r="J42" s="83">
        <v>26.5</v>
      </c>
      <c r="K42" s="119" t="s">
        <v>62</v>
      </c>
      <c r="L42" s="119" t="s">
        <v>169</v>
      </c>
      <c r="M42" s="119" t="s">
        <v>102</v>
      </c>
      <c r="N42" s="82" t="s">
        <v>205</v>
      </c>
      <c r="O42" s="82"/>
      <c r="P42" s="85" t="s">
        <v>8</v>
      </c>
      <c r="Q42" s="82" t="s">
        <v>125</v>
      </c>
      <c r="R42" s="126" t="s">
        <v>139</v>
      </c>
    </row>
    <row r="43" spans="1:18" s="40" customFormat="1" ht="18" x14ac:dyDescent="0.3">
      <c r="A43" s="74">
        <v>1473777</v>
      </c>
      <c r="B43" s="75">
        <v>1</v>
      </c>
      <c r="C43" s="75" t="s">
        <v>1</v>
      </c>
      <c r="D43" s="76">
        <v>163.64160000000001</v>
      </c>
      <c r="E43" s="76">
        <v>3.0165999999999999</v>
      </c>
      <c r="F43" s="76">
        <v>1.75</v>
      </c>
      <c r="G43" s="76" t="s">
        <v>140</v>
      </c>
      <c r="H43" s="76">
        <v>9</v>
      </c>
      <c r="I43" s="76">
        <v>9</v>
      </c>
      <c r="J43" s="76">
        <v>28.5</v>
      </c>
      <c r="K43" s="122" t="s">
        <v>155</v>
      </c>
      <c r="L43" s="116" t="s">
        <v>171</v>
      </c>
      <c r="M43" s="116" t="s">
        <v>101</v>
      </c>
      <c r="N43" s="75" t="s">
        <v>205</v>
      </c>
      <c r="O43" s="75"/>
      <c r="P43" s="66" t="s">
        <v>8</v>
      </c>
      <c r="Q43" s="75" t="s">
        <v>120</v>
      </c>
      <c r="R43" s="114" t="s">
        <v>139</v>
      </c>
    </row>
    <row r="44" spans="1:18" s="40" customFormat="1" ht="18" x14ac:dyDescent="0.3">
      <c r="A44" s="77"/>
      <c r="B44" s="78"/>
      <c r="C44" s="78"/>
      <c r="D44" s="79"/>
      <c r="E44" s="79"/>
      <c r="F44" s="79"/>
      <c r="G44" s="79"/>
      <c r="H44" s="79"/>
      <c r="I44" s="79"/>
      <c r="J44" s="79"/>
      <c r="K44" s="117"/>
      <c r="L44" s="121" t="s">
        <v>206</v>
      </c>
      <c r="M44" s="117"/>
      <c r="N44" s="78"/>
      <c r="O44" s="78"/>
      <c r="P44" s="64"/>
      <c r="Q44" s="64"/>
      <c r="R44" s="129"/>
    </row>
    <row r="45" spans="1:18" s="40" customFormat="1" ht="18" x14ac:dyDescent="0.3">
      <c r="A45" s="74">
        <v>1473777</v>
      </c>
      <c r="B45" s="75">
        <v>1</v>
      </c>
      <c r="C45" s="75" t="s">
        <v>1</v>
      </c>
      <c r="D45" s="76">
        <v>163.64160000000001</v>
      </c>
      <c r="E45" s="76">
        <v>3.0165999999999999</v>
      </c>
      <c r="F45" s="76">
        <v>1.75</v>
      </c>
      <c r="G45" s="76" t="s">
        <v>140</v>
      </c>
      <c r="H45" s="76">
        <v>9</v>
      </c>
      <c r="I45" s="76">
        <v>9</v>
      </c>
      <c r="J45" s="76">
        <v>28.5</v>
      </c>
      <c r="K45" s="122" t="s">
        <v>155</v>
      </c>
      <c r="L45" s="116" t="s">
        <v>177</v>
      </c>
      <c r="M45" s="116" t="s">
        <v>101</v>
      </c>
      <c r="N45" s="75" t="s">
        <v>206</v>
      </c>
      <c r="O45" s="75"/>
      <c r="P45" s="66" t="s">
        <v>8</v>
      </c>
      <c r="Q45" s="75" t="s">
        <v>120</v>
      </c>
      <c r="R45" s="114" t="s">
        <v>139</v>
      </c>
    </row>
    <row r="46" spans="1:18" s="40" customFormat="1" ht="18" x14ac:dyDescent="0.3">
      <c r="A46" s="81">
        <v>1473792</v>
      </c>
      <c r="B46" s="82">
        <v>1</v>
      </c>
      <c r="C46" s="82" t="s">
        <v>2</v>
      </c>
      <c r="D46" s="83">
        <v>163.64160000000001</v>
      </c>
      <c r="E46" s="83">
        <v>3</v>
      </c>
      <c r="F46" s="83">
        <v>1.75</v>
      </c>
      <c r="G46" s="83" t="s">
        <v>140</v>
      </c>
      <c r="H46" s="83">
        <v>14.8005</v>
      </c>
      <c r="I46" s="83" t="s">
        <v>140</v>
      </c>
      <c r="J46" s="83">
        <v>24.8005</v>
      </c>
      <c r="K46" s="118" t="s">
        <v>64</v>
      </c>
      <c r="L46" s="119" t="s">
        <v>169</v>
      </c>
      <c r="M46" s="119" t="s">
        <v>102</v>
      </c>
      <c r="N46" s="82" t="s">
        <v>206</v>
      </c>
      <c r="O46" s="82"/>
      <c r="P46" s="85" t="s">
        <v>8</v>
      </c>
      <c r="Q46" s="82" t="s">
        <v>125</v>
      </c>
      <c r="R46" s="126" t="s">
        <v>139</v>
      </c>
    </row>
    <row r="47" spans="1:18" s="40" customFormat="1" ht="18" x14ac:dyDescent="0.3">
      <c r="A47" s="81">
        <v>1473780</v>
      </c>
      <c r="B47" s="82">
        <v>1</v>
      </c>
      <c r="C47" s="82" t="s">
        <v>2</v>
      </c>
      <c r="D47" s="83">
        <v>163.64160000000001</v>
      </c>
      <c r="E47" s="83">
        <v>3</v>
      </c>
      <c r="F47" s="83">
        <v>1.75</v>
      </c>
      <c r="G47" s="83" t="s">
        <v>140</v>
      </c>
      <c r="H47" s="83">
        <v>16</v>
      </c>
      <c r="I47" s="83" t="s">
        <v>140</v>
      </c>
      <c r="J47" s="83">
        <v>26.5</v>
      </c>
      <c r="K47" s="119" t="s">
        <v>62</v>
      </c>
      <c r="L47" s="119" t="s">
        <v>169</v>
      </c>
      <c r="M47" s="119" t="s">
        <v>102</v>
      </c>
      <c r="N47" s="82" t="s">
        <v>206</v>
      </c>
      <c r="O47" s="82"/>
      <c r="P47" s="85" t="s">
        <v>8</v>
      </c>
      <c r="Q47" s="82" t="s">
        <v>125</v>
      </c>
      <c r="R47" s="126" t="s">
        <v>139</v>
      </c>
    </row>
    <row r="48" spans="1:18" s="40" customFormat="1" ht="18" x14ac:dyDescent="0.3">
      <c r="A48" s="74">
        <v>1473844</v>
      </c>
      <c r="B48" s="75">
        <v>1</v>
      </c>
      <c r="C48" s="75" t="s">
        <v>1</v>
      </c>
      <c r="D48" s="76">
        <v>163.64160000000001</v>
      </c>
      <c r="E48" s="76">
        <v>3</v>
      </c>
      <c r="F48" s="76">
        <v>1.75</v>
      </c>
      <c r="G48" s="76" t="s">
        <v>140</v>
      </c>
      <c r="H48" s="76">
        <v>8</v>
      </c>
      <c r="I48" s="76" t="s">
        <v>140</v>
      </c>
      <c r="J48" s="76">
        <v>18.5</v>
      </c>
      <c r="K48" s="116" t="s">
        <v>62</v>
      </c>
      <c r="L48" s="116" t="s">
        <v>169</v>
      </c>
      <c r="M48" s="116" t="s">
        <v>102</v>
      </c>
      <c r="N48" s="75" t="s">
        <v>206</v>
      </c>
      <c r="O48" s="75"/>
      <c r="P48" s="66" t="s">
        <v>8</v>
      </c>
      <c r="Q48" s="75" t="s">
        <v>120</v>
      </c>
      <c r="R48" s="114" t="s">
        <v>139</v>
      </c>
    </row>
    <row r="49" spans="1:18" s="40" customFormat="1" ht="18" x14ac:dyDescent="0.3">
      <c r="A49" s="81">
        <v>1474053</v>
      </c>
      <c r="B49" s="82">
        <v>2</v>
      </c>
      <c r="C49" s="82" t="s">
        <v>2</v>
      </c>
      <c r="D49" s="83">
        <v>83.673000000000002</v>
      </c>
      <c r="E49" s="83">
        <v>3</v>
      </c>
      <c r="F49" s="83" t="s">
        <v>140</v>
      </c>
      <c r="G49" s="83" t="s">
        <v>140</v>
      </c>
      <c r="H49" s="83">
        <v>10.4</v>
      </c>
      <c r="I49" s="83" t="s">
        <v>140</v>
      </c>
      <c r="J49" s="83">
        <v>20.399999999999999</v>
      </c>
      <c r="K49" s="118" t="s">
        <v>64</v>
      </c>
      <c r="L49" s="119" t="s">
        <v>213</v>
      </c>
      <c r="M49" s="119" t="s">
        <v>102</v>
      </c>
      <c r="N49" s="82" t="s">
        <v>206</v>
      </c>
      <c r="O49" s="82"/>
      <c r="P49" s="85" t="s">
        <v>8</v>
      </c>
      <c r="Q49" s="82" t="s">
        <v>124</v>
      </c>
      <c r="R49" s="126" t="s">
        <v>139</v>
      </c>
    </row>
    <row r="50" spans="1:18" s="40" customFormat="1" ht="18" x14ac:dyDescent="0.3">
      <c r="A50" s="81">
        <v>1525061</v>
      </c>
      <c r="B50" s="82">
        <v>2</v>
      </c>
      <c r="C50" s="82" t="s">
        <v>2</v>
      </c>
      <c r="D50" s="83">
        <v>39.2776</v>
      </c>
      <c r="E50" s="83">
        <v>3</v>
      </c>
      <c r="F50" s="83">
        <v>1.75</v>
      </c>
      <c r="G50" s="83" t="s">
        <v>140</v>
      </c>
      <c r="H50" s="83">
        <v>10.4</v>
      </c>
      <c r="I50" s="83" t="s">
        <v>140</v>
      </c>
      <c r="J50" s="83">
        <v>20.3993</v>
      </c>
      <c r="K50" s="118" t="s">
        <v>64</v>
      </c>
      <c r="L50" s="119" t="s">
        <v>213</v>
      </c>
      <c r="M50" s="119" t="s">
        <v>102</v>
      </c>
      <c r="N50" s="82" t="s">
        <v>206</v>
      </c>
      <c r="O50" s="82"/>
      <c r="P50" s="85" t="s">
        <v>8</v>
      </c>
      <c r="Q50" s="82" t="s">
        <v>124</v>
      </c>
      <c r="R50" s="126" t="s">
        <v>139</v>
      </c>
    </row>
    <row r="51" spans="1:18" s="40" customFormat="1" ht="18" x14ac:dyDescent="0.3">
      <c r="A51" s="74">
        <v>1473783</v>
      </c>
      <c r="B51" s="75">
        <v>1</v>
      </c>
      <c r="C51" s="75" t="s">
        <v>1</v>
      </c>
      <c r="D51" s="76">
        <v>163.64160000000001</v>
      </c>
      <c r="E51" s="76">
        <v>3</v>
      </c>
      <c r="F51" s="76">
        <v>1.75</v>
      </c>
      <c r="G51" s="76" t="s">
        <v>140</v>
      </c>
      <c r="H51" s="76">
        <v>8</v>
      </c>
      <c r="I51" s="76" t="s">
        <v>140</v>
      </c>
      <c r="J51" s="76">
        <v>18</v>
      </c>
      <c r="K51" s="122" t="s">
        <v>64</v>
      </c>
      <c r="L51" s="116" t="s">
        <v>169</v>
      </c>
      <c r="M51" s="116" t="s">
        <v>102</v>
      </c>
      <c r="N51" s="75" t="s">
        <v>206</v>
      </c>
      <c r="O51" s="75"/>
      <c r="P51" s="66" t="s">
        <v>8</v>
      </c>
      <c r="Q51" s="75" t="s">
        <v>120</v>
      </c>
      <c r="R51" s="114" t="s">
        <v>139</v>
      </c>
    </row>
    <row r="52" spans="1:18" s="40" customFormat="1" ht="18" x14ac:dyDescent="0.3">
      <c r="A52" s="81">
        <v>1480187</v>
      </c>
      <c r="B52" s="82">
        <v>1</v>
      </c>
      <c r="C52" s="82" t="s">
        <v>2</v>
      </c>
      <c r="D52" s="83">
        <v>163.64160000000001</v>
      </c>
      <c r="E52" s="83">
        <v>3</v>
      </c>
      <c r="F52" s="83">
        <v>1.75</v>
      </c>
      <c r="G52" s="83" t="s">
        <v>140</v>
      </c>
      <c r="H52" s="83">
        <v>7.9995000000000003</v>
      </c>
      <c r="I52" s="83" t="s">
        <v>140</v>
      </c>
      <c r="J52" s="83">
        <v>18.499500000000001</v>
      </c>
      <c r="K52" s="119" t="s">
        <v>62</v>
      </c>
      <c r="L52" s="119" t="s">
        <v>169</v>
      </c>
      <c r="M52" s="119" t="s">
        <v>102</v>
      </c>
      <c r="N52" s="82" t="s">
        <v>206</v>
      </c>
      <c r="O52" s="82"/>
      <c r="P52" s="85" t="s">
        <v>8</v>
      </c>
      <c r="Q52" s="82" t="s">
        <v>125</v>
      </c>
      <c r="R52" s="126" t="s">
        <v>139</v>
      </c>
    </row>
    <row r="53" spans="1:18" s="40" customFormat="1" ht="18" x14ac:dyDescent="0.3">
      <c r="A53" s="81">
        <v>1473780</v>
      </c>
      <c r="B53" s="82">
        <v>15</v>
      </c>
      <c r="C53" s="82" t="s">
        <v>2</v>
      </c>
      <c r="D53" s="83">
        <v>163.64160000000001</v>
      </c>
      <c r="E53" s="83">
        <v>3</v>
      </c>
      <c r="F53" s="83">
        <v>1.75</v>
      </c>
      <c r="G53" s="83" t="s">
        <v>140</v>
      </c>
      <c r="H53" s="83">
        <v>16</v>
      </c>
      <c r="I53" s="83" t="s">
        <v>140</v>
      </c>
      <c r="J53" s="83">
        <v>26.5</v>
      </c>
      <c r="K53" s="119" t="s">
        <v>62</v>
      </c>
      <c r="L53" s="119" t="s">
        <v>169</v>
      </c>
      <c r="M53" s="119" t="s">
        <v>102</v>
      </c>
      <c r="N53" s="82" t="s">
        <v>206</v>
      </c>
      <c r="O53" s="82"/>
      <c r="P53" s="85" t="s">
        <v>8</v>
      </c>
      <c r="Q53" s="82" t="s">
        <v>125</v>
      </c>
      <c r="R53" s="126" t="s">
        <v>139</v>
      </c>
    </row>
    <row r="54" spans="1:18" s="40" customFormat="1" ht="18" x14ac:dyDescent="0.3">
      <c r="A54" s="74">
        <v>1473844</v>
      </c>
      <c r="B54" s="75">
        <v>1</v>
      </c>
      <c r="C54" s="75" t="s">
        <v>1</v>
      </c>
      <c r="D54" s="76">
        <v>163.64160000000001</v>
      </c>
      <c r="E54" s="76">
        <v>3</v>
      </c>
      <c r="F54" s="76">
        <v>1.75</v>
      </c>
      <c r="G54" s="76" t="s">
        <v>140</v>
      </c>
      <c r="H54" s="76">
        <v>8</v>
      </c>
      <c r="I54" s="76" t="s">
        <v>140</v>
      </c>
      <c r="J54" s="76">
        <v>18.5</v>
      </c>
      <c r="K54" s="116" t="s">
        <v>62</v>
      </c>
      <c r="L54" s="116" t="s">
        <v>169</v>
      </c>
      <c r="M54" s="116" t="s">
        <v>102</v>
      </c>
      <c r="N54" s="75" t="s">
        <v>206</v>
      </c>
      <c r="O54" s="75"/>
      <c r="P54" s="66" t="s">
        <v>8</v>
      </c>
      <c r="Q54" s="75" t="s">
        <v>120</v>
      </c>
      <c r="R54" s="114" t="s">
        <v>139</v>
      </c>
    </row>
    <row r="55" spans="1:18" s="40" customFormat="1" ht="18" x14ac:dyDescent="0.3">
      <c r="A55" s="81">
        <v>1474053</v>
      </c>
      <c r="B55" s="82">
        <v>2</v>
      </c>
      <c r="C55" s="82" t="s">
        <v>2</v>
      </c>
      <c r="D55" s="83">
        <v>83.673000000000002</v>
      </c>
      <c r="E55" s="83">
        <v>3</v>
      </c>
      <c r="F55" s="83" t="s">
        <v>140</v>
      </c>
      <c r="G55" s="83" t="s">
        <v>140</v>
      </c>
      <c r="H55" s="83">
        <v>10.4</v>
      </c>
      <c r="I55" s="83" t="s">
        <v>140</v>
      </c>
      <c r="J55" s="83">
        <v>20.399999999999999</v>
      </c>
      <c r="K55" s="118" t="s">
        <v>64</v>
      </c>
      <c r="L55" s="119" t="s">
        <v>213</v>
      </c>
      <c r="M55" s="119" t="s">
        <v>102</v>
      </c>
      <c r="N55" s="82" t="s">
        <v>206</v>
      </c>
      <c r="O55" s="82"/>
      <c r="P55" s="85" t="s">
        <v>8</v>
      </c>
      <c r="Q55" s="82" t="s">
        <v>124</v>
      </c>
      <c r="R55" s="126" t="s">
        <v>139</v>
      </c>
    </row>
    <row r="56" spans="1:18" s="40" customFormat="1" ht="18" x14ac:dyDescent="0.3">
      <c r="A56" s="81">
        <v>1525061</v>
      </c>
      <c r="B56" s="82">
        <v>2</v>
      </c>
      <c r="C56" s="82" t="s">
        <v>2</v>
      </c>
      <c r="D56" s="83">
        <v>39.2776</v>
      </c>
      <c r="E56" s="83">
        <v>3</v>
      </c>
      <c r="F56" s="83">
        <v>1.75</v>
      </c>
      <c r="G56" s="83" t="s">
        <v>140</v>
      </c>
      <c r="H56" s="83">
        <v>10.4</v>
      </c>
      <c r="I56" s="83" t="s">
        <v>140</v>
      </c>
      <c r="J56" s="83">
        <v>20.3993</v>
      </c>
      <c r="K56" s="118" t="s">
        <v>64</v>
      </c>
      <c r="L56" s="119" t="s">
        <v>213</v>
      </c>
      <c r="M56" s="119" t="s">
        <v>102</v>
      </c>
      <c r="N56" s="82" t="s">
        <v>206</v>
      </c>
      <c r="O56" s="82"/>
      <c r="P56" s="85" t="s">
        <v>8</v>
      </c>
      <c r="Q56" s="82" t="s">
        <v>124</v>
      </c>
      <c r="R56" s="126" t="s">
        <v>139</v>
      </c>
    </row>
    <row r="57" spans="1:18" s="40" customFormat="1" ht="18" x14ac:dyDescent="0.3">
      <c r="A57" s="74">
        <v>1473783</v>
      </c>
      <c r="B57" s="75">
        <v>1</v>
      </c>
      <c r="C57" s="75" t="s">
        <v>1</v>
      </c>
      <c r="D57" s="76">
        <v>163.64160000000001</v>
      </c>
      <c r="E57" s="76">
        <v>3</v>
      </c>
      <c r="F57" s="76">
        <v>1.75</v>
      </c>
      <c r="G57" s="76" t="s">
        <v>140</v>
      </c>
      <c r="H57" s="76">
        <v>8</v>
      </c>
      <c r="I57" s="76" t="s">
        <v>140</v>
      </c>
      <c r="J57" s="76">
        <v>18</v>
      </c>
      <c r="K57" s="122" t="s">
        <v>64</v>
      </c>
      <c r="L57" s="116" t="s">
        <v>169</v>
      </c>
      <c r="M57" s="116" t="s">
        <v>102</v>
      </c>
      <c r="N57" s="75" t="s">
        <v>206</v>
      </c>
      <c r="O57" s="75"/>
      <c r="P57" s="66" t="s">
        <v>8</v>
      </c>
      <c r="Q57" s="75" t="s">
        <v>120</v>
      </c>
      <c r="R57" s="114" t="s">
        <v>139</v>
      </c>
    </row>
    <row r="58" spans="1:18" s="40" customFormat="1" ht="18" x14ac:dyDescent="0.3">
      <c r="A58" s="81">
        <v>1473780</v>
      </c>
      <c r="B58" s="82">
        <v>2</v>
      </c>
      <c r="C58" s="82" t="s">
        <v>2</v>
      </c>
      <c r="D58" s="83">
        <v>163.64160000000001</v>
      </c>
      <c r="E58" s="83">
        <v>3</v>
      </c>
      <c r="F58" s="83">
        <v>1.75</v>
      </c>
      <c r="G58" s="83" t="s">
        <v>140</v>
      </c>
      <c r="H58" s="83">
        <v>16</v>
      </c>
      <c r="I58" s="83" t="s">
        <v>140</v>
      </c>
      <c r="J58" s="83">
        <v>26.5</v>
      </c>
      <c r="K58" s="119" t="s">
        <v>62</v>
      </c>
      <c r="L58" s="119" t="s">
        <v>169</v>
      </c>
      <c r="M58" s="119" t="s">
        <v>102</v>
      </c>
      <c r="N58" s="82" t="s">
        <v>206</v>
      </c>
      <c r="O58" s="82"/>
      <c r="P58" s="85" t="s">
        <v>8</v>
      </c>
      <c r="Q58" s="82" t="s">
        <v>125</v>
      </c>
      <c r="R58" s="126" t="s">
        <v>139</v>
      </c>
    </row>
    <row r="59" spans="1:18" s="40" customFormat="1" ht="18" x14ac:dyDescent="0.3">
      <c r="A59" s="77"/>
      <c r="B59" s="78"/>
      <c r="C59" s="78"/>
      <c r="D59" s="79"/>
      <c r="E59" s="79"/>
      <c r="F59" s="79"/>
      <c r="G59" s="79"/>
      <c r="H59" s="79"/>
      <c r="I59" s="79"/>
      <c r="J59" s="79"/>
      <c r="K59" s="121"/>
      <c r="L59" s="121" t="s">
        <v>146</v>
      </c>
      <c r="M59" s="117"/>
      <c r="N59" s="78"/>
      <c r="O59" s="78"/>
      <c r="P59" s="64"/>
      <c r="Q59" s="64"/>
      <c r="R59" s="129"/>
    </row>
    <row r="60" spans="1:18" s="40" customFormat="1" ht="18" x14ac:dyDescent="0.3">
      <c r="A60" s="81">
        <v>1473902</v>
      </c>
      <c r="B60" s="82">
        <v>1</v>
      </c>
      <c r="C60" s="82" t="s">
        <v>2</v>
      </c>
      <c r="D60" s="83">
        <v>164.31389999999999</v>
      </c>
      <c r="E60" s="83">
        <v>3</v>
      </c>
      <c r="F60" s="83">
        <v>1.75</v>
      </c>
      <c r="G60" s="83" t="s">
        <v>140</v>
      </c>
      <c r="H60" s="83">
        <v>10.875</v>
      </c>
      <c r="I60" s="83" t="s">
        <v>140</v>
      </c>
      <c r="J60" s="83">
        <v>20.875</v>
      </c>
      <c r="K60" s="118" t="s">
        <v>64</v>
      </c>
      <c r="L60" s="119" t="s">
        <v>103</v>
      </c>
      <c r="M60" s="119" t="s">
        <v>102</v>
      </c>
      <c r="N60" s="82" t="s">
        <v>146</v>
      </c>
      <c r="O60" s="82"/>
      <c r="P60" s="85" t="s">
        <v>8</v>
      </c>
      <c r="Q60" s="82" t="s">
        <v>125</v>
      </c>
      <c r="R60" s="126" t="s">
        <v>139</v>
      </c>
    </row>
    <row r="61" spans="1:18" s="40" customFormat="1" ht="18" x14ac:dyDescent="0.3">
      <c r="A61" s="81">
        <v>1473899</v>
      </c>
      <c r="B61" s="82">
        <v>1</v>
      </c>
      <c r="C61" s="82" t="s">
        <v>2</v>
      </c>
      <c r="D61" s="83">
        <v>165.19200000000001</v>
      </c>
      <c r="E61" s="83">
        <v>3</v>
      </c>
      <c r="F61" s="83">
        <v>1.75</v>
      </c>
      <c r="G61" s="83" t="s">
        <v>140</v>
      </c>
      <c r="H61" s="83">
        <v>10.875</v>
      </c>
      <c r="I61" s="83" t="s">
        <v>140</v>
      </c>
      <c r="J61" s="83">
        <v>21.375</v>
      </c>
      <c r="K61" s="119" t="s">
        <v>62</v>
      </c>
      <c r="L61" s="119" t="s">
        <v>103</v>
      </c>
      <c r="M61" s="119" t="s">
        <v>102</v>
      </c>
      <c r="N61" s="82" t="s">
        <v>146</v>
      </c>
      <c r="O61" s="82"/>
      <c r="P61" s="85" t="s">
        <v>8</v>
      </c>
      <c r="Q61" s="82" t="s">
        <v>125</v>
      </c>
      <c r="R61" s="126" t="s">
        <v>139</v>
      </c>
    </row>
    <row r="62" spans="1:18" s="40" customFormat="1" ht="18" x14ac:dyDescent="0.3">
      <c r="A62" s="74">
        <v>1473893</v>
      </c>
      <c r="B62" s="75">
        <v>1</v>
      </c>
      <c r="C62" s="75" t="s">
        <v>1</v>
      </c>
      <c r="D62" s="76">
        <v>165.7029</v>
      </c>
      <c r="E62" s="76">
        <v>3</v>
      </c>
      <c r="F62" s="76">
        <v>1.75</v>
      </c>
      <c r="G62" s="76" t="s">
        <v>140</v>
      </c>
      <c r="H62" s="76">
        <v>8</v>
      </c>
      <c r="I62" s="76" t="s">
        <v>140</v>
      </c>
      <c r="J62" s="76">
        <v>18.5</v>
      </c>
      <c r="K62" s="116" t="s">
        <v>62</v>
      </c>
      <c r="L62" s="116" t="s">
        <v>103</v>
      </c>
      <c r="M62" s="116" t="s">
        <v>102</v>
      </c>
      <c r="N62" s="75" t="s">
        <v>146</v>
      </c>
      <c r="O62" s="75"/>
      <c r="P62" s="66" t="s">
        <v>8</v>
      </c>
      <c r="Q62" s="75" t="s">
        <v>120</v>
      </c>
      <c r="R62" s="114" t="s">
        <v>139</v>
      </c>
    </row>
    <row r="63" spans="1:18" s="40" customFormat="1" ht="18" x14ac:dyDescent="0.3">
      <c r="A63" s="81">
        <v>1474038</v>
      </c>
      <c r="B63" s="82">
        <v>1</v>
      </c>
      <c r="C63" s="82" t="s">
        <v>2</v>
      </c>
      <c r="D63" s="83">
        <v>60.382800000000003</v>
      </c>
      <c r="E63" s="83">
        <v>3</v>
      </c>
      <c r="F63" s="83" t="s">
        <v>140</v>
      </c>
      <c r="G63" s="83" t="s">
        <v>140</v>
      </c>
      <c r="H63" s="83">
        <v>15.1875</v>
      </c>
      <c r="I63" s="83" t="s">
        <v>140</v>
      </c>
      <c r="J63" s="83">
        <v>25.1875</v>
      </c>
      <c r="K63" s="118" t="s">
        <v>64</v>
      </c>
      <c r="L63" s="119" t="s">
        <v>180</v>
      </c>
      <c r="M63" s="119" t="s">
        <v>102</v>
      </c>
      <c r="N63" s="82" t="s">
        <v>146</v>
      </c>
      <c r="O63" s="82"/>
      <c r="P63" s="85" t="s">
        <v>8</v>
      </c>
      <c r="Q63" s="82" t="s">
        <v>124</v>
      </c>
      <c r="R63" s="126" t="s">
        <v>139</v>
      </c>
    </row>
    <row r="64" spans="1:18" s="40" customFormat="1" ht="18" x14ac:dyDescent="0.3">
      <c r="A64" s="81">
        <v>1474035</v>
      </c>
      <c r="B64" s="82">
        <v>1</v>
      </c>
      <c r="C64" s="82" t="s">
        <v>2</v>
      </c>
      <c r="D64" s="83">
        <v>61.352699999999999</v>
      </c>
      <c r="E64" s="83">
        <v>3</v>
      </c>
      <c r="F64" s="83" t="s">
        <v>140</v>
      </c>
      <c r="G64" s="83" t="s">
        <v>140</v>
      </c>
      <c r="H64" s="83">
        <v>15.1875</v>
      </c>
      <c r="I64" s="83" t="s">
        <v>140</v>
      </c>
      <c r="J64" s="83">
        <v>25.1875</v>
      </c>
      <c r="K64" s="118" t="s">
        <v>64</v>
      </c>
      <c r="L64" s="119" t="s">
        <v>180</v>
      </c>
      <c r="M64" s="119" t="s">
        <v>102</v>
      </c>
      <c r="N64" s="82" t="s">
        <v>146</v>
      </c>
      <c r="O64" s="82"/>
      <c r="P64" s="85" t="s">
        <v>8</v>
      </c>
      <c r="Q64" s="82" t="s">
        <v>124</v>
      </c>
      <c r="R64" s="126" t="s">
        <v>139</v>
      </c>
    </row>
    <row r="65" spans="1:18" s="40" customFormat="1" ht="18" x14ac:dyDescent="0.3">
      <c r="A65" s="81">
        <v>1474657</v>
      </c>
      <c r="B65" s="82">
        <v>2</v>
      </c>
      <c r="C65" s="82" t="s">
        <v>2</v>
      </c>
      <c r="D65" s="83">
        <v>29.294</v>
      </c>
      <c r="E65" s="83">
        <v>3</v>
      </c>
      <c r="F65" s="83" t="s">
        <v>140</v>
      </c>
      <c r="G65" s="83" t="s">
        <v>140</v>
      </c>
      <c r="H65" s="83">
        <v>15.1875</v>
      </c>
      <c r="I65" s="83" t="s">
        <v>140</v>
      </c>
      <c r="J65" s="83">
        <v>25.1875</v>
      </c>
      <c r="K65" s="118" t="s">
        <v>64</v>
      </c>
      <c r="L65" s="119" t="s">
        <v>180</v>
      </c>
      <c r="M65" s="119" t="s">
        <v>102</v>
      </c>
      <c r="N65" s="82" t="s">
        <v>146</v>
      </c>
      <c r="O65" s="82"/>
      <c r="P65" s="85" t="s">
        <v>8</v>
      </c>
      <c r="Q65" s="82" t="s">
        <v>124</v>
      </c>
      <c r="R65" s="126" t="s">
        <v>139</v>
      </c>
    </row>
    <row r="66" spans="1:18" s="40" customFormat="1" ht="18" x14ac:dyDescent="0.3">
      <c r="A66" s="81">
        <v>1474637</v>
      </c>
      <c r="B66" s="82">
        <v>2</v>
      </c>
      <c r="C66" s="82" t="s">
        <v>2</v>
      </c>
      <c r="D66" s="83">
        <v>49.079099999999997</v>
      </c>
      <c r="E66" s="83">
        <v>3</v>
      </c>
      <c r="F66" s="83">
        <v>1.75</v>
      </c>
      <c r="G66" s="83" t="s">
        <v>140</v>
      </c>
      <c r="H66" s="83">
        <v>15.1875</v>
      </c>
      <c r="I66" s="83" t="s">
        <v>140</v>
      </c>
      <c r="J66" s="83">
        <v>25.1875</v>
      </c>
      <c r="K66" s="118" t="s">
        <v>64</v>
      </c>
      <c r="L66" s="119" t="s">
        <v>180</v>
      </c>
      <c r="M66" s="119" t="s">
        <v>102</v>
      </c>
      <c r="N66" s="82" t="s">
        <v>146</v>
      </c>
      <c r="O66" s="82"/>
      <c r="P66" s="85" t="s">
        <v>8</v>
      </c>
      <c r="Q66" s="82" t="s">
        <v>124</v>
      </c>
      <c r="R66" s="126" t="s">
        <v>139</v>
      </c>
    </row>
    <row r="67" spans="1:18" s="40" customFormat="1" ht="18" x14ac:dyDescent="0.3">
      <c r="A67" s="77"/>
      <c r="B67" s="78"/>
      <c r="C67" s="78"/>
      <c r="D67" s="79"/>
      <c r="E67" s="79"/>
      <c r="F67" s="79"/>
      <c r="G67" s="79"/>
      <c r="H67" s="79"/>
      <c r="I67" s="79"/>
      <c r="J67" s="79"/>
      <c r="K67" s="117"/>
      <c r="L67" s="121" t="s">
        <v>147</v>
      </c>
      <c r="M67" s="117"/>
      <c r="N67" s="78"/>
      <c r="O67" s="78"/>
      <c r="P67" s="64"/>
      <c r="Q67" s="64"/>
      <c r="R67" s="129"/>
    </row>
    <row r="68" spans="1:18" s="40" customFormat="1" ht="18" x14ac:dyDescent="0.3">
      <c r="A68" s="74">
        <v>1473890</v>
      </c>
      <c r="B68" s="75">
        <v>1</v>
      </c>
      <c r="C68" s="75" t="s">
        <v>1</v>
      </c>
      <c r="D68" s="76">
        <v>168.6644</v>
      </c>
      <c r="E68" s="76">
        <v>3</v>
      </c>
      <c r="F68" s="76">
        <v>1.75</v>
      </c>
      <c r="G68" s="76" t="s">
        <v>140</v>
      </c>
      <c r="H68" s="76">
        <v>8</v>
      </c>
      <c r="I68" s="76" t="s">
        <v>140</v>
      </c>
      <c r="J68" s="76">
        <v>18.5</v>
      </c>
      <c r="K68" s="116" t="s">
        <v>62</v>
      </c>
      <c r="L68" s="116" t="s">
        <v>183</v>
      </c>
      <c r="M68" s="116" t="s">
        <v>102</v>
      </c>
      <c r="N68" s="75" t="s">
        <v>147</v>
      </c>
      <c r="O68" s="75"/>
      <c r="P68" s="66" t="s">
        <v>8</v>
      </c>
      <c r="Q68" s="75" t="s">
        <v>121</v>
      </c>
      <c r="R68" s="114" t="s">
        <v>139</v>
      </c>
    </row>
    <row r="69" spans="1:18" s="40" customFormat="1" ht="18" x14ac:dyDescent="0.3">
      <c r="A69" s="81">
        <v>1473917</v>
      </c>
      <c r="B69" s="82">
        <v>1</v>
      </c>
      <c r="C69" s="82" t="s">
        <v>2</v>
      </c>
      <c r="D69" s="83">
        <v>56.53</v>
      </c>
      <c r="E69" s="83">
        <v>3</v>
      </c>
      <c r="F69" s="83">
        <v>1.75</v>
      </c>
      <c r="G69" s="83" t="s">
        <v>140</v>
      </c>
      <c r="H69" s="83">
        <v>15.25</v>
      </c>
      <c r="I69" s="83" t="s">
        <v>140</v>
      </c>
      <c r="J69" s="83">
        <v>25.75</v>
      </c>
      <c r="K69" s="119" t="s">
        <v>62</v>
      </c>
      <c r="L69" s="119" t="s">
        <v>184</v>
      </c>
      <c r="M69" s="119" t="s">
        <v>102</v>
      </c>
      <c r="N69" s="82" t="s">
        <v>147</v>
      </c>
      <c r="O69" s="82"/>
      <c r="P69" s="85" t="s">
        <v>8</v>
      </c>
      <c r="Q69" s="82" t="s">
        <v>124</v>
      </c>
      <c r="R69" s="126" t="s">
        <v>139</v>
      </c>
    </row>
    <row r="70" spans="1:18" s="40" customFormat="1" ht="18" x14ac:dyDescent="0.3">
      <c r="A70" s="81">
        <v>1473914</v>
      </c>
      <c r="B70" s="82">
        <v>1</v>
      </c>
      <c r="C70" s="82" t="s">
        <v>2</v>
      </c>
      <c r="D70" s="83">
        <v>57.51</v>
      </c>
      <c r="E70" s="83">
        <v>3</v>
      </c>
      <c r="F70" s="83">
        <v>1.75</v>
      </c>
      <c r="G70" s="83" t="s">
        <v>140</v>
      </c>
      <c r="H70" s="83">
        <v>15.25</v>
      </c>
      <c r="I70" s="83" t="s">
        <v>140</v>
      </c>
      <c r="J70" s="83">
        <v>25.75</v>
      </c>
      <c r="K70" s="119" t="s">
        <v>62</v>
      </c>
      <c r="L70" s="119" t="s">
        <v>184</v>
      </c>
      <c r="M70" s="119" t="s">
        <v>102</v>
      </c>
      <c r="N70" s="82" t="s">
        <v>147</v>
      </c>
      <c r="O70" s="82"/>
      <c r="P70" s="85" t="s">
        <v>8</v>
      </c>
      <c r="Q70" s="82" t="s">
        <v>124</v>
      </c>
      <c r="R70" s="126" t="s">
        <v>139</v>
      </c>
    </row>
    <row r="71" spans="1:18" s="40" customFormat="1" ht="18" x14ac:dyDescent="0.3">
      <c r="A71" s="81">
        <v>1473911</v>
      </c>
      <c r="B71" s="82">
        <v>1</v>
      </c>
      <c r="C71" s="82" t="s">
        <v>2</v>
      </c>
      <c r="D71" s="83">
        <v>58.48</v>
      </c>
      <c r="E71" s="83">
        <v>3</v>
      </c>
      <c r="F71" s="83">
        <v>1.75</v>
      </c>
      <c r="G71" s="83" t="s">
        <v>140</v>
      </c>
      <c r="H71" s="83">
        <v>15.25</v>
      </c>
      <c r="I71" s="83" t="s">
        <v>140</v>
      </c>
      <c r="J71" s="83">
        <v>25.75</v>
      </c>
      <c r="K71" s="119" t="s">
        <v>62</v>
      </c>
      <c r="L71" s="119" t="s">
        <v>184</v>
      </c>
      <c r="M71" s="119" t="s">
        <v>102</v>
      </c>
      <c r="N71" s="82" t="s">
        <v>147</v>
      </c>
      <c r="O71" s="82"/>
      <c r="P71" s="85" t="s">
        <v>8</v>
      </c>
      <c r="Q71" s="82" t="s">
        <v>124</v>
      </c>
      <c r="R71" s="126" t="s">
        <v>139</v>
      </c>
    </row>
    <row r="72" spans="1:18" s="40" customFormat="1" ht="18" x14ac:dyDescent="0.3">
      <c r="A72" s="81">
        <v>1473908</v>
      </c>
      <c r="B72" s="82">
        <v>1</v>
      </c>
      <c r="C72" s="82" t="s">
        <v>2</v>
      </c>
      <c r="D72" s="83">
        <v>59.46</v>
      </c>
      <c r="E72" s="83">
        <v>3</v>
      </c>
      <c r="F72" s="83">
        <v>1.75</v>
      </c>
      <c r="G72" s="83" t="s">
        <v>140</v>
      </c>
      <c r="H72" s="83">
        <v>15.25</v>
      </c>
      <c r="I72" s="83" t="s">
        <v>140</v>
      </c>
      <c r="J72" s="83">
        <v>25.75</v>
      </c>
      <c r="K72" s="119" t="s">
        <v>62</v>
      </c>
      <c r="L72" s="119" t="s">
        <v>184</v>
      </c>
      <c r="M72" s="119" t="s">
        <v>102</v>
      </c>
      <c r="N72" s="82" t="s">
        <v>147</v>
      </c>
      <c r="O72" s="82"/>
      <c r="P72" s="85" t="s">
        <v>8</v>
      </c>
      <c r="Q72" s="82" t="s">
        <v>124</v>
      </c>
      <c r="R72" s="126" t="s">
        <v>139</v>
      </c>
    </row>
    <row r="73" spans="1:18" s="40" customFormat="1" ht="18" x14ac:dyDescent="0.3">
      <c r="A73" s="81">
        <v>1473905</v>
      </c>
      <c r="B73" s="82">
        <v>1</v>
      </c>
      <c r="C73" s="82" t="s">
        <v>2</v>
      </c>
      <c r="D73" s="83">
        <v>60.43</v>
      </c>
      <c r="E73" s="83">
        <v>3</v>
      </c>
      <c r="F73" s="83">
        <v>1.75</v>
      </c>
      <c r="G73" s="83" t="s">
        <v>140</v>
      </c>
      <c r="H73" s="83">
        <v>15.25</v>
      </c>
      <c r="I73" s="83" t="s">
        <v>140</v>
      </c>
      <c r="J73" s="83">
        <v>25.75</v>
      </c>
      <c r="K73" s="119" t="s">
        <v>62</v>
      </c>
      <c r="L73" s="119" t="s">
        <v>184</v>
      </c>
      <c r="M73" s="119" t="s">
        <v>102</v>
      </c>
      <c r="N73" s="82" t="s">
        <v>147</v>
      </c>
      <c r="O73" s="82"/>
      <c r="P73" s="85" t="s">
        <v>8</v>
      </c>
      <c r="Q73" s="82" t="s">
        <v>124</v>
      </c>
      <c r="R73" s="126" t="s">
        <v>139</v>
      </c>
    </row>
    <row r="74" spans="1:18" s="40" customFormat="1" ht="18" x14ac:dyDescent="0.3">
      <c r="A74" s="74">
        <v>1473884</v>
      </c>
      <c r="B74" s="75">
        <v>1</v>
      </c>
      <c r="C74" s="75" t="s">
        <v>1</v>
      </c>
      <c r="D74" s="76">
        <v>174.0446</v>
      </c>
      <c r="E74" s="76">
        <v>3</v>
      </c>
      <c r="F74" s="76">
        <v>1.75</v>
      </c>
      <c r="G74" s="76" t="s">
        <v>140</v>
      </c>
      <c r="H74" s="76">
        <v>8</v>
      </c>
      <c r="I74" s="76" t="s">
        <v>140</v>
      </c>
      <c r="J74" s="76">
        <v>18</v>
      </c>
      <c r="K74" s="122" t="s">
        <v>64</v>
      </c>
      <c r="L74" s="116" t="s">
        <v>183</v>
      </c>
      <c r="M74" s="116" t="s">
        <v>102</v>
      </c>
      <c r="N74" s="75" t="s">
        <v>147</v>
      </c>
      <c r="O74" s="75"/>
      <c r="P74" s="66" t="s">
        <v>8</v>
      </c>
      <c r="Q74" s="75" t="s">
        <v>121</v>
      </c>
      <c r="R74" s="114" t="s">
        <v>139</v>
      </c>
    </row>
    <row r="75" spans="1:18" s="40" customFormat="1" ht="18" x14ac:dyDescent="0.3">
      <c r="A75" s="81">
        <v>1474044</v>
      </c>
      <c r="B75" s="82">
        <v>1</v>
      </c>
      <c r="C75" s="82" t="s">
        <v>2</v>
      </c>
      <c r="D75" s="83">
        <v>69.235399999999998</v>
      </c>
      <c r="E75" s="83">
        <v>3</v>
      </c>
      <c r="F75" s="83" t="s">
        <v>140</v>
      </c>
      <c r="G75" s="83" t="s">
        <v>140</v>
      </c>
      <c r="H75" s="83">
        <v>15.1875</v>
      </c>
      <c r="I75" s="83" t="s">
        <v>140</v>
      </c>
      <c r="J75" s="83">
        <v>25.1875</v>
      </c>
      <c r="K75" s="118" t="s">
        <v>64</v>
      </c>
      <c r="L75" s="119" t="s">
        <v>180</v>
      </c>
      <c r="M75" s="119" t="s">
        <v>102</v>
      </c>
      <c r="N75" s="82" t="s">
        <v>147</v>
      </c>
      <c r="O75" s="82"/>
      <c r="P75" s="85" t="s">
        <v>8</v>
      </c>
      <c r="Q75" s="82" t="s">
        <v>124</v>
      </c>
      <c r="R75" s="126" t="s">
        <v>139</v>
      </c>
    </row>
    <row r="76" spans="1:18" s="40" customFormat="1" ht="18" x14ac:dyDescent="0.3">
      <c r="A76" s="81">
        <v>1474041</v>
      </c>
      <c r="B76" s="82">
        <v>1</v>
      </c>
      <c r="C76" s="82" t="s">
        <v>2</v>
      </c>
      <c r="D76" s="83">
        <v>70.205299999999994</v>
      </c>
      <c r="E76" s="83">
        <v>3</v>
      </c>
      <c r="F76" s="83" t="s">
        <v>140</v>
      </c>
      <c r="G76" s="83">
        <v>23.5</v>
      </c>
      <c r="H76" s="83">
        <v>15.1875</v>
      </c>
      <c r="I76" s="83" t="s">
        <v>140</v>
      </c>
      <c r="J76" s="83">
        <v>25.1875</v>
      </c>
      <c r="K76" s="118" t="s">
        <v>64</v>
      </c>
      <c r="L76" s="119" t="s">
        <v>180</v>
      </c>
      <c r="M76" s="119" t="s">
        <v>102</v>
      </c>
      <c r="N76" s="82" t="s">
        <v>147</v>
      </c>
      <c r="O76" s="82"/>
      <c r="P76" s="85" t="s">
        <v>8</v>
      </c>
      <c r="Q76" s="82" t="s">
        <v>124</v>
      </c>
      <c r="R76" s="126" t="s">
        <v>139</v>
      </c>
    </row>
    <row r="77" spans="1:18" s="40" customFormat="1" ht="18" x14ac:dyDescent="0.3">
      <c r="A77" s="81">
        <v>1474657</v>
      </c>
      <c r="B77" s="82">
        <v>2</v>
      </c>
      <c r="C77" s="82" t="s">
        <v>2</v>
      </c>
      <c r="D77" s="83">
        <v>29.294</v>
      </c>
      <c r="E77" s="83">
        <v>3</v>
      </c>
      <c r="F77" s="83" t="s">
        <v>140</v>
      </c>
      <c r="G77" s="83" t="s">
        <v>140</v>
      </c>
      <c r="H77" s="83">
        <v>15.1875</v>
      </c>
      <c r="I77" s="83" t="s">
        <v>140</v>
      </c>
      <c r="J77" s="83">
        <v>25.1875</v>
      </c>
      <c r="K77" s="118" t="s">
        <v>64</v>
      </c>
      <c r="L77" s="119" t="s">
        <v>180</v>
      </c>
      <c r="M77" s="119" t="s">
        <v>102</v>
      </c>
      <c r="N77" s="82" t="s">
        <v>147</v>
      </c>
      <c r="O77" s="82"/>
      <c r="P77" s="85" t="s">
        <v>8</v>
      </c>
      <c r="Q77" s="82" t="s">
        <v>124</v>
      </c>
      <c r="R77" s="126" t="s">
        <v>139</v>
      </c>
    </row>
    <row r="78" spans="1:18" s="40" customFormat="1" ht="18" x14ac:dyDescent="0.3">
      <c r="A78" s="81">
        <v>1474637</v>
      </c>
      <c r="B78" s="82">
        <v>2</v>
      </c>
      <c r="C78" s="82" t="s">
        <v>2</v>
      </c>
      <c r="D78" s="83">
        <v>49.079099999999997</v>
      </c>
      <c r="E78" s="83">
        <v>3</v>
      </c>
      <c r="F78" s="83">
        <v>1.75</v>
      </c>
      <c r="G78" s="83" t="s">
        <v>140</v>
      </c>
      <c r="H78" s="83">
        <v>15.1875</v>
      </c>
      <c r="I78" s="83" t="s">
        <v>140</v>
      </c>
      <c r="J78" s="83">
        <v>25.1875</v>
      </c>
      <c r="K78" s="118" t="s">
        <v>64</v>
      </c>
      <c r="L78" s="119" t="s">
        <v>185</v>
      </c>
      <c r="M78" s="119" t="s">
        <v>102</v>
      </c>
      <c r="N78" s="82" t="s">
        <v>147</v>
      </c>
      <c r="O78" s="82"/>
      <c r="P78" s="85" t="s">
        <v>8</v>
      </c>
      <c r="Q78" s="82" t="s">
        <v>124</v>
      </c>
      <c r="R78" s="126" t="s">
        <v>139</v>
      </c>
    </row>
    <row r="79" spans="1:18" s="40" customFormat="1" ht="18" x14ac:dyDescent="0.3">
      <c r="A79" s="74">
        <v>1473923</v>
      </c>
      <c r="B79" s="75">
        <v>1</v>
      </c>
      <c r="C79" s="75" t="s">
        <v>1</v>
      </c>
      <c r="D79" s="76">
        <v>177.0061</v>
      </c>
      <c r="E79" s="76">
        <v>3</v>
      </c>
      <c r="F79" s="76">
        <v>1.75</v>
      </c>
      <c r="G79" s="76">
        <v>1</v>
      </c>
      <c r="H79" s="76">
        <v>8</v>
      </c>
      <c r="I79" s="76"/>
      <c r="J79" s="76">
        <v>18</v>
      </c>
      <c r="K79" s="122" t="s">
        <v>64</v>
      </c>
      <c r="L79" s="116" t="s">
        <v>183</v>
      </c>
      <c r="M79" s="116" t="s">
        <v>102</v>
      </c>
      <c r="N79" s="75" t="s">
        <v>147</v>
      </c>
      <c r="O79" s="75"/>
      <c r="P79" s="66" t="s">
        <v>8</v>
      </c>
      <c r="Q79" s="75" t="s">
        <v>121</v>
      </c>
      <c r="R79" s="114" t="s">
        <v>139</v>
      </c>
    </row>
    <row r="80" spans="1:18" s="40" customFormat="1" ht="18" x14ac:dyDescent="0.3">
      <c r="A80" s="77"/>
      <c r="B80" s="78"/>
      <c r="C80" s="78"/>
      <c r="D80" s="79"/>
      <c r="E80" s="79"/>
      <c r="F80" s="79"/>
      <c r="G80" s="79"/>
      <c r="H80" s="79"/>
      <c r="I80" s="79"/>
      <c r="J80" s="79"/>
      <c r="K80" s="121"/>
      <c r="L80" s="121" t="s">
        <v>207</v>
      </c>
      <c r="M80" s="117"/>
      <c r="N80" s="78"/>
      <c r="O80" s="78"/>
      <c r="P80" s="64"/>
      <c r="Q80" s="64"/>
      <c r="R80" s="129"/>
    </row>
    <row r="81" spans="1:18" s="40" customFormat="1" ht="18" x14ac:dyDescent="0.3">
      <c r="A81" s="74">
        <v>1473920</v>
      </c>
      <c r="B81" s="75">
        <v>1</v>
      </c>
      <c r="C81" s="75" t="s">
        <v>1</v>
      </c>
      <c r="D81" s="76">
        <v>177.0061</v>
      </c>
      <c r="E81" s="76">
        <v>3</v>
      </c>
      <c r="F81" s="76">
        <v>1.75</v>
      </c>
      <c r="G81" s="76">
        <v>24.514500000000002</v>
      </c>
      <c r="H81" s="76">
        <v>8</v>
      </c>
      <c r="I81" s="76" t="s">
        <v>140</v>
      </c>
      <c r="J81" s="76">
        <v>18</v>
      </c>
      <c r="K81" s="122" t="s">
        <v>64</v>
      </c>
      <c r="L81" s="116" t="s">
        <v>187</v>
      </c>
      <c r="M81" s="116" t="s">
        <v>102</v>
      </c>
      <c r="N81" s="75" t="s">
        <v>207</v>
      </c>
      <c r="O81" s="75"/>
      <c r="P81" s="66" t="s">
        <v>8</v>
      </c>
      <c r="Q81" s="75" t="s">
        <v>121</v>
      </c>
      <c r="R81" s="114" t="s">
        <v>139</v>
      </c>
    </row>
    <row r="82" spans="1:18" s="40" customFormat="1" ht="18" x14ac:dyDescent="0.3">
      <c r="A82" s="81">
        <v>1473869</v>
      </c>
      <c r="B82" s="82">
        <v>1</v>
      </c>
      <c r="C82" s="82" t="s">
        <v>2</v>
      </c>
      <c r="D82" s="83">
        <v>63.34</v>
      </c>
      <c r="E82" s="83">
        <v>3</v>
      </c>
      <c r="F82" s="83">
        <v>1.75</v>
      </c>
      <c r="G82" s="83">
        <v>23.5</v>
      </c>
      <c r="H82" s="83">
        <v>16</v>
      </c>
      <c r="I82" s="83" t="s">
        <v>140</v>
      </c>
      <c r="J82" s="83">
        <v>26.5</v>
      </c>
      <c r="K82" s="119" t="s">
        <v>62</v>
      </c>
      <c r="L82" s="119" t="s">
        <v>188</v>
      </c>
      <c r="M82" s="119" t="s">
        <v>102</v>
      </c>
      <c r="N82" s="82" t="s">
        <v>207</v>
      </c>
      <c r="O82" s="82"/>
      <c r="P82" s="85" t="s">
        <v>8</v>
      </c>
      <c r="Q82" s="82" t="s">
        <v>124</v>
      </c>
      <c r="R82" s="126" t="s">
        <v>139</v>
      </c>
    </row>
    <row r="83" spans="1:18" s="40" customFormat="1" ht="18" x14ac:dyDescent="0.3">
      <c r="A83" s="81">
        <v>1473866</v>
      </c>
      <c r="B83" s="82">
        <v>1</v>
      </c>
      <c r="C83" s="82" t="s">
        <v>2</v>
      </c>
      <c r="D83" s="83">
        <v>62.32</v>
      </c>
      <c r="E83" s="83">
        <v>3</v>
      </c>
      <c r="F83" s="83">
        <v>1.75</v>
      </c>
      <c r="G83" s="83" t="s">
        <v>140</v>
      </c>
      <c r="H83" s="83">
        <v>16</v>
      </c>
      <c r="I83" s="83" t="s">
        <v>140</v>
      </c>
      <c r="J83" s="83">
        <v>26.5</v>
      </c>
      <c r="K83" s="119" t="s">
        <v>62</v>
      </c>
      <c r="L83" s="119" t="s">
        <v>188</v>
      </c>
      <c r="M83" s="119" t="s">
        <v>102</v>
      </c>
      <c r="N83" s="82" t="s">
        <v>207</v>
      </c>
      <c r="O83" s="82"/>
      <c r="P83" s="85" t="s">
        <v>8</v>
      </c>
      <c r="Q83" s="82" t="s">
        <v>124</v>
      </c>
      <c r="R83" s="126" t="s">
        <v>139</v>
      </c>
    </row>
    <row r="84" spans="1:18" s="40" customFormat="1" ht="18" x14ac:dyDescent="0.3">
      <c r="A84" s="81">
        <v>1473863</v>
      </c>
      <c r="B84" s="82">
        <v>1</v>
      </c>
      <c r="C84" s="82" t="s">
        <v>2</v>
      </c>
      <c r="D84" s="83">
        <v>61.54</v>
      </c>
      <c r="E84" s="83">
        <v>3</v>
      </c>
      <c r="F84" s="83">
        <v>1.75</v>
      </c>
      <c r="G84" s="83" t="s">
        <v>140</v>
      </c>
      <c r="H84" s="83">
        <v>12.25</v>
      </c>
      <c r="I84" s="83" t="s">
        <v>140</v>
      </c>
      <c r="J84" s="83">
        <v>22.75</v>
      </c>
      <c r="K84" s="119" t="s">
        <v>62</v>
      </c>
      <c r="L84" s="119" t="s">
        <v>188</v>
      </c>
      <c r="M84" s="119" t="s">
        <v>102</v>
      </c>
      <c r="N84" s="82" t="s">
        <v>207</v>
      </c>
      <c r="O84" s="82"/>
      <c r="P84" s="85" t="s">
        <v>8</v>
      </c>
      <c r="Q84" s="82" t="s">
        <v>124</v>
      </c>
      <c r="R84" s="126" t="s">
        <v>139</v>
      </c>
    </row>
    <row r="85" spans="1:18" s="40" customFormat="1" ht="18" x14ac:dyDescent="0.3">
      <c r="A85" s="81">
        <v>1473860</v>
      </c>
      <c r="B85" s="82">
        <v>1</v>
      </c>
      <c r="C85" s="82" t="s">
        <v>2</v>
      </c>
      <c r="D85" s="83">
        <v>60.52</v>
      </c>
      <c r="E85" s="83">
        <v>3</v>
      </c>
      <c r="F85" s="83">
        <v>1.75</v>
      </c>
      <c r="G85" s="83" t="s">
        <v>140</v>
      </c>
      <c r="H85" s="83">
        <v>16</v>
      </c>
      <c r="I85" s="83" t="s">
        <v>140</v>
      </c>
      <c r="J85" s="83">
        <v>26.5</v>
      </c>
      <c r="K85" s="119" t="s">
        <v>62</v>
      </c>
      <c r="L85" s="119" t="s">
        <v>188</v>
      </c>
      <c r="M85" s="119" t="s">
        <v>102</v>
      </c>
      <c r="N85" s="82" t="s">
        <v>207</v>
      </c>
      <c r="O85" s="82"/>
      <c r="P85" s="85" t="s">
        <v>8</v>
      </c>
      <c r="Q85" s="82" t="s">
        <v>124</v>
      </c>
      <c r="R85" s="126" t="s">
        <v>139</v>
      </c>
    </row>
    <row r="86" spans="1:18" s="40" customFormat="1" ht="18" x14ac:dyDescent="0.3">
      <c r="A86" s="81">
        <v>1473857</v>
      </c>
      <c r="B86" s="82">
        <v>1</v>
      </c>
      <c r="C86" s="82" t="s">
        <v>2</v>
      </c>
      <c r="D86" s="83">
        <v>59.5</v>
      </c>
      <c r="E86" s="83">
        <v>3</v>
      </c>
      <c r="F86" s="83">
        <v>1.75</v>
      </c>
      <c r="G86" s="83" t="s">
        <v>140</v>
      </c>
      <c r="H86" s="83">
        <v>16</v>
      </c>
      <c r="I86" s="83" t="s">
        <v>140</v>
      </c>
      <c r="J86" s="83">
        <v>26.5</v>
      </c>
      <c r="K86" s="119" t="s">
        <v>62</v>
      </c>
      <c r="L86" s="119" t="s">
        <v>188</v>
      </c>
      <c r="M86" s="119" t="s">
        <v>102</v>
      </c>
      <c r="N86" s="82" t="s">
        <v>207</v>
      </c>
      <c r="O86" s="82"/>
      <c r="P86" s="85" t="s">
        <v>8</v>
      </c>
      <c r="Q86" s="82" t="s">
        <v>124</v>
      </c>
      <c r="R86" s="126" t="s">
        <v>139</v>
      </c>
    </row>
    <row r="87" spans="1:18" s="40" customFormat="1" ht="18" x14ac:dyDescent="0.3">
      <c r="A87" s="74">
        <v>1473820</v>
      </c>
      <c r="B87" s="75">
        <v>1</v>
      </c>
      <c r="C87" s="75" t="s">
        <v>1</v>
      </c>
      <c r="D87" s="76">
        <v>171.6259</v>
      </c>
      <c r="E87" s="76">
        <v>3</v>
      </c>
      <c r="F87" s="76">
        <v>1.75</v>
      </c>
      <c r="G87" s="76" t="s">
        <v>140</v>
      </c>
      <c r="H87" s="76">
        <v>8</v>
      </c>
      <c r="I87" s="76" t="s">
        <v>140</v>
      </c>
      <c r="J87" s="76">
        <v>18</v>
      </c>
      <c r="K87" s="122" t="s">
        <v>64</v>
      </c>
      <c r="L87" s="116" t="s">
        <v>187</v>
      </c>
      <c r="M87" s="116" t="s">
        <v>102</v>
      </c>
      <c r="N87" s="75" t="s">
        <v>207</v>
      </c>
      <c r="O87" s="75"/>
      <c r="P87" s="66" t="s">
        <v>8</v>
      </c>
      <c r="Q87" s="75" t="s">
        <v>121</v>
      </c>
      <c r="R87" s="114" t="s">
        <v>139</v>
      </c>
    </row>
    <row r="88" spans="1:18" s="40" customFormat="1" ht="18" x14ac:dyDescent="0.3">
      <c r="A88" s="81">
        <v>1473841</v>
      </c>
      <c r="B88" s="82">
        <v>1</v>
      </c>
      <c r="C88" s="82" t="s">
        <v>2</v>
      </c>
      <c r="D88" s="83">
        <v>170.85159999999999</v>
      </c>
      <c r="E88" s="83">
        <v>3</v>
      </c>
      <c r="F88" s="83">
        <v>1.75</v>
      </c>
      <c r="G88" s="83" t="s">
        <v>140</v>
      </c>
      <c r="H88" s="83">
        <v>12.125500000000001</v>
      </c>
      <c r="I88" s="83" t="s">
        <v>140</v>
      </c>
      <c r="J88" s="83">
        <v>22.625499999999999</v>
      </c>
      <c r="K88" s="119" t="s">
        <v>62</v>
      </c>
      <c r="L88" s="119" t="s">
        <v>187</v>
      </c>
      <c r="M88" s="119" t="s">
        <v>102</v>
      </c>
      <c r="N88" s="82" t="s">
        <v>207</v>
      </c>
      <c r="O88" s="82"/>
      <c r="P88" s="85" t="s">
        <v>8</v>
      </c>
      <c r="Q88" s="82" t="s">
        <v>126</v>
      </c>
      <c r="R88" s="126" t="s">
        <v>139</v>
      </c>
    </row>
    <row r="89" spans="1:18" s="40" customFormat="1" ht="18" x14ac:dyDescent="0.3">
      <c r="A89" s="77"/>
      <c r="B89" s="78"/>
      <c r="C89" s="78"/>
      <c r="D89" s="79"/>
      <c r="E89" s="79"/>
      <c r="F89" s="79"/>
      <c r="G89" s="79"/>
      <c r="H89" s="79"/>
      <c r="I89" s="79"/>
      <c r="J89" s="79"/>
      <c r="K89" s="117"/>
      <c r="L89" s="121" t="s">
        <v>208</v>
      </c>
      <c r="M89" s="117"/>
      <c r="N89" s="78"/>
      <c r="O89" s="78"/>
      <c r="P89" s="64"/>
      <c r="Q89" s="64"/>
      <c r="R89" s="129"/>
    </row>
    <row r="90" spans="1:18" s="40" customFormat="1" ht="18" x14ac:dyDescent="0.3">
      <c r="A90" s="81">
        <v>1473835</v>
      </c>
      <c r="B90" s="82">
        <v>1</v>
      </c>
      <c r="C90" s="82" t="s">
        <v>2</v>
      </c>
      <c r="D90" s="83">
        <v>168.8081</v>
      </c>
      <c r="E90" s="83">
        <v>3</v>
      </c>
      <c r="F90" s="83">
        <v>1.75</v>
      </c>
      <c r="G90" s="83" t="s">
        <v>140</v>
      </c>
      <c r="H90" s="83">
        <v>16</v>
      </c>
      <c r="I90" s="83" t="s">
        <v>140</v>
      </c>
      <c r="J90" s="83">
        <v>26.5</v>
      </c>
      <c r="K90" s="119" t="s">
        <v>62</v>
      </c>
      <c r="L90" s="119" t="s">
        <v>187</v>
      </c>
      <c r="M90" s="119" t="s">
        <v>102</v>
      </c>
      <c r="N90" s="82" t="s">
        <v>208</v>
      </c>
      <c r="O90" s="82"/>
      <c r="P90" s="85" t="s">
        <v>8</v>
      </c>
      <c r="Q90" s="82" t="s">
        <v>126</v>
      </c>
      <c r="R90" s="126" t="s">
        <v>139</v>
      </c>
    </row>
    <row r="91" spans="1:18" s="40" customFormat="1" ht="18" x14ac:dyDescent="0.3">
      <c r="A91" s="81">
        <v>1473832</v>
      </c>
      <c r="B91" s="82">
        <v>1</v>
      </c>
      <c r="C91" s="82" t="s">
        <v>2</v>
      </c>
      <c r="D91" s="83">
        <v>167.78630000000001</v>
      </c>
      <c r="E91" s="83">
        <v>3</v>
      </c>
      <c r="F91" s="83">
        <v>1.75</v>
      </c>
      <c r="G91" s="83" t="s">
        <v>140</v>
      </c>
      <c r="H91" s="83">
        <v>16</v>
      </c>
      <c r="I91" s="83" t="s">
        <v>140</v>
      </c>
      <c r="J91" s="83">
        <v>26.5</v>
      </c>
      <c r="K91" s="119" t="s">
        <v>62</v>
      </c>
      <c r="L91" s="119" t="s">
        <v>187</v>
      </c>
      <c r="M91" s="119" t="s">
        <v>102</v>
      </c>
      <c r="N91" s="82" t="s">
        <v>208</v>
      </c>
      <c r="O91" s="82"/>
      <c r="P91" s="85" t="s">
        <v>8</v>
      </c>
      <c r="Q91" s="82" t="s">
        <v>125</v>
      </c>
      <c r="R91" s="126" t="s">
        <v>139</v>
      </c>
    </row>
    <row r="92" spans="1:18" s="40" customFormat="1" ht="18" x14ac:dyDescent="0.3">
      <c r="A92" s="74">
        <v>1473786</v>
      </c>
      <c r="B92" s="75">
        <v>1</v>
      </c>
      <c r="C92" s="75" t="s">
        <v>1</v>
      </c>
      <c r="D92" s="76">
        <v>167.27539999999999</v>
      </c>
      <c r="E92" s="76">
        <v>3</v>
      </c>
      <c r="F92" s="76">
        <v>1.75</v>
      </c>
      <c r="G92" s="76" t="s">
        <v>140</v>
      </c>
      <c r="H92" s="76">
        <v>8</v>
      </c>
      <c r="I92" s="76" t="s">
        <v>140</v>
      </c>
      <c r="J92" s="76">
        <v>18.5</v>
      </c>
      <c r="K92" s="116" t="s">
        <v>62</v>
      </c>
      <c r="L92" s="116" t="s">
        <v>187</v>
      </c>
      <c r="M92" s="116" t="s">
        <v>102</v>
      </c>
      <c r="N92" s="75" t="s">
        <v>208</v>
      </c>
      <c r="O92" s="75"/>
      <c r="P92" s="66" t="s">
        <v>8</v>
      </c>
      <c r="Q92" s="75" t="s">
        <v>120</v>
      </c>
      <c r="R92" s="114" t="s">
        <v>139</v>
      </c>
    </row>
    <row r="93" spans="1:18" s="40" customFormat="1" ht="18" x14ac:dyDescent="0.3">
      <c r="A93" s="81">
        <v>1474050</v>
      </c>
      <c r="B93" s="82">
        <v>1</v>
      </c>
      <c r="C93" s="82" t="s">
        <v>2</v>
      </c>
      <c r="D93" s="83">
        <v>60.474499999999999</v>
      </c>
      <c r="E93" s="83">
        <v>3</v>
      </c>
      <c r="F93" s="83" t="s">
        <v>140</v>
      </c>
      <c r="G93" s="83" t="s">
        <v>140</v>
      </c>
      <c r="H93" s="83">
        <v>15.1875</v>
      </c>
      <c r="I93" s="83" t="s">
        <v>140</v>
      </c>
      <c r="J93" s="83">
        <v>25.1875</v>
      </c>
      <c r="K93" s="118" t="s">
        <v>64</v>
      </c>
      <c r="L93" s="119" t="s">
        <v>192</v>
      </c>
      <c r="M93" s="119" t="s">
        <v>102</v>
      </c>
      <c r="N93" s="82" t="s">
        <v>208</v>
      </c>
      <c r="O93" s="82"/>
      <c r="P93" s="85" t="s">
        <v>8</v>
      </c>
      <c r="Q93" s="82" t="s">
        <v>124</v>
      </c>
      <c r="R93" s="126" t="s">
        <v>139</v>
      </c>
    </row>
    <row r="94" spans="1:18" s="40" customFormat="1" ht="18" x14ac:dyDescent="0.3">
      <c r="A94" s="81">
        <v>1474047</v>
      </c>
      <c r="B94" s="82">
        <v>1</v>
      </c>
      <c r="C94" s="82" t="s">
        <v>2</v>
      </c>
      <c r="D94" s="83">
        <v>59.5047</v>
      </c>
      <c r="E94" s="83">
        <v>3</v>
      </c>
      <c r="F94" s="83" t="s">
        <v>140</v>
      </c>
      <c r="G94" s="83" t="s">
        <v>140</v>
      </c>
      <c r="H94" s="83">
        <v>15.1875</v>
      </c>
      <c r="I94" s="83" t="s">
        <v>140</v>
      </c>
      <c r="J94" s="83">
        <v>25.1875</v>
      </c>
      <c r="K94" s="118" t="s">
        <v>64</v>
      </c>
      <c r="L94" s="119" t="s">
        <v>192</v>
      </c>
      <c r="M94" s="119" t="s">
        <v>102</v>
      </c>
      <c r="N94" s="82" t="s">
        <v>208</v>
      </c>
      <c r="O94" s="82"/>
      <c r="P94" s="85" t="s">
        <v>8</v>
      </c>
      <c r="Q94" s="82" t="s">
        <v>124</v>
      </c>
      <c r="R94" s="126" t="s">
        <v>139</v>
      </c>
    </row>
    <row r="95" spans="1:18" s="40" customFormat="1" ht="18" x14ac:dyDescent="0.3">
      <c r="A95" s="81">
        <v>1474657</v>
      </c>
      <c r="B95" s="82">
        <v>2</v>
      </c>
      <c r="C95" s="82" t="s">
        <v>2</v>
      </c>
      <c r="D95" s="83">
        <v>29.294</v>
      </c>
      <c r="E95" s="83">
        <v>3</v>
      </c>
      <c r="F95" s="83" t="s">
        <v>140</v>
      </c>
      <c r="G95" s="83" t="s">
        <v>140</v>
      </c>
      <c r="H95" s="83">
        <v>15.1875</v>
      </c>
      <c r="I95" s="83" t="s">
        <v>140</v>
      </c>
      <c r="J95" s="83">
        <v>25.1875</v>
      </c>
      <c r="K95" s="118" t="s">
        <v>64</v>
      </c>
      <c r="L95" s="119" t="s">
        <v>192</v>
      </c>
      <c r="M95" s="119" t="s">
        <v>102</v>
      </c>
      <c r="N95" s="82" t="s">
        <v>208</v>
      </c>
      <c r="O95" s="82"/>
      <c r="P95" s="85" t="s">
        <v>8</v>
      </c>
      <c r="Q95" s="82" t="s">
        <v>124</v>
      </c>
      <c r="R95" s="126" t="s">
        <v>139</v>
      </c>
    </row>
    <row r="96" spans="1:18" s="40" customFormat="1" ht="18" x14ac:dyDescent="0.3">
      <c r="A96" s="81">
        <v>1474637</v>
      </c>
      <c r="B96" s="82">
        <v>2</v>
      </c>
      <c r="C96" s="82" t="s">
        <v>2</v>
      </c>
      <c r="D96" s="83">
        <v>49.079099999999997</v>
      </c>
      <c r="E96" s="83">
        <v>3</v>
      </c>
      <c r="F96" s="83">
        <v>1.75</v>
      </c>
      <c r="G96" s="83" t="s">
        <v>140</v>
      </c>
      <c r="H96" s="83">
        <v>15.1875</v>
      </c>
      <c r="I96" s="83" t="s">
        <v>140</v>
      </c>
      <c r="J96" s="83">
        <v>25.1875</v>
      </c>
      <c r="K96" s="118" t="s">
        <v>64</v>
      </c>
      <c r="L96" s="119" t="s">
        <v>192</v>
      </c>
      <c r="M96" s="119" t="s">
        <v>102</v>
      </c>
      <c r="N96" s="82" t="s">
        <v>208</v>
      </c>
      <c r="O96" s="82"/>
      <c r="P96" s="85" t="s">
        <v>8</v>
      </c>
      <c r="Q96" s="82" t="s">
        <v>124</v>
      </c>
      <c r="R96" s="126" t="s">
        <v>139</v>
      </c>
    </row>
    <row r="97" spans="1:18" s="40" customFormat="1" ht="18" x14ac:dyDescent="0.3">
      <c r="A97" s="74">
        <v>1473817</v>
      </c>
      <c r="B97" s="75">
        <v>1</v>
      </c>
      <c r="C97" s="75" t="s">
        <v>1</v>
      </c>
      <c r="D97" s="76">
        <v>164.82480000000001</v>
      </c>
      <c r="E97" s="76">
        <v>3</v>
      </c>
      <c r="F97" s="76">
        <v>1.75</v>
      </c>
      <c r="G97" s="76" t="s">
        <v>140</v>
      </c>
      <c r="H97" s="76">
        <v>8</v>
      </c>
      <c r="I97" s="76" t="s">
        <v>140</v>
      </c>
      <c r="J97" s="76">
        <v>18</v>
      </c>
      <c r="K97" s="122" t="s">
        <v>64</v>
      </c>
      <c r="L97" s="116" t="s">
        <v>187</v>
      </c>
      <c r="M97" s="116" t="s">
        <v>102</v>
      </c>
      <c r="N97" s="75" t="s">
        <v>208</v>
      </c>
      <c r="O97" s="75"/>
      <c r="P97" s="66" t="s">
        <v>8</v>
      </c>
      <c r="Q97" s="75" t="s">
        <v>120</v>
      </c>
      <c r="R97" s="114" t="s">
        <v>139</v>
      </c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33"/>
      <c r="L98" s="133"/>
      <c r="M98" s="134"/>
      <c r="N98" s="21"/>
      <c r="O98" s="21"/>
      <c r="P98" s="21"/>
      <c r="Q98" s="21"/>
      <c r="R98" s="13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33"/>
      <c r="L99" s="133"/>
      <c r="M99" s="134"/>
      <c r="N99" s="21"/>
      <c r="O99" s="21"/>
      <c r="P99" s="21"/>
      <c r="Q99" s="21"/>
      <c r="R99" s="13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33"/>
      <c r="L100" s="133"/>
      <c r="M100" s="134"/>
      <c r="N100" s="21"/>
      <c r="O100" s="21"/>
      <c r="P100" s="21"/>
      <c r="Q100" s="21"/>
      <c r="R100" s="13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33"/>
      <c r="L101" s="133"/>
      <c r="M101" s="134"/>
      <c r="N101" s="21"/>
      <c r="O101" s="21"/>
      <c r="P101" s="21"/>
      <c r="Q101" s="21"/>
      <c r="R101" s="13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33"/>
      <c r="L102" s="133"/>
      <c r="M102" s="134"/>
      <c r="N102" s="21"/>
      <c r="O102" s="21"/>
      <c r="P102" s="21"/>
      <c r="Q102" s="21"/>
      <c r="R102" s="13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33"/>
      <c r="L103" s="133"/>
      <c r="M103" s="134"/>
      <c r="N103" s="21"/>
      <c r="O103" s="21"/>
      <c r="P103" s="21"/>
      <c r="Q103" s="21"/>
      <c r="R103" s="13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33"/>
      <c r="L104" s="133"/>
      <c r="M104" s="134"/>
      <c r="N104" s="21"/>
      <c r="O104" s="21"/>
      <c r="P104" s="21"/>
      <c r="Q104" s="21"/>
      <c r="R104" s="13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33"/>
      <c r="L105" s="133"/>
      <c r="M105" s="134"/>
      <c r="N105" s="21"/>
      <c r="O105" s="21"/>
      <c r="P105" s="21"/>
      <c r="Q105" s="21"/>
      <c r="R105" s="13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33"/>
      <c r="L106" s="133"/>
      <c r="M106" s="134"/>
      <c r="N106" s="21"/>
      <c r="O106" s="21"/>
      <c r="P106" s="21"/>
      <c r="Q106" s="21"/>
      <c r="R106" s="13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33"/>
      <c r="L107" s="133"/>
      <c r="M107" s="134"/>
      <c r="N107" s="21"/>
      <c r="O107" s="21"/>
      <c r="P107" s="21"/>
      <c r="Q107" s="21"/>
      <c r="R107" s="13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33"/>
      <c r="L108" s="133"/>
      <c r="M108" s="134"/>
      <c r="N108" s="21"/>
      <c r="O108" s="21"/>
      <c r="P108" s="21"/>
      <c r="Q108" s="21"/>
      <c r="R108" s="13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33"/>
      <c r="L109" s="133"/>
      <c r="M109" s="134"/>
      <c r="N109" s="21"/>
      <c r="O109" s="21"/>
      <c r="P109" s="21"/>
      <c r="Q109" s="21"/>
      <c r="R109" s="13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33"/>
      <c r="L110" s="133"/>
      <c r="M110" s="134"/>
      <c r="N110" s="21"/>
      <c r="O110" s="21"/>
      <c r="P110" s="21"/>
      <c r="Q110" s="21"/>
      <c r="R110" s="13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33"/>
      <c r="L111" s="133"/>
      <c r="M111" s="134"/>
      <c r="N111" s="21"/>
      <c r="O111" s="21"/>
      <c r="P111" s="21"/>
      <c r="Q111" s="21"/>
      <c r="R111" s="13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33"/>
      <c r="L112" s="133"/>
      <c r="M112" s="134"/>
      <c r="N112" s="21"/>
      <c r="O112" s="21"/>
      <c r="P112" s="21"/>
      <c r="Q112" s="21"/>
      <c r="R112" s="13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33"/>
      <c r="L113" s="133"/>
      <c r="M113" s="134"/>
      <c r="N113" s="21"/>
      <c r="O113" s="21"/>
      <c r="P113" s="21"/>
      <c r="Q113" s="21"/>
      <c r="R113" s="13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33"/>
      <c r="L114" s="133"/>
      <c r="M114" s="134"/>
      <c r="N114" s="21"/>
      <c r="O114" s="21"/>
      <c r="P114" s="21"/>
      <c r="Q114" s="21"/>
      <c r="R114" s="13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33"/>
      <c r="L115" s="133"/>
      <c r="M115" s="134"/>
      <c r="N115" s="21"/>
      <c r="O115" s="21"/>
      <c r="P115" s="21"/>
      <c r="Q115" s="21"/>
      <c r="R115" s="13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33"/>
      <c r="L116" s="133"/>
      <c r="M116" s="134"/>
      <c r="N116" s="21"/>
      <c r="O116" s="21"/>
      <c r="P116" s="21"/>
      <c r="Q116" s="21"/>
      <c r="R116" s="13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33"/>
      <c r="L117" s="133"/>
      <c r="M117" s="134"/>
      <c r="N117" s="21"/>
      <c r="O117" s="21"/>
      <c r="P117" s="21"/>
      <c r="Q117" s="21"/>
      <c r="R117" s="13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33"/>
      <c r="L118" s="133"/>
      <c r="M118" s="134"/>
      <c r="N118" s="21"/>
      <c r="O118" s="21"/>
      <c r="P118" s="21"/>
      <c r="Q118" s="21"/>
      <c r="R118" s="13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33"/>
      <c r="L119" s="133"/>
      <c r="M119" s="134"/>
      <c r="N119" s="21"/>
      <c r="O119" s="21"/>
      <c r="P119" s="21"/>
      <c r="Q119" s="21"/>
      <c r="R119" s="13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33"/>
      <c r="L120" s="133"/>
      <c r="M120" s="134"/>
      <c r="N120" s="21"/>
      <c r="O120" s="21"/>
      <c r="P120" s="21"/>
      <c r="Q120" s="21"/>
      <c r="R120" s="13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33"/>
      <c r="L121" s="133"/>
      <c r="M121" s="134"/>
      <c r="N121" s="21"/>
      <c r="O121" s="21"/>
      <c r="P121" s="21"/>
      <c r="Q121" s="21"/>
      <c r="R121" s="13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33"/>
      <c r="L122" s="133"/>
      <c r="M122" s="134"/>
      <c r="N122" s="21"/>
      <c r="O122" s="21"/>
      <c r="P122" s="21"/>
      <c r="Q122" s="21"/>
      <c r="R122" s="13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33"/>
      <c r="L123" s="133"/>
      <c r="M123" s="134"/>
      <c r="N123" s="21"/>
      <c r="O123" s="21"/>
      <c r="P123" s="21"/>
      <c r="Q123" s="21"/>
      <c r="R123" s="13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33"/>
      <c r="L124" s="133"/>
      <c r="M124" s="134"/>
      <c r="N124" s="21"/>
      <c r="O124" s="21"/>
      <c r="P124" s="21"/>
      <c r="Q124" s="21"/>
      <c r="R124" s="13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33"/>
      <c r="L125" s="133"/>
      <c r="M125" s="134"/>
      <c r="N125" s="21"/>
      <c r="O125" s="21"/>
      <c r="P125" s="21"/>
      <c r="Q125" s="21"/>
      <c r="R125" s="13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33"/>
      <c r="L126" s="133"/>
      <c r="M126" s="134"/>
      <c r="N126" s="21"/>
      <c r="O126" s="21"/>
      <c r="P126" s="21"/>
      <c r="Q126" s="21"/>
      <c r="R126" s="13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33"/>
      <c r="L127" s="133"/>
      <c r="M127" s="134"/>
      <c r="N127" s="21"/>
      <c r="O127" s="21"/>
      <c r="P127" s="21"/>
      <c r="Q127" s="21"/>
      <c r="R127" s="13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33"/>
      <c r="L128" s="133"/>
      <c r="M128" s="134"/>
      <c r="N128" s="21"/>
      <c r="O128" s="21"/>
      <c r="P128" s="21"/>
      <c r="Q128" s="21"/>
      <c r="R128" s="13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33"/>
      <c r="L129" s="133"/>
      <c r="M129" s="134"/>
      <c r="N129" s="21"/>
      <c r="O129" s="21"/>
      <c r="P129" s="21"/>
      <c r="Q129" s="21"/>
      <c r="R129" s="13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33"/>
      <c r="L130" s="133"/>
      <c r="M130" s="134"/>
      <c r="N130" s="21"/>
      <c r="O130" s="21"/>
      <c r="P130" s="21"/>
      <c r="Q130" s="21"/>
      <c r="R130" s="13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33"/>
      <c r="L131" s="133"/>
      <c r="M131" s="134"/>
      <c r="N131" s="21"/>
      <c r="O131" s="21"/>
      <c r="P131" s="21"/>
      <c r="Q131" s="21"/>
      <c r="R131" s="13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33"/>
      <c r="L132" s="133"/>
      <c r="M132" s="134"/>
      <c r="N132" s="21"/>
      <c r="O132" s="21"/>
      <c r="P132" s="21"/>
      <c r="Q132" s="21"/>
      <c r="R132" s="13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33"/>
      <c r="L133" s="133"/>
      <c r="M133" s="134"/>
      <c r="N133" s="21"/>
      <c r="O133" s="21"/>
      <c r="P133" s="21"/>
      <c r="Q133" s="21"/>
      <c r="R133" s="13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33"/>
      <c r="L134" s="133"/>
      <c r="M134" s="134"/>
      <c r="N134" s="21"/>
      <c r="O134" s="21"/>
      <c r="P134" s="21"/>
      <c r="Q134" s="21"/>
      <c r="R134" s="13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33"/>
      <c r="L135" s="133"/>
      <c r="M135" s="134"/>
      <c r="N135" s="21"/>
      <c r="O135" s="21"/>
      <c r="P135" s="21"/>
      <c r="Q135" s="21"/>
      <c r="R135" s="13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33"/>
      <c r="L136" s="133"/>
      <c r="M136" s="134"/>
      <c r="N136" s="21"/>
      <c r="O136" s="21"/>
      <c r="P136" s="21"/>
      <c r="Q136" s="21"/>
      <c r="R136" s="13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33"/>
      <c r="L137" s="133"/>
      <c r="M137" s="134"/>
      <c r="N137" s="21"/>
      <c r="O137" s="21"/>
      <c r="P137" s="21"/>
      <c r="Q137" s="21"/>
      <c r="R137" s="13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33"/>
      <c r="L138" s="133"/>
      <c r="M138" s="134"/>
      <c r="N138" s="21"/>
      <c r="O138" s="21"/>
      <c r="P138" s="21"/>
      <c r="Q138" s="21"/>
      <c r="R138" s="13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33"/>
      <c r="L139" s="133"/>
      <c r="M139" s="134"/>
      <c r="N139" s="21"/>
      <c r="O139" s="21"/>
      <c r="P139" s="21"/>
      <c r="Q139" s="21"/>
      <c r="R139" s="13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33"/>
      <c r="L140" s="133"/>
      <c r="M140" s="134"/>
      <c r="N140" s="21"/>
      <c r="O140" s="21"/>
      <c r="P140" s="21"/>
      <c r="Q140" s="21"/>
      <c r="R140" s="13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33"/>
      <c r="L141" s="133"/>
      <c r="M141" s="134"/>
      <c r="N141" s="21"/>
      <c r="O141" s="21"/>
      <c r="P141" s="21"/>
      <c r="Q141" s="21"/>
      <c r="R141" s="13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33"/>
      <c r="L142" s="133"/>
      <c r="M142" s="134"/>
      <c r="N142" s="21"/>
      <c r="O142" s="21"/>
      <c r="P142" s="21"/>
      <c r="Q142" s="21"/>
      <c r="R142" s="13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33"/>
      <c r="L143" s="133"/>
      <c r="M143" s="134"/>
      <c r="N143" s="21"/>
      <c r="O143" s="21"/>
      <c r="P143" s="21"/>
      <c r="Q143" s="21"/>
      <c r="R143" s="13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33"/>
      <c r="L144" s="133"/>
      <c r="M144" s="134"/>
      <c r="N144" s="21"/>
      <c r="O144" s="21"/>
      <c r="P144" s="21"/>
      <c r="Q144" s="21"/>
      <c r="R144" s="13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33"/>
      <c r="L145" s="133"/>
      <c r="M145" s="134"/>
      <c r="N145" s="21"/>
      <c r="O145" s="21"/>
      <c r="P145" s="21"/>
      <c r="Q145" s="21"/>
      <c r="R145" s="13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33"/>
      <c r="L146" s="133"/>
      <c r="M146" s="134"/>
      <c r="N146" s="21"/>
      <c r="O146" s="21"/>
      <c r="P146" s="21"/>
      <c r="Q146" s="21"/>
      <c r="R146" s="13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33"/>
      <c r="L147" s="133"/>
      <c r="M147" s="134"/>
      <c r="N147" s="21"/>
      <c r="O147" s="21"/>
      <c r="P147" s="21"/>
      <c r="Q147" s="21"/>
      <c r="R147" s="13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33"/>
      <c r="L148" s="133"/>
      <c r="M148" s="134"/>
      <c r="N148" s="21"/>
      <c r="O148" s="21"/>
      <c r="P148" s="21"/>
      <c r="Q148" s="21"/>
      <c r="R148" s="13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33"/>
      <c r="L149" s="133"/>
      <c r="M149" s="134"/>
      <c r="N149" s="21"/>
      <c r="O149" s="21"/>
      <c r="P149" s="21"/>
      <c r="Q149" s="21"/>
      <c r="R149" s="13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33"/>
      <c r="L150" s="133"/>
      <c r="M150" s="134"/>
      <c r="N150" s="21"/>
      <c r="O150" s="21"/>
      <c r="P150" s="21"/>
      <c r="Q150" s="21"/>
      <c r="R150" s="13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33"/>
      <c r="L151" s="133"/>
      <c r="M151" s="134"/>
      <c r="N151" s="21"/>
      <c r="O151" s="21"/>
      <c r="P151" s="21"/>
      <c r="Q151" s="21"/>
      <c r="R151" s="13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33"/>
      <c r="L152" s="133"/>
      <c r="M152" s="134"/>
      <c r="N152" s="21"/>
      <c r="O152" s="21"/>
      <c r="P152" s="21"/>
      <c r="Q152" s="21"/>
      <c r="R152" s="13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33"/>
      <c r="L153" s="133"/>
      <c r="M153" s="134"/>
      <c r="N153" s="21"/>
      <c r="O153" s="21"/>
      <c r="P153" s="21"/>
      <c r="Q153" s="21"/>
      <c r="R153" s="13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33"/>
      <c r="L154" s="133"/>
      <c r="M154" s="134"/>
      <c r="N154" s="21"/>
      <c r="O154" s="21"/>
      <c r="P154" s="21"/>
      <c r="Q154" s="21"/>
      <c r="R154" s="13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33"/>
      <c r="L155" s="133"/>
      <c r="M155" s="134"/>
      <c r="N155" s="21"/>
      <c r="O155" s="21"/>
      <c r="P155" s="21"/>
      <c r="Q155" s="21"/>
      <c r="R155" s="13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33"/>
      <c r="L156" s="133"/>
      <c r="M156" s="134"/>
      <c r="N156" s="21"/>
      <c r="O156" s="21"/>
      <c r="P156" s="21"/>
      <c r="Q156" s="21"/>
      <c r="R156" s="13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33"/>
      <c r="L157" s="133"/>
      <c r="M157" s="134"/>
      <c r="N157" s="21"/>
      <c r="O157" s="21"/>
      <c r="P157" s="21"/>
      <c r="Q157" s="21"/>
      <c r="R157" s="13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33"/>
      <c r="L158" s="133"/>
      <c r="M158" s="134"/>
      <c r="N158" s="21"/>
      <c r="O158" s="21"/>
      <c r="P158" s="21"/>
      <c r="Q158" s="21"/>
      <c r="R158" s="13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33"/>
      <c r="L159" s="133"/>
      <c r="M159" s="134"/>
      <c r="N159" s="21"/>
      <c r="O159" s="21"/>
      <c r="P159" s="21"/>
      <c r="Q159" s="21"/>
      <c r="R159" s="13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33"/>
      <c r="L160" s="133"/>
      <c r="M160" s="134"/>
      <c r="N160" s="21"/>
      <c r="O160" s="21"/>
      <c r="P160" s="21"/>
      <c r="Q160" s="21"/>
      <c r="R160" s="13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33"/>
      <c r="L161" s="133"/>
      <c r="M161" s="134"/>
      <c r="N161" s="21"/>
      <c r="O161" s="21"/>
      <c r="P161" s="21"/>
      <c r="Q161" s="21"/>
      <c r="R161" s="13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33"/>
      <c r="L162" s="133"/>
      <c r="M162" s="134"/>
      <c r="N162" s="21"/>
      <c r="O162" s="21"/>
      <c r="P162" s="21"/>
      <c r="Q162" s="21"/>
      <c r="R162" s="13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33"/>
      <c r="L163" s="133"/>
      <c r="M163" s="134"/>
      <c r="N163" s="21"/>
      <c r="O163" s="21"/>
      <c r="P163" s="21"/>
      <c r="Q163" s="21"/>
      <c r="R163" s="13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33"/>
      <c r="L164" s="133"/>
      <c r="M164" s="134"/>
      <c r="N164" s="21"/>
      <c r="O164" s="21"/>
      <c r="P164" s="21"/>
      <c r="Q164" s="21"/>
      <c r="R164" s="13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33"/>
      <c r="L165" s="133"/>
      <c r="M165" s="134"/>
      <c r="N165" s="21"/>
      <c r="O165" s="21"/>
      <c r="P165" s="21"/>
      <c r="Q165" s="21"/>
      <c r="R165" s="13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33"/>
      <c r="L166" s="133"/>
      <c r="M166" s="134"/>
      <c r="N166" s="21"/>
      <c r="O166" s="21"/>
      <c r="P166" s="21"/>
      <c r="Q166" s="21"/>
      <c r="R166" s="135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6609-7C05-48E4-94DF-F10D305D6E3E}">
  <sheetPr>
    <pageSetUpPr fitToPage="1"/>
  </sheetPr>
  <dimension ref="A1:AMA166"/>
  <sheetViews>
    <sheetView showGridLines="0" zoomScale="70" zoomScaleNormal="70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6" width="12.88671875" style="20" customWidth="1"/>
    <col min="7" max="7" width="10" style="20" customWidth="1"/>
    <col min="8" max="8" width="14.33203125" style="20" customWidth="1"/>
    <col min="9" max="9" width="11.21875" style="20" customWidth="1"/>
    <col min="10" max="10" width="8.33203125" style="20" bestFit="1" customWidth="1"/>
    <col min="11" max="11" width="14.109375" style="17" bestFit="1" customWidth="1"/>
    <col min="12" max="12" width="21.33203125" style="17" bestFit="1" customWidth="1"/>
    <col min="13" max="13" width="34.88671875" style="22" customWidth="1"/>
    <col min="14" max="14" width="12.88671875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1.664062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77"/>
      <c r="B4" s="78"/>
      <c r="C4" s="78"/>
      <c r="D4" s="79"/>
      <c r="E4" s="79"/>
      <c r="F4" s="79"/>
      <c r="G4" s="79"/>
      <c r="H4" s="79"/>
      <c r="I4" s="79"/>
      <c r="J4" s="79"/>
      <c r="K4" s="117"/>
      <c r="L4" s="121" t="s">
        <v>94</v>
      </c>
      <c r="M4" s="117"/>
      <c r="N4" s="78"/>
      <c r="O4" s="78"/>
      <c r="P4" s="64"/>
      <c r="Q4" s="64"/>
      <c r="R4" s="129"/>
    </row>
    <row r="5" spans="1:1015" s="39" customFormat="1" ht="18" x14ac:dyDescent="0.3">
      <c r="A5" s="74">
        <v>1541426</v>
      </c>
      <c r="B5" s="75">
        <v>1</v>
      </c>
      <c r="C5" s="75" t="s">
        <v>1</v>
      </c>
      <c r="D5" s="76">
        <v>213.30609999999999</v>
      </c>
      <c r="E5" s="76">
        <v>5</v>
      </c>
      <c r="F5" s="76" t="s">
        <v>140</v>
      </c>
      <c r="G5" s="76" t="s">
        <v>140</v>
      </c>
      <c r="H5" s="76">
        <v>13</v>
      </c>
      <c r="I5" s="76"/>
      <c r="J5" s="76">
        <v>27.25</v>
      </c>
      <c r="K5" s="116" t="s">
        <v>62</v>
      </c>
      <c r="L5" s="116" t="s">
        <v>65</v>
      </c>
      <c r="M5" s="116" t="s">
        <v>98</v>
      </c>
      <c r="N5" s="75" t="s">
        <v>157</v>
      </c>
      <c r="O5" s="75"/>
      <c r="P5" s="66" t="s">
        <v>8</v>
      </c>
      <c r="Q5" s="75" t="s">
        <v>122</v>
      </c>
      <c r="R5" s="114"/>
    </row>
    <row r="6" spans="1:1015" s="40" customFormat="1" ht="18" x14ac:dyDescent="0.3">
      <c r="A6" s="74">
        <v>1541425</v>
      </c>
      <c r="B6" s="75">
        <v>1</v>
      </c>
      <c r="C6" s="75" t="s">
        <v>1</v>
      </c>
      <c r="D6" s="76">
        <v>213.30609999999999</v>
      </c>
      <c r="E6" s="76">
        <v>5</v>
      </c>
      <c r="F6" s="76" t="s">
        <v>140</v>
      </c>
      <c r="G6" s="76" t="s">
        <v>140</v>
      </c>
      <c r="H6" s="76">
        <v>13</v>
      </c>
      <c r="I6" s="76"/>
      <c r="J6" s="76">
        <v>27.25</v>
      </c>
      <c r="K6" s="116" t="s">
        <v>62</v>
      </c>
      <c r="L6" s="116" t="s">
        <v>65</v>
      </c>
      <c r="M6" s="116" t="s">
        <v>98</v>
      </c>
      <c r="N6" s="75" t="s">
        <v>158</v>
      </c>
      <c r="O6" s="75"/>
      <c r="P6" s="66" t="s">
        <v>8</v>
      </c>
      <c r="Q6" s="75" t="s">
        <v>122</v>
      </c>
      <c r="R6" s="114"/>
    </row>
    <row r="7" spans="1:1015" s="40" customFormat="1" ht="18" x14ac:dyDescent="0.3">
      <c r="A7" s="74">
        <v>1541427</v>
      </c>
      <c r="B7" s="75">
        <v>1</v>
      </c>
      <c r="C7" s="75" t="s">
        <v>1</v>
      </c>
      <c r="D7" s="76">
        <v>213.30609999999999</v>
      </c>
      <c r="E7" s="76">
        <v>5</v>
      </c>
      <c r="F7" s="76" t="s">
        <v>140</v>
      </c>
      <c r="G7" s="76" t="s">
        <v>140</v>
      </c>
      <c r="H7" s="76">
        <v>13</v>
      </c>
      <c r="I7" s="76"/>
      <c r="J7" s="76">
        <v>27.25</v>
      </c>
      <c r="K7" s="116" t="s">
        <v>62</v>
      </c>
      <c r="L7" s="116" t="s">
        <v>65</v>
      </c>
      <c r="M7" s="116" t="s">
        <v>98</v>
      </c>
      <c r="N7" s="75" t="s">
        <v>159</v>
      </c>
      <c r="O7" s="75"/>
      <c r="P7" s="66" t="s">
        <v>8</v>
      </c>
      <c r="Q7" s="75" t="s">
        <v>122</v>
      </c>
      <c r="R7" s="114"/>
    </row>
    <row r="8" spans="1:1015" s="40" customFormat="1" ht="18" x14ac:dyDescent="0.3">
      <c r="A8" s="74">
        <v>1541429</v>
      </c>
      <c r="B8" s="75">
        <v>1</v>
      </c>
      <c r="C8" s="75" t="s">
        <v>1</v>
      </c>
      <c r="D8" s="76">
        <v>213.30609999999999</v>
      </c>
      <c r="E8" s="76">
        <v>5</v>
      </c>
      <c r="F8" s="76" t="s">
        <v>140</v>
      </c>
      <c r="G8" s="76" t="s">
        <v>140</v>
      </c>
      <c r="H8" s="76">
        <v>13</v>
      </c>
      <c r="I8" s="76"/>
      <c r="J8" s="76">
        <v>27.25</v>
      </c>
      <c r="K8" s="116" t="s">
        <v>62</v>
      </c>
      <c r="L8" s="116" t="s">
        <v>65</v>
      </c>
      <c r="M8" s="116" t="s">
        <v>98</v>
      </c>
      <c r="N8" s="75" t="s">
        <v>160</v>
      </c>
      <c r="O8" s="75"/>
      <c r="P8" s="66" t="s">
        <v>8</v>
      </c>
      <c r="Q8" s="75" t="s">
        <v>122</v>
      </c>
      <c r="R8" s="114"/>
    </row>
    <row r="9" spans="1:1015" s="40" customFormat="1" ht="18" x14ac:dyDescent="0.3">
      <c r="A9" s="74">
        <v>1541430</v>
      </c>
      <c r="B9" s="75">
        <v>1</v>
      </c>
      <c r="C9" s="75" t="s">
        <v>1</v>
      </c>
      <c r="D9" s="76">
        <v>213.30609999999999</v>
      </c>
      <c r="E9" s="76">
        <v>5</v>
      </c>
      <c r="F9" s="76" t="s">
        <v>140</v>
      </c>
      <c r="G9" s="76" t="s">
        <v>140</v>
      </c>
      <c r="H9" s="76">
        <v>13</v>
      </c>
      <c r="I9" s="76"/>
      <c r="J9" s="76">
        <v>27.25</v>
      </c>
      <c r="K9" s="116" t="s">
        <v>62</v>
      </c>
      <c r="L9" s="116" t="s">
        <v>65</v>
      </c>
      <c r="M9" s="116" t="s">
        <v>98</v>
      </c>
      <c r="N9" s="75" t="s">
        <v>161</v>
      </c>
      <c r="O9" s="75"/>
      <c r="P9" s="66" t="s">
        <v>8</v>
      </c>
      <c r="Q9" s="75" t="s">
        <v>122</v>
      </c>
      <c r="R9" s="114"/>
    </row>
    <row r="10" spans="1:1015" s="40" customFormat="1" ht="18" x14ac:dyDescent="0.3">
      <c r="A10" s="74">
        <v>1476483</v>
      </c>
      <c r="B10" s="75">
        <v>1</v>
      </c>
      <c r="C10" s="75" t="s">
        <v>1</v>
      </c>
      <c r="D10" s="76">
        <v>213.30609999999999</v>
      </c>
      <c r="E10" s="76">
        <v>5</v>
      </c>
      <c r="F10" s="76" t="s">
        <v>140</v>
      </c>
      <c r="G10" s="76" t="s">
        <v>140</v>
      </c>
      <c r="H10" s="76">
        <v>13</v>
      </c>
      <c r="I10" s="76"/>
      <c r="J10" s="76">
        <v>27.25</v>
      </c>
      <c r="K10" s="116" t="s">
        <v>62</v>
      </c>
      <c r="L10" s="116" t="s">
        <v>65</v>
      </c>
      <c r="M10" s="116" t="s">
        <v>98</v>
      </c>
      <c r="N10" s="75" t="s">
        <v>162</v>
      </c>
      <c r="O10" s="75"/>
      <c r="P10" s="66" t="s">
        <v>8</v>
      </c>
      <c r="Q10" s="75" t="s">
        <v>122</v>
      </c>
      <c r="R10" s="114"/>
    </row>
    <row r="11" spans="1:1015" s="40" customFormat="1" ht="18" x14ac:dyDescent="0.3">
      <c r="A11" s="81">
        <v>1541614</v>
      </c>
      <c r="B11" s="82">
        <v>1</v>
      </c>
      <c r="C11" s="82" t="s">
        <v>2</v>
      </c>
      <c r="D11" s="83">
        <v>202.48</v>
      </c>
      <c r="E11" s="83">
        <v>3</v>
      </c>
      <c r="F11" s="83" t="s">
        <v>140</v>
      </c>
      <c r="G11" s="83" t="s">
        <v>140</v>
      </c>
      <c r="H11" s="83">
        <v>16</v>
      </c>
      <c r="I11" s="83" t="s">
        <v>140</v>
      </c>
      <c r="J11" s="83">
        <v>26.5</v>
      </c>
      <c r="K11" s="119" t="s">
        <v>62</v>
      </c>
      <c r="L11" s="119" t="s">
        <v>63</v>
      </c>
      <c r="M11" s="119" t="s">
        <v>100</v>
      </c>
      <c r="N11" s="82" t="s">
        <v>163</v>
      </c>
      <c r="O11" s="82"/>
      <c r="P11" s="85" t="s">
        <v>8</v>
      </c>
      <c r="Q11" s="82" t="s">
        <v>127</v>
      </c>
      <c r="R11" s="126"/>
    </row>
    <row r="12" spans="1:1015" s="40" customFormat="1" ht="18" x14ac:dyDescent="0.3">
      <c r="A12" s="81">
        <v>1541612</v>
      </c>
      <c r="B12" s="82">
        <v>1</v>
      </c>
      <c r="C12" s="82" t="s">
        <v>2</v>
      </c>
      <c r="D12" s="83">
        <v>202.48</v>
      </c>
      <c r="E12" s="83">
        <v>3</v>
      </c>
      <c r="F12" s="83" t="s">
        <v>140</v>
      </c>
      <c r="G12" s="83" t="s">
        <v>140</v>
      </c>
      <c r="H12" s="83">
        <v>16</v>
      </c>
      <c r="I12" s="83" t="s">
        <v>140</v>
      </c>
      <c r="J12" s="83">
        <v>26.5</v>
      </c>
      <c r="K12" s="119" t="s">
        <v>62</v>
      </c>
      <c r="L12" s="119" t="s">
        <v>63</v>
      </c>
      <c r="M12" s="119" t="s">
        <v>100</v>
      </c>
      <c r="N12" s="82" t="s">
        <v>164</v>
      </c>
      <c r="O12" s="82"/>
      <c r="P12" s="85" t="s">
        <v>8</v>
      </c>
      <c r="Q12" s="82" t="s">
        <v>127</v>
      </c>
      <c r="R12" s="126"/>
    </row>
    <row r="13" spans="1:1015" s="40" customFormat="1" ht="18" x14ac:dyDescent="0.3">
      <c r="A13" s="81">
        <v>1541609</v>
      </c>
      <c r="B13" s="82">
        <v>1</v>
      </c>
      <c r="C13" s="82" t="s">
        <v>2</v>
      </c>
      <c r="D13" s="83">
        <v>202.48</v>
      </c>
      <c r="E13" s="83">
        <v>3</v>
      </c>
      <c r="F13" s="83" t="s">
        <v>140</v>
      </c>
      <c r="G13" s="83" t="s">
        <v>140</v>
      </c>
      <c r="H13" s="83">
        <v>16</v>
      </c>
      <c r="I13" s="83" t="s">
        <v>140</v>
      </c>
      <c r="J13" s="83">
        <v>26.5</v>
      </c>
      <c r="K13" s="119" t="s">
        <v>62</v>
      </c>
      <c r="L13" s="119" t="s">
        <v>63</v>
      </c>
      <c r="M13" s="119" t="s">
        <v>100</v>
      </c>
      <c r="N13" s="82" t="s">
        <v>165</v>
      </c>
      <c r="O13" s="82"/>
      <c r="P13" s="85" t="s">
        <v>8</v>
      </c>
      <c r="Q13" s="82" t="s">
        <v>127</v>
      </c>
      <c r="R13" s="126"/>
    </row>
    <row r="14" spans="1:1015" s="40" customFormat="1" ht="18" x14ac:dyDescent="0.3">
      <c r="A14" s="81">
        <v>1541606</v>
      </c>
      <c r="B14" s="82">
        <v>1</v>
      </c>
      <c r="C14" s="82" t="s">
        <v>2</v>
      </c>
      <c r="D14" s="83">
        <v>202.48</v>
      </c>
      <c r="E14" s="83">
        <v>3</v>
      </c>
      <c r="F14" s="83" t="s">
        <v>140</v>
      </c>
      <c r="G14" s="83" t="s">
        <v>140</v>
      </c>
      <c r="H14" s="83">
        <v>16</v>
      </c>
      <c r="I14" s="83" t="s">
        <v>140</v>
      </c>
      <c r="J14" s="83">
        <v>26.5</v>
      </c>
      <c r="K14" s="119" t="s">
        <v>62</v>
      </c>
      <c r="L14" s="119" t="s">
        <v>63</v>
      </c>
      <c r="M14" s="119" t="s">
        <v>100</v>
      </c>
      <c r="N14" s="82" t="s">
        <v>166</v>
      </c>
      <c r="O14" s="82"/>
      <c r="P14" s="85" t="s">
        <v>8</v>
      </c>
      <c r="Q14" s="82" t="s">
        <v>127</v>
      </c>
      <c r="R14" s="126"/>
    </row>
    <row r="15" spans="1:1015" s="40" customFormat="1" ht="18" x14ac:dyDescent="0.3">
      <c r="A15" s="81">
        <v>1541604</v>
      </c>
      <c r="B15" s="82">
        <v>1</v>
      </c>
      <c r="C15" s="82" t="s">
        <v>2</v>
      </c>
      <c r="D15" s="83">
        <v>202.48</v>
      </c>
      <c r="E15" s="83">
        <v>3</v>
      </c>
      <c r="F15" s="83" t="s">
        <v>140</v>
      </c>
      <c r="G15" s="83" t="s">
        <v>140</v>
      </c>
      <c r="H15" s="83">
        <v>16</v>
      </c>
      <c r="I15" s="83" t="s">
        <v>140</v>
      </c>
      <c r="J15" s="83">
        <v>26.5</v>
      </c>
      <c r="K15" s="119" t="s">
        <v>62</v>
      </c>
      <c r="L15" s="119" t="s">
        <v>63</v>
      </c>
      <c r="M15" s="119" t="s">
        <v>100</v>
      </c>
      <c r="N15" s="82" t="s">
        <v>167</v>
      </c>
      <c r="O15" s="82"/>
      <c r="P15" s="85" t="s">
        <v>8</v>
      </c>
      <c r="Q15" s="82" t="s">
        <v>127</v>
      </c>
      <c r="R15" s="126"/>
    </row>
    <row r="16" spans="1:1015" s="40" customFormat="1" ht="18" x14ac:dyDescent="0.3">
      <c r="A16" s="81">
        <v>1476802</v>
      </c>
      <c r="B16" s="82">
        <v>1</v>
      </c>
      <c r="C16" s="82" t="s">
        <v>2</v>
      </c>
      <c r="D16" s="83">
        <v>202.48</v>
      </c>
      <c r="E16" s="83">
        <v>3</v>
      </c>
      <c r="F16" s="83" t="s">
        <v>140</v>
      </c>
      <c r="G16" s="83" t="s">
        <v>140</v>
      </c>
      <c r="H16" s="83">
        <v>8.75</v>
      </c>
      <c r="I16" s="83" t="s">
        <v>140</v>
      </c>
      <c r="J16" s="83">
        <v>19.25</v>
      </c>
      <c r="K16" s="119" t="s">
        <v>62</v>
      </c>
      <c r="L16" s="119" t="s">
        <v>63</v>
      </c>
      <c r="M16" s="119" t="s">
        <v>100</v>
      </c>
      <c r="N16" s="82" t="s">
        <v>168</v>
      </c>
      <c r="O16" s="82"/>
      <c r="P16" s="85" t="s">
        <v>8</v>
      </c>
      <c r="Q16" s="82" t="s">
        <v>127</v>
      </c>
      <c r="R16" s="126"/>
    </row>
    <row r="17" spans="1:18" s="40" customFormat="1" ht="18" x14ac:dyDescent="0.3">
      <c r="A17" s="101">
        <v>1473789</v>
      </c>
      <c r="B17" s="85">
        <v>1</v>
      </c>
      <c r="C17" s="85" t="s">
        <v>2</v>
      </c>
      <c r="D17" s="102">
        <v>163.64160000000001</v>
      </c>
      <c r="E17" s="102">
        <v>3</v>
      </c>
      <c r="F17" s="102">
        <v>1.75</v>
      </c>
      <c r="G17" s="102" t="s">
        <v>140</v>
      </c>
      <c r="H17" s="102">
        <v>15.6</v>
      </c>
      <c r="I17" s="102"/>
      <c r="J17" s="102">
        <v>26.1</v>
      </c>
      <c r="K17" s="126" t="s">
        <v>62</v>
      </c>
      <c r="L17" s="126" t="s">
        <v>169</v>
      </c>
      <c r="M17" s="126" t="s">
        <v>102</v>
      </c>
      <c r="N17" s="85" t="s">
        <v>205</v>
      </c>
      <c r="O17" s="85"/>
      <c r="P17" s="85" t="s">
        <v>8</v>
      </c>
      <c r="Q17" s="82" t="s">
        <v>125</v>
      </c>
      <c r="R17" s="126"/>
    </row>
    <row r="18" spans="1:18" s="40" customFormat="1" ht="18" x14ac:dyDescent="0.3">
      <c r="A18" s="101">
        <v>1480189</v>
      </c>
      <c r="B18" s="85">
        <v>1</v>
      </c>
      <c r="C18" s="85" t="s">
        <v>2</v>
      </c>
      <c r="D18" s="102">
        <v>163.64160000000001</v>
      </c>
      <c r="E18" s="102">
        <v>3</v>
      </c>
      <c r="F18" s="102">
        <v>1.75</v>
      </c>
      <c r="G18" s="102" t="s">
        <v>140</v>
      </c>
      <c r="H18" s="102">
        <v>14.6</v>
      </c>
      <c r="I18" s="102" t="s">
        <v>140</v>
      </c>
      <c r="J18" s="102">
        <v>25.1</v>
      </c>
      <c r="K18" s="126" t="s">
        <v>62</v>
      </c>
      <c r="L18" s="126" t="s">
        <v>169</v>
      </c>
      <c r="M18" s="126" t="s">
        <v>102</v>
      </c>
      <c r="N18" s="85" t="s">
        <v>206</v>
      </c>
      <c r="O18" s="85"/>
      <c r="P18" s="85" t="s">
        <v>8</v>
      </c>
      <c r="Q18" s="82" t="s">
        <v>125</v>
      </c>
      <c r="R18" s="126"/>
    </row>
    <row r="19" spans="1:18" s="40" customFormat="1" ht="18" x14ac:dyDescent="0.3">
      <c r="A19" s="74">
        <v>1473887</v>
      </c>
      <c r="B19" s="75">
        <v>1</v>
      </c>
      <c r="C19" s="75" t="s">
        <v>1</v>
      </c>
      <c r="D19" s="76">
        <v>168.15350000000001</v>
      </c>
      <c r="E19" s="76">
        <v>3</v>
      </c>
      <c r="F19" s="76">
        <v>1.75</v>
      </c>
      <c r="G19" s="76" t="s">
        <v>140</v>
      </c>
      <c r="H19" s="76">
        <v>8</v>
      </c>
      <c r="I19" s="76" t="s">
        <v>140</v>
      </c>
      <c r="J19" s="76">
        <v>18</v>
      </c>
      <c r="K19" s="122" t="s">
        <v>64</v>
      </c>
      <c r="L19" s="116" t="s">
        <v>183</v>
      </c>
      <c r="M19" s="116" t="s">
        <v>102</v>
      </c>
      <c r="N19" s="75" t="s">
        <v>146</v>
      </c>
      <c r="O19" s="75"/>
      <c r="P19" s="66" t="s">
        <v>8</v>
      </c>
      <c r="Q19" s="75" t="s">
        <v>121</v>
      </c>
      <c r="R19" s="114"/>
    </row>
    <row r="20" spans="1:18" s="40" customFormat="1" ht="18" x14ac:dyDescent="0.3">
      <c r="A20" s="74">
        <v>1473896</v>
      </c>
      <c r="B20" s="75">
        <v>1</v>
      </c>
      <c r="C20" s="75" t="s">
        <v>1</v>
      </c>
      <c r="D20" s="76">
        <v>174.55549999999999</v>
      </c>
      <c r="E20" s="76">
        <v>3</v>
      </c>
      <c r="F20" s="76">
        <v>1.75</v>
      </c>
      <c r="G20" s="76" t="s">
        <v>140</v>
      </c>
      <c r="H20" s="76">
        <v>8</v>
      </c>
      <c r="I20" s="76" t="s">
        <v>140</v>
      </c>
      <c r="J20" s="76">
        <v>18.5</v>
      </c>
      <c r="K20" s="116" t="s">
        <v>62</v>
      </c>
      <c r="L20" s="116" t="s">
        <v>103</v>
      </c>
      <c r="M20" s="116" t="s">
        <v>102</v>
      </c>
      <c r="N20" s="75" t="s">
        <v>147</v>
      </c>
      <c r="O20" s="75"/>
      <c r="P20" s="66" t="s">
        <v>8</v>
      </c>
      <c r="Q20" s="75" t="s">
        <v>121</v>
      </c>
      <c r="R20" s="114"/>
    </row>
    <row r="21" spans="1:18" s="40" customFormat="1" ht="18" x14ac:dyDescent="0.3">
      <c r="A21" s="101">
        <v>1473838</v>
      </c>
      <c r="B21" s="85">
        <v>1</v>
      </c>
      <c r="C21" s="85" t="s">
        <v>2</v>
      </c>
      <c r="D21" s="102">
        <v>169.82980000000001</v>
      </c>
      <c r="E21" s="102">
        <v>3</v>
      </c>
      <c r="F21" s="102">
        <v>1.75</v>
      </c>
      <c r="G21" s="102" t="s">
        <v>140</v>
      </c>
      <c r="H21" s="102">
        <v>16</v>
      </c>
      <c r="I21" s="102" t="s">
        <v>140</v>
      </c>
      <c r="J21" s="102">
        <v>26.5</v>
      </c>
      <c r="K21" s="126" t="s">
        <v>62</v>
      </c>
      <c r="L21" s="126" t="s">
        <v>187</v>
      </c>
      <c r="M21" s="126" t="s">
        <v>102</v>
      </c>
      <c r="N21" s="85" t="s">
        <v>207</v>
      </c>
      <c r="O21" s="85"/>
      <c r="P21" s="85" t="s">
        <v>8</v>
      </c>
      <c r="Q21" s="82" t="s">
        <v>126</v>
      </c>
      <c r="R21" s="126"/>
    </row>
    <row r="22" spans="1:18" s="40" customFormat="1" ht="18" x14ac:dyDescent="0.3">
      <c r="A22" s="103">
        <v>1473847</v>
      </c>
      <c r="B22" s="104">
        <v>1</v>
      </c>
      <c r="C22" s="104" t="s">
        <v>2</v>
      </c>
      <c r="D22" s="105">
        <v>164.31389999999999</v>
      </c>
      <c r="E22" s="105">
        <v>3</v>
      </c>
      <c r="F22" s="105">
        <v>1.75</v>
      </c>
      <c r="G22" s="105" t="s">
        <v>140</v>
      </c>
      <c r="H22" s="105">
        <v>7.9995000000000003</v>
      </c>
      <c r="I22" s="105"/>
      <c r="J22" s="105">
        <v>18.499500000000001</v>
      </c>
      <c r="K22" s="127" t="s">
        <v>62</v>
      </c>
      <c r="L22" s="127" t="s">
        <v>187</v>
      </c>
      <c r="M22" s="127" t="s">
        <v>102</v>
      </c>
      <c r="N22" s="104" t="s">
        <v>208</v>
      </c>
      <c r="O22" s="104"/>
      <c r="P22" s="104" t="s">
        <v>8</v>
      </c>
      <c r="Q22" s="104" t="s">
        <v>125</v>
      </c>
      <c r="R22" s="127"/>
    </row>
    <row r="23" spans="1:18" s="40" customFormat="1" ht="18" x14ac:dyDescent="0.25">
      <c r="A23" s="21"/>
      <c r="B23" s="17"/>
      <c r="C23" s="17"/>
      <c r="D23" s="17"/>
      <c r="E23" s="20"/>
      <c r="F23" s="20"/>
      <c r="G23" s="20"/>
      <c r="H23" s="20"/>
      <c r="I23" s="20"/>
      <c r="J23" s="20"/>
      <c r="K23" s="133"/>
      <c r="L23" s="133"/>
      <c r="M23" s="134"/>
      <c r="N23" s="21"/>
      <c r="O23" s="21"/>
      <c r="P23" s="21"/>
      <c r="Q23" s="21"/>
      <c r="R23" s="135"/>
    </row>
    <row r="24" spans="1:18" s="40" customFormat="1" ht="18" x14ac:dyDescent="0.25">
      <c r="A24" s="21"/>
      <c r="B24" s="17"/>
      <c r="C24" s="17"/>
      <c r="D24" s="17"/>
      <c r="E24" s="20"/>
      <c r="F24" s="20"/>
      <c r="G24" s="20"/>
      <c r="H24" s="20"/>
      <c r="I24" s="20"/>
      <c r="J24" s="20"/>
      <c r="K24" s="133"/>
      <c r="L24" s="133"/>
      <c r="M24" s="134"/>
      <c r="N24" s="21"/>
      <c r="O24" s="21"/>
      <c r="P24" s="21"/>
      <c r="Q24" s="21"/>
      <c r="R24" s="135"/>
    </row>
    <row r="25" spans="1:18" s="40" customFormat="1" ht="18" x14ac:dyDescent="0.25">
      <c r="A25" s="21"/>
      <c r="B25" s="17"/>
      <c r="C25" s="17"/>
      <c r="D25" s="17"/>
      <c r="E25" s="20"/>
      <c r="F25" s="20"/>
      <c r="G25" s="20"/>
      <c r="H25" s="20"/>
      <c r="I25" s="20"/>
      <c r="J25" s="20"/>
      <c r="K25" s="133"/>
      <c r="L25" s="133"/>
      <c r="M25" s="134"/>
      <c r="N25" s="21"/>
      <c r="O25" s="21"/>
      <c r="P25" s="21"/>
      <c r="Q25" s="21"/>
      <c r="R25" s="135"/>
    </row>
    <row r="26" spans="1:18" s="40" customFormat="1" ht="18" x14ac:dyDescent="0.25">
      <c r="A26" s="21"/>
      <c r="B26" s="17"/>
      <c r="C26" s="17"/>
      <c r="D26" s="17"/>
      <c r="E26" s="20"/>
      <c r="F26" s="20"/>
      <c r="G26" s="20"/>
      <c r="H26" s="20"/>
      <c r="I26" s="20"/>
      <c r="J26" s="20"/>
      <c r="K26" s="133"/>
      <c r="L26" s="133"/>
      <c r="M26" s="134"/>
      <c r="N26" s="21"/>
      <c r="O26" s="21"/>
      <c r="P26" s="21"/>
      <c r="Q26" s="21"/>
      <c r="R26" s="135"/>
    </row>
    <row r="27" spans="1:18" s="40" customFormat="1" ht="18" x14ac:dyDescent="0.25">
      <c r="A27" s="21"/>
      <c r="B27" s="17"/>
      <c r="C27" s="17"/>
      <c r="D27" s="17"/>
      <c r="E27" s="20"/>
      <c r="F27" s="20"/>
      <c r="G27" s="20"/>
      <c r="H27" s="20"/>
      <c r="I27" s="20"/>
      <c r="J27" s="20"/>
      <c r="K27" s="133"/>
      <c r="L27" s="133"/>
      <c r="M27" s="134"/>
      <c r="N27" s="21"/>
      <c r="O27" s="21"/>
      <c r="P27" s="21"/>
      <c r="Q27" s="21"/>
      <c r="R27" s="135"/>
    </row>
    <row r="28" spans="1:18" s="40" customFormat="1" ht="18" x14ac:dyDescent="0.25">
      <c r="A28" s="21"/>
      <c r="B28" s="17"/>
      <c r="C28" s="17"/>
      <c r="D28" s="17"/>
      <c r="E28" s="20"/>
      <c r="F28" s="20"/>
      <c r="G28" s="20"/>
      <c r="H28" s="20"/>
      <c r="I28" s="20"/>
      <c r="J28" s="20"/>
      <c r="K28" s="133"/>
      <c r="L28" s="133"/>
      <c r="M28" s="134"/>
      <c r="N28" s="21"/>
      <c r="O28" s="21"/>
      <c r="P28" s="21"/>
      <c r="Q28" s="21"/>
      <c r="R28" s="135"/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33"/>
      <c r="L29" s="133"/>
      <c r="M29" s="134"/>
      <c r="N29" s="21"/>
      <c r="O29" s="21"/>
      <c r="P29" s="21"/>
      <c r="Q29" s="21"/>
      <c r="R29" s="13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33"/>
      <c r="L30" s="133"/>
      <c r="M30" s="134"/>
      <c r="N30" s="21"/>
      <c r="O30" s="21"/>
      <c r="P30" s="21"/>
      <c r="Q30" s="21"/>
      <c r="R30" s="13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33"/>
      <c r="L31" s="133"/>
      <c r="M31" s="134"/>
      <c r="N31" s="21"/>
      <c r="O31" s="21"/>
      <c r="P31" s="21"/>
      <c r="Q31" s="21"/>
      <c r="R31" s="13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33"/>
      <c r="L32" s="133"/>
      <c r="M32" s="134"/>
      <c r="N32" s="21"/>
      <c r="O32" s="21"/>
      <c r="P32" s="21"/>
      <c r="Q32" s="21"/>
      <c r="R32" s="13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33"/>
      <c r="L33" s="133"/>
      <c r="M33" s="134"/>
      <c r="N33" s="21"/>
      <c r="O33" s="21"/>
      <c r="P33" s="21"/>
      <c r="Q33" s="21"/>
      <c r="R33" s="13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33"/>
      <c r="L34" s="133"/>
      <c r="M34" s="134"/>
      <c r="N34" s="21"/>
      <c r="O34" s="21"/>
      <c r="P34" s="21"/>
      <c r="Q34" s="21"/>
      <c r="R34" s="13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33"/>
      <c r="L35" s="133"/>
      <c r="M35" s="134"/>
      <c r="N35" s="21"/>
      <c r="O35" s="21"/>
      <c r="P35" s="21"/>
      <c r="Q35" s="21"/>
      <c r="R35" s="13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33"/>
      <c r="L36" s="133"/>
      <c r="M36" s="134"/>
      <c r="N36" s="21"/>
      <c r="O36" s="21"/>
      <c r="P36" s="21"/>
      <c r="Q36" s="21"/>
      <c r="R36" s="13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33"/>
      <c r="L37" s="133"/>
      <c r="M37" s="134"/>
      <c r="N37" s="21"/>
      <c r="O37" s="21"/>
      <c r="P37" s="21"/>
      <c r="Q37" s="21"/>
      <c r="R37" s="13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33"/>
      <c r="L38" s="133"/>
      <c r="M38" s="134"/>
      <c r="N38" s="21"/>
      <c r="O38" s="21"/>
      <c r="P38" s="21"/>
      <c r="Q38" s="21"/>
      <c r="R38" s="13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33"/>
      <c r="L39" s="133"/>
      <c r="M39" s="134"/>
      <c r="N39" s="21"/>
      <c r="O39" s="21"/>
      <c r="P39" s="21"/>
      <c r="Q39" s="21"/>
      <c r="R39" s="13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33"/>
      <c r="L40" s="133"/>
      <c r="M40" s="134"/>
      <c r="N40" s="21"/>
      <c r="O40" s="21"/>
      <c r="P40" s="21"/>
      <c r="Q40" s="21"/>
      <c r="R40" s="13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33"/>
      <c r="L41" s="133"/>
      <c r="M41" s="134"/>
      <c r="N41" s="21"/>
      <c r="O41" s="21"/>
      <c r="P41" s="21"/>
      <c r="Q41" s="21"/>
      <c r="R41" s="13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33"/>
      <c r="L42" s="133"/>
      <c r="M42" s="134"/>
      <c r="N42" s="21"/>
      <c r="O42" s="21"/>
      <c r="P42" s="21"/>
      <c r="Q42" s="21"/>
      <c r="R42" s="13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33"/>
      <c r="L43" s="133"/>
      <c r="M43" s="134"/>
      <c r="N43" s="21"/>
      <c r="O43" s="21"/>
      <c r="P43" s="21"/>
      <c r="Q43" s="21"/>
      <c r="R43" s="13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33"/>
      <c r="L44" s="133"/>
      <c r="M44" s="134"/>
      <c r="N44" s="21"/>
      <c r="O44" s="21"/>
      <c r="P44" s="21"/>
      <c r="Q44" s="21"/>
      <c r="R44" s="13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33"/>
      <c r="L45" s="133"/>
      <c r="M45" s="134"/>
      <c r="N45" s="21"/>
      <c r="O45" s="21"/>
      <c r="P45" s="21"/>
      <c r="Q45" s="21"/>
      <c r="R45" s="13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33"/>
      <c r="L46" s="133"/>
      <c r="M46" s="134"/>
      <c r="N46" s="21"/>
      <c r="O46" s="21"/>
      <c r="P46" s="21"/>
      <c r="Q46" s="21"/>
      <c r="R46" s="13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33"/>
      <c r="L47" s="133"/>
      <c r="M47" s="134"/>
      <c r="N47" s="21"/>
      <c r="O47" s="21"/>
      <c r="P47" s="21"/>
      <c r="Q47" s="21"/>
      <c r="R47" s="13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33"/>
      <c r="L48" s="133"/>
      <c r="M48" s="134"/>
      <c r="N48" s="21"/>
      <c r="O48" s="21"/>
      <c r="P48" s="21"/>
      <c r="Q48" s="21"/>
      <c r="R48" s="13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33"/>
      <c r="L49" s="133"/>
      <c r="M49" s="134"/>
      <c r="N49" s="21"/>
      <c r="O49" s="21"/>
      <c r="P49" s="21"/>
      <c r="Q49" s="21"/>
      <c r="R49" s="13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33"/>
      <c r="L50" s="133"/>
      <c r="M50" s="134"/>
      <c r="N50" s="21"/>
      <c r="O50" s="21"/>
      <c r="P50" s="21"/>
      <c r="Q50" s="21"/>
      <c r="R50" s="13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33"/>
      <c r="L51" s="133"/>
      <c r="M51" s="134"/>
      <c r="N51" s="21"/>
      <c r="O51" s="21"/>
      <c r="P51" s="21"/>
      <c r="Q51" s="21"/>
      <c r="R51" s="13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33"/>
      <c r="L52" s="133"/>
      <c r="M52" s="134"/>
      <c r="N52" s="21"/>
      <c r="O52" s="21"/>
      <c r="P52" s="21"/>
      <c r="Q52" s="21"/>
      <c r="R52" s="13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33"/>
      <c r="L53" s="133"/>
      <c r="M53" s="134"/>
      <c r="N53" s="21"/>
      <c r="O53" s="21"/>
      <c r="P53" s="21"/>
      <c r="Q53" s="21"/>
      <c r="R53" s="13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33"/>
      <c r="L54" s="133"/>
      <c r="M54" s="134"/>
      <c r="N54" s="21"/>
      <c r="O54" s="21"/>
      <c r="P54" s="21"/>
      <c r="Q54" s="21"/>
      <c r="R54" s="13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33"/>
      <c r="L55" s="133"/>
      <c r="M55" s="134"/>
      <c r="N55" s="21"/>
      <c r="O55" s="21"/>
      <c r="P55" s="21"/>
      <c r="Q55" s="21"/>
      <c r="R55" s="13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33"/>
      <c r="L56" s="133"/>
      <c r="M56" s="134"/>
      <c r="N56" s="21"/>
      <c r="O56" s="21"/>
      <c r="P56" s="21"/>
      <c r="Q56" s="21"/>
      <c r="R56" s="13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33"/>
      <c r="L57" s="133"/>
      <c r="M57" s="134"/>
      <c r="N57" s="21"/>
      <c r="O57" s="21"/>
      <c r="P57" s="21"/>
      <c r="Q57" s="21"/>
      <c r="R57" s="13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33"/>
      <c r="L58" s="133"/>
      <c r="M58" s="134"/>
      <c r="N58" s="21"/>
      <c r="O58" s="21"/>
      <c r="P58" s="21"/>
      <c r="Q58" s="21"/>
      <c r="R58" s="13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33"/>
      <c r="L59" s="133"/>
      <c r="M59" s="134"/>
      <c r="N59" s="21"/>
      <c r="O59" s="21"/>
      <c r="P59" s="21"/>
      <c r="Q59" s="21"/>
      <c r="R59" s="13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33"/>
      <c r="L60" s="133"/>
      <c r="M60" s="134"/>
      <c r="N60" s="21"/>
      <c r="O60" s="21"/>
      <c r="P60" s="21"/>
      <c r="Q60" s="21"/>
      <c r="R60" s="13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33"/>
      <c r="L61" s="133"/>
      <c r="M61" s="134"/>
      <c r="N61" s="21"/>
      <c r="O61" s="21"/>
      <c r="P61" s="21"/>
      <c r="Q61" s="21"/>
      <c r="R61" s="13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33"/>
      <c r="L62" s="133"/>
      <c r="M62" s="134"/>
      <c r="N62" s="21"/>
      <c r="O62" s="21"/>
      <c r="P62" s="21"/>
      <c r="Q62" s="21"/>
      <c r="R62" s="13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33"/>
      <c r="L63" s="133"/>
      <c r="M63" s="134"/>
      <c r="N63" s="21"/>
      <c r="O63" s="21"/>
      <c r="P63" s="21"/>
      <c r="Q63" s="21"/>
      <c r="R63" s="13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33"/>
      <c r="L64" s="133"/>
      <c r="M64" s="134"/>
      <c r="N64" s="21"/>
      <c r="O64" s="21"/>
      <c r="P64" s="21"/>
      <c r="Q64" s="21"/>
      <c r="R64" s="13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33"/>
      <c r="L65" s="133"/>
      <c r="M65" s="134"/>
      <c r="N65" s="21"/>
      <c r="O65" s="21"/>
      <c r="P65" s="21"/>
      <c r="Q65" s="21"/>
      <c r="R65" s="13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33"/>
      <c r="L66" s="133"/>
      <c r="M66" s="134"/>
      <c r="N66" s="21"/>
      <c r="O66" s="21"/>
      <c r="P66" s="21"/>
      <c r="Q66" s="21"/>
      <c r="R66" s="13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33"/>
      <c r="L67" s="133"/>
      <c r="M67" s="134"/>
      <c r="N67" s="21"/>
      <c r="O67" s="21"/>
      <c r="P67" s="21"/>
      <c r="Q67" s="21"/>
      <c r="R67" s="13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33"/>
      <c r="L68" s="133"/>
      <c r="M68" s="134"/>
      <c r="N68" s="21"/>
      <c r="O68" s="21"/>
      <c r="P68" s="21"/>
      <c r="Q68" s="21"/>
      <c r="R68" s="13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33"/>
      <c r="L69" s="133"/>
      <c r="M69" s="134"/>
      <c r="N69" s="21"/>
      <c r="O69" s="21"/>
      <c r="P69" s="21"/>
      <c r="Q69" s="21"/>
      <c r="R69" s="13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33"/>
      <c r="L70" s="133"/>
      <c r="M70" s="134"/>
      <c r="N70" s="21"/>
      <c r="O70" s="21"/>
      <c r="P70" s="21"/>
      <c r="Q70" s="21"/>
      <c r="R70" s="13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33"/>
      <c r="L71" s="133"/>
      <c r="M71" s="134"/>
      <c r="N71" s="21"/>
      <c r="O71" s="21"/>
      <c r="P71" s="21"/>
      <c r="Q71" s="21"/>
      <c r="R71" s="13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33"/>
      <c r="L72" s="133"/>
      <c r="M72" s="134"/>
      <c r="N72" s="21"/>
      <c r="O72" s="21"/>
      <c r="P72" s="21"/>
      <c r="Q72" s="21"/>
      <c r="R72" s="13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33"/>
      <c r="L73" s="133"/>
      <c r="M73" s="134"/>
      <c r="N73" s="21"/>
      <c r="O73" s="21"/>
      <c r="P73" s="21"/>
      <c r="Q73" s="21"/>
      <c r="R73" s="13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33"/>
      <c r="L74" s="133"/>
      <c r="M74" s="134"/>
      <c r="N74" s="21"/>
      <c r="O74" s="21"/>
      <c r="P74" s="21"/>
      <c r="Q74" s="21"/>
      <c r="R74" s="13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33"/>
      <c r="L75" s="133"/>
      <c r="M75" s="134"/>
      <c r="N75" s="21"/>
      <c r="O75" s="21"/>
      <c r="P75" s="21"/>
      <c r="Q75" s="21"/>
      <c r="R75" s="13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33"/>
      <c r="L76" s="133"/>
      <c r="M76" s="134"/>
      <c r="N76" s="21"/>
      <c r="O76" s="21"/>
      <c r="P76" s="21"/>
      <c r="Q76" s="21"/>
      <c r="R76" s="13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33"/>
      <c r="L77" s="133"/>
      <c r="M77" s="134"/>
      <c r="N77" s="21"/>
      <c r="O77" s="21"/>
      <c r="P77" s="21"/>
      <c r="Q77" s="21"/>
      <c r="R77" s="13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33"/>
      <c r="L78" s="133"/>
      <c r="M78" s="134"/>
      <c r="N78" s="21"/>
      <c r="O78" s="21"/>
      <c r="P78" s="21"/>
      <c r="Q78" s="21"/>
      <c r="R78" s="13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33"/>
      <c r="L79" s="133"/>
      <c r="M79" s="134"/>
      <c r="N79" s="21"/>
      <c r="O79" s="21"/>
      <c r="P79" s="21"/>
      <c r="Q79" s="21"/>
      <c r="R79" s="13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33"/>
      <c r="L80" s="133"/>
      <c r="M80" s="134"/>
      <c r="N80" s="21"/>
      <c r="O80" s="21"/>
      <c r="P80" s="21"/>
      <c r="Q80" s="21"/>
      <c r="R80" s="13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33"/>
      <c r="L81" s="133"/>
      <c r="M81" s="134"/>
      <c r="N81" s="21"/>
      <c r="O81" s="21"/>
      <c r="P81" s="21"/>
      <c r="Q81" s="21"/>
      <c r="R81" s="13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33"/>
      <c r="L82" s="133"/>
      <c r="M82" s="134"/>
      <c r="N82" s="21"/>
      <c r="O82" s="21"/>
      <c r="P82" s="21"/>
      <c r="Q82" s="21"/>
      <c r="R82" s="13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33"/>
      <c r="L83" s="133"/>
      <c r="M83" s="134"/>
      <c r="N83" s="21"/>
      <c r="O83" s="21"/>
      <c r="P83" s="21"/>
      <c r="Q83" s="21"/>
      <c r="R83" s="13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33"/>
      <c r="L84" s="133"/>
      <c r="M84" s="134"/>
      <c r="N84" s="21"/>
      <c r="O84" s="21"/>
      <c r="P84" s="21"/>
      <c r="Q84" s="21"/>
      <c r="R84" s="13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33"/>
      <c r="L85" s="133"/>
      <c r="M85" s="134"/>
      <c r="N85" s="21"/>
      <c r="O85" s="21"/>
      <c r="P85" s="21"/>
      <c r="Q85" s="21"/>
      <c r="R85" s="13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33"/>
      <c r="L86" s="133"/>
      <c r="M86" s="134"/>
      <c r="N86" s="21"/>
      <c r="O86" s="21"/>
      <c r="P86" s="21"/>
      <c r="Q86" s="21"/>
      <c r="R86" s="13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33"/>
      <c r="L87" s="133"/>
      <c r="M87" s="134"/>
      <c r="N87" s="21"/>
      <c r="O87" s="21"/>
      <c r="P87" s="21"/>
      <c r="Q87" s="21"/>
      <c r="R87" s="13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33"/>
      <c r="L88" s="133"/>
      <c r="M88" s="134"/>
      <c r="N88" s="21"/>
      <c r="O88" s="21"/>
      <c r="P88" s="21"/>
      <c r="Q88" s="21"/>
      <c r="R88" s="13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33"/>
      <c r="L89" s="133"/>
      <c r="M89" s="134"/>
      <c r="N89" s="21"/>
      <c r="O89" s="21"/>
      <c r="P89" s="21"/>
      <c r="Q89" s="21"/>
      <c r="R89" s="13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33"/>
      <c r="L90" s="133"/>
      <c r="M90" s="134"/>
      <c r="N90" s="21"/>
      <c r="O90" s="21"/>
      <c r="P90" s="21"/>
      <c r="Q90" s="21"/>
      <c r="R90" s="13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33"/>
      <c r="L91" s="133"/>
      <c r="M91" s="134"/>
      <c r="N91" s="21"/>
      <c r="O91" s="21"/>
      <c r="P91" s="21"/>
      <c r="Q91" s="21"/>
      <c r="R91" s="13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33"/>
      <c r="L92" s="133"/>
      <c r="M92" s="134"/>
      <c r="N92" s="21"/>
      <c r="O92" s="21"/>
      <c r="P92" s="21"/>
      <c r="Q92" s="21"/>
      <c r="R92" s="13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33"/>
      <c r="L93" s="133"/>
      <c r="M93" s="134"/>
      <c r="N93" s="21"/>
      <c r="O93" s="21"/>
      <c r="P93" s="21"/>
      <c r="Q93" s="21"/>
      <c r="R93" s="13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33"/>
      <c r="L94" s="133"/>
      <c r="M94" s="134"/>
      <c r="N94" s="21"/>
      <c r="O94" s="21"/>
      <c r="P94" s="21"/>
      <c r="Q94" s="21"/>
      <c r="R94" s="13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33"/>
      <c r="L95" s="133"/>
      <c r="M95" s="134"/>
      <c r="N95" s="21"/>
      <c r="O95" s="21"/>
      <c r="P95" s="21"/>
      <c r="Q95" s="21"/>
      <c r="R95" s="13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33"/>
      <c r="L96" s="133"/>
      <c r="M96" s="134"/>
      <c r="N96" s="21"/>
      <c r="O96" s="21"/>
      <c r="P96" s="21"/>
      <c r="Q96" s="21"/>
      <c r="R96" s="13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33"/>
      <c r="L97" s="133"/>
      <c r="M97" s="134"/>
      <c r="N97" s="21"/>
      <c r="O97" s="21"/>
      <c r="P97" s="21"/>
      <c r="Q97" s="21"/>
      <c r="R97" s="13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33"/>
      <c r="L98" s="133"/>
      <c r="M98" s="134"/>
      <c r="N98" s="21"/>
      <c r="O98" s="21"/>
      <c r="P98" s="21"/>
      <c r="Q98" s="21"/>
      <c r="R98" s="13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33"/>
      <c r="L99" s="133"/>
      <c r="M99" s="134"/>
      <c r="N99" s="21"/>
      <c r="O99" s="21"/>
      <c r="P99" s="21"/>
      <c r="Q99" s="21"/>
      <c r="R99" s="13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33"/>
      <c r="L100" s="133"/>
      <c r="M100" s="134"/>
      <c r="N100" s="21"/>
      <c r="O100" s="21"/>
      <c r="P100" s="21"/>
      <c r="Q100" s="21"/>
      <c r="R100" s="13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33"/>
      <c r="L101" s="133"/>
      <c r="M101" s="134"/>
      <c r="N101" s="21"/>
      <c r="O101" s="21"/>
      <c r="P101" s="21"/>
      <c r="Q101" s="21"/>
      <c r="R101" s="13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33"/>
      <c r="L102" s="133"/>
      <c r="M102" s="134"/>
      <c r="N102" s="21"/>
      <c r="O102" s="21"/>
      <c r="P102" s="21"/>
      <c r="Q102" s="21"/>
      <c r="R102" s="13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33"/>
      <c r="L103" s="133"/>
      <c r="M103" s="134"/>
      <c r="N103" s="21"/>
      <c r="O103" s="21"/>
      <c r="P103" s="21"/>
      <c r="Q103" s="21"/>
      <c r="R103" s="13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33"/>
      <c r="L104" s="133"/>
      <c r="M104" s="134"/>
      <c r="N104" s="21"/>
      <c r="O104" s="21"/>
      <c r="P104" s="21"/>
      <c r="Q104" s="21"/>
      <c r="R104" s="13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33"/>
      <c r="L105" s="133"/>
      <c r="M105" s="134"/>
      <c r="N105" s="21"/>
      <c r="O105" s="21"/>
      <c r="P105" s="21"/>
      <c r="Q105" s="21"/>
      <c r="R105" s="13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33"/>
      <c r="L106" s="133"/>
      <c r="M106" s="134"/>
      <c r="N106" s="21"/>
      <c r="O106" s="21"/>
      <c r="P106" s="21"/>
      <c r="Q106" s="21"/>
      <c r="R106" s="13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33"/>
      <c r="L107" s="133"/>
      <c r="M107" s="134"/>
      <c r="N107" s="21"/>
      <c r="O107" s="21"/>
      <c r="P107" s="21"/>
      <c r="Q107" s="21"/>
      <c r="R107" s="13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33"/>
      <c r="L108" s="133"/>
      <c r="M108" s="134"/>
      <c r="N108" s="21"/>
      <c r="O108" s="21"/>
      <c r="P108" s="21"/>
      <c r="Q108" s="21"/>
      <c r="R108" s="13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33"/>
      <c r="L109" s="133"/>
      <c r="M109" s="134"/>
      <c r="N109" s="21"/>
      <c r="O109" s="21"/>
      <c r="P109" s="21"/>
      <c r="Q109" s="21"/>
      <c r="R109" s="13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33"/>
      <c r="L110" s="133"/>
      <c r="M110" s="134"/>
      <c r="N110" s="21"/>
      <c r="O110" s="21"/>
      <c r="P110" s="21"/>
      <c r="Q110" s="21"/>
      <c r="R110" s="13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33"/>
      <c r="L111" s="133"/>
      <c r="M111" s="134"/>
      <c r="N111" s="21"/>
      <c r="O111" s="21"/>
      <c r="P111" s="21"/>
      <c r="Q111" s="21"/>
      <c r="R111" s="13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33"/>
      <c r="L112" s="133"/>
      <c r="M112" s="134"/>
      <c r="N112" s="21"/>
      <c r="O112" s="21"/>
      <c r="P112" s="21"/>
      <c r="Q112" s="21"/>
      <c r="R112" s="13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33"/>
      <c r="L113" s="133"/>
      <c r="M113" s="134"/>
      <c r="N113" s="21"/>
      <c r="O113" s="21"/>
      <c r="P113" s="21"/>
      <c r="Q113" s="21"/>
      <c r="R113" s="13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33"/>
      <c r="L114" s="133"/>
      <c r="M114" s="134"/>
      <c r="N114" s="21"/>
      <c r="O114" s="21"/>
      <c r="P114" s="21"/>
      <c r="Q114" s="21"/>
      <c r="R114" s="13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33"/>
      <c r="L115" s="133"/>
      <c r="M115" s="134"/>
      <c r="N115" s="21"/>
      <c r="O115" s="21"/>
      <c r="P115" s="21"/>
      <c r="Q115" s="21"/>
      <c r="R115" s="13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33"/>
      <c r="L116" s="133"/>
      <c r="M116" s="134"/>
      <c r="N116" s="21"/>
      <c r="O116" s="21"/>
      <c r="P116" s="21"/>
      <c r="Q116" s="21"/>
      <c r="R116" s="13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33"/>
      <c r="L117" s="133"/>
      <c r="M117" s="134"/>
      <c r="N117" s="21"/>
      <c r="O117" s="21"/>
      <c r="P117" s="21"/>
      <c r="Q117" s="21"/>
      <c r="R117" s="13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33"/>
      <c r="L118" s="133"/>
      <c r="M118" s="134"/>
      <c r="N118" s="21"/>
      <c r="O118" s="21"/>
      <c r="P118" s="21"/>
      <c r="Q118" s="21"/>
      <c r="R118" s="13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33"/>
      <c r="L119" s="133"/>
      <c r="M119" s="134"/>
      <c r="N119" s="21"/>
      <c r="O119" s="21"/>
      <c r="P119" s="21"/>
      <c r="Q119" s="21"/>
      <c r="R119" s="13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33"/>
      <c r="L120" s="133"/>
      <c r="M120" s="134"/>
      <c r="N120" s="21"/>
      <c r="O120" s="21"/>
      <c r="P120" s="21"/>
      <c r="Q120" s="21"/>
      <c r="R120" s="13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33"/>
      <c r="L121" s="133"/>
      <c r="M121" s="134"/>
      <c r="N121" s="21"/>
      <c r="O121" s="21"/>
      <c r="P121" s="21"/>
      <c r="Q121" s="21"/>
      <c r="R121" s="13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33"/>
      <c r="L122" s="133"/>
      <c r="M122" s="134"/>
      <c r="N122" s="21"/>
      <c r="O122" s="21"/>
      <c r="P122" s="21"/>
      <c r="Q122" s="21"/>
      <c r="R122" s="13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33"/>
      <c r="L123" s="133"/>
      <c r="M123" s="134"/>
      <c r="N123" s="21"/>
      <c r="O123" s="21"/>
      <c r="P123" s="21"/>
      <c r="Q123" s="21"/>
      <c r="R123" s="13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33"/>
      <c r="L124" s="133"/>
      <c r="M124" s="134"/>
      <c r="N124" s="21"/>
      <c r="O124" s="21"/>
      <c r="P124" s="21"/>
      <c r="Q124" s="21"/>
      <c r="R124" s="13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33"/>
      <c r="L125" s="133"/>
      <c r="M125" s="134"/>
      <c r="N125" s="21"/>
      <c r="O125" s="21"/>
      <c r="P125" s="21"/>
      <c r="Q125" s="21"/>
      <c r="R125" s="13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33"/>
      <c r="L126" s="133"/>
      <c r="M126" s="134"/>
      <c r="N126" s="21"/>
      <c r="O126" s="21"/>
      <c r="P126" s="21"/>
      <c r="Q126" s="21"/>
      <c r="R126" s="13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33"/>
      <c r="L127" s="133"/>
      <c r="M127" s="134"/>
      <c r="N127" s="21"/>
      <c r="O127" s="21"/>
      <c r="P127" s="21"/>
      <c r="Q127" s="21"/>
      <c r="R127" s="13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33"/>
      <c r="L128" s="133"/>
      <c r="M128" s="134"/>
      <c r="N128" s="21"/>
      <c r="O128" s="21"/>
      <c r="P128" s="21"/>
      <c r="Q128" s="21"/>
      <c r="R128" s="13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33"/>
      <c r="L129" s="133"/>
      <c r="M129" s="134"/>
      <c r="N129" s="21"/>
      <c r="O129" s="21"/>
      <c r="P129" s="21"/>
      <c r="Q129" s="21"/>
      <c r="R129" s="13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33"/>
      <c r="L130" s="133"/>
      <c r="M130" s="134"/>
      <c r="N130" s="21"/>
      <c r="O130" s="21"/>
      <c r="P130" s="21"/>
      <c r="Q130" s="21"/>
      <c r="R130" s="13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33"/>
      <c r="L131" s="133"/>
      <c r="M131" s="134"/>
      <c r="N131" s="21"/>
      <c r="O131" s="21"/>
      <c r="P131" s="21"/>
      <c r="Q131" s="21"/>
      <c r="R131" s="13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33"/>
      <c r="L132" s="133"/>
      <c r="M132" s="134"/>
      <c r="N132" s="21"/>
      <c r="O132" s="21"/>
      <c r="P132" s="21"/>
      <c r="Q132" s="21"/>
      <c r="R132" s="13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33"/>
      <c r="L133" s="133"/>
      <c r="M133" s="134"/>
      <c r="N133" s="21"/>
      <c r="O133" s="21"/>
      <c r="P133" s="21"/>
      <c r="Q133" s="21"/>
      <c r="R133" s="13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33"/>
      <c r="L134" s="133"/>
      <c r="M134" s="134"/>
      <c r="N134" s="21"/>
      <c r="O134" s="21"/>
      <c r="P134" s="21"/>
      <c r="Q134" s="21"/>
      <c r="R134" s="13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33"/>
      <c r="L135" s="133"/>
      <c r="M135" s="134"/>
      <c r="N135" s="21"/>
      <c r="O135" s="21"/>
      <c r="P135" s="21"/>
      <c r="Q135" s="21"/>
      <c r="R135" s="13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33"/>
      <c r="L136" s="133"/>
      <c r="M136" s="134"/>
      <c r="N136" s="21"/>
      <c r="O136" s="21"/>
      <c r="P136" s="21"/>
      <c r="Q136" s="21"/>
      <c r="R136" s="13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33"/>
      <c r="L137" s="133"/>
      <c r="M137" s="134"/>
      <c r="N137" s="21"/>
      <c r="O137" s="21"/>
      <c r="P137" s="21"/>
      <c r="Q137" s="21"/>
      <c r="R137" s="13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33"/>
      <c r="L138" s="133"/>
      <c r="M138" s="134"/>
      <c r="N138" s="21"/>
      <c r="O138" s="21"/>
      <c r="P138" s="21"/>
      <c r="Q138" s="21"/>
      <c r="R138" s="13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33"/>
      <c r="L139" s="133"/>
      <c r="M139" s="134"/>
      <c r="N139" s="21"/>
      <c r="O139" s="21"/>
      <c r="P139" s="21"/>
      <c r="Q139" s="21"/>
      <c r="R139" s="13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33"/>
      <c r="L140" s="133"/>
      <c r="M140" s="134"/>
      <c r="N140" s="21"/>
      <c r="O140" s="21"/>
      <c r="P140" s="21"/>
      <c r="Q140" s="21"/>
      <c r="R140" s="13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33"/>
      <c r="L141" s="133"/>
      <c r="M141" s="134"/>
      <c r="N141" s="21"/>
      <c r="O141" s="21"/>
      <c r="P141" s="21"/>
      <c r="Q141" s="21"/>
      <c r="R141" s="13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33"/>
      <c r="L142" s="133"/>
      <c r="M142" s="134"/>
      <c r="N142" s="21"/>
      <c r="O142" s="21"/>
      <c r="P142" s="21"/>
      <c r="Q142" s="21"/>
      <c r="R142" s="13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33"/>
      <c r="L143" s="133"/>
      <c r="M143" s="134"/>
      <c r="N143" s="21"/>
      <c r="O143" s="21"/>
      <c r="P143" s="21"/>
      <c r="Q143" s="21"/>
      <c r="R143" s="13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33"/>
      <c r="L144" s="133"/>
      <c r="M144" s="134"/>
      <c r="N144" s="21"/>
      <c r="O144" s="21"/>
      <c r="P144" s="21"/>
      <c r="Q144" s="21"/>
      <c r="R144" s="13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33"/>
      <c r="L145" s="133"/>
      <c r="M145" s="134"/>
      <c r="N145" s="21"/>
      <c r="O145" s="21"/>
      <c r="P145" s="21"/>
      <c r="Q145" s="21"/>
      <c r="R145" s="13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33"/>
      <c r="L146" s="133"/>
      <c r="M146" s="134"/>
      <c r="N146" s="21"/>
      <c r="O146" s="21"/>
      <c r="P146" s="21"/>
      <c r="Q146" s="21"/>
      <c r="R146" s="13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33"/>
      <c r="L147" s="133"/>
      <c r="M147" s="134"/>
      <c r="N147" s="21"/>
      <c r="O147" s="21"/>
      <c r="P147" s="21"/>
      <c r="Q147" s="21"/>
      <c r="R147" s="13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33"/>
      <c r="L148" s="133"/>
      <c r="M148" s="134"/>
      <c r="N148" s="21"/>
      <c r="O148" s="21"/>
      <c r="P148" s="21"/>
      <c r="Q148" s="21"/>
      <c r="R148" s="13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33"/>
      <c r="L149" s="133"/>
      <c r="M149" s="134"/>
      <c r="N149" s="21"/>
      <c r="O149" s="21"/>
      <c r="P149" s="21"/>
      <c r="Q149" s="21"/>
      <c r="R149" s="13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33"/>
      <c r="L150" s="133"/>
      <c r="M150" s="134"/>
      <c r="N150" s="21"/>
      <c r="O150" s="21"/>
      <c r="P150" s="21"/>
      <c r="Q150" s="21"/>
      <c r="R150" s="13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33"/>
      <c r="L151" s="133"/>
      <c r="M151" s="134"/>
      <c r="N151" s="21"/>
      <c r="O151" s="21"/>
      <c r="P151" s="21"/>
      <c r="Q151" s="21"/>
      <c r="R151" s="13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33"/>
      <c r="L152" s="133"/>
      <c r="M152" s="134"/>
      <c r="N152" s="21"/>
      <c r="O152" s="21"/>
      <c r="P152" s="21"/>
      <c r="Q152" s="21"/>
      <c r="R152" s="13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33"/>
      <c r="L153" s="133"/>
      <c r="M153" s="134"/>
      <c r="N153" s="21"/>
      <c r="O153" s="21"/>
      <c r="P153" s="21"/>
      <c r="Q153" s="21"/>
      <c r="R153" s="13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33"/>
      <c r="L154" s="133"/>
      <c r="M154" s="134"/>
      <c r="N154" s="21"/>
      <c r="O154" s="21"/>
      <c r="P154" s="21"/>
      <c r="Q154" s="21"/>
      <c r="R154" s="13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33"/>
      <c r="L155" s="133"/>
      <c r="M155" s="134"/>
      <c r="N155" s="21"/>
      <c r="O155" s="21"/>
      <c r="P155" s="21"/>
      <c r="Q155" s="21"/>
      <c r="R155" s="13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33"/>
      <c r="L156" s="133"/>
      <c r="M156" s="134"/>
      <c r="N156" s="21"/>
      <c r="O156" s="21"/>
      <c r="P156" s="21"/>
      <c r="Q156" s="21"/>
      <c r="R156" s="13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33"/>
      <c r="L157" s="133"/>
      <c r="M157" s="134"/>
      <c r="N157" s="21"/>
      <c r="O157" s="21"/>
      <c r="P157" s="21"/>
      <c r="Q157" s="21"/>
      <c r="R157" s="13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33"/>
      <c r="L158" s="133"/>
      <c r="M158" s="134"/>
      <c r="N158" s="21"/>
      <c r="O158" s="21"/>
      <c r="P158" s="21"/>
      <c r="Q158" s="21"/>
      <c r="R158" s="13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33"/>
      <c r="L159" s="133"/>
      <c r="M159" s="134"/>
      <c r="N159" s="21"/>
      <c r="O159" s="21"/>
      <c r="P159" s="21"/>
      <c r="Q159" s="21"/>
      <c r="R159" s="13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33"/>
      <c r="L160" s="133"/>
      <c r="M160" s="134"/>
      <c r="N160" s="21"/>
      <c r="O160" s="21"/>
      <c r="P160" s="21"/>
      <c r="Q160" s="21"/>
      <c r="R160" s="13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33"/>
      <c r="L161" s="133"/>
      <c r="M161" s="134"/>
      <c r="N161" s="21"/>
      <c r="O161" s="21"/>
      <c r="P161" s="21"/>
      <c r="Q161" s="21"/>
      <c r="R161" s="13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33"/>
      <c r="L162" s="133"/>
      <c r="M162" s="134"/>
      <c r="N162" s="21"/>
      <c r="O162" s="21"/>
      <c r="P162" s="21"/>
      <c r="Q162" s="21"/>
      <c r="R162" s="13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33"/>
      <c r="L163" s="133"/>
      <c r="M163" s="134"/>
      <c r="N163" s="21"/>
      <c r="O163" s="21"/>
      <c r="P163" s="21"/>
      <c r="Q163" s="21"/>
      <c r="R163" s="13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33"/>
      <c r="L164" s="133"/>
      <c r="M164" s="134"/>
      <c r="N164" s="21"/>
      <c r="O164" s="21"/>
      <c r="P164" s="21"/>
      <c r="Q164" s="21"/>
      <c r="R164" s="13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33"/>
      <c r="L165" s="133"/>
      <c r="M165" s="134"/>
      <c r="N165" s="21"/>
      <c r="O165" s="21"/>
      <c r="P165" s="21"/>
      <c r="Q165" s="21"/>
      <c r="R165" s="13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33"/>
      <c r="L166" s="133"/>
      <c r="M166" s="134"/>
      <c r="N166" s="21"/>
      <c r="O166" s="21"/>
      <c r="P166" s="21"/>
      <c r="Q166" s="21"/>
      <c r="R166" s="135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5687-A1FF-41B6-BC8D-81187F8CF34D}">
  <sheetPr>
    <pageSetUpPr fitToPage="1"/>
  </sheetPr>
  <dimension ref="A1:AMA166"/>
  <sheetViews>
    <sheetView showGridLines="0" zoomScale="70" zoomScaleNormal="70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5" width="8.77734375" style="20" customWidth="1"/>
    <col min="6" max="6" width="10.33203125" style="20" customWidth="1"/>
    <col min="7" max="7" width="10.21875" style="20" customWidth="1"/>
    <col min="8" max="8" width="14.44140625" style="20" customWidth="1"/>
    <col min="9" max="9" width="11.5546875" style="20" customWidth="1"/>
    <col min="10" max="10" width="8.33203125" style="20" bestFit="1" customWidth="1"/>
    <col min="11" max="11" width="14.33203125" style="17" bestFit="1" customWidth="1"/>
    <col min="12" max="12" width="27.88671875" style="17" bestFit="1" customWidth="1"/>
    <col min="13" max="13" width="31.33203125" style="22" bestFit="1" customWidth="1"/>
    <col min="14" max="14" width="10.5546875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6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77"/>
      <c r="B4" s="78"/>
      <c r="C4" s="78"/>
      <c r="D4" s="79"/>
      <c r="E4" s="79"/>
      <c r="F4" s="79"/>
      <c r="G4" s="79"/>
      <c r="H4" s="79"/>
      <c r="I4" s="79"/>
      <c r="J4" s="79"/>
      <c r="K4" s="121"/>
      <c r="L4" s="121" t="s">
        <v>205</v>
      </c>
      <c r="M4" s="117"/>
      <c r="N4" s="78"/>
      <c r="O4" s="78"/>
      <c r="P4" s="64"/>
      <c r="Q4" s="64"/>
      <c r="R4" s="129"/>
    </row>
    <row r="5" spans="1:1015" s="39" customFormat="1" ht="18" x14ac:dyDescent="0.3">
      <c r="A5" s="91">
        <v>1510994</v>
      </c>
      <c r="B5" s="92">
        <v>1</v>
      </c>
      <c r="C5" s="92" t="s">
        <v>4</v>
      </c>
      <c r="D5" s="93">
        <v>137.28299999999999</v>
      </c>
      <c r="E5" s="93" t="s">
        <v>140</v>
      </c>
      <c r="F5" s="93" t="s">
        <v>140</v>
      </c>
      <c r="G5" s="93" t="s">
        <v>140</v>
      </c>
      <c r="H5" s="93">
        <v>33.774999999999999</v>
      </c>
      <c r="I5" s="93" t="s">
        <v>140</v>
      </c>
      <c r="J5" s="93">
        <v>33.774999999999999</v>
      </c>
      <c r="K5" s="123" t="s">
        <v>93</v>
      </c>
      <c r="L5" s="123" t="s">
        <v>172</v>
      </c>
      <c r="M5" s="123" t="s">
        <v>145</v>
      </c>
      <c r="N5" s="92" t="s">
        <v>205</v>
      </c>
      <c r="O5" s="92"/>
      <c r="P5" s="94" t="s">
        <v>8</v>
      </c>
      <c r="Q5" s="92" t="s">
        <v>134</v>
      </c>
      <c r="R5" s="130" t="s">
        <v>139</v>
      </c>
    </row>
    <row r="6" spans="1:1015" s="40" customFormat="1" ht="18" x14ac:dyDescent="0.3">
      <c r="A6" s="91">
        <v>1510993</v>
      </c>
      <c r="B6" s="92">
        <v>1</v>
      </c>
      <c r="C6" s="92" t="s">
        <v>4</v>
      </c>
      <c r="D6" s="93">
        <v>137.28299999999999</v>
      </c>
      <c r="E6" s="93" t="s">
        <v>140</v>
      </c>
      <c r="F6" s="93" t="s">
        <v>140</v>
      </c>
      <c r="G6" s="93" t="s">
        <v>140</v>
      </c>
      <c r="H6" s="93">
        <v>36.331800000000001</v>
      </c>
      <c r="I6" s="93" t="s">
        <v>140</v>
      </c>
      <c r="J6" s="93">
        <v>36.331800000000001</v>
      </c>
      <c r="K6" s="123" t="s">
        <v>93</v>
      </c>
      <c r="L6" s="123" t="s">
        <v>173</v>
      </c>
      <c r="M6" s="123" t="s">
        <v>145</v>
      </c>
      <c r="N6" s="92" t="s">
        <v>205</v>
      </c>
      <c r="O6" s="92"/>
      <c r="P6" s="94" t="s">
        <v>8</v>
      </c>
      <c r="Q6" s="92" t="s">
        <v>134</v>
      </c>
      <c r="R6" s="130" t="s">
        <v>139</v>
      </c>
    </row>
    <row r="7" spans="1:1015" s="40" customFormat="1" ht="18" x14ac:dyDescent="0.3">
      <c r="A7" s="91">
        <v>1510989</v>
      </c>
      <c r="B7" s="92">
        <v>1</v>
      </c>
      <c r="C7" s="92" t="s">
        <v>4</v>
      </c>
      <c r="D7" s="93">
        <v>137.28299999999999</v>
      </c>
      <c r="E7" s="93" t="s">
        <v>140</v>
      </c>
      <c r="F7" s="93" t="s">
        <v>140</v>
      </c>
      <c r="G7" s="93" t="s">
        <v>140</v>
      </c>
      <c r="H7" s="93">
        <v>38.770200000000003</v>
      </c>
      <c r="I7" s="93" t="s">
        <v>140</v>
      </c>
      <c r="J7" s="93">
        <v>38.770200000000003</v>
      </c>
      <c r="K7" s="123" t="s">
        <v>93</v>
      </c>
      <c r="L7" s="123" t="s">
        <v>173</v>
      </c>
      <c r="M7" s="123" t="s">
        <v>145</v>
      </c>
      <c r="N7" s="92" t="s">
        <v>205</v>
      </c>
      <c r="O7" s="92"/>
      <c r="P7" s="94" t="s">
        <v>8</v>
      </c>
      <c r="Q7" s="92" t="s">
        <v>134</v>
      </c>
      <c r="R7" s="130" t="s">
        <v>139</v>
      </c>
    </row>
    <row r="8" spans="1:1015" s="40" customFormat="1" ht="18" x14ac:dyDescent="0.3">
      <c r="A8" s="91">
        <v>1510792</v>
      </c>
      <c r="B8" s="92">
        <v>1</v>
      </c>
      <c r="C8" s="92" t="s">
        <v>4</v>
      </c>
      <c r="D8" s="93">
        <v>137.28299999999999</v>
      </c>
      <c r="E8" s="93" t="s">
        <v>140</v>
      </c>
      <c r="F8" s="93" t="s">
        <v>140</v>
      </c>
      <c r="G8" s="93" t="s">
        <v>140</v>
      </c>
      <c r="H8" s="93">
        <v>34.008000000000003</v>
      </c>
      <c r="I8" s="93" t="s">
        <v>140</v>
      </c>
      <c r="J8" s="93">
        <v>34.008000000000003</v>
      </c>
      <c r="K8" s="123" t="s">
        <v>93</v>
      </c>
      <c r="L8" s="123" t="s">
        <v>173</v>
      </c>
      <c r="M8" s="123" t="s">
        <v>145</v>
      </c>
      <c r="N8" s="92" t="s">
        <v>205</v>
      </c>
      <c r="O8" s="92"/>
      <c r="P8" s="94" t="s">
        <v>8</v>
      </c>
      <c r="Q8" s="92" t="s">
        <v>134</v>
      </c>
      <c r="R8" s="130" t="s">
        <v>139</v>
      </c>
    </row>
    <row r="9" spans="1:1015" s="40" customFormat="1" ht="18" x14ac:dyDescent="0.3">
      <c r="A9" s="91">
        <v>1508140</v>
      </c>
      <c r="B9" s="92">
        <v>5</v>
      </c>
      <c r="C9" s="92" t="s">
        <v>4</v>
      </c>
      <c r="D9" s="93">
        <v>137.28299999999999</v>
      </c>
      <c r="E9" s="93" t="s">
        <v>140</v>
      </c>
      <c r="F9" s="93" t="s">
        <v>140</v>
      </c>
      <c r="G9" s="93" t="s">
        <v>140</v>
      </c>
      <c r="H9" s="93">
        <v>50</v>
      </c>
      <c r="I9" s="93" t="s">
        <v>140</v>
      </c>
      <c r="J9" s="93">
        <v>50</v>
      </c>
      <c r="K9" s="123" t="s">
        <v>93</v>
      </c>
      <c r="L9" s="123" t="s">
        <v>173</v>
      </c>
      <c r="M9" s="123" t="s">
        <v>174</v>
      </c>
      <c r="N9" s="92" t="s">
        <v>205</v>
      </c>
      <c r="O9" s="92"/>
      <c r="P9" s="94" t="s">
        <v>8</v>
      </c>
      <c r="Q9" s="92" t="s">
        <v>134</v>
      </c>
      <c r="R9" s="130" t="s">
        <v>139</v>
      </c>
    </row>
    <row r="10" spans="1:1015" s="40" customFormat="1" ht="18" x14ac:dyDescent="0.3">
      <c r="A10" s="77"/>
      <c r="B10" s="78"/>
      <c r="C10" s="78"/>
      <c r="D10" s="79"/>
      <c r="E10" s="79"/>
      <c r="F10" s="79"/>
      <c r="G10" s="79"/>
      <c r="H10" s="79"/>
      <c r="I10" s="79"/>
      <c r="J10" s="79"/>
      <c r="K10" s="117"/>
      <c r="L10" s="121" t="s">
        <v>206</v>
      </c>
      <c r="M10" s="117"/>
      <c r="N10" s="78"/>
      <c r="O10" s="78"/>
      <c r="P10" s="64"/>
      <c r="Q10" s="64"/>
      <c r="R10" s="129"/>
    </row>
    <row r="11" spans="1:1015" s="40" customFormat="1" ht="18" x14ac:dyDescent="0.3">
      <c r="A11" s="91">
        <v>1510989</v>
      </c>
      <c r="B11" s="92">
        <v>1</v>
      </c>
      <c r="C11" s="92" t="s">
        <v>4</v>
      </c>
      <c r="D11" s="93">
        <v>137.28299999999999</v>
      </c>
      <c r="E11" s="93" t="s">
        <v>140</v>
      </c>
      <c r="F11" s="93" t="s">
        <v>140</v>
      </c>
      <c r="G11" s="93" t="s">
        <v>140</v>
      </c>
      <c r="H11" s="93">
        <v>38.770200000000003</v>
      </c>
      <c r="I11" s="93" t="s">
        <v>140</v>
      </c>
      <c r="J11" s="93">
        <v>38.770200000000003</v>
      </c>
      <c r="K11" s="123" t="s">
        <v>93</v>
      </c>
      <c r="L11" s="123" t="s">
        <v>173</v>
      </c>
      <c r="M11" s="123" t="s">
        <v>145</v>
      </c>
      <c r="N11" s="92" t="s">
        <v>206</v>
      </c>
      <c r="O11" s="92"/>
      <c r="P11" s="94" t="s">
        <v>8</v>
      </c>
      <c r="Q11" s="92" t="s">
        <v>134</v>
      </c>
      <c r="R11" s="130" t="s">
        <v>139</v>
      </c>
    </row>
    <row r="12" spans="1:1015" s="40" customFormat="1" ht="18" x14ac:dyDescent="0.3">
      <c r="A12" s="91">
        <v>1508836</v>
      </c>
      <c r="B12" s="92">
        <v>1</v>
      </c>
      <c r="C12" s="92" t="s">
        <v>4</v>
      </c>
      <c r="D12" s="93">
        <v>137.28299999999999</v>
      </c>
      <c r="E12" s="93" t="s">
        <v>140</v>
      </c>
      <c r="F12" s="93" t="s">
        <v>140</v>
      </c>
      <c r="G12" s="93" t="s">
        <v>140</v>
      </c>
      <c r="H12" s="93">
        <v>25.920999999999999</v>
      </c>
      <c r="I12" s="93" t="s">
        <v>140</v>
      </c>
      <c r="J12" s="93">
        <v>25.920999999999999</v>
      </c>
      <c r="K12" s="123" t="s">
        <v>93</v>
      </c>
      <c r="L12" s="123" t="s">
        <v>173</v>
      </c>
      <c r="M12" s="123" t="s">
        <v>145</v>
      </c>
      <c r="N12" s="92" t="s">
        <v>206</v>
      </c>
      <c r="O12" s="92"/>
      <c r="P12" s="94" t="s">
        <v>8</v>
      </c>
      <c r="Q12" s="92" t="s">
        <v>134</v>
      </c>
      <c r="R12" s="130" t="s">
        <v>139</v>
      </c>
    </row>
    <row r="13" spans="1:1015" s="40" customFormat="1" ht="18" x14ac:dyDescent="0.3">
      <c r="A13" s="91">
        <v>1508140</v>
      </c>
      <c r="B13" s="92">
        <v>4</v>
      </c>
      <c r="C13" s="92" t="s">
        <v>4</v>
      </c>
      <c r="D13" s="93">
        <v>137.28299999999999</v>
      </c>
      <c r="E13" s="93" t="s">
        <v>140</v>
      </c>
      <c r="F13" s="93" t="s">
        <v>140</v>
      </c>
      <c r="G13" s="93" t="s">
        <v>140</v>
      </c>
      <c r="H13" s="93">
        <v>50</v>
      </c>
      <c r="I13" s="93" t="s">
        <v>140</v>
      </c>
      <c r="J13" s="93">
        <v>50</v>
      </c>
      <c r="K13" s="123" t="s">
        <v>93</v>
      </c>
      <c r="L13" s="123" t="s">
        <v>173</v>
      </c>
      <c r="M13" s="123" t="s">
        <v>174</v>
      </c>
      <c r="N13" s="92" t="s">
        <v>206</v>
      </c>
      <c r="O13" s="92"/>
      <c r="P13" s="94" t="s">
        <v>8</v>
      </c>
      <c r="Q13" s="92" t="s">
        <v>134</v>
      </c>
      <c r="R13" s="130" t="s">
        <v>139</v>
      </c>
    </row>
    <row r="14" spans="1:1015" s="40" customFormat="1" ht="18" x14ac:dyDescent="0.3">
      <c r="A14" s="91">
        <v>1510998</v>
      </c>
      <c r="B14" s="92">
        <v>1</v>
      </c>
      <c r="C14" s="92" t="s">
        <v>4</v>
      </c>
      <c r="D14" s="93">
        <v>137.28299999999999</v>
      </c>
      <c r="E14" s="93" t="s">
        <v>140</v>
      </c>
      <c r="F14" s="93" t="s">
        <v>140</v>
      </c>
      <c r="G14" s="93" t="s">
        <v>140</v>
      </c>
      <c r="H14" s="93">
        <v>34.030099999999997</v>
      </c>
      <c r="I14" s="93" t="s">
        <v>140</v>
      </c>
      <c r="J14" s="93">
        <v>34.030099999999997</v>
      </c>
      <c r="K14" s="123" t="s">
        <v>93</v>
      </c>
      <c r="L14" s="123" t="s">
        <v>173</v>
      </c>
      <c r="M14" s="123" t="s">
        <v>145</v>
      </c>
      <c r="N14" s="92" t="s">
        <v>206</v>
      </c>
      <c r="O14" s="92"/>
      <c r="P14" s="94" t="s">
        <v>8</v>
      </c>
      <c r="Q14" s="92" t="s">
        <v>134</v>
      </c>
      <c r="R14" s="130" t="s">
        <v>139</v>
      </c>
    </row>
    <row r="15" spans="1:1015" s="40" customFormat="1" ht="18" x14ac:dyDescent="0.3">
      <c r="A15" s="91">
        <v>1510989</v>
      </c>
      <c r="B15" s="92">
        <v>1</v>
      </c>
      <c r="C15" s="92" t="s">
        <v>4</v>
      </c>
      <c r="D15" s="93">
        <v>137.28299999999999</v>
      </c>
      <c r="E15" s="93" t="s">
        <v>140</v>
      </c>
      <c r="F15" s="93" t="s">
        <v>140</v>
      </c>
      <c r="G15" s="93" t="s">
        <v>140</v>
      </c>
      <c r="H15" s="93">
        <v>38.770200000000003</v>
      </c>
      <c r="I15" s="93" t="s">
        <v>140</v>
      </c>
      <c r="J15" s="93">
        <v>38.770200000000003</v>
      </c>
      <c r="K15" s="123" t="s">
        <v>93</v>
      </c>
      <c r="L15" s="123" t="s">
        <v>173</v>
      </c>
      <c r="M15" s="123" t="s">
        <v>145</v>
      </c>
      <c r="N15" s="92" t="s">
        <v>206</v>
      </c>
      <c r="O15" s="92"/>
      <c r="P15" s="94" t="s">
        <v>8</v>
      </c>
      <c r="Q15" s="92" t="s">
        <v>134</v>
      </c>
      <c r="R15" s="130" t="s">
        <v>139</v>
      </c>
    </row>
    <row r="16" spans="1:1015" s="40" customFormat="1" ht="18" x14ac:dyDescent="0.3">
      <c r="A16" s="91">
        <v>1510997</v>
      </c>
      <c r="B16" s="92">
        <v>1</v>
      </c>
      <c r="C16" s="92" t="s">
        <v>4</v>
      </c>
      <c r="D16" s="93">
        <v>137.28299999999999</v>
      </c>
      <c r="E16" s="93" t="s">
        <v>140</v>
      </c>
      <c r="F16" s="93" t="s">
        <v>140</v>
      </c>
      <c r="G16" s="93" t="s">
        <v>140</v>
      </c>
      <c r="H16" s="93">
        <v>34.000100000000003</v>
      </c>
      <c r="I16" s="93" t="s">
        <v>140</v>
      </c>
      <c r="J16" s="93">
        <v>34.000100000000003</v>
      </c>
      <c r="K16" s="123" t="s">
        <v>93</v>
      </c>
      <c r="L16" s="123" t="s">
        <v>173</v>
      </c>
      <c r="M16" s="123" t="s">
        <v>145</v>
      </c>
      <c r="N16" s="92" t="s">
        <v>206</v>
      </c>
      <c r="O16" s="92"/>
      <c r="P16" s="94" t="s">
        <v>8</v>
      </c>
      <c r="Q16" s="92" t="s">
        <v>134</v>
      </c>
      <c r="R16" s="130" t="s">
        <v>139</v>
      </c>
    </row>
    <row r="17" spans="1:18" s="40" customFormat="1" ht="18" x14ac:dyDescent="0.3">
      <c r="A17" s="77"/>
      <c r="B17" s="78"/>
      <c r="C17" s="78"/>
      <c r="D17" s="79"/>
      <c r="E17" s="79"/>
      <c r="F17" s="79"/>
      <c r="G17" s="79"/>
      <c r="H17" s="79"/>
      <c r="I17" s="79"/>
      <c r="J17" s="79"/>
      <c r="K17" s="121"/>
      <c r="L17" s="121" t="s">
        <v>146</v>
      </c>
      <c r="M17" s="117"/>
      <c r="N17" s="78"/>
      <c r="O17" s="78"/>
      <c r="P17" s="64"/>
      <c r="Q17" s="64"/>
      <c r="R17" s="129"/>
    </row>
    <row r="18" spans="1:18" s="40" customFormat="1" ht="18" x14ac:dyDescent="0.3">
      <c r="A18" s="91">
        <v>1511059</v>
      </c>
      <c r="B18" s="92">
        <v>1</v>
      </c>
      <c r="C18" s="92" t="s">
        <v>4</v>
      </c>
      <c r="D18" s="93">
        <v>137.28299999999999</v>
      </c>
      <c r="E18" s="93" t="s">
        <v>140</v>
      </c>
      <c r="F18" s="93" t="s">
        <v>140</v>
      </c>
      <c r="G18" s="93" t="s">
        <v>140</v>
      </c>
      <c r="H18" s="93">
        <v>20.796500000000002</v>
      </c>
      <c r="I18" s="93" t="s">
        <v>140</v>
      </c>
      <c r="J18" s="93">
        <v>20.796500000000002</v>
      </c>
      <c r="K18" s="123" t="s">
        <v>93</v>
      </c>
      <c r="L18" s="123" t="s">
        <v>148</v>
      </c>
      <c r="M18" s="123" t="s">
        <v>145</v>
      </c>
      <c r="N18" s="92" t="s">
        <v>146</v>
      </c>
      <c r="O18" s="92"/>
      <c r="P18" s="94" t="s">
        <v>8</v>
      </c>
      <c r="Q18" s="92" t="s">
        <v>134</v>
      </c>
      <c r="R18" s="130" t="s">
        <v>139</v>
      </c>
    </row>
    <row r="19" spans="1:18" s="40" customFormat="1" ht="18" x14ac:dyDescent="0.3">
      <c r="A19" s="91">
        <v>1528581</v>
      </c>
      <c r="B19" s="92">
        <v>1</v>
      </c>
      <c r="C19" s="92" t="s">
        <v>4</v>
      </c>
      <c r="D19" s="93">
        <v>137.28299999999999</v>
      </c>
      <c r="E19" s="93" t="s">
        <v>140</v>
      </c>
      <c r="F19" s="93" t="s">
        <v>140</v>
      </c>
      <c r="G19" s="93" t="s">
        <v>140</v>
      </c>
      <c r="H19" s="93">
        <v>34.35</v>
      </c>
      <c r="I19" s="93" t="s">
        <v>140</v>
      </c>
      <c r="J19" s="93">
        <v>34.35</v>
      </c>
      <c r="K19" s="123" t="s">
        <v>93</v>
      </c>
      <c r="L19" s="123" t="s">
        <v>181</v>
      </c>
      <c r="M19" s="123" t="s">
        <v>145</v>
      </c>
      <c r="N19" s="92" t="s">
        <v>146</v>
      </c>
      <c r="O19" s="92"/>
      <c r="P19" s="94" t="s">
        <v>8</v>
      </c>
      <c r="Q19" s="92" t="s">
        <v>134</v>
      </c>
      <c r="R19" s="130" t="s">
        <v>139</v>
      </c>
    </row>
    <row r="20" spans="1:18" s="40" customFormat="1" ht="18" x14ac:dyDescent="0.3">
      <c r="A20" s="77"/>
      <c r="B20" s="78"/>
      <c r="C20" s="78"/>
      <c r="D20" s="79"/>
      <c r="E20" s="79"/>
      <c r="F20" s="79"/>
      <c r="G20" s="79"/>
      <c r="H20" s="79"/>
      <c r="I20" s="79"/>
      <c r="J20" s="79"/>
      <c r="K20" s="117"/>
      <c r="L20" s="121" t="s">
        <v>147</v>
      </c>
      <c r="M20" s="117"/>
      <c r="N20" s="78"/>
      <c r="O20" s="78"/>
      <c r="P20" s="64"/>
      <c r="Q20" s="64"/>
      <c r="R20" s="129"/>
    </row>
    <row r="21" spans="1:18" s="40" customFormat="1" ht="18" x14ac:dyDescent="0.3">
      <c r="A21" s="91">
        <v>1528204</v>
      </c>
      <c r="B21" s="92">
        <v>1</v>
      </c>
      <c r="C21" s="92" t="s">
        <v>4</v>
      </c>
      <c r="D21" s="93">
        <v>80.248000000000005</v>
      </c>
      <c r="E21" s="93" t="s">
        <v>140</v>
      </c>
      <c r="F21" s="93" t="s">
        <v>140</v>
      </c>
      <c r="G21" s="93" t="s">
        <v>140</v>
      </c>
      <c r="H21" s="93">
        <v>27.141999999999999</v>
      </c>
      <c r="I21" s="93" t="s">
        <v>140</v>
      </c>
      <c r="J21" s="93">
        <v>27.141999999999999</v>
      </c>
      <c r="K21" s="123" t="s">
        <v>93</v>
      </c>
      <c r="L21" s="123" t="s">
        <v>186</v>
      </c>
      <c r="M21" s="123" t="s">
        <v>145</v>
      </c>
      <c r="N21" s="92" t="s">
        <v>147</v>
      </c>
      <c r="O21" s="92"/>
      <c r="P21" s="94" t="s">
        <v>8</v>
      </c>
      <c r="Q21" s="92" t="s">
        <v>134</v>
      </c>
      <c r="R21" s="130" t="s">
        <v>139</v>
      </c>
    </row>
    <row r="22" spans="1:18" s="40" customFormat="1" ht="18" x14ac:dyDescent="0.3">
      <c r="A22" s="91">
        <v>1511054</v>
      </c>
      <c r="B22" s="92">
        <v>1</v>
      </c>
      <c r="C22" s="92" t="s">
        <v>4</v>
      </c>
      <c r="D22" s="93">
        <v>137.28299999999999</v>
      </c>
      <c r="E22" s="93" t="s">
        <v>140</v>
      </c>
      <c r="F22" s="93" t="s">
        <v>140</v>
      </c>
      <c r="G22" s="93" t="s">
        <v>140</v>
      </c>
      <c r="H22" s="93">
        <v>16.000299999999999</v>
      </c>
      <c r="I22" s="93" t="s">
        <v>140</v>
      </c>
      <c r="J22" s="93">
        <v>16.000299999999999</v>
      </c>
      <c r="K22" s="123" t="s">
        <v>93</v>
      </c>
      <c r="L22" s="123" t="s">
        <v>148</v>
      </c>
      <c r="M22" s="123" t="s">
        <v>145</v>
      </c>
      <c r="N22" s="92" t="s">
        <v>147</v>
      </c>
      <c r="O22" s="92"/>
      <c r="P22" s="94" t="s">
        <v>8</v>
      </c>
      <c r="Q22" s="92" t="s">
        <v>134</v>
      </c>
      <c r="R22" s="130" t="s">
        <v>139</v>
      </c>
    </row>
    <row r="23" spans="1:18" s="40" customFormat="1" ht="18" x14ac:dyDescent="0.3">
      <c r="A23" s="77"/>
      <c r="B23" s="78"/>
      <c r="C23" s="78"/>
      <c r="D23" s="79"/>
      <c r="E23" s="79"/>
      <c r="F23" s="79"/>
      <c r="G23" s="79"/>
      <c r="H23" s="79"/>
      <c r="I23" s="79"/>
      <c r="J23" s="79"/>
      <c r="K23" s="121"/>
      <c r="L23" s="121" t="s">
        <v>207</v>
      </c>
      <c r="M23" s="117"/>
      <c r="N23" s="78"/>
      <c r="O23" s="78"/>
      <c r="P23" s="64"/>
      <c r="Q23" s="64"/>
      <c r="R23" s="129"/>
    </row>
    <row r="24" spans="1:18" s="40" customFormat="1" ht="18" x14ac:dyDescent="0.3">
      <c r="A24" s="91">
        <v>1511056</v>
      </c>
      <c r="B24" s="92">
        <v>1</v>
      </c>
      <c r="C24" s="92" t="s">
        <v>4</v>
      </c>
      <c r="D24" s="93">
        <v>80.171000000000006</v>
      </c>
      <c r="E24" s="93" t="s">
        <v>140</v>
      </c>
      <c r="F24" s="93" t="s">
        <v>140</v>
      </c>
      <c r="G24" s="93" t="s">
        <v>140</v>
      </c>
      <c r="H24" s="93">
        <v>27.141999999999999</v>
      </c>
      <c r="I24" s="93" t="s">
        <v>140</v>
      </c>
      <c r="J24" s="93">
        <v>27.141999999999999</v>
      </c>
      <c r="K24" s="123" t="s">
        <v>93</v>
      </c>
      <c r="L24" s="123" t="s">
        <v>189</v>
      </c>
      <c r="M24" s="123" t="s">
        <v>145</v>
      </c>
      <c r="N24" s="92" t="s">
        <v>207</v>
      </c>
      <c r="O24" s="92"/>
      <c r="P24" s="94" t="s">
        <v>8</v>
      </c>
      <c r="Q24" s="92" t="s">
        <v>134</v>
      </c>
      <c r="R24" s="130" t="s">
        <v>139</v>
      </c>
    </row>
    <row r="25" spans="1:18" s="40" customFormat="1" ht="18" x14ac:dyDescent="0.3">
      <c r="A25" s="91">
        <v>1511080</v>
      </c>
      <c r="B25" s="92">
        <v>1</v>
      </c>
      <c r="C25" s="92" t="s">
        <v>4</v>
      </c>
      <c r="D25" s="93">
        <v>137.28299999999999</v>
      </c>
      <c r="E25" s="93" t="s">
        <v>140</v>
      </c>
      <c r="F25" s="93" t="s">
        <v>140</v>
      </c>
      <c r="G25" s="93" t="s">
        <v>140</v>
      </c>
      <c r="H25" s="93">
        <v>20.192</v>
      </c>
      <c r="I25" s="93" t="s">
        <v>140</v>
      </c>
      <c r="J25" s="93">
        <v>20.192</v>
      </c>
      <c r="K25" s="123" t="s">
        <v>93</v>
      </c>
      <c r="L25" s="123" t="s">
        <v>190</v>
      </c>
      <c r="M25" s="123" t="s">
        <v>145</v>
      </c>
      <c r="N25" s="92" t="s">
        <v>207</v>
      </c>
      <c r="O25" s="92"/>
      <c r="P25" s="94" t="s">
        <v>8</v>
      </c>
      <c r="Q25" s="92" t="s">
        <v>134</v>
      </c>
      <c r="R25" s="130" t="s">
        <v>139</v>
      </c>
    </row>
    <row r="26" spans="1:18" s="40" customFormat="1" ht="18" x14ac:dyDescent="0.3">
      <c r="A26" s="77"/>
      <c r="B26" s="78"/>
      <c r="C26" s="78"/>
      <c r="D26" s="79"/>
      <c r="E26" s="79"/>
      <c r="F26" s="79"/>
      <c r="G26" s="79"/>
      <c r="H26" s="79"/>
      <c r="I26" s="79"/>
      <c r="J26" s="79"/>
      <c r="K26" s="117"/>
      <c r="L26" s="121" t="s">
        <v>208</v>
      </c>
      <c r="M26" s="117"/>
      <c r="N26" s="78"/>
      <c r="O26" s="78"/>
      <c r="P26" s="64"/>
      <c r="Q26" s="64"/>
      <c r="R26" s="129"/>
    </row>
    <row r="27" spans="1:18" s="40" customFormat="1" ht="18" x14ac:dyDescent="0.3">
      <c r="A27" s="91">
        <v>1511084</v>
      </c>
      <c r="B27" s="92">
        <v>1</v>
      </c>
      <c r="C27" s="92" t="s">
        <v>4</v>
      </c>
      <c r="D27" s="93">
        <v>137.28299999999999</v>
      </c>
      <c r="E27" s="93" t="s">
        <v>140</v>
      </c>
      <c r="F27" s="93" t="s">
        <v>140</v>
      </c>
      <c r="G27" s="93" t="s">
        <v>140</v>
      </c>
      <c r="H27" s="93">
        <v>25.9223</v>
      </c>
      <c r="I27" s="93" t="s">
        <v>140</v>
      </c>
      <c r="J27" s="93">
        <v>25.9223</v>
      </c>
      <c r="K27" s="123" t="s">
        <v>93</v>
      </c>
      <c r="L27" s="123" t="s">
        <v>190</v>
      </c>
      <c r="M27" s="123" t="s">
        <v>145</v>
      </c>
      <c r="N27" s="92" t="s">
        <v>208</v>
      </c>
      <c r="O27" s="92"/>
      <c r="P27" s="94" t="s">
        <v>8</v>
      </c>
      <c r="Q27" s="92" t="s">
        <v>134</v>
      </c>
      <c r="R27" s="130" t="s">
        <v>139</v>
      </c>
    </row>
    <row r="28" spans="1:18" s="40" customFormat="1" ht="18" x14ac:dyDescent="0.3">
      <c r="A28" s="91">
        <v>1511058</v>
      </c>
      <c r="B28" s="92">
        <v>1</v>
      </c>
      <c r="C28" s="92" t="s">
        <v>4</v>
      </c>
      <c r="D28" s="93">
        <v>137.28299999999999</v>
      </c>
      <c r="E28" s="93" t="s">
        <v>140</v>
      </c>
      <c r="F28" s="93" t="s">
        <v>140</v>
      </c>
      <c r="G28" s="93" t="s">
        <v>140</v>
      </c>
      <c r="H28" s="93">
        <v>34.222999999999999</v>
      </c>
      <c r="I28" s="93" t="s">
        <v>140</v>
      </c>
      <c r="J28" s="93">
        <v>34.222999999999999</v>
      </c>
      <c r="K28" s="123" t="s">
        <v>93</v>
      </c>
      <c r="L28" s="123" t="s">
        <v>193</v>
      </c>
      <c r="M28" s="123" t="s">
        <v>145</v>
      </c>
      <c r="N28" s="92" t="s">
        <v>208</v>
      </c>
      <c r="O28" s="92"/>
      <c r="P28" s="94" t="s">
        <v>8</v>
      </c>
      <c r="Q28" s="92" t="s">
        <v>134</v>
      </c>
      <c r="R28" s="130" t="s">
        <v>139</v>
      </c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33"/>
      <c r="L29" s="133"/>
      <c r="M29" s="134"/>
      <c r="N29" s="21"/>
      <c r="O29" s="21"/>
      <c r="P29" s="21"/>
      <c r="Q29" s="21"/>
      <c r="R29" s="13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33"/>
      <c r="L30" s="133"/>
      <c r="M30" s="134"/>
      <c r="N30" s="21"/>
      <c r="O30" s="21"/>
      <c r="P30" s="21"/>
      <c r="Q30" s="21"/>
      <c r="R30" s="13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33"/>
      <c r="L31" s="133"/>
      <c r="M31" s="134"/>
      <c r="N31" s="21"/>
      <c r="O31" s="21"/>
      <c r="P31" s="21"/>
      <c r="Q31" s="21"/>
      <c r="R31" s="13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33"/>
      <c r="L32" s="133"/>
      <c r="M32" s="134"/>
      <c r="N32" s="21"/>
      <c r="O32" s="21"/>
      <c r="P32" s="21"/>
      <c r="Q32" s="21"/>
      <c r="R32" s="13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33"/>
      <c r="L33" s="133"/>
      <c r="M33" s="134"/>
      <c r="N33" s="21"/>
      <c r="O33" s="21"/>
      <c r="P33" s="21"/>
      <c r="Q33" s="21"/>
      <c r="R33" s="13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33"/>
      <c r="L34" s="133"/>
      <c r="M34" s="134"/>
      <c r="N34" s="21"/>
      <c r="O34" s="21"/>
      <c r="P34" s="21"/>
      <c r="Q34" s="21"/>
      <c r="R34" s="13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33"/>
      <c r="L35" s="133"/>
      <c r="M35" s="134"/>
      <c r="N35" s="21"/>
      <c r="O35" s="21"/>
      <c r="P35" s="21"/>
      <c r="Q35" s="21"/>
      <c r="R35" s="13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33"/>
      <c r="L36" s="133"/>
      <c r="M36" s="134"/>
      <c r="N36" s="21"/>
      <c r="O36" s="21"/>
      <c r="P36" s="21"/>
      <c r="Q36" s="21"/>
      <c r="R36" s="13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33"/>
      <c r="L37" s="133"/>
      <c r="M37" s="134"/>
      <c r="N37" s="21"/>
      <c r="O37" s="21"/>
      <c r="P37" s="21"/>
      <c r="Q37" s="21"/>
      <c r="R37" s="13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33"/>
      <c r="L38" s="133"/>
      <c r="M38" s="134"/>
      <c r="N38" s="21"/>
      <c r="O38" s="21"/>
      <c r="P38" s="21"/>
      <c r="Q38" s="21"/>
      <c r="R38" s="13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33"/>
      <c r="L39" s="133"/>
      <c r="M39" s="134"/>
      <c r="N39" s="21"/>
      <c r="O39" s="21"/>
      <c r="P39" s="21"/>
      <c r="Q39" s="21"/>
      <c r="R39" s="13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33"/>
      <c r="L40" s="133"/>
      <c r="M40" s="134"/>
      <c r="N40" s="21"/>
      <c r="O40" s="21"/>
      <c r="P40" s="21"/>
      <c r="Q40" s="21"/>
      <c r="R40" s="13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33"/>
      <c r="L41" s="133"/>
      <c r="M41" s="134"/>
      <c r="N41" s="21"/>
      <c r="O41" s="21"/>
      <c r="P41" s="21"/>
      <c r="Q41" s="21"/>
      <c r="R41" s="13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33"/>
      <c r="L42" s="133"/>
      <c r="M42" s="134"/>
      <c r="N42" s="21"/>
      <c r="O42" s="21"/>
      <c r="P42" s="21"/>
      <c r="Q42" s="21"/>
      <c r="R42" s="13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33"/>
      <c r="L43" s="133"/>
      <c r="M43" s="134"/>
      <c r="N43" s="21"/>
      <c r="O43" s="21"/>
      <c r="P43" s="21"/>
      <c r="Q43" s="21"/>
      <c r="R43" s="13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33"/>
      <c r="L44" s="133"/>
      <c r="M44" s="134"/>
      <c r="N44" s="21"/>
      <c r="O44" s="21"/>
      <c r="P44" s="21"/>
      <c r="Q44" s="21"/>
      <c r="R44" s="13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33"/>
      <c r="L45" s="133"/>
      <c r="M45" s="134"/>
      <c r="N45" s="21"/>
      <c r="O45" s="21"/>
      <c r="P45" s="21"/>
      <c r="Q45" s="21"/>
      <c r="R45" s="13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33"/>
      <c r="L46" s="133"/>
      <c r="M46" s="134"/>
      <c r="N46" s="21"/>
      <c r="O46" s="21"/>
      <c r="P46" s="21"/>
      <c r="Q46" s="21"/>
      <c r="R46" s="13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33"/>
      <c r="L47" s="133"/>
      <c r="M47" s="134"/>
      <c r="N47" s="21"/>
      <c r="O47" s="21"/>
      <c r="P47" s="21"/>
      <c r="Q47" s="21"/>
      <c r="R47" s="13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33"/>
      <c r="L48" s="133"/>
      <c r="M48" s="134"/>
      <c r="N48" s="21"/>
      <c r="O48" s="21"/>
      <c r="P48" s="21"/>
      <c r="Q48" s="21"/>
      <c r="R48" s="13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33"/>
      <c r="L49" s="133"/>
      <c r="M49" s="134"/>
      <c r="N49" s="21"/>
      <c r="O49" s="21"/>
      <c r="P49" s="21"/>
      <c r="Q49" s="21"/>
      <c r="R49" s="13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33"/>
      <c r="L50" s="133"/>
      <c r="M50" s="134"/>
      <c r="N50" s="21"/>
      <c r="O50" s="21"/>
      <c r="P50" s="21"/>
      <c r="Q50" s="21"/>
      <c r="R50" s="13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33"/>
      <c r="L51" s="133"/>
      <c r="M51" s="134"/>
      <c r="N51" s="21"/>
      <c r="O51" s="21"/>
      <c r="P51" s="21"/>
      <c r="Q51" s="21"/>
      <c r="R51" s="13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33"/>
      <c r="L52" s="133"/>
      <c r="M52" s="134"/>
      <c r="N52" s="21"/>
      <c r="O52" s="21"/>
      <c r="P52" s="21"/>
      <c r="Q52" s="21"/>
      <c r="R52" s="13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33"/>
      <c r="L53" s="133"/>
      <c r="M53" s="134"/>
      <c r="N53" s="21"/>
      <c r="O53" s="21"/>
      <c r="P53" s="21"/>
      <c r="Q53" s="21"/>
      <c r="R53" s="13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33"/>
      <c r="L54" s="133"/>
      <c r="M54" s="134"/>
      <c r="N54" s="21"/>
      <c r="O54" s="21"/>
      <c r="P54" s="21"/>
      <c r="Q54" s="21"/>
      <c r="R54" s="13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33"/>
      <c r="L55" s="133"/>
      <c r="M55" s="134"/>
      <c r="N55" s="21"/>
      <c r="O55" s="21"/>
      <c r="P55" s="21"/>
      <c r="Q55" s="21"/>
      <c r="R55" s="13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33"/>
      <c r="L56" s="133"/>
      <c r="M56" s="134"/>
      <c r="N56" s="21"/>
      <c r="O56" s="21"/>
      <c r="P56" s="21"/>
      <c r="Q56" s="21"/>
      <c r="R56" s="13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33"/>
      <c r="L57" s="133"/>
      <c r="M57" s="134"/>
      <c r="N57" s="21"/>
      <c r="O57" s="21"/>
      <c r="P57" s="21"/>
      <c r="Q57" s="21"/>
      <c r="R57" s="13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33"/>
      <c r="L58" s="133"/>
      <c r="M58" s="134"/>
      <c r="N58" s="21"/>
      <c r="O58" s="21"/>
      <c r="P58" s="21"/>
      <c r="Q58" s="21"/>
      <c r="R58" s="13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33"/>
      <c r="L59" s="133"/>
      <c r="M59" s="134"/>
      <c r="N59" s="21"/>
      <c r="O59" s="21"/>
      <c r="P59" s="21"/>
      <c r="Q59" s="21"/>
      <c r="R59" s="13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33"/>
      <c r="L60" s="133"/>
      <c r="M60" s="134"/>
      <c r="N60" s="21"/>
      <c r="O60" s="21"/>
      <c r="P60" s="21"/>
      <c r="Q60" s="21"/>
      <c r="R60" s="13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33"/>
      <c r="L61" s="133"/>
      <c r="M61" s="134"/>
      <c r="N61" s="21"/>
      <c r="O61" s="21"/>
      <c r="P61" s="21"/>
      <c r="Q61" s="21"/>
      <c r="R61" s="13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33"/>
      <c r="L62" s="133"/>
      <c r="M62" s="134"/>
      <c r="N62" s="21"/>
      <c r="O62" s="21"/>
      <c r="P62" s="21"/>
      <c r="Q62" s="21"/>
      <c r="R62" s="13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33"/>
      <c r="L63" s="133"/>
      <c r="M63" s="134"/>
      <c r="N63" s="21"/>
      <c r="O63" s="21"/>
      <c r="P63" s="21"/>
      <c r="Q63" s="21"/>
      <c r="R63" s="13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33"/>
      <c r="L64" s="133"/>
      <c r="M64" s="134"/>
      <c r="N64" s="21"/>
      <c r="O64" s="21"/>
      <c r="P64" s="21"/>
      <c r="Q64" s="21"/>
      <c r="R64" s="13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33"/>
      <c r="L65" s="133"/>
      <c r="M65" s="134"/>
      <c r="N65" s="21"/>
      <c r="O65" s="21"/>
      <c r="P65" s="21"/>
      <c r="Q65" s="21"/>
      <c r="R65" s="13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33"/>
      <c r="L66" s="133"/>
      <c r="M66" s="134"/>
      <c r="N66" s="21"/>
      <c r="O66" s="21"/>
      <c r="P66" s="21"/>
      <c r="Q66" s="21"/>
      <c r="R66" s="13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33"/>
      <c r="L67" s="133"/>
      <c r="M67" s="134"/>
      <c r="N67" s="21"/>
      <c r="O67" s="21"/>
      <c r="P67" s="21"/>
      <c r="Q67" s="21"/>
      <c r="R67" s="13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33"/>
      <c r="L68" s="133"/>
      <c r="M68" s="134"/>
      <c r="N68" s="21"/>
      <c r="O68" s="21"/>
      <c r="P68" s="21"/>
      <c r="Q68" s="21"/>
      <c r="R68" s="13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33"/>
      <c r="L69" s="133"/>
      <c r="M69" s="134"/>
      <c r="N69" s="21"/>
      <c r="O69" s="21"/>
      <c r="P69" s="21"/>
      <c r="Q69" s="21"/>
      <c r="R69" s="13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33"/>
      <c r="L70" s="133"/>
      <c r="M70" s="134"/>
      <c r="N70" s="21"/>
      <c r="O70" s="21"/>
      <c r="P70" s="21"/>
      <c r="Q70" s="21"/>
      <c r="R70" s="13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33"/>
      <c r="L71" s="133"/>
      <c r="M71" s="134"/>
      <c r="N71" s="21"/>
      <c r="O71" s="21"/>
      <c r="P71" s="21"/>
      <c r="Q71" s="21"/>
      <c r="R71" s="13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33"/>
      <c r="L72" s="133"/>
      <c r="M72" s="134"/>
      <c r="N72" s="21"/>
      <c r="O72" s="21"/>
      <c r="P72" s="21"/>
      <c r="Q72" s="21"/>
      <c r="R72" s="13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33"/>
      <c r="L73" s="133"/>
      <c r="M73" s="134"/>
      <c r="N73" s="21"/>
      <c r="O73" s="21"/>
      <c r="P73" s="21"/>
      <c r="Q73" s="21"/>
      <c r="R73" s="13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33"/>
      <c r="L74" s="133"/>
      <c r="M74" s="134"/>
      <c r="N74" s="21"/>
      <c r="O74" s="21"/>
      <c r="P74" s="21"/>
      <c r="Q74" s="21"/>
      <c r="R74" s="13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33"/>
      <c r="L75" s="133"/>
      <c r="M75" s="134"/>
      <c r="N75" s="21"/>
      <c r="O75" s="21"/>
      <c r="P75" s="21"/>
      <c r="Q75" s="21"/>
      <c r="R75" s="13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33"/>
      <c r="L76" s="133"/>
      <c r="M76" s="134"/>
      <c r="N76" s="21"/>
      <c r="O76" s="21"/>
      <c r="P76" s="21"/>
      <c r="Q76" s="21"/>
      <c r="R76" s="13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33"/>
      <c r="L77" s="133"/>
      <c r="M77" s="134"/>
      <c r="N77" s="21"/>
      <c r="O77" s="21"/>
      <c r="P77" s="21"/>
      <c r="Q77" s="21"/>
      <c r="R77" s="13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33"/>
      <c r="L78" s="133"/>
      <c r="M78" s="134"/>
      <c r="N78" s="21"/>
      <c r="O78" s="21"/>
      <c r="P78" s="21"/>
      <c r="Q78" s="21"/>
      <c r="R78" s="13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33"/>
      <c r="L79" s="133"/>
      <c r="M79" s="134"/>
      <c r="N79" s="21"/>
      <c r="O79" s="21"/>
      <c r="P79" s="21"/>
      <c r="Q79" s="21"/>
      <c r="R79" s="13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33"/>
      <c r="L80" s="133"/>
      <c r="M80" s="134"/>
      <c r="N80" s="21"/>
      <c r="O80" s="21"/>
      <c r="P80" s="21"/>
      <c r="Q80" s="21"/>
      <c r="R80" s="13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33"/>
      <c r="L81" s="133"/>
      <c r="M81" s="134"/>
      <c r="N81" s="21"/>
      <c r="O81" s="21"/>
      <c r="P81" s="21"/>
      <c r="Q81" s="21"/>
      <c r="R81" s="13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33"/>
      <c r="L82" s="133"/>
      <c r="M82" s="134"/>
      <c r="N82" s="21"/>
      <c r="O82" s="21"/>
      <c r="P82" s="21"/>
      <c r="Q82" s="21"/>
      <c r="R82" s="13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33"/>
      <c r="L83" s="133"/>
      <c r="M83" s="134"/>
      <c r="N83" s="21"/>
      <c r="O83" s="21"/>
      <c r="P83" s="21"/>
      <c r="Q83" s="21"/>
      <c r="R83" s="13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33"/>
      <c r="L84" s="133"/>
      <c r="M84" s="134"/>
      <c r="N84" s="21"/>
      <c r="O84" s="21"/>
      <c r="P84" s="21"/>
      <c r="Q84" s="21"/>
      <c r="R84" s="13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33"/>
      <c r="L85" s="133"/>
      <c r="M85" s="134"/>
      <c r="N85" s="21"/>
      <c r="O85" s="21"/>
      <c r="P85" s="21"/>
      <c r="Q85" s="21"/>
      <c r="R85" s="13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33"/>
      <c r="L86" s="133"/>
      <c r="M86" s="134"/>
      <c r="N86" s="21"/>
      <c r="O86" s="21"/>
      <c r="P86" s="21"/>
      <c r="Q86" s="21"/>
      <c r="R86" s="13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33"/>
      <c r="L87" s="133"/>
      <c r="M87" s="134"/>
      <c r="N87" s="21"/>
      <c r="O87" s="21"/>
      <c r="P87" s="21"/>
      <c r="Q87" s="21"/>
      <c r="R87" s="13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33"/>
      <c r="L88" s="133"/>
      <c r="M88" s="134"/>
      <c r="N88" s="21"/>
      <c r="O88" s="21"/>
      <c r="P88" s="21"/>
      <c r="Q88" s="21"/>
      <c r="R88" s="13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33"/>
      <c r="L89" s="133"/>
      <c r="M89" s="134"/>
      <c r="N89" s="21"/>
      <c r="O89" s="21"/>
      <c r="P89" s="21"/>
      <c r="Q89" s="21"/>
      <c r="R89" s="13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33"/>
      <c r="L90" s="133"/>
      <c r="M90" s="134"/>
      <c r="N90" s="21"/>
      <c r="O90" s="21"/>
      <c r="P90" s="21"/>
      <c r="Q90" s="21"/>
      <c r="R90" s="13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33"/>
      <c r="L91" s="133"/>
      <c r="M91" s="134"/>
      <c r="N91" s="21"/>
      <c r="O91" s="21"/>
      <c r="P91" s="21"/>
      <c r="Q91" s="21"/>
      <c r="R91" s="13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33"/>
      <c r="L92" s="133"/>
      <c r="M92" s="134"/>
      <c r="N92" s="21"/>
      <c r="O92" s="21"/>
      <c r="P92" s="21"/>
      <c r="Q92" s="21"/>
      <c r="R92" s="13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33"/>
      <c r="L93" s="133"/>
      <c r="M93" s="134"/>
      <c r="N93" s="21"/>
      <c r="O93" s="21"/>
      <c r="P93" s="21"/>
      <c r="Q93" s="21"/>
      <c r="R93" s="13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33"/>
      <c r="L94" s="133"/>
      <c r="M94" s="134"/>
      <c r="N94" s="21"/>
      <c r="O94" s="21"/>
      <c r="P94" s="21"/>
      <c r="Q94" s="21"/>
      <c r="R94" s="13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33"/>
      <c r="L95" s="133"/>
      <c r="M95" s="134"/>
      <c r="N95" s="21"/>
      <c r="O95" s="21"/>
      <c r="P95" s="21"/>
      <c r="Q95" s="21"/>
      <c r="R95" s="13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33"/>
      <c r="L96" s="133"/>
      <c r="M96" s="134"/>
      <c r="N96" s="21"/>
      <c r="O96" s="21"/>
      <c r="P96" s="21"/>
      <c r="Q96" s="21"/>
      <c r="R96" s="13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33"/>
      <c r="L97" s="133"/>
      <c r="M97" s="134"/>
      <c r="N97" s="21"/>
      <c r="O97" s="21"/>
      <c r="P97" s="21"/>
      <c r="Q97" s="21"/>
      <c r="R97" s="13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33"/>
      <c r="L98" s="133"/>
      <c r="M98" s="134"/>
      <c r="N98" s="21"/>
      <c r="O98" s="21"/>
      <c r="P98" s="21"/>
      <c r="Q98" s="21"/>
      <c r="R98" s="13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33"/>
      <c r="L99" s="133"/>
      <c r="M99" s="134"/>
      <c r="N99" s="21"/>
      <c r="O99" s="21"/>
      <c r="P99" s="21"/>
      <c r="Q99" s="21"/>
      <c r="R99" s="13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33"/>
      <c r="L100" s="133"/>
      <c r="M100" s="134"/>
      <c r="N100" s="21"/>
      <c r="O100" s="21"/>
      <c r="P100" s="21"/>
      <c r="Q100" s="21"/>
      <c r="R100" s="13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33"/>
      <c r="L101" s="133"/>
      <c r="M101" s="134"/>
      <c r="N101" s="21"/>
      <c r="O101" s="21"/>
      <c r="P101" s="21"/>
      <c r="Q101" s="21"/>
      <c r="R101" s="13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33"/>
      <c r="L102" s="133"/>
      <c r="M102" s="134"/>
      <c r="N102" s="21"/>
      <c r="O102" s="21"/>
      <c r="P102" s="21"/>
      <c r="Q102" s="21"/>
      <c r="R102" s="13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33"/>
      <c r="L103" s="133"/>
      <c r="M103" s="134"/>
      <c r="N103" s="21"/>
      <c r="O103" s="21"/>
      <c r="P103" s="21"/>
      <c r="Q103" s="21"/>
      <c r="R103" s="13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33"/>
      <c r="L104" s="133"/>
      <c r="M104" s="134"/>
      <c r="N104" s="21"/>
      <c r="O104" s="21"/>
      <c r="P104" s="21"/>
      <c r="Q104" s="21"/>
      <c r="R104" s="13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33"/>
      <c r="L105" s="133"/>
      <c r="M105" s="134"/>
      <c r="N105" s="21"/>
      <c r="O105" s="21"/>
      <c r="P105" s="21"/>
      <c r="Q105" s="21"/>
      <c r="R105" s="13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33"/>
      <c r="L106" s="133"/>
      <c r="M106" s="134"/>
      <c r="N106" s="21"/>
      <c r="O106" s="21"/>
      <c r="P106" s="21"/>
      <c r="Q106" s="21"/>
      <c r="R106" s="13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33"/>
      <c r="L107" s="133"/>
      <c r="M107" s="134"/>
      <c r="N107" s="21"/>
      <c r="O107" s="21"/>
      <c r="P107" s="21"/>
      <c r="Q107" s="21"/>
      <c r="R107" s="13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33"/>
      <c r="L108" s="133"/>
      <c r="M108" s="134"/>
      <c r="N108" s="21"/>
      <c r="O108" s="21"/>
      <c r="P108" s="21"/>
      <c r="Q108" s="21"/>
      <c r="R108" s="13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33"/>
      <c r="L109" s="133"/>
      <c r="M109" s="134"/>
      <c r="N109" s="21"/>
      <c r="O109" s="21"/>
      <c r="P109" s="21"/>
      <c r="Q109" s="21"/>
      <c r="R109" s="13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33"/>
      <c r="L110" s="133"/>
      <c r="M110" s="134"/>
      <c r="N110" s="21"/>
      <c r="O110" s="21"/>
      <c r="P110" s="21"/>
      <c r="Q110" s="21"/>
      <c r="R110" s="13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33"/>
      <c r="L111" s="133"/>
      <c r="M111" s="134"/>
      <c r="N111" s="21"/>
      <c r="O111" s="21"/>
      <c r="P111" s="21"/>
      <c r="Q111" s="21"/>
      <c r="R111" s="13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33"/>
      <c r="L112" s="133"/>
      <c r="M112" s="134"/>
      <c r="N112" s="21"/>
      <c r="O112" s="21"/>
      <c r="P112" s="21"/>
      <c r="Q112" s="21"/>
      <c r="R112" s="13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33"/>
      <c r="L113" s="133"/>
      <c r="M113" s="134"/>
      <c r="N113" s="21"/>
      <c r="O113" s="21"/>
      <c r="P113" s="21"/>
      <c r="Q113" s="21"/>
      <c r="R113" s="13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33"/>
      <c r="L114" s="133"/>
      <c r="M114" s="134"/>
      <c r="N114" s="21"/>
      <c r="O114" s="21"/>
      <c r="P114" s="21"/>
      <c r="Q114" s="21"/>
      <c r="R114" s="13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33"/>
      <c r="L115" s="133"/>
      <c r="M115" s="134"/>
      <c r="N115" s="21"/>
      <c r="O115" s="21"/>
      <c r="P115" s="21"/>
      <c r="Q115" s="21"/>
      <c r="R115" s="13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33"/>
      <c r="L116" s="133"/>
      <c r="M116" s="134"/>
      <c r="N116" s="21"/>
      <c r="O116" s="21"/>
      <c r="P116" s="21"/>
      <c r="Q116" s="21"/>
      <c r="R116" s="13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33"/>
      <c r="L117" s="133"/>
      <c r="M117" s="134"/>
      <c r="N117" s="21"/>
      <c r="O117" s="21"/>
      <c r="P117" s="21"/>
      <c r="Q117" s="21"/>
      <c r="R117" s="13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33"/>
      <c r="L118" s="133"/>
      <c r="M118" s="134"/>
      <c r="N118" s="21"/>
      <c r="O118" s="21"/>
      <c r="P118" s="21"/>
      <c r="Q118" s="21"/>
      <c r="R118" s="13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33"/>
      <c r="L119" s="133"/>
      <c r="M119" s="134"/>
      <c r="N119" s="21"/>
      <c r="O119" s="21"/>
      <c r="P119" s="21"/>
      <c r="Q119" s="21"/>
      <c r="R119" s="13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33"/>
      <c r="L120" s="133"/>
      <c r="M120" s="134"/>
      <c r="N120" s="21"/>
      <c r="O120" s="21"/>
      <c r="P120" s="21"/>
      <c r="Q120" s="21"/>
      <c r="R120" s="13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33"/>
      <c r="L121" s="133"/>
      <c r="M121" s="134"/>
      <c r="N121" s="21"/>
      <c r="O121" s="21"/>
      <c r="P121" s="21"/>
      <c r="Q121" s="21"/>
      <c r="R121" s="13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33"/>
      <c r="L122" s="133"/>
      <c r="M122" s="134"/>
      <c r="N122" s="21"/>
      <c r="O122" s="21"/>
      <c r="P122" s="21"/>
      <c r="Q122" s="21"/>
      <c r="R122" s="13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33"/>
      <c r="L123" s="133"/>
      <c r="M123" s="134"/>
      <c r="N123" s="21"/>
      <c r="O123" s="21"/>
      <c r="P123" s="21"/>
      <c r="Q123" s="21"/>
      <c r="R123" s="13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33"/>
      <c r="L124" s="133"/>
      <c r="M124" s="134"/>
      <c r="N124" s="21"/>
      <c r="O124" s="21"/>
      <c r="P124" s="21"/>
      <c r="Q124" s="21"/>
      <c r="R124" s="13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33"/>
      <c r="L125" s="133"/>
      <c r="M125" s="134"/>
      <c r="N125" s="21"/>
      <c r="O125" s="21"/>
      <c r="P125" s="21"/>
      <c r="Q125" s="21"/>
      <c r="R125" s="13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33"/>
      <c r="L126" s="133"/>
      <c r="M126" s="134"/>
      <c r="N126" s="21"/>
      <c r="O126" s="21"/>
      <c r="P126" s="21"/>
      <c r="Q126" s="21"/>
      <c r="R126" s="13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33"/>
      <c r="L127" s="133"/>
      <c r="M127" s="134"/>
      <c r="N127" s="21"/>
      <c r="O127" s="21"/>
      <c r="P127" s="21"/>
      <c r="Q127" s="21"/>
      <c r="R127" s="13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33"/>
      <c r="L128" s="133"/>
      <c r="M128" s="134"/>
      <c r="N128" s="21"/>
      <c r="O128" s="21"/>
      <c r="P128" s="21"/>
      <c r="Q128" s="21"/>
      <c r="R128" s="13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33"/>
      <c r="L129" s="133"/>
      <c r="M129" s="134"/>
      <c r="N129" s="21"/>
      <c r="O129" s="21"/>
      <c r="P129" s="21"/>
      <c r="Q129" s="21"/>
      <c r="R129" s="13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33"/>
      <c r="L130" s="133"/>
      <c r="M130" s="134"/>
      <c r="N130" s="21"/>
      <c r="O130" s="21"/>
      <c r="P130" s="21"/>
      <c r="Q130" s="21"/>
      <c r="R130" s="13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33"/>
      <c r="L131" s="133"/>
      <c r="M131" s="134"/>
      <c r="N131" s="21"/>
      <c r="O131" s="21"/>
      <c r="P131" s="21"/>
      <c r="Q131" s="21"/>
      <c r="R131" s="13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33"/>
      <c r="L132" s="133"/>
      <c r="M132" s="134"/>
      <c r="N132" s="21"/>
      <c r="O132" s="21"/>
      <c r="P132" s="21"/>
      <c r="Q132" s="21"/>
      <c r="R132" s="13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33"/>
      <c r="L133" s="133"/>
      <c r="M133" s="134"/>
      <c r="N133" s="21"/>
      <c r="O133" s="21"/>
      <c r="P133" s="21"/>
      <c r="Q133" s="21"/>
      <c r="R133" s="13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33"/>
      <c r="L134" s="133"/>
      <c r="M134" s="134"/>
      <c r="N134" s="21"/>
      <c r="O134" s="21"/>
      <c r="P134" s="21"/>
      <c r="Q134" s="21"/>
      <c r="R134" s="13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33"/>
      <c r="L135" s="133"/>
      <c r="M135" s="134"/>
      <c r="N135" s="21"/>
      <c r="O135" s="21"/>
      <c r="P135" s="21"/>
      <c r="Q135" s="21"/>
      <c r="R135" s="13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33"/>
      <c r="L136" s="133"/>
      <c r="M136" s="134"/>
      <c r="N136" s="21"/>
      <c r="O136" s="21"/>
      <c r="P136" s="21"/>
      <c r="Q136" s="21"/>
      <c r="R136" s="13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33"/>
      <c r="L137" s="133"/>
      <c r="M137" s="134"/>
      <c r="N137" s="21"/>
      <c r="O137" s="21"/>
      <c r="P137" s="21"/>
      <c r="Q137" s="21"/>
      <c r="R137" s="13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33"/>
      <c r="L138" s="133"/>
      <c r="M138" s="134"/>
      <c r="N138" s="21"/>
      <c r="O138" s="21"/>
      <c r="P138" s="21"/>
      <c r="Q138" s="21"/>
      <c r="R138" s="13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33"/>
      <c r="L139" s="133"/>
      <c r="M139" s="134"/>
      <c r="N139" s="21"/>
      <c r="O139" s="21"/>
      <c r="P139" s="21"/>
      <c r="Q139" s="21"/>
      <c r="R139" s="13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33"/>
      <c r="L140" s="133"/>
      <c r="M140" s="134"/>
      <c r="N140" s="21"/>
      <c r="O140" s="21"/>
      <c r="P140" s="21"/>
      <c r="Q140" s="21"/>
      <c r="R140" s="13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33"/>
      <c r="L141" s="133"/>
      <c r="M141" s="134"/>
      <c r="N141" s="21"/>
      <c r="O141" s="21"/>
      <c r="P141" s="21"/>
      <c r="Q141" s="21"/>
      <c r="R141" s="13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33"/>
      <c r="L142" s="133"/>
      <c r="M142" s="134"/>
      <c r="N142" s="21"/>
      <c r="O142" s="21"/>
      <c r="P142" s="21"/>
      <c r="Q142" s="21"/>
      <c r="R142" s="13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33"/>
      <c r="L143" s="133"/>
      <c r="M143" s="134"/>
      <c r="N143" s="21"/>
      <c r="O143" s="21"/>
      <c r="P143" s="21"/>
      <c r="Q143" s="21"/>
      <c r="R143" s="13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33"/>
      <c r="L144" s="133"/>
      <c r="M144" s="134"/>
      <c r="N144" s="21"/>
      <c r="O144" s="21"/>
      <c r="P144" s="21"/>
      <c r="Q144" s="21"/>
      <c r="R144" s="13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33"/>
      <c r="L145" s="133"/>
      <c r="M145" s="134"/>
      <c r="N145" s="21"/>
      <c r="O145" s="21"/>
      <c r="P145" s="21"/>
      <c r="Q145" s="21"/>
      <c r="R145" s="13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33"/>
      <c r="L146" s="133"/>
      <c r="M146" s="134"/>
      <c r="N146" s="21"/>
      <c r="O146" s="21"/>
      <c r="P146" s="21"/>
      <c r="Q146" s="21"/>
      <c r="R146" s="13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33"/>
      <c r="L147" s="133"/>
      <c r="M147" s="134"/>
      <c r="N147" s="21"/>
      <c r="O147" s="21"/>
      <c r="P147" s="21"/>
      <c r="Q147" s="21"/>
      <c r="R147" s="13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33"/>
      <c r="L148" s="133"/>
      <c r="M148" s="134"/>
      <c r="N148" s="21"/>
      <c r="O148" s="21"/>
      <c r="P148" s="21"/>
      <c r="Q148" s="21"/>
      <c r="R148" s="13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33"/>
      <c r="L149" s="133"/>
      <c r="M149" s="134"/>
      <c r="N149" s="21"/>
      <c r="O149" s="21"/>
      <c r="P149" s="21"/>
      <c r="Q149" s="21"/>
      <c r="R149" s="13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33"/>
      <c r="L150" s="133"/>
      <c r="M150" s="134"/>
      <c r="N150" s="21"/>
      <c r="O150" s="21"/>
      <c r="P150" s="21"/>
      <c r="Q150" s="21"/>
      <c r="R150" s="13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33"/>
      <c r="L151" s="133"/>
      <c r="M151" s="134"/>
      <c r="N151" s="21"/>
      <c r="O151" s="21"/>
      <c r="P151" s="21"/>
      <c r="Q151" s="21"/>
      <c r="R151" s="13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33"/>
      <c r="L152" s="133"/>
      <c r="M152" s="134"/>
      <c r="N152" s="21"/>
      <c r="O152" s="21"/>
      <c r="P152" s="21"/>
      <c r="Q152" s="21"/>
      <c r="R152" s="13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33"/>
      <c r="L153" s="133"/>
      <c r="M153" s="134"/>
      <c r="N153" s="21"/>
      <c r="O153" s="21"/>
      <c r="P153" s="21"/>
      <c r="Q153" s="21"/>
      <c r="R153" s="13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33"/>
      <c r="L154" s="133"/>
      <c r="M154" s="134"/>
      <c r="N154" s="21"/>
      <c r="O154" s="21"/>
      <c r="P154" s="21"/>
      <c r="Q154" s="21"/>
      <c r="R154" s="13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33"/>
      <c r="L155" s="133"/>
      <c r="M155" s="134"/>
      <c r="N155" s="21"/>
      <c r="O155" s="21"/>
      <c r="P155" s="21"/>
      <c r="Q155" s="21"/>
      <c r="R155" s="13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33"/>
      <c r="L156" s="133"/>
      <c r="M156" s="134"/>
      <c r="N156" s="21"/>
      <c r="O156" s="21"/>
      <c r="P156" s="21"/>
      <c r="Q156" s="21"/>
      <c r="R156" s="13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33"/>
      <c r="L157" s="133"/>
      <c r="M157" s="134"/>
      <c r="N157" s="21"/>
      <c r="O157" s="21"/>
      <c r="P157" s="21"/>
      <c r="Q157" s="21"/>
      <c r="R157" s="13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33"/>
      <c r="L158" s="133"/>
      <c r="M158" s="134"/>
      <c r="N158" s="21"/>
      <c r="O158" s="21"/>
      <c r="P158" s="21"/>
      <c r="Q158" s="21"/>
      <c r="R158" s="13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33"/>
      <c r="L159" s="133"/>
      <c r="M159" s="134"/>
      <c r="N159" s="21"/>
      <c r="O159" s="21"/>
      <c r="P159" s="21"/>
      <c r="Q159" s="21"/>
      <c r="R159" s="13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33"/>
      <c r="L160" s="133"/>
      <c r="M160" s="134"/>
      <c r="N160" s="21"/>
      <c r="O160" s="21"/>
      <c r="P160" s="21"/>
      <c r="Q160" s="21"/>
      <c r="R160" s="13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33"/>
      <c r="L161" s="133"/>
      <c r="M161" s="134"/>
      <c r="N161" s="21"/>
      <c r="O161" s="21"/>
      <c r="P161" s="21"/>
      <c r="Q161" s="21"/>
      <c r="R161" s="13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33"/>
      <c r="L162" s="133"/>
      <c r="M162" s="134"/>
      <c r="N162" s="21"/>
      <c r="O162" s="21"/>
      <c r="P162" s="21"/>
      <c r="Q162" s="21"/>
      <c r="R162" s="13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33"/>
      <c r="L163" s="133"/>
      <c r="M163" s="134"/>
      <c r="N163" s="21"/>
      <c r="O163" s="21"/>
      <c r="P163" s="21"/>
      <c r="Q163" s="21"/>
      <c r="R163" s="13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33"/>
      <c r="L164" s="133"/>
      <c r="M164" s="134"/>
      <c r="N164" s="21"/>
      <c r="O164" s="21"/>
      <c r="P164" s="21"/>
      <c r="Q164" s="21"/>
      <c r="R164" s="13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33"/>
      <c r="L165" s="133"/>
      <c r="M165" s="134"/>
      <c r="N165" s="21"/>
      <c r="O165" s="21"/>
      <c r="P165" s="21"/>
      <c r="Q165" s="21"/>
      <c r="R165" s="13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33"/>
      <c r="L166" s="133"/>
      <c r="M166" s="134"/>
      <c r="N166" s="21"/>
      <c r="O166" s="21"/>
      <c r="P166" s="21"/>
      <c r="Q166" s="21"/>
      <c r="R166" s="135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79D7-B569-451A-816C-25FF642A6FE2}">
  <sheetPr>
    <pageSetUpPr fitToPage="1"/>
  </sheetPr>
  <dimension ref="A1:AMA166"/>
  <sheetViews>
    <sheetView showGridLines="0" zoomScale="70" zoomScaleNormal="70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5" width="8.33203125" style="20" customWidth="1"/>
    <col min="6" max="6" width="9.88671875" style="20" customWidth="1"/>
    <col min="7" max="7" width="9.77734375" style="20" customWidth="1"/>
    <col min="8" max="8" width="14.109375" style="20" customWidth="1"/>
    <col min="9" max="9" width="13" style="20" customWidth="1"/>
    <col min="10" max="10" width="8.33203125" style="20" bestFit="1" customWidth="1"/>
    <col min="11" max="11" width="14.33203125" style="17" bestFit="1" customWidth="1"/>
    <col min="12" max="12" width="30.5546875" style="17" customWidth="1"/>
    <col min="13" max="13" width="28.88671875" style="22" bestFit="1" customWidth="1"/>
    <col min="14" max="14" width="10.5546875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6.7773437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77"/>
      <c r="B4" s="78"/>
      <c r="C4" s="78"/>
      <c r="D4" s="79"/>
      <c r="E4" s="79"/>
      <c r="F4" s="79"/>
      <c r="G4" s="79"/>
      <c r="H4" s="79"/>
      <c r="I4" s="79"/>
      <c r="J4" s="79"/>
      <c r="K4" s="121"/>
      <c r="L4" s="121" t="s">
        <v>205</v>
      </c>
      <c r="M4" s="117"/>
      <c r="N4" s="78"/>
      <c r="O4" s="78"/>
      <c r="P4" s="64"/>
      <c r="Q4" s="64"/>
      <c r="R4" s="129"/>
    </row>
    <row r="5" spans="1:1015" s="39" customFormat="1" ht="18" x14ac:dyDescent="0.3">
      <c r="A5" s="91">
        <v>1520140</v>
      </c>
      <c r="B5" s="92">
        <v>1</v>
      </c>
      <c r="C5" s="92" t="s">
        <v>4</v>
      </c>
      <c r="D5" s="93">
        <v>137.28299999999999</v>
      </c>
      <c r="E5" s="93" t="s">
        <v>140</v>
      </c>
      <c r="F5" s="93" t="s">
        <v>140</v>
      </c>
      <c r="G5" s="93" t="s">
        <v>140</v>
      </c>
      <c r="H5" s="93">
        <v>17.629799999999999</v>
      </c>
      <c r="I5" s="93" t="s">
        <v>140</v>
      </c>
      <c r="J5" s="93">
        <v>17.629799999999999</v>
      </c>
      <c r="K5" s="123" t="s">
        <v>93</v>
      </c>
      <c r="L5" s="123" t="s">
        <v>173</v>
      </c>
      <c r="M5" s="123" t="s">
        <v>145</v>
      </c>
      <c r="N5" s="92" t="s">
        <v>205</v>
      </c>
      <c r="O5" s="92" t="s">
        <v>138</v>
      </c>
      <c r="P5" s="94" t="s">
        <v>8</v>
      </c>
      <c r="Q5" s="92" t="s">
        <v>134</v>
      </c>
      <c r="R5" s="130" t="s">
        <v>139</v>
      </c>
    </row>
    <row r="6" spans="1:1015" s="40" customFormat="1" ht="18" x14ac:dyDescent="0.3">
      <c r="A6" s="74">
        <v>1520131</v>
      </c>
      <c r="B6" s="75">
        <v>1</v>
      </c>
      <c r="C6" s="75" t="s">
        <v>1</v>
      </c>
      <c r="D6" s="76">
        <v>137.28299999999999</v>
      </c>
      <c r="E6" s="76" t="s">
        <v>140</v>
      </c>
      <c r="F6" s="76" t="s">
        <v>140</v>
      </c>
      <c r="G6" s="76" t="s">
        <v>140</v>
      </c>
      <c r="H6" s="76">
        <v>6.944</v>
      </c>
      <c r="I6" s="76">
        <v>6.907</v>
      </c>
      <c r="J6" s="76">
        <v>13.682</v>
      </c>
      <c r="K6" s="116" t="s">
        <v>175</v>
      </c>
      <c r="L6" s="116" t="s">
        <v>176</v>
      </c>
      <c r="M6" s="116" t="s">
        <v>67</v>
      </c>
      <c r="N6" s="75" t="s">
        <v>205</v>
      </c>
      <c r="O6" s="75" t="s">
        <v>138</v>
      </c>
      <c r="P6" s="66" t="s">
        <v>8</v>
      </c>
      <c r="Q6" s="75" t="s">
        <v>119</v>
      </c>
      <c r="R6" s="114" t="s">
        <v>139</v>
      </c>
    </row>
    <row r="7" spans="1:1015" s="40" customFormat="1" ht="18" x14ac:dyDescent="0.3">
      <c r="A7" s="77"/>
      <c r="B7" s="78"/>
      <c r="C7" s="78"/>
      <c r="D7" s="79"/>
      <c r="E7" s="79"/>
      <c r="F7" s="79"/>
      <c r="G7" s="79"/>
      <c r="H7" s="79"/>
      <c r="I7" s="79"/>
      <c r="J7" s="79"/>
      <c r="K7" s="117"/>
      <c r="L7" s="121" t="s">
        <v>206</v>
      </c>
      <c r="M7" s="117"/>
      <c r="N7" s="78"/>
      <c r="O7" s="78"/>
      <c r="P7" s="64"/>
      <c r="Q7" s="64"/>
      <c r="R7" s="129"/>
    </row>
    <row r="8" spans="1:1015" s="40" customFormat="1" ht="18" x14ac:dyDescent="0.3">
      <c r="A8" s="74">
        <v>1528591</v>
      </c>
      <c r="B8" s="75">
        <v>1</v>
      </c>
      <c r="C8" s="75" t="s">
        <v>1</v>
      </c>
      <c r="D8" s="76">
        <v>137.28299999999999</v>
      </c>
      <c r="E8" s="76" t="s">
        <v>140</v>
      </c>
      <c r="F8" s="76" t="s">
        <v>140</v>
      </c>
      <c r="G8" s="76" t="s">
        <v>140</v>
      </c>
      <c r="H8" s="76">
        <v>6.8920000000000003</v>
      </c>
      <c r="I8" s="76">
        <v>7.0549999999999997</v>
      </c>
      <c r="J8" s="76">
        <v>13.778</v>
      </c>
      <c r="K8" s="116" t="s">
        <v>175</v>
      </c>
      <c r="L8" s="116" t="s">
        <v>178</v>
      </c>
      <c r="M8" s="116" t="s">
        <v>67</v>
      </c>
      <c r="N8" s="75" t="s">
        <v>206</v>
      </c>
      <c r="O8" s="75" t="s">
        <v>138</v>
      </c>
      <c r="P8" s="66" t="s">
        <v>8</v>
      </c>
      <c r="Q8" s="75" t="s">
        <v>119</v>
      </c>
      <c r="R8" s="114" t="s">
        <v>139</v>
      </c>
    </row>
    <row r="9" spans="1:1015" s="40" customFormat="1" ht="18" x14ac:dyDescent="0.3">
      <c r="A9" s="91">
        <v>1520142</v>
      </c>
      <c r="B9" s="92">
        <v>1</v>
      </c>
      <c r="C9" s="92" t="s">
        <v>4</v>
      </c>
      <c r="D9" s="93">
        <v>137.28299999999999</v>
      </c>
      <c r="E9" s="93" t="s">
        <v>140</v>
      </c>
      <c r="F9" s="93" t="s">
        <v>140</v>
      </c>
      <c r="G9" s="93" t="s">
        <v>140</v>
      </c>
      <c r="H9" s="93">
        <v>31.017299999999999</v>
      </c>
      <c r="I9" s="93" t="s">
        <v>140</v>
      </c>
      <c r="J9" s="93">
        <v>31.017299999999999</v>
      </c>
      <c r="K9" s="123" t="s">
        <v>93</v>
      </c>
      <c r="L9" s="123" t="s">
        <v>173</v>
      </c>
      <c r="M9" s="123" t="s">
        <v>145</v>
      </c>
      <c r="N9" s="92" t="s">
        <v>206</v>
      </c>
      <c r="O9" s="92" t="s">
        <v>138</v>
      </c>
      <c r="P9" s="94" t="s">
        <v>8</v>
      </c>
      <c r="Q9" s="92" t="s">
        <v>134</v>
      </c>
      <c r="R9" s="130" t="s">
        <v>139</v>
      </c>
    </row>
    <row r="10" spans="1:1015" s="40" customFormat="1" ht="18" x14ac:dyDescent="0.3">
      <c r="A10" s="91">
        <v>1520141</v>
      </c>
      <c r="B10" s="92">
        <v>1</v>
      </c>
      <c r="C10" s="92" t="s">
        <v>4</v>
      </c>
      <c r="D10" s="93">
        <v>137.28299999999999</v>
      </c>
      <c r="E10" s="93" t="s">
        <v>140</v>
      </c>
      <c r="F10" s="93" t="s">
        <v>140</v>
      </c>
      <c r="G10" s="93" t="s">
        <v>140</v>
      </c>
      <c r="H10" s="93">
        <v>24.524000000000001</v>
      </c>
      <c r="I10" s="93" t="s">
        <v>140</v>
      </c>
      <c r="J10" s="93">
        <v>24.524000000000001</v>
      </c>
      <c r="K10" s="123" t="s">
        <v>93</v>
      </c>
      <c r="L10" s="123" t="s">
        <v>179</v>
      </c>
      <c r="M10" s="123" t="s">
        <v>145</v>
      </c>
      <c r="N10" s="92" t="s">
        <v>206</v>
      </c>
      <c r="O10" s="92" t="s">
        <v>138</v>
      </c>
      <c r="P10" s="94" t="s">
        <v>8</v>
      </c>
      <c r="Q10" s="92" t="s">
        <v>134</v>
      </c>
      <c r="R10" s="130" t="s">
        <v>139</v>
      </c>
    </row>
    <row r="11" spans="1:1015" s="40" customFormat="1" ht="18" x14ac:dyDescent="0.3">
      <c r="A11" s="77"/>
      <c r="B11" s="78"/>
      <c r="C11" s="78"/>
      <c r="D11" s="79"/>
      <c r="E11" s="79"/>
      <c r="F11" s="79"/>
      <c r="G11" s="79"/>
      <c r="H11" s="79"/>
      <c r="I11" s="79"/>
      <c r="J11" s="79"/>
      <c r="K11" s="121"/>
      <c r="L11" s="121" t="s">
        <v>146</v>
      </c>
      <c r="M11" s="117"/>
      <c r="N11" s="78"/>
      <c r="O11" s="78"/>
      <c r="P11" s="64"/>
      <c r="Q11" s="64"/>
      <c r="R11" s="129"/>
    </row>
    <row r="12" spans="1:1015" s="40" customFormat="1" ht="18" x14ac:dyDescent="0.3">
      <c r="A12" s="91">
        <v>1520135</v>
      </c>
      <c r="B12" s="92">
        <v>1</v>
      </c>
      <c r="C12" s="92" t="s">
        <v>4</v>
      </c>
      <c r="D12" s="93">
        <v>137.28299999999999</v>
      </c>
      <c r="E12" s="93" t="s">
        <v>140</v>
      </c>
      <c r="F12" s="93" t="s">
        <v>140</v>
      </c>
      <c r="G12" s="93" t="s">
        <v>140</v>
      </c>
      <c r="H12" s="93">
        <v>10.983000000000001</v>
      </c>
      <c r="I12" s="93" t="s">
        <v>140</v>
      </c>
      <c r="J12" s="93">
        <v>10.983000000000001</v>
      </c>
      <c r="K12" s="123" t="s">
        <v>93</v>
      </c>
      <c r="L12" s="123" t="s">
        <v>148</v>
      </c>
      <c r="M12" s="123" t="s">
        <v>145</v>
      </c>
      <c r="N12" s="92" t="s">
        <v>146</v>
      </c>
      <c r="O12" s="92" t="s">
        <v>138</v>
      </c>
      <c r="P12" s="94" t="s">
        <v>8</v>
      </c>
      <c r="Q12" s="92" t="s">
        <v>134</v>
      </c>
      <c r="R12" s="130" t="s">
        <v>139</v>
      </c>
    </row>
    <row r="13" spans="1:1015" s="40" customFormat="1" ht="18" x14ac:dyDescent="0.3">
      <c r="A13" s="91">
        <v>1511057</v>
      </c>
      <c r="B13" s="92">
        <v>1</v>
      </c>
      <c r="C13" s="92" t="s">
        <v>4</v>
      </c>
      <c r="D13" s="93">
        <v>137.28299999999999</v>
      </c>
      <c r="E13" s="93" t="s">
        <v>140</v>
      </c>
      <c r="F13" s="93" t="s">
        <v>140</v>
      </c>
      <c r="G13" s="93" t="s">
        <v>140</v>
      </c>
      <c r="H13" s="93">
        <v>16.0016</v>
      </c>
      <c r="I13" s="93" t="s">
        <v>140</v>
      </c>
      <c r="J13" s="93">
        <v>16.0016</v>
      </c>
      <c r="K13" s="123" t="s">
        <v>93</v>
      </c>
      <c r="L13" s="123" t="s">
        <v>182</v>
      </c>
      <c r="M13" s="123" t="s">
        <v>145</v>
      </c>
      <c r="N13" s="92" t="s">
        <v>146</v>
      </c>
      <c r="O13" s="92" t="s">
        <v>138</v>
      </c>
      <c r="P13" s="94" t="s">
        <v>8</v>
      </c>
      <c r="Q13" s="92" t="s">
        <v>134</v>
      </c>
      <c r="R13" s="130" t="s">
        <v>139</v>
      </c>
    </row>
    <row r="14" spans="1:1015" s="40" customFormat="1" ht="18" x14ac:dyDescent="0.3">
      <c r="A14" s="77"/>
      <c r="B14" s="78"/>
      <c r="C14" s="78"/>
      <c r="D14" s="79"/>
      <c r="E14" s="79"/>
      <c r="F14" s="79"/>
      <c r="G14" s="79"/>
      <c r="H14" s="79"/>
      <c r="I14" s="79"/>
      <c r="J14" s="79"/>
      <c r="K14" s="117"/>
      <c r="L14" s="121" t="s">
        <v>147</v>
      </c>
      <c r="M14" s="117"/>
      <c r="N14" s="78"/>
      <c r="O14" s="78"/>
      <c r="P14" s="64"/>
      <c r="Q14" s="64"/>
      <c r="R14" s="129"/>
    </row>
    <row r="15" spans="1:1015" s="40" customFormat="1" ht="18" x14ac:dyDescent="0.3">
      <c r="A15" s="91">
        <v>1511045</v>
      </c>
      <c r="B15" s="92">
        <v>1</v>
      </c>
      <c r="C15" s="92" t="s">
        <v>4</v>
      </c>
      <c r="D15" s="93">
        <v>137.28299999999999</v>
      </c>
      <c r="E15" s="93" t="s">
        <v>140</v>
      </c>
      <c r="F15" s="93" t="s">
        <v>140</v>
      </c>
      <c r="G15" s="93" t="s">
        <v>140</v>
      </c>
      <c r="H15" s="93">
        <v>33.975099999999998</v>
      </c>
      <c r="I15" s="93" t="s">
        <v>140</v>
      </c>
      <c r="J15" s="93">
        <v>33.975099999999998</v>
      </c>
      <c r="K15" s="123" t="s">
        <v>93</v>
      </c>
      <c r="L15" s="123" t="s">
        <v>181</v>
      </c>
      <c r="M15" s="123" t="s">
        <v>145</v>
      </c>
      <c r="N15" s="92" t="s">
        <v>147</v>
      </c>
      <c r="O15" s="92" t="s">
        <v>138</v>
      </c>
      <c r="P15" s="94" t="s">
        <v>8</v>
      </c>
      <c r="Q15" s="92" t="s">
        <v>134</v>
      </c>
      <c r="R15" s="130" t="s">
        <v>139</v>
      </c>
    </row>
    <row r="16" spans="1:1015" s="40" customFormat="1" ht="18" x14ac:dyDescent="0.3">
      <c r="A16" s="77"/>
      <c r="B16" s="78"/>
      <c r="C16" s="78"/>
      <c r="D16" s="79"/>
      <c r="E16" s="79"/>
      <c r="F16" s="79"/>
      <c r="G16" s="79"/>
      <c r="H16" s="79"/>
      <c r="I16" s="79"/>
      <c r="J16" s="79"/>
      <c r="K16" s="121"/>
      <c r="L16" s="121" t="s">
        <v>207</v>
      </c>
      <c r="M16" s="117"/>
      <c r="N16" s="78"/>
      <c r="O16" s="78"/>
      <c r="P16" s="64"/>
      <c r="Q16" s="64"/>
      <c r="R16" s="129"/>
    </row>
    <row r="17" spans="1:18" s="40" customFormat="1" ht="18" x14ac:dyDescent="0.3">
      <c r="A17" s="91">
        <v>1524575</v>
      </c>
      <c r="B17" s="92">
        <v>1</v>
      </c>
      <c r="C17" s="92" t="s">
        <v>4</v>
      </c>
      <c r="D17" s="93">
        <v>137.28299999999999</v>
      </c>
      <c r="E17" s="93" t="s">
        <v>140</v>
      </c>
      <c r="F17" s="93" t="s">
        <v>140</v>
      </c>
      <c r="G17" s="93" t="s">
        <v>140</v>
      </c>
      <c r="H17" s="93">
        <v>34.002000000000002</v>
      </c>
      <c r="I17" s="93" t="s">
        <v>140</v>
      </c>
      <c r="J17" s="93">
        <v>34.002000000000002</v>
      </c>
      <c r="K17" s="123" t="s">
        <v>93</v>
      </c>
      <c r="L17" s="123" t="s">
        <v>191</v>
      </c>
      <c r="M17" s="123" t="s">
        <v>145</v>
      </c>
      <c r="N17" s="92" t="s">
        <v>207</v>
      </c>
      <c r="O17" s="92" t="s">
        <v>138</v>
      </c>
      <c r="P17" s="94" t="s">
        <v>8</v>
      </c>
      <c r="Q17" s="92" t="s">
        <v>134</v>
      </c>
      <c r="R17" s="130" t="s">
        <v>139</v>
      </c>
    </row>
    <row r="18" spans="1:18" s="40" customFormat="1" ht="18" x14ac:dyDescent="0.3">
      <c r="A18" s="77"/>
      <c r="B18" s="78"/>
      <c r="C18" s="78"/>
      <c r="D18" s="79"/>
      <c r="E18" s="79"/>
      <c r="F18" s="79"/>
      <c r="G18" s="79"/>
      <c r="H18" s="79"/>
      <c r="I18" s="79"/>
      <c r="J18" s="79"/>
      <c r="K18" s="117"/>
      <c r="L18" s="121" t="s">
        <v>208</v>
      </c>
      <c r="M18" s="117"/>
      <c r="N18" s="78"/>
      <c r="O18" s="78"/>
      <c r="P18" s="64"/>
      <c r="Q18" s="64"/>
      <c r="R18" s="129"/>
    </row>
    <row r="19" spans="1:18" s="40" customFormat="1" ht="18" x14ac:dyDescent="0.3">
      <c r="A19" s="91">
        <v>1520143</v>
      </c>
      <c r="B19" s="92">
        <v>1</v>
      </c>
      <c r="C19" s="92" t="s">
        <v>4</v>
      </c>
      <c r="D19" s="93">
        <v>137.28299999999999</v>
      </c>
      <c r="E19" s="93" t="s">
        <v>140</v>
      </c>
      <c r="F19" s="93" t="s">
        <v>140</v>
      </c>
      <c r="G19" s="93" t="s">
        <v>140</v>
      </c>
      <c r="H19" s="93">
        <v>16.114000000000001</v>
      </c>
      <c r="I19" s="93" t="s">
        <v>140</v>
      </c>
      <c r="J19" s="93">
        <v>16.114000000000001</v>
      </c>
      <c r="K19" s="123" t="s">
        <v>93</v>
      </c>
      <c r="L19" s="123" t="s">
        <v>190</v>
      </c>
      <c r="M19" s="123" t="s">
        <v>145</v>
      </c>
      <c r="N19" s="92" t="s">
        <v>208</v>
      </c>
      <c r="O19" s="92" t="s">
        <v>138</v>
      </c>
      <c r="P19" s="94" t="s">
        <v>8</v>
      </c>
      <c r="Q19" s="92" t="s">
        <v>134</v>
      </c>
      <c r="R19" s="130" t="s">
        <v>139</v>
      </c>
    </row>
    <row r="20" spans="1:18" s="40" customFormat="1" ht="18" x14ac:dyDescent="0.3">
      <c r="A20" s="77"/>
      <c r="B20" s="78"/>
      <c r="C20" s="78"/>
      <c r="D20" s="79"/>
      <c r="E20" s="79"/>
      <c r="F20" s="79"/>
      <c r="G20" s="79"/>
      <c r="H20" s="79"/>
      <c r="I20" s="79"/>
      <c r="J20" s="79"/>
      <c r="K20" s="121"/>
      <c r="L20" s="121" t="s">
        <v>194</v>
      </c>
      <c r="M20" s="117"/>
      <c r="N20" s="78"/>
      <c r="O20" s="78"/>
      <c r="P20" s="64"/>
      <c r="Q20" s="64"/>
      <c r="R20" s="129"/>
    </row>
    <row r="21" spans="1:18" s="40" customFormat="1" ht="18" x14ac:dyDescent="0.3">
      <c r="A21" s="107">
        <v>1412502</v>
      </c>
      <c r="B21" s="108">
        <v>4</v>
      </c>
      <c r="C21" s="108" t="s">
        <v>4</v>
      </c>
      <c r="D21" s="109">
        <v>32.380000000000003</v>
      </c>
      <c r="E21" s="109" t="s">
        <v>140</v>
      </c>
      <c r="F21" s="109" t="s">
        <v>140</v>
      </c>
      <c r="G21" s="109" t="s">
        <v>140</v>
      </c>
      <c r="H21" s="109" t="s">
        <v>140</v>
      </c>
      <c r="I21" s="109" t="s">
        <v>140</v>
      </c>
      <c r="J21" s="109">
        <v>12.38</v>
      </c>
      <c r="K21" s="124" t="s">
        <v>49</v>
      </c>
      <c r="L21" s="124" t="s">
        <v>199</v>
      </c>
      <c r="M21" s="124" t="s">
        <v>49</v>
      </c>
      <c r="N21" s="108"/>
      <c r="O21" s="108" t="s">
        <v>138</v>
      </c>
      <c r="P21" s="110" t="s">
        <v>8</v>
      </c>
      <c r="Q21" s="108" t="s">
        <v>134</v>
      </c>
      <c r="R21" s="131"/>
    </row>
    <row r="22" spans="1:18" s="40" customFormat="1" ht="18" x14ac:dyDescent="0.3">
      <c r="A22" s="107">
        <v>1412503</v>
      </c>
      <c r="B22" s="108">
        <v>4</v>
      </c>
      <c r="C22" s="108" t="s">
        <v>4</v>
      </c>
      <c r="D22" s="109">
        <v>32.380000000000003</v>
      </c>
      <c r="E22" s="109" t="s">
        <v>140</v>
      </c>
      <c r="F22" s="109" t="s">
        <v>140</v>
      </c>
      <c r="G22" s="109" t="s">
        <v>140</v>
      </c>
      <c r="H22" s="109" t="s">
        <v>140</v>
      </c>
      <c r="I22" s="109" t="s">
        <v>140</v>
      </c>
      <c r="J22" s="109">
        <v>18.38</v>
      </c>
      <c r="K22" s="124" t="s">
        <v>49</v>
      </c>
      <c r="L22" s="124" t="s">
        <v>199</v>
      </c>
      <c r="M22" s="124" t="s">
        <v>49</v>
      </c>
      <c r="N22" s="108"/>
      <c r="O22" s="108" t="s">
        <v>138</v>
      </c>
      <c r="P22" s="110" t="s">
        <v>8</v>
      </c>
      <c r="Q22" s="108" t="s">
        <v>134</v>
      </c>
      <c r="R22" s="131"/>
    </row>
    <row r="23" spans="1:18" s="40" customFormat="1" ht="18" x14ac:dyDescent="0.3">
      <c r="A23" s="107">
        <v>1709461</v>
      </c>
      <c r="B23" s="108">
        <v>3</v>
      </c>
      <c r="C23" s="108" t="s">
        <v>4</v>
      </c>
      <c r="D23" s="109">
        <v>42.5</v>
      </c>
      <c r="E23" s="109" t="s">
        <v>140</v>
      </c>
      <c r="F23" s="109" t="s">
        <v>140</v>
      </c>
      <c r="G23" s="109" t="s">
        <v>140</v>
      </c>
      <c r="H23" s="109" t="s">
        <v>140</v>
      </c>
      <c r="I23" s="109" t="s">
        <v>140</v>
      </c>
      <c r="J23" s="109">
        <v>22.8</v>
      </c>
      <c r="K23" s="124" t="s">
        <v>49</v>
      </c>
      <c r="L23" s="124" t="s">
        <v>219</v>
      </c>
      <c r="M23" s="124" t="s">
        <v>49</v>
      </c>
      <c r="N23" s="108"/>
      <c r="O23" s="108" t="s">
        <v>138</v>
      </c>
      <c r="P23" s="110" t="s">
        <v>8</v>
      </c>
      <c r="Q23" s="108" t="s">
        <v>134</v>
      </c>
      <c r="R23" s="131"/>
    </row>
    <row r="24" spans="1:18" s="40" customFormat="1" ht="18" x14ac:dyDescent="0.25">
      <c r="A24" s="21"/>
      <c r="B24" s="17"/>
      <c r="C24" s="17"/>
      <c r="D24" s="17"/>
      <c r="E24" s="20"/>
      <c r="F24" s="20"/>
      <c r="G24" s="20"/>
      <c r="H24" s="20"/>
      <c r="I24" s="20"/>
      <c r="J24" s="20"/>
      <c r="K24" s="133"/>
      <c r="L24" s="133"/>
      <c r="M24" s="134"/>
      <c r="N24" s="21"/>
      <c r="O24" s="21"/>
      <c r="P24" s="21"/>
      <c r="Q24" s="21"/>
      <c r="R24" s="135"/>
    </row>
    <row r="25" spans="1:18" s="40" customFormat="1" ht="18" x14ac:dyDescent="0.25">
      <c r="A25" s="21"/>
      <c r="B25" s="17"/>
      <c r="C25" s="17"/>
      <c r="D25" s="17"/>
      <c r="E25" s="20"/>
      <c r="F25" s="20"/>
      <c r="G25" s="20"/>
      <c r="H25" s="20"/>
      <c r="I25" s="20"/>
      <c r="J25" s="20"/>
      <c r="K25" s="133"/>
      <c r="L25" s="133"/>
      <c r="M25" s="134"/>
      <c r="N25" s="21"/>
      <c r="O25" s="21"/>
      <c r="P25" s="21"/>
      <c r="Q25" s="21"/>
      <c r="R25" s="135"/>
    </row>
    <row r="26" spans="1:18" s="40" customFormat="1" ht="18" x14ac:dyDescent="0.25">
      <c r="A26" s="21"/>
      <c r="B26" s="17"/>
      <c r="C26" s="17"/>
      <c r="D26" s="17"/>
      <c r="E26" s="20"/>
      <c r="F26" s="20"/>
      <c r="G26" s="20"/>
      <c r="H26" s="20"/>
      <c r="I26" s="20"/>
      <c r="J26" s="20"/>
      <c r="K26" s="133"/>
      <c r="L26" s="133"/>
      <c r="M26" s="134"/>
      <c r="N26" s="21"/>
      <c r="O26" s="21"/>
      <c r="P26" s="21"/>
      <c r="Q26" s="21"/>
      <c r="R26" s="135"/>
    </row>
    <row r="27" spans="1:18" s="40" customFormat="1" ht="18" x14ac:dyDescent="0.25">
      <c r="A27" s="21"/>
      <c r="B27" s="17"/>
      <c r="C27" s="17"/>
      <c r="D27" s="17"/>
      <c r="E27" s="20"/>
      <c r="F27" s="20"/>
      <c r="G27" s="20"/>
      <c r="H27" s="20"/>
      <c r="I27" s="20"/>
      <c r="J27" s="20"/>
      <c r="K27" s="133"/>
      <c r="L27" s="133"/>
      <c r="M27" s="134"/>
      <c r="N27" s="21"/>
      <c r="O27" s="21"/>
      <c r="P27" s="21"/>
      <c r="Q27" s="21"/>
      <c r="R27" s="135"/>
    </row>
    <row r="28" spans="1:18" s="40" customFormat="1" ht="18" x14ac:dyDescent="0.25">
      <c r="A28" s="21"/>
      <c r="B28" s="17"/>
      <c r="C28" s="17"/>
      <c r="D28" s="17"/>
      <c r="E28" s="20"/>
      <c r="F28" s="20"/>
      <c r="G28" s="20"/>
      <c r="H28" s="20"/>
      <c r="I28" s="20"/>
      <c r="J28" s="20"/>
      <c r="K28" s="133"/>
      <c r="L28" s="133"/>
      <c r="M28" s="134"/>
      <c r="N28" s="21"/>
      <c r="O28" s="21"/>
      <c r="P28" s="21"/>
      <c r="Q28" s="21"/>
      <c r="R28" s="135"/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33"/>
      <c r="L29" s="133"/>
      <c r="M29" s="134"/>
      <c r="N29" s="21"/>
      <c r="O29" s="21"/>
      <c r="P29" s="21"/>
      <c r="Q29" s="21"/>
      <c r="R29" s="13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33"/>
      <c r="L30" s="133"/>
      <c r="M30" s="134"/>
      <c r="N30" s="21"/>
      <c r="O30" s="21"/>
      <c r="P30" s="21"/>
      <c r="Q30" s="21"/>
      <c r="R30" s="13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33"/>
      <c r="L31" s="133"/>
      <c r="M31" s="134"/>
      <c r="N31" s="21"/>
      <c r="O31" s="21"/>
      <c r="P31" s="21"/>
      <c r="Q31" s="21"/>
      <c r="R31" s="13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33"/>
      <c r="L32" s="133"/>
      <c r="M32" s="134"/>
      <c r="N32" s="21"/>
      <c r="O32" s="21"/>
      <c r="P32" s="21"/>
      <c r="Q32" s="21"/>
      <c r="R32" s="13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33"/>
      <c r="L33" s="133"/>
      <c r="M33" s="134"/>
      <c r="N33" s="21"/>
      <c r="O33" s="21"/>
      <c r="P33" s="21"/>
      <c r="Q33" s="21"/>
      <c r="R33" s="13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33"/>
      <c r="L34" s="133"/>
      <c r="M34" s="134"/>
      <c r="N34" s="21"/>
      <c r="O34" s="21"/>
      <c r="P34" s="21"/>
      <c r="Q34" s="21"/>
      <c r="R34" s="13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33"/>
      <c r="L35" s="133"/>
      <c r="M35" s="134"/>
      <c r="N35" s="21"/>
      <c r="O35" s="21"/>
      <c r="P35" s="21"/>
      <c r="Q35" s="21"/>
      <c r="R35" s="13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33"/>
      <c r="L36" s="133"/>
      <c r="M36" s="134"/>
      <c r="N36" s="21"/>
      <c r="O36" s="21"/>
      <c r="P36" s="21"/>
      <c r="Q36" s="21"/>
      <c r="R36" s="13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33"/>
      <c r="L37" s="133"/>
      <c r="M37" s="134"/>
      <c r="N37" s="21"/>
      <c r="O37" s="21"/>
      <c r="P37" s="21"/>
      <c r="Q37" s="21"/>
      <c r="R37" s="13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33"/>
      <c r="L38" s="133"/>
      <c r="M38" s="134"/>
      <c r="N38" s="21"/>
      <c r="O38" s="21"/>
      <c r="P38" s="21"/>
      <c r="Q38" s="21"/>
      <c r="R38" s="13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33"/>
      <c r="L39" s="133"/>
      <c r="M39" s="134"/>
      <c r="N39" s="21"/>
      <c r="O39" s="21"/>
      <c r="P39" s="21"/>
      <c r="Q39" s="21"/>
      <c r="R39" s="13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33"/>
      <c r="L40" s="133"/>
      <c r="M40" s="134"/>
      <c r="N40" s="21"/>
      <c r="O40" s="21"/>
      <c r="P40" s="21"/>
      <c r="Q40" s="21"/>
      <c r="R40" s="13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33"/>
      <c r="L41" s="133"/>
      <c r="M41" s="134"/>
      <c r="N41" s="21"/>
      <c r="O41" s="21"/>
      <c r="P41" s="21"/>
      <c r="Q41" s="21"/>
      <c r="R41" s="13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33"/>
      <c r="L42" s="133"/>
      <c r="M42" s="134"/>
      <c r="N42" s="21"/>
      <c r="O42" s="21"/>
      <c r="P42" s="21"/>
      <c r="Q42" s="21"/>
      <c r="R42" s="13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33"/>
      <c r="L43" s="133"/>
      <c r="M43" s="134"/>
      <c r="N43" s="21"/>
      <c r="O43" s="21"/>
      <c r="P43" s="21"/>
      <c r="Q43" s="21"/>
      <c r="R43" s="13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33"/>
      <c r="L44" s="133"/>
      <c r="M44" s="134"/>
      <c r="N44" s="21"/>
      <c r="O44" s="21"/>
      <c r="P44" s="21"/>
      <c r="Q44" s="21"/>
      <c r="R44" s="13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33"/>
      <c r="L45" s="133"/>
      <c r="M45" s="134"/>
      <c r="N45" s="21"/>
      <c r="O45" s="21"/>
      <c r="P45" s="21"/>
      <c r="Q45" s="21"/>
      <c r="R45" s="13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33"/>
      <c r="L46" s="133"/>
      <c r="M46" s="134"/>
      <c r="N46" s="21"/>
      <c r="O46" s="21"/>
      <c r="P46" s="21"/>
      <c r="Q46" s="21"/>
      <c r="R46" s="13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33"/>
      <c r="L47" s="133"/>
      <c r="M47" s="134"/>
      <c r="N47" s="21"/>
      <c r="O47" s="21"/>
      <c r="P47" s="21"/>
      <c r="Q47" s="21"/>
      <c r="R47" s="13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33"/>
      <c r="L48" s="133"/>
      <c r="M48" s="134"/>
      <c r="N48" s="21"/>
      <c r="O48" s="21"/>
      <c r="P48" s="21"/>
      <c r="Q48" s="21"/>
      <c r="R48" s="13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33"/>
      <c r="L49" s="133"/>
      <c r="M49" s="134"/>
      <c r="N49" s="21"/>
      <c r="O49" s="21"/>
      <c r="P49" s="21"/>
      <c r="Q49" s="21"/>
      <c r="R49" s="13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33"/>
      <c r="L50" s="133"/>
      <c r="M50" s="134"/>
      <c r="N50" s="21"/>
      <c r="O50" s="21"/>
      <c r="P50" s="21"/>
      <c r="Q50" s="21"/>
      <c r="R50" s="13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33"/>
      <c r="L51" s="133"/>
      <c r="M51" s="134"/>
      <c r="N51" s="21"/>
      <c r="O51" s="21"/>
      <c r="P51" s="21"/>
      <c r="Q51" s="21"/>
      <c r="R51" s="13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33"/>
      <c r="L52" s="133"/>
      <c r="M52" s="134"/>
      <c r="N52" s="21"/>
      <c r="O52" s="21"/>
      <c r="P52" s="21"/>
      <c r="Q52" s="21"/>
      <c r="R52" s="13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33"/>
      <c r="L53" s="133"/>
      <c r="M53" s="134"/>
      <c r="N53" s="21"/>
      <c r="O53" s="21"/>
      <c r="P53" s="21"/>
      <c r="Q53" s="21"/>
      <c r="R53" s="13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33"/>
      <c r="L54" s="133"/>
      <c r="M54" s="134"/>
      <c r="N54" s="21"/>
      <c r="O54" s="21"/>
      <c r="P54" s="21"/>
      <c r="Q54" s="21"/>
      <c r="R54" s="13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33"/>
      <c r="L55" s="133"/>
      <c r="M55" s="134"/>
      <c r="N55" s="21"/>
      <c r="O55" s="21"/>
      <c r="P55" s="21"/>
      <c r="Q55" s="21"/>
      <c r="R55" s="13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33"/>
      <c r="L56" s="133"/>
      <c r="M56" s="134"/>
      <c r="N56" s="21"/>
      <c r="O56" s="21"/>
      <c r="P56" s="21"/>
      <c r="Q56" s="21"/>
      <c r="R56" s="13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33"/>
      <c r="L57" s="133"/>
      <c r="M57" s="134"/>
      <c r="N57" s="21"/>
      <c r="O57" s="21"/>
      <c r="P57" s="21"/>
      <c r="Q57" s="21"/>
      <c r="R57" s="13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33"/>
      <c r="L58" s="133"/>
      <c r="M58" s="134"/>
      <c r="N58" s="21"/>
      <c r="O58" s="21"/>
      <c r="P58" s="21"/>
      <c r="Q58" s="21"/>
      <c r="R58" s="13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33"/>
      <c r="L59" s="133"/>
      <c r="M59" s="134"/>
      <c r="N59" s="21"/>
      <c r="O59" s="21"/>
      <c r="P59" s="21"/>
      <c r="Q59" s="21"/>
      <c r="R59" s="13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33"/>
      <c r="L60" s="133"/>
      <c r="M60" s="134"/>
      <c r="N60" s="21"/>
      <c r="O60" s="21"/>
      <c r="P60" s="21"/>
      <c r="Q60" s="21"/>
      <c r="R60" s="13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33"/>
      <c r="L61" s="133"/>
      <c r="M61" s="134"/>
      <c r="N61" s="21"/>
      <c r="O61" s="21"/>
      <c r="P61" s="21"/>
      <c r="Q61" s="21"/>
      <c r="R61" s="13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33"/>
      <c r="L62" s="133"/>
      <c r="M62" s="134"/>
      <c r="N62" s="21"/>
      <c r="O62" s="21"/>
      <c r="P62" s="21"/>
      <c r="Q62" s="21"/>
      <c r="R62" s="13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33"/>
      <c r="L63" s="133"/>
      <c r="M63" s="134"/>
      <c r="N63" s="21"/>
      <c r="O63" s="21"/>
      <c r="P63" s="21"/>
      <c r="Q63" s="21"/>
      <c r="R63" s="13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33"/>
      <c r="L64" s="133"/>
      <c r="M64" s="134"/>
      <c r="N64" s="21"/>
      <c r="O64" s="21"/>
      <c r="P64" s="21"/>
      <c r="Q64" s="21"/>
      <c r="R64" s="13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33"/>
      <c r="L65" s="133"/>
      <c r="M65" s="134"/>
      <c r="N65" s="21"/>
      <c r="O65" s="21"/>
      <c r="P65" s="21"/>
      <c r="Q65" s="21"/>
      <c r="R65" s="13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33"/>
      <c r="L66" s="133"/>
      <c r="M66" s="134"/>
      <c r="N66" s="21"/>
      <c r="O66" s="21"/>
      <c r="P66" s="21"/>
      <c r="Q66" s="21"/>
      <c r="R66" s="13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33"/>
      <c r="L67" s="133"/>
      <c r="M67" s="134"/>
      <c r="N67" s="21"/>
      <c r="O67" s="21"/>
      <c r="P67" s="21"/>
      <c r="Q67" s="21"/>
      <c r="R67" s="13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33"/>
      <c r="L68" s="133"/>
      <c r="M68" s="134"/>
      <c r="N68" s="21"/>
      <c r="O68" s="21"/>
      <c r="P68" s="21"/>
      <c r="Q68" s="21"/>
      <c r="R68" s="13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33"/>
      <c r="L69" s="133"/>
      <c r="M69" s="134"/>
      <c r="N69" s="21"/>
      <c r="O69" s="21"/>
      <c r="P69" s="21"/>
      <c r="Q69" s="21"/>
      <c r="R69" s="13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33"/>
      <c r="L70" s="133"/>
      <c r="M70" s="134"/>
      <c r="N70" s="21"/>
      <c r="O70" s="21"/>
      <c r="P70" s="21"/>
      <c r="Q70" s="21"/>
      <c r="R70" s="13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33"/>
      <c r="L71" s="133"/>
      <c r="M71" s="134"/>
      <c r="N71" s="21"/>
      <c r="O71" s="21"/>
      <c r="P71" s="21"/>
      <c r="Q71" s="21"/>
      <c r="R71" s="13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33"/>
      <c r="L72" s="133"/>
      <c r="M72" s="134"/>
      <c r="N72" s="21"/>
      <c r="O72" s="21"/>
      <c r="P72" s="21"/>
      <c r="Q72" s="21"/>
      <c r="R72" s="13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33"/>
      <c r="L73" s="133"/>
      <c r="M73" s="134"/>
      <c r="N73" s="21"/>
      <c r="O73" s="21"/>
      <c r="P73" s="21"/>
      <c r="Q73" s="21"/>
      <c r="R73" s="13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33"/>
      <c r="L74" s="133"/>
      <c r="M74" s="134"/>
      <c r="N74" s="21"/>
      <c r="O74" s="21"/>
      <c r="P74" s="21"/>
      <c r="Q74" s="21"/>
      <c r="R74" s="13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33"/>
      <c r="L75" s="133"/>
      <c r="M75" s="134"/>
      <c r="N75" s="21"/>
      <c r="O75" s="21"/>
      <c r="P75" s="21"/>
      <c r="Q75" s="21"/>
      <c r="R75" s="13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33"/>
      <c r="L76" s="133"/>
      <c r="M76" s="134"/>
      <c r="N76" s="21"/>
      <c r="O76" s="21"/>
      <c r="P76" s="21"/>
      <c r="Q76" s="21"/>
      <c r="R76" s="13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33"/>
      <c r="L77" s="133"/>
      <c r="M77" s="134"/>
      <c r="N77" s="21"/>
      <c r="O77" s="21"/>
      <c r="P77" s="21"/>
      <c r="Q77" s="21"/>
      <c r="R77" s="13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33"/>
      <c r="L78" s="133"/>
      <c r="M78" s="134"/>
      <c r="N78" s="21"/>
      <c r="O78" s="21"/>
      <c r="P78" s="21"/>
      <c r="Q78" s="21"/>
      <c r="R78" s="13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33"/>
      <c r="L79" s="133"/>
      <c r="M79" s="134"/>
      <c r="N79" s="21"/>
      <c r="O79" s="21"/>
      <c r="P79" s="21"/>
      <c r="Q79" s="21"/>
      <c r="R79" s="13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33"/>
      <c r="L80" s="133"/>
      <c r="M80" s="134"/>
      <c r="N80" s="21"/>
      <c r="O80" s="21"/>
      <c r="P80" s="21"/>
      <c r="Q80" s="21"/>
      <c r="R80" s="13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33"/>
      <c r="L81" s="133"/>
      <c r="M81" s="134"/>
      <c r="N81" s="21"/>
      <c r="O81" s="21"/>
      <c r="P81" s="21"/>
      <c r="Q81" s="21"/>
      <c r="R81" s="13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33"/>
      <c r="L82" s="133"/>
      <c r="M82" s="134"/>
      <c r="N82" s="21"/>
      <c r="O82" s="21"/>
      <c r="P82" s="21"/>
      <c r="Q82" s="21"/>
      <c r="R82" s="13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33"/>
      <c r="L83" s="133"/>
      <c r="M83" s="134"/>
      <c r="N83" s="21"/>
      <c r="O83" s="21"/>
      <c r="P83" s="21"/>
      <c r="Q83" s="21"/>
      <c r="R83" s="13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33"/>
      <c r="L84" s="133"/>
      <c r="M84" s="134"/>
      <c r="N84" s="21"/>
      <c r="O84" s="21"/>
      <c r="P84" s="21"/>
      <c r="Q84" s="21"/>
      <c r="R84" s="13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33"/>
      <c r="L85" s="133"/>
      <c r="M85" s="134"/>
      <c r="N85" s="21"/>
      <c r="O85" s="21"/>
      <c r="P85" s="21"/>
      <c r="Q85" s="21"/>
      <c r="R85" s="13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33"/>
      <c r="L86" s="133"/>
      <c r="M86" s="134"/>
      <c r="N86" s="21"/>
      <c r="O86" s="21"/>
      <c r="P86" s="21"/>
      <c r="Q86" s="21"/>
      <c r="R86" s="13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33"/>
      <c r="L87" s="133"/>
      <c r="M87" s="134"/>
      <c r="N87" s="21"/>
      <c r="O87" s="21"/>
      <c r="P87" s="21"/>
      <c r="Q87" s="21"/>
      <c r="R87" s="13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33"/>
      <c r="L88" s="133"/>
      <c r="M88" s="134"/>
      <c r="N88" s="21"/>
      <c r="O88" s="21"/>
      <c r="P88" s="21"/>
      <c r="Q88" s="21"/>
      <c r="R88" s="13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33"/>
      <c r="L89" s="133"/>
      <c r="M89" s="134"/>
      <c r="N89" s="21"/>
      <c r="O89" s="21"/>
      <c r="P89" s="21"/>
      <c r="Q89" s="21"/>
      <c r="R89" s="13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33"/>
      <c r="L90" s="133"/>
      <c r="M90" s="134"/>
      <c r="N90" s="21"/>
      <c r="O90" s="21"/>
      <c r="P90" s="21"/>
      <c r="Q90" s="21"/>
      <c r="R90" s="13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33"/>
      <c r="L91" s="133"/>
      <c r="M91" s="134"/>
      <c r="N91" s="21"/>
      <c r="O91" s="21"/>
      <c r="P91" s="21"/>
      <c r="Q91" s="21"/>
      <c r="R91" s="13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33"/>
      <c r="L92" s="133"/>
      <c r="M92" s="134"/>
      <c r="N92" s="21"/>
      <c r="O92" s="21"/>
      <c r="P92" s="21"/>
      <c r="Q92" s="21"/>
      <c r="R92" s="13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33"/>
      <c r="L93" s="133"/>
      <c r="M93" s="134"/>
      <c r="N93" s="21"/>
      <c r="O93" s="21"/>
      <c r="P93" s="21"/>
      <c r="Q93" s="21"/>
      <c r="R93" s="13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33"/>
      <c r="L94" s="133"/>
      <c r="M94" s="134"/>
      <c r="N94" s="21"/>
      <c r="O94" s="21"/>
      <c r="P94" s="21"/>
      <c r="Q94" s="21"/>
      <c r="R94" s="13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33"/>
      <c r="L95" s="133"/>
      <c r="M95" s="134"/>
      <c r="N95" s="21"/>
      <c r="O95" s="21"/>
      <c r="P95" s="21"/>
      <c r="Q95" s="21"/>
      <c r="R95" s="13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33"/>
      <c r="L96" s="133"/>
      <c r="M96" s="134"/>
      <c r="N96" s="21"/>
      <c r="O96" s="21"/>
      <c r="P96" s="21"/>
      <c r="Q96" s="21"/>
      <c r="R96" s="13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33"/>
      <c r="L97" s="133"/>
      <c r="M97" s="134"/>
      <c r="N97" s="21"/>
      <c r="O97" s="21"/>
      <c r="P97" s="21"/>
      <c r="Q97" s="21"/>
      <c r="R97" s="13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33"/>
      <c r="L98" s="133"/>
      <c r="M98" s="134"/>
      <c r="N98" s="21"/>
      <c r="O98" s="21"/>
      <c r="P98" s="21"/>
      <c r="Q98" s="21"/>
      <c r="R98" s="13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33"/>
      <c r="L99" s="133"/>
      <c r="M99" s="134"/>
      <c r="N99" s="21"/>
      <c r="O99" s="21"/>
      <c r="P99" s="21"/>
      <c r="Q99" s="21"/>
      <c r="R99" s="13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33"/>
      <c r="L100" s="133"/>
      <c r="M100" s="134"/>
      <c r="N100" s="21"/>
      <c r="O100" s="21"/>
      <c r="P100" s="21"/>
      <c r="Q100" s="21"/>
      <c r="R100" s="13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33"/>
      <c r="L101" s="133"/>
      <c r="M101" s="134"/>
      <c r="N101" s="21"/>
      <c r="O101" s="21"/>
      <c r="P101" s="21"/>
      <c r="Q101" s="21"/>
      <c r="R101" s="13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33"/>
      <c r="L102" s="133"/>
      <c r="M102" s="134"/>
      <c r="N102" s="21"/>
      <c r="O102" s="21"/>
      <c r="P102" s="21"/>
      <c r="Q102" s="21"/>
      <c r="R102" s="13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33"/>
      <c r="L103" s="133"/>
      <c r="M103" s="134"/>
      <c r="N103" s="21"/>
      <c r="O103" s="21"/>
      <c r="P103" s="21"/>
      <c r="Q103" s="21"/>
      <c r="R103" s="13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33"/>
      <c r="L104" s="133"/>
      <c r="M104" s="134"/>
      <c r="N104" s="21"/>
      <c r="O104" s="21"/>
      <c r="P104" s="21"/>
      <c r="Q104" s="21"/>
      <c r="R104" s="13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33"/>
      <c r="L105" s="133"/>
      <c r="M105" s="134"/>
      <c r="N105" s="21"/>
      <c r="O105" s="21"/>
      <c r="P105" s="21"/>
      <c r="Q105" s="21"/>
      <c r="R105" s="13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33"/>
      <c r="L106" s="133"/>
      <c r="M106" s="134"/>
      <c r="N106" s="21"/>
      <c r="O106" s="21"/>
      <c r="P106" s="21"/>
      <c r="Q106" s="21"/>
      <c r="R106" s="13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33"/>
      <c r="L107" s="133"/>
      <c r="M107" s="134"/>
      <c r="N107" s="21"/>
      <c r="O107" s="21"/>
      <c r="P107" s="21"/>
      <c r="Q107" s="21"/>
      <c r="R107" s="13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33"/>
      <c r="L108" s="133"/>
      <c r="M108" s="134"/>
      <c r="N108" s="21"/>
      <c r="O108" s="21"/>
      <c r="P108" s="21"/>
      <c r="Q108" s="21"/>
      <c r="R108" s="13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33"/>
      <c r="L109" s="133"/>
      <c r="M109" s="134"/>
      <c r="N109" s="21"/>
      <c r="O109" s="21"/>
      <c r="P109" s="21"/>
      <c r="Q109" s="21"/>
      <c r="R109" s="13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33"/>
      <c r="L110" s="133"/>
      <c r="M110" s="134"/>
      <c r="N110" s="21"/>
      <c r="O110" s="21"/>
      <c r="P110" s="21"/>
      <c r="Q110" s="21"/>
      <c r="R110" s="13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33"/>
      <c r="L111" s="133"/>
      <c r="M111" s="134"/>
      <c r="N111" s="21"/>
      <c r="O111" s="21"/>
      <c r="P111" s="21"/>
      <c r="Q111" s="21"/>
      <c r="R111" s="13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33"/>
      <c r="L112" s="133"/>
      <c r="M112" s="134"/>
      <c r="N112" s="21"/>
      <c r="O112" s="21"/>
      <c r="P112" s="21"/>
      <c r="Q112" s="21"/>
      <c r="R112" s="13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33"/>
      <c r="L113" s="133"/>
      <c r="M113" s="134"/>
      <c r="N113" s="21"/>
      <c r="O113" s="21"/>
      <c r="P113" s="21"/>
      <c r="Q113" s="21"/>
      <c r="R113" s="13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33"/>
      <c r="L114" s="133"/>
      <c r="M114" s="134"/>
      <c r="N114" s="21"/>
      <c r="O114" s="21"/>
      <c r="P114" s="21"/>
      <c r="Q114" s="21"/>
      <c r="R114" s="13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33"/>
      <c r="L115" s="133"/>
      <c r="M115" s="134"/>
      <c r="N115" s="21"/>
      <c r="O115" s="21"/>
      <c r="P115" s="21"/>
      <c r="Q115" s="21"/>
      <c r="R115" s="13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33"/>
      <c r="L116" s="133"/>
      <c r="M116" s="134"/>
      <c r="N116" s="21"/>
      <c r="O116" s="21"/>
      <c r="P116" s="21"/>
      <c r="Q116" s="21"/>
      <c r="R116" s="13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33"/>
      <c r="L117" s="133"/>
      <c r="M117" s="134"/>
      <c r="N117" s="21"/>
      <c r="O117" s="21"/>
      <c r="P117" s="21"/>
      <c r="Q117" s="21"/>
      <c r="R117" s="13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33"/>
      <c r="L118" s="133"/>
      <c r="M118" s="134"/>
      <c r="N118" s="21"/>
      <c r="O118" s="21"/>
      <c r="P118" s="21"/>
      <c r="Q118" s="21"/>
      <c r="R118" s="13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33"/>
      <c r="L119" s="133"/>
      <c r="M119" s="134"/>
      <c r="N119" s="21"/>
      <c r="O119" s="21"/>
      <c r="P119" s="21"/>
      <c r="Q119" s="21"/>
      <c r="R119" s="13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33"/>
      <c r="L120" s="133"/>
      <c r="M120" s="134"/>
      <c r="N120" s="21"/>
      <c r="O120" s="21"/>
      <c r="P120" s="21"/>
      <c r="Q120" s="21"/>
      <c r="R120" s="13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33"/>
      <c r="L121" s="133"/>
      <c r="M121" s="134"/>
      <c r="N121" s="21"/>
      <c r="O121" s="21"/>
      <c r="P121" s="21"/>
      <c r="Q121" s="21"/>
      <c r="R121" s="13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33"/>
      <c r="L122" s="133"/>
      <c r="M122" s="134"/>
      <c r="N122" s="21"/>
      <c r="O122" s="21"/>
      <c r="P122" s="21"/>
      <c r="Q122" s="21"/>
      <c r="R122" s="13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33"/>
      <c r="L123" s="133"/>
      <c r="M123" s="134"/>
      <c r="N123" s="21"/>
      <c r="O123" s="21"/>
      <c r="P123" s="21"/>
      <c r="Q123" s="21"/>
      <c r="R123" s="13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33"/>
      <c r="L124" s="133"/>
      <c r="M124" s="134"/>
      <c r="N124" s="21"/>
      <c r="O124" s="21"/>
      <c r="P124" s="21"/>
      <c r="Q124" s="21"/>
      <c r="R124" s="13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33"/>
      <c r="L125" s="133"/>
      <c r="M125" s="134"/>
      <c r="N125" s="21"/>
      <c r="O125" s="21"/>
      <c r="P125" s="21"/>
      <c r="Q125" s="21"/>
      <c r="R125" s="13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33"/>
      <c r="L126" s="133"/>
      <c r="M126" s="134"/>
      <c r="N126" s="21"/>
      <c r="O126" s="21"/>
      <c r="P126" s="21"/>
      <c r="Q126" s="21"/>
      <c r="R126" s="13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33"/>
      <c r="L127" s="133"/>
      <c r="M127" s="134"/>
      <c r="N127" s="21"/>
      <c r="O127" s="21"/>
      <c r="P127" s="21"/>
      <c r="Q127" s="21"/>
      <c r="R127" s="13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33"/>
      <c r="L128" s="133"/>
      <c r="M128" s="134"/>
      <c r="N128" s="21"/>
      <c r="O128" s="21"/>
      <c r="P128" s="21"/>
      <c r="Q128" s="21"/>
      <c r="R128" s="13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33"/>
      <c r="L129" s="133"/>
      <c r="M129" s="134"/>
      <c r="N129" s="21"/>
      <c r="O129" s="21"/>
      <c r="P129" s="21"/>
      <c r="Q129" s="21"/>
      <c r="R129" s="13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33"/>
      <c r="L130" s="133"/>
      <c r="M130" s="134"/>
      <c r="N130" s="21"/>
      <c r="O130" s="21"/>
      <c r="P130" s="21"/>
      <c r="Q130" s="21"/>
      <c r="R130" s="13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33"/>
      <c r="L131" s="133"/>
      <c r="M131" s="134"/>
      <c r="N131" s="21"/>
      <c r="O131" s="21"/>
      <c r="P131" s="21"/>
      <c r="Q131" s="21"/>
      <c r="R131" s="13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33"/>
      <c r="L132" s="133"/>
      <c r="M132" s="134"/>
      <c r="N132" s="21"/>
      <c r="O132" s="21"/>
      <c r="P132" s="21"/>
      <c r="Q132" s="21"/>
      <c r="R132" s="13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33"/>
      <c r="L133" s="133"/>
      <c r="M133" s="134"/>
      <c r="N133" s="21"/>
      <c r="O133" s="21"/>
      <c r="P133" s="21"/>
      <c r="Q133" s="21"/>
      <c r="R133" s="13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33"/>
      <c r="L134" s="133"/>
      <c r="M134" s="134"/>
      <c r="N134" s="21"/>
      <c r="O134" s="21"/>
      <c r="P134" s="21"/>
      <c r="Q134" s="21"/>
      <c r="R134" s="13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33"/>
      <c r="L135" s="133"/>
      <c r="M135" s="134"/>
      <c r="N135" s="21"/>
      <c r="O135" s="21"/>
      <c r="P135" s="21"/>
      <c r="Q135" s="21"/>
      <c r="R135" s="13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33"/>
      <c r="L136" s="133"/>
      <c r="M136" s="134"/>
      <c r="N136" s="21"/>
      <c r="O136" s="21"/>
      <c r="P136" s="21"/>
      <c r="Q136" s="21"/>
      <c r="R136" s="13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33"/>
      <c r="L137" s="133"/>
      <c r="M137" s="134"/>
      <c r="N137" s="21"/>
      <c r="O137" s="21"/>
      <c r="P137" s="21"/>
      <c r="Q137" s="21"/>
      <c r="R137" s="13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33"/>
      <c r="L138" s="133"/>
      <c r="M138" s="134"/>
      <c r="N138" s="21"/>
      <c r="O138" s="21"/>
      <c r="P138" s="21"/>
      <c r="Q138" s="21"/>
      <c r="R138" s="13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33"/>
      <c r="L139" s="133"/>
      <c r="M139" s="134"/>
      <c r="N139" s="21"/>
      <c r="O139" s="21"/>
      <c r="P139" s="21"/>
      <c r="Q139" s="21"/>
      <c r="R139" s="13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33"/>
      <c r="L140" s="133"/>
      <c r="M140" s="134"/>
      <c r="N140" s="21"/>
      <c r="O140" s="21"/>
      <c r="P140" s="21"/>
      <c r="Q140" s="21"/>
      <c r="R140" s="13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33"/>
      <c r="L141" s="133"/>
      <c r="M141" s="134"/>
      <c r="N141" s="21"/>
      <c r="O141" s="21"/>
      <c r="P141" s="21"/>
      <c r="Q141" s="21"/>
      <c r="R141" s="13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33"/>
      <c r="L142" s="133"/>
      <c r="M142" s="134"/>
      <c r="N142" s="21"/>
      <c r="O142" s="21"/>
      <c r="P142" s="21"/>
      <c r="Q142" s="21"/>
      <c r="R142" s="13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33"/>
      <c r="L143" s="133"/>
      <c r="M143" s="134"/>
      <c r="N143" s="21"/>
      <c r="O143" s="21"/>
      <c r="P143" s="21"/>
      <c r="Q143" s="21"/>
      <c r="R143" s="13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33"/>
      <c r="L144" s="133"/>
      <c r="M144" s="134"/>
      <c r="N144" s="21"/>
      <c r="O144" s="21"/>
      <c r="P144" s="21"/>
      <c r="Q144" s="21"/>
      <c r="R144" s="13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33"/>
      <c r="L145" s="133"/>
      <c r="M145" s="134"/>
      <c r="N145" s="21"/>
      <c r="O145" s="21"/>
      <c r="P145" s="21"/>
      <c r="Q145" s="21"/>
      <c r="R145" s="13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33"/>
      <c r="L146" s="133"/>
      <c r="M146" s="134"/>
      <c r="N146" s="21"/>
      <c r="O146" s="21"/>
      <c r="P146" s="21"/>
      <c r="Q146" s="21"/>
      <c r="R146" s="13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33"/>
      <c r="L147" s="133"/>
      <c r="M147" s="134"/>
      <c r="N147" s="21"/>
      <c r="O147" s="21"/>
      <c r="P147" s="21"/>
      <c r="Q147" s="21"/>
      <c r="R147" s="13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33"/>
      <c r="L148" s="133"/>
      <c r="M148" s="134"/>
      <c r="N148" s="21"/>
      <c r="O148" s="21"/>
      <c r="P148" s="21"/>
      <c r="Q148" s="21"/>
      <c r="R148" s="13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33"/>
      <c r="L149" s="133"/>
      <c r="M149" s="134"/>
      <c r="N149" s="21"/>
      <c r="O149" s="21"/>
      <c r="P149" s="21"/>
      <c r="Q149" s="21"/>
      <c r="R149" s="13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33"/>
      <c r="L150" s="133"/>
      <c r="M150" s="134"/>
      <c r="N150" s="21"/>
      <c r="O150" s="21"/>
      <c r="P150" s="21"/>
      <c r="Q150" s="21"/>
      <c r="R150" s="13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33"/>
      <c r="L151" s="133"/>
      <c r="M151" s="134"/>
      <c r="N151" s="21"/>
      <c r="O151" s="21"/>
      <c r="P151" s="21"/>
      <c r="Q151" s="21"/>
      <c r="R151" s="13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33"/>
      <c r="L152" s="133"/>
      <c r="M152" s="134"/>
      <c r="N152" s="21"/>
      <c r="O152" s="21"/>
      <c r="P152" s="21"/>
      <c r="Q152" s="21"/>
      <c r="R152" s="13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33"/>
      <c r="L153" s="133"/>
      <c r="M153" s="134"/>
      <c r="N153" s="21"/>
      <c r="O153" s="21"/>
      <c r="P153" s="21"/>
      <c r="Q153" s="21"/>
      <c r="R153" s="13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33"/>
      <c r="L154" s="133"/>
      <c r="M154" s="134"/>
      <c r="N154" s="21"/>
      <c r="O154" s="21"/>
      <c r="P154" s="21"/>
      <c r="Q154" s="21"/>
      <c r="R154" s="13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33"/>
      <c r="L155" s="133"/>
      <c r="M155" s="134"/>
      <c r="N155" s="21"/>
      <c r="O155" s="21"/>
      <c r="P155" s="21"/>
      <c r="Q155" s="21"/>
      <c r="R155" s="13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33"/>
      <c r="L156" s="133"/>
      <c r="M156" s="134"/>
      <c r="N156" s="21"/>
      <c r="O156" s="21"/>
      <c r="P156" s="21"/>
      <c r="Q156" s="21"/>
      <c r="R156" s="13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33"/>
      <c r="L157" s="133"/>
      <c r="M157" s="134"/>
      <c r="N157" s="21"/>
      <c r="O157" s="21"/>
      <c r="P157" s="21"/>
      <c r="Q157" s="21"/>
      <c r="R157" s="13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33"/>
      <c r="L158" s="133"/>
      <c r="M158" s="134"/>
      <c r="N158" s="21"/>
      <c r="O158" s="21"/>
      <c r="P158" s="21"/>
      <c r="Q158" s="21"/>
      <c r="R158" s="13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33"/>
      <c r="L159" s="133"/>
      <c r="M159" s="134"/>
      <c r="N159" s="21"/>
      <c r="O159" s="21"/>
      <c r="P159" s="21"/>
      <c r="Q159" s="21"/>
      <c r="R159" s="13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33"/>
      <c r="L160" s="133"/>
      <c r="M160" s="134"/>
      <c r="N160" s="21"/>
      <c r="O160" s="21"/>
      <c r="P160" s="21"/>
      <c r="Q160" s="21"/>
      <c r="R160" s="13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33"/>
      <c r="L161" s="133"/>
      <c r="M161" s="134"/>
      <c r="N161" s="21"/>
      <c r="O161" s="21"/>
      <c r="P161" s="21"/>
      <c r="Q161" s="21"/>
      <c r="R161" s="13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33"/>
      <c r="L162" s="133"/>
      <c r="M162" s="134"/>
      <c r="N162" s="21"/>
      <c r="O162" s="21"/>
      <c r="P162" s="21"/>
      <c r="Q162" s="21"/>
      <c r="R162" s="13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33"/>
      <c r="L163" s="133"/>
      <c r="M163" s="134"/>
      <c r="N163" s="21"/>
      <c r="O163" s="21"/>
      <c r="P163" s="21"/>
      <c r="Q163" s="21"/>
      <c r="R163" s="13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33"/>
      <c r="L164" s="133"/>
      <c r="M164" s="134"/>
      <c r="N164" s="21"/>
      <c r="O164" s="21"/>
      <c r="P164" s="21"/>
      <c r="Q164" s="21"/>
      <c r="R164" s="13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33"/>
      <c r="L165" s="133"/>
      <c r="M165" s="134"/>
      <c r="N165" s="21"/>
      <c r="O165" s="21"/>
      <c r="P165" s="21"/>
      <c r="Q165" s="21"/>
      <c r="R165" s="13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33"/>
      <c r="L166" s="133"/>
      <c r="M166" s="134"/>
      <c r="N166" s="21"/>
      <c r="O166" s="21"/>
      <c r="P166" s="21"/>
      <c r="Q166" s="21"/>
      <c r="R166" s="135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12C1-7EC1-402A-B215-3C3308E2DFF7}">
  <sheetPr>
    <pageSetUpPr fitToPage="1"/>
  </sheetPr>
  <dimension ref="A1:AMA166"/>
  <sheetViews>
    <sheetView showGridLines="0" zoomScale="70" zoomScaleNormal="70" workbookViewId="0">
      <pane xSplit="1" ySplit="3" topLeftCell="B4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ColWidth="10.44140625" defaultRowHeight="15.6" x14ac:dyDescent="0.25"/>
  <cols>
    <col min="1" max="1" width="10.33203125" style="21" bestFit="1" customWidth="1"/>
    <col min="2" max="2" width="6" style="17" bestFit="1" customWidth="1"/>
    <col min="3" max="3" width="8.77734375" style="17" bestFit="1" customWidth="1"/>
    <col min="4" max="4" width="9.6640625" style="17" bestFit="1" customWidth="1"/>
    <col min="5" max="5" width="15.77734375" style="20" customWidth="1"/>
    <col min="6" max="6" width="13" style="20" customWidth="1"/>
    <col min="7" max="7" width="12.88671875" style="20" customWidth="1"/>
    <col min="8" max="8" width="15.77734375" style="20" customWidth="1"/>
    <col min="9" max="9" width="16" style="20" customWidth="1"/>
    <col min="10" max="10" width="7" style="20" bestFit="1" customWidth="1"/>
    <col min="11" max="11" width="21.21875" style="17" bestFit="1" customWidth="1"/>
    <col min="12" max="12" width="20" style="17" bestFit="1" customWidth="1"/>
    <col min="13" max="13" width="21.21875" style="22" bestFit="1" customWidth="1"/>
    <col min="14" max="14" width="10" style="21" bestFit="1" customWidth="1"/>
    <col min="15" max="15" width="12.44140625" style="21" bestFit="1" customWidth="1"/>
    <col min="16" max="16" width="18.109375" style="21" bestFit="1" customWidth="1"/>
    <col min="17" max="17" width="13.44140625" style="21" bestFit="1" customWidth="1"/>
    <col min="18" max="18" width="11.6640625" style="33" bestFit="1" customWidth="1"/>
    <col min="19" max="1015" width="10.44140625" style="15"/>
    <col min="1016" max="16384" width="10.44140625" style="18"/>
  </cols>
  <sheetData>
    <row r="1" spans="1:1015" ht="18" x14ac:dyDescent="0.3">
      <c r="A1" s="142" t="s">
        <v>114</v>
      </c>
      <c r="B1" s="143"/>
      <c r="C1" s="144"/>
      <c r="D1" s="142" t="s">
        <v>209</v>
      </c>
      <c r="E1" s="143"/>
      <c r="F1" s="143"/>
      <c r="G1" s="143"/>
      <c r="H1" s="143"/>
      <c r="I1" s="144"/>
      <c r="J1" s="41" t="s">
        <v>156</v>
      </c>
      <c r="K1" s="55">
        <v>13</v>
      </c>
      <c r="L1" s="41" t="s">
        <v>116</v>
      </c>
      <c r="M1" s="41" t="s">
        <v>211</v>
      </c>
      <c r="N1" s="138">
        <v>1412205</v>
      </c>
      <c r="O1" s="151"/>
      <c r="P1" s="139"/>
      <c r="Q1" s="138"/>
      <c r="R1" s="139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</row>
    <row r="2" spans="1:1015" ht="18" x14ac:dyDescent="0.3">
      <c r="A2" s="145" t="s">
        <v>115</v>
      </c>
      <c r="B2" s="146"/>
      <c r="C2" s="147"/>
      <c r="D2" s="148" t="s">
        <v>210</v>
      </c>
      <c r="E2" s="149"/>
      <c r="F2" s="149"/>
      <c r="G2" s="149"/>
      <c r="H2" s="149"/>
      <c r="I2" s="150"/>
      <c r="J2" s="42" t="s">
        <v>117</v>
      </c>
      <c r="K2" s="56">
        <v>45468</v>
      </c>
      <c r="L2" s="42" t="s">
        <v>218</v>
      </c>
      <c r="M2" s="41" t="s">
        <v>212</v>
      </c>
      <c r="N2" s="140"/>
      <c r="O2" s="152"/>
      <c r="P2" s="141"/>
      <c r="Q2" s="140"/>
      <c r="R2" s="141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</row>
    <row r="3" spans="1:1015" s="39" customFormat="1" ht="18" x14ac:dyDescent="0.3">
      <c r="A3" s="34" t="s">
        <v>154</v>
      </c>
      <c r="B3" s="35" t="s">
        <v>40</v>
      </c>
      <c r="C3" s="35" t="s">
        <v>0</v>
      </c>
      <c r="D3" s="35" t="s">
        <v>44</v>
      </c>
      <c r="E3" s="36" t="s">
        <v>43</v>
      </c>
      <c r="F3" s="36" t="s">
        <v>45</v>
      </c>
      <c r="G3" s="36" t="s">
        <v>46</v>
      </c>
      <c r="H3" s="36" t="s">
        <v>47</v>
      </c>
      <c r="I3" s="36" t="s">
        <v>48</v>
      </c>
      <c r="J3" s="36" t="s">
        <v>49</v>
      </c>
      <c r="K3" s="35" t="s">
        <v>41</v>
      </c>
      <c r="L3" s="35" t="s">
        <v>42</v>
      </c>
      <c r="M3" s="35" t="s">
        <v>39</v>
      </c>
      <c r="N3" s="35" t="s">
        <v>96</v>
      </c>
      <c r="O3" s="35" t="s">
        <v>138</v>
      </c>
      <c r="P3" s="35" t="s">
        <v>50</v>
      </c>
      <c r="Q3" s="37" t="s">
        <v>118</v>
      </c>
      <c r="R3" s="37" t="s">
        <v>113</v>
      </c>
    </row>
    <row r="4" spans="1:1015" s="39" customFormat="1" ht="18" x14ac:dyDescent="0.3">
      <c r="A4" s="77"/>
      <c r="B4" s="78"/>
      <c r="C4" s="78"/>
      <c r="D4" s="79"/>
      <c r="E4" s="79"/>
      <c r="F4" s="79"/>
      <c r="G4" s="79"/>
      <c r="H4" s="79"/>
      <c r="I4" s="79"/>
      <c r="J4" s="79"/>
      <c r="K4" s="121"/>
      <c r="L4" s="121" t="s">
        <v>59</v>
      </c>
      <c r="M4" s="117"/>
      <c r="N4" s="78"/>
      <c r="O4" s="78"/>
      <c r="P4" s="64"/>
      <c r="Q4" s="64"/>
      <c r="R4" s="129"/>
    </row>
    <row r="5" spans="1:1015" s="39" customFormat="1" ht="18" x14ac:dyDescent="0.3">
      <c r="A5" s="74">
        <v>1411900</v>
      </c>
      <c r="B5" s="75">
        <v>7</v>
      </c>
      <c r="C5" s="75" t="s">
        <v>1</v>
      </c>
      <c r="D5" s="76">
        <v>168</v>
      </c>
      <c r="E5" s="76">
        <v>4.125</v>
      </c>
      <c r="F5" s="76" t="s">
        <v>140</v>
      </c>
      <c r="G5" s="76" t="s">
        <v>140</v>
      </c>
      <c r="H5" s="76">
        <v>3.5</v>
      </c>
      <c r="I5" s="76">
        <v>1.625</v>
      </c>
      <c r="J5" s="76">
        <v>8.9130000000000003</v>
      </c>
      <c r="K5" s="116" t="s">
        <v>104</v>
      </c>
      <c r="L5" s="116" t="s">
        <v>215</v>
      </c>
      <c r="M5" s="116" t="s">
        <v>204</v>
      </c>
      <c r="N5" s="75" t="s">
        <v>59</v>
      </c>
      <c r="O5" s="75"/>
      <c r="P5" s="66" t="s">
        <v>8</v>
      </c>
      <c r="Q5" s="75" t="s">
        <v>120</v>
      </c>
      <c r="R5" s="114"/>
    </row>
    <row r="6" spans="1:1015" s="40" customFormat="1" ht="18" x14ac:dyDescent="0.25">
      <c r="A6" s="21"/>
      <c r="B6" s="17"/>
      <c r="C6" s="17"/>
      <c r="D6" s="17"/>
      <c r="E6" s="20"/>
      <c r="F6" s="20"/>
      <c r="G6" s="20"/>
      <c r="H6" s="20"/>
      <c r="I6" s="20"/>
      <c r="J6" s="20"/>
      <c r="K6" s="133"/>
      <c r="L6" s="133"/>
      <c r="M6" s="134"/>
      <c r="N6" s="21"/>
      <c r="O6" s="21"/>
      <c r="P6" s="21"/>
      <c r="Q6" s="21"/>
      <c r="R6" s="135"/>
    </row>
    <row r="7" spans="1:1015" s="40" customFormat="1" ht="18" x14ac:dyDescent="0.25">
      <c r="A7" s="21"/>
      <c r="B7" s="17"/>
      <c r="C7" s="17"/>
      <c r="D7" s="17"/>
      <c r="E7" s="20"/>
      <c r="F7" s="20"/>
      <c r="G7" s="20"/>
      <c r="H7" s="20"/>
      <c r="I7" s="20"/>
      <c r="J7" s="20"/>
      <c r="K7" s="133"/>
      <c r="L7" s="133"/>
      <c r="M7" s="134"/>
      <c r="N7" s="21"/>
      <c r="O7" s="21"/>
      <c r="P7" s="21"/>
      <c r="Q7" s="21"/>
      <c r="R7" s="135"/>
    </row>
    <row r="8" spans="1:1015" s="40" customFormat="1" ht="18" x14ac:dyDescent="0.25">
      <c r="A8" s="21"/>
      <c r="B8" s="17"/>
      <c r="C8" s="17"/>
      <c r="D8" s="17"/>
      <c r="E8" s="20"/>
      <c r="F8" s="20"/>
      <c r="G8" s="20"/>
      <c r="H8" s="20"/>
      <c r="I8" s="20"/>
      <c r="J8" s="20"/>
      <c r="K8" s="133"/>
      <c r="L8" s="133"/>
      <c r="M8" s="134"/>
      <c r="N8" s="21"/>
      <c r="O8" s="21"/>
      <c r="P8" s="21"/>
      <c r="Q8" s="21"/>
      <c r="R8" s="135"/>
    </row>
    <row r="9" spans="1:1015" s="40" customFormat="1" ht="18" x14ac:dyDescent="0.25">
      <c r="A9" s="21"/>
      <c r="B9" s="17"/>
      <c r="C9" s="17"/>
      <c r="D9" s="17"/>
      <c r="E9" s="20"/>
      <c r="F9" s="20"/>
      <c r="G9" s="20"/>
      <c r="H9" s="20"/>
      <c r="I9" s="20"/>
      <c r="J9" s="20"/>
      <c r="K9" s="133"/>
      <c r="L9" s="133"/>
      <c r="M9" s="134"/>
      <c r="N9" s="21"/>
      <c r="O9" s="21"/>
      <c r="P9" s="21"/>
      <c r="Q9" s="21"/>
      <c r="R9" s="135"/>
    </row>
    <row r="10" spans="1:1015" s="40" customFormat="1" ht="18" x14ac:dyDescent="0.25">
      <c r="A10" s="21"/>
      <c r="B10" s="17"/>
      <c r="C10" s="17"/>
      <c r="D10" s="17"/>
      <c r="E10" s="20"/>
      <c r="F10" s="20"/>
      <c r="G10" s="20"/>
      <c r="H10" s="20"/>
      <c r="I10" s="20"/>
      <c r="J10" s="20"/>
      <c r="K10" s="133"/>
      <c r="L10" s="133"/>
      <c r="M10" s="134"/>
      <c r="N10" s="21"/>
      <c r="O10" s="21"/>
      <c r="P10" s="21"/>
      <c r="Q10" s="21"/>
      <c r="R10" s="135"/>
    </row>
    <row r="11" spans="1:1015" s="40" customFormat="1" ht="18" x14ac:dyDescent="0.25">
      <c r="A11" s="21"/>
      <c r="B11" s="17"/>
      <c r="C11" s="17"/>
      <c r="D11" s="17"/>
      <c r="E11" s="20"/>
      <c r="F11" s="20"/>
      <c r="G11" s="20"/>
      <c r="H11" s="20"/>
      <c r="I11" s="20"/>
      <c r="J11" s="20"/>
      <c r="K11" s="133"/>
      <c r="L11" s="133"/>
      <c r="M11" s="134"/>
      <c r="N11" s="21"/>
      <c r="O11" s="21"/>
      <c r="P11" s="21"/>
      <c r="Q11" s="21"/>
      <c r="R11" s="135"/>
    </row>
    <row r="12" spans="1:1015" s="40" customFormat="1" ht="18" x14ac:dyDescent="0.25">
      <c r="A12" s="21"/>
      <c r="B12" s="17"/>
      <c r="C12" s="17"/>
      <c r="D12" s="17"/>
      <c r="E12" s="20"/>
      <c r="F12" s="20"/>
      <c r="G12" s="20"/>
      <c r="H12" s="20"/>
      <c r="I12" s="20"/>
      <c r="J12" s="20"/>
      <c r="K12" s="133"/>
      <c r="L12" s="133"/>
      <c r="M12" s="134"/>
      <c r="N12" s="21"/>
      <c r="O12" s="21"/>
      <c r="P12" s="21"/>
      <c r="Q12" s="21"/>
      <c r="R12" s="135"/>
    </row>
    <row r="13" spans="1:1015" s="40" customFormat="1" ht="18" x14ac:dyDescent="0.25">
      <c r="A13" s="21"/>
      <c r="B13" s="17"/>
      <c r="C13" s="17"/>
      <c r="D13" s="17"/>
      <c r="E13" s="20"/>
      <c r="F13" s="20"/>
      <c r="G13" s="20"/>
      <c r="H13" s="20"/>
      <c r="I13" s="20"/>
      <c r="J13" s="20"/>
      <c r="K13" s="133"/>
      <c r="L13" s="133"/>
      <c r="M13" s="134"/>
      <c r="N13" s="21"/>
      <c r="O13" s="21"/>
      <c r="P13" s="21"/>
      <c r="Q13" s="21"/>
      <c r="R13" s="135"/>
    </row>
    <row r="14" spans="1:1015" s="40" customFormat="1" ht="18" x14ac:dyDescent="0.25">
      <c r="A14" s="21"/>
      <c r="B14" s="17"/>
      <c r="C14" s="17"/>
      <c r="D14" s="17"/>
      <c r="E14" s="20"/>
      <c r="F14" s="20"/>
      <c r="G14" s="20"/>
      <c r="H14" s="20"/>
      <c r="I14" s="20"/>
      <c r="J14" s="20"/>
      <c r="K14" s="133"/>
      <c r="L14" s="133"/>
      <c r="M14" s="134"/>
      <c r="N14" s="21"/>
      <c r="O14" s="21"/>
      <c r="P14" s="21"/>
      <c r="Q14" s="21"/>
      <c r="R14" s="135"/>
    </row>
    <row r="15" spans="1:1015" s="40" customFormat="1" ht="18" x14ac:dyDescent="0.25">
      <c r="A15" s="21"/>
      <c r="B15" s="17"/>
      <c r="C15" s="17"/>
      <c r="D15" s="17"/>
      <c r="E15" s="20"/>
      <c r="F15" s="20"/>
      <c r="G15" s="20"/>
      <c r="H15" s="20"/>
      <c r="I15" s="20"/>
      <c r="J15" s="20"/>
      <c r="K15" s="133"/>
      <c r="L15" s="133"/>
      <c r="M15" s="134"/>
      <c r="N15" s="21"/>
      <c r="O15" s="21"/>
      <c r="P15" s="21"/>
      <c r="Q15" s="21"/>
      <c r="R15" s="135"/>
    </row>
    <row r="16" spans="1:1015" s="40" customFormat="1" ht="18" x14ac:dyDescent="0.25">
      <c r="A16" s="21"/>
      <c r="B16" s="17"/>
      <c r="C16" s="17"/>
      <c r="D16" s="17"/>
      <c r="E16" s="20"/>
      <c r="F16" s="20"/>
      <c r="G16" s="20"/>
      <c r="H16" s="20"/>
      <c r="I16" s="20"/>
      <c r="J16" s="20"/>
      <c r="K16" s="133"/>
      <c r="L16" s="133"/>
      <c r="M16" s="134"/>
      <c r="N16" s="21"/>
      <c r="O16" s="21"/>
      <c r="P16" s="21"/>
      <c r="Q16" s="21"/>
      <c r="R16" s="135"/>
    </row>
    <row r="17" spans="1:18" s="40" customFormat="1" ht="18" x14ac:dyDescent="0.25">
      <c r="A17" s="21"/>
      <c r="B17" s="17"/>
      <c r="C17" s="17"/>
      <c r="D17" s="17"/>
      <c r="E17" s="20"/>
      <c r="F17" s="20"/>
      <c r="G17" s="20"/>
      <c r="H17" s="20"/>
      <c r="I17" s="20"/>
      <c r="J17" s="20"/>
      <c r="K17" s="133"/>
      <c r="L17" s="133"/>
      <c r="M17" s="134"/>
      <c r="N17" s="21"/>
      <c r="O17" s="21"/>
      <c r="P17" s="21"/>
      <c r="Q17" s="21"/>
      <c r="R17" s="135"/>
    </row>
    <row r="18" spans="1:18" s="40" customFormat="1" ht="18" x14ac:dyDescent="0.25">
      <c r="A18" s="21"/>
      <c r="B18" s="17"/>
      <c r="C18" s="17"/>
      <c r="D18" s="17"/>
      <c r="E18" s="20"/>
      <c r="F18" s="20"/>
      <c r="G18" s="20"/>
      <c r="H18" s="20"/>
      <c r="I18" s="20"/>
      <c r="J18" s="20"/>
      <c r="K18" s="133"/>
      <c r="L18" s="133"/>
      <c r="M18" s="134"/>
      <c r="N18" s="21"/>
      <c r="O18" s="21"/>
      <c r="P18" s="21"/>
      <c r="Q18" s="21"/>
      <c r="R18" s="135"/>
    </row>
    <row r="19" spans="1:18" s="40" customFormat="1" ht="18" x14ac:dyDescent="0.25">
      <c r="A19" s="21"/>
      <c r="B19" s="17"/>
      <c r="C19" s="17"/>
      <c r="D19" s="17"/>
      <c r="E19" s="20"/>
      <c r="F19" s="20"/>
      <c r="G19" s="20"/>
      <c r="H19" s="20"/>
      <c r="I19" s="20"/>
      <c r="J19" s="20"/>
      <c r="K19" s="133"/>
      <c r="L19" s="133"/>
      <c r="M19" s="134"/>
      <c r="N19" s="21"/>
      <c r="O19" s="21"/>
      <c r="P19" s="21"/>
      <c r="Q19" s="21"/>
      <c r="R19" s="135"/>
    </row>
    <row r="20" spans="1:18" s="40" customFormat="1" ht="18" x14ac:dyDescent="0.25">
      <c r="A20" s="21"/>
      <c r="B20" s="17"/>
      <c r="C20" s="17"/>
      <c r="D20" s="17"/>
      <c r="E20" s="20"/>
      <c r="F20" s="20"/>
      <c r="G20" s="20"/>
      <c r="H20" s="20"/>
      <c r="I20" s="20"/>
      <c r="J20" s="20"/>
      <c r="K20" s="133"/>
      <c r="L20" s="133"/>
      <c r="M20" s="134"/>
      <c r="N20" s="21"/>
      <c r="O20" s="21"/>
      <c r="P20" s="21"/>
      <c r="Q20" s="21"/>
      <c r="R20" s="135"/>
    </row>
    <row r="21" spans="1:18" s="40" customFormat="1" ht="18" x14ac:dyDescent="0.25">
      <c r="A21" s="21"/>
      <c r="B21" s="17"/>
      <c r="C21" s="17"/>
      <c r="D21" s="17"/>
      <c r="E21" s="20"/>
      <c r="F21" s="20"/>
      <c r="G21" s="20"/>
      <c r="H21" s="20"/>
      <c r="I21" s="20"/>
      <c r="J21" s="20"/>
      <c r="K21" s="133"/>
      <c r="L21" s="133"/>
      <c r="M21" s="134"/>
      <c r="N21" s="21"/>
      <c r="O21" s="21"/>
      <c r="P21" s="21"/>
      <c r="Q21" s="21"/>
      <c r="R21" s="135"/>
    </row>
    <row r="22" spans="1:18" s="40" customFormat="1" ht="18" x14ac:dyDescent="0.25">
      <c r="A22" s="21"/>
      <c r="B22" s="17"/>
      <c r="C22" s="17"/>
      <c r="D22" s="17"/>
      <c r="E22" s="20"/>
      <c r="F22" s="20"/>
      <c r="G22" s="20"/>
      <c r="H22" s="20"/>
      <c r="I22" s="20"/>
      <c r="J22" s="20"/>
      <c r="K22" s="133"/>
      <c r="L22" s="133"/>
      <c r="M22" s="134"/>
      <c r="N22" s="21"/>
      <c r="O22" s="21"/>
      <c r="P22" s="21"/>
      <c r="Q22" s="21"/>
      <c r="R22" s="135"/>
    </row>
    <row r="23" spans="1:18" s="40" customFormat="1" ht="18" x14ac:dyDescent="0.25">
      <c r="A23" s="21"/>
      <c r="B23" s="17"/>
      <c r="C23" s="17"/>
      <c r="D23" s="17"/>
      <c r="E23" s="20"/>
      <c r="F23" s="20"/>
      <c r="G23" s="20"/>
      <c r="H23" s="20"/>
      <c r="I23" s="20"/>
      <c r="J23" s="20"/>
      <c r="K23" s="133"/>
      <c r="L23" s="133"/>
      <c r="M23" s="134"/>
      <c r="N23" s="21"/>
      <c r="O23" s="21"/>
      <c r="P23" s="21"/>
      <c r="Q23" s="21"/>
      <c r="R23" s="135"/>
    </row>
    <row r="24" spans="1:18" s="40" customFormat="1" ht="18" x14ac:dyDescent="0.25">
      <c r="A24" s="21"/>
      <c r="B24" s="17"/>
      <c r="C24" s="17"/>
      <c r="D24" s="17"/>
      <c r="E24" s="20"/>
      <c r="F24" s="20"/>
      <c r="G24" s="20"/>
      <c r="H24" s="20"/>
      <c r="I24" s="20"/>
      <c r="J24" s="20"/>
      <c r="K24" s="133"/>
      <c r="L24" s="133"/>
      <c r="M24" s="134"/>
      <c r="N24" s="21"/>
      <c r="O24" s="21"/>
      <c r="P24" s="21"/>
      <c r="Q24" s="21"/>
      <c r="R24" s="135"/>
    </row>
    <row r="25" spans="1:18" s="40" customFormat="1" ht="18" x14ac:dyDescent="0.25">
      <c r="A25" s="21"/>
      <c r="B25" s="17"/>
      <c r="C25" s="17"/>
      <c r="D25" s="17"/>
      <c r="E25" s="20"/>
      <c r="F25" s="20"/>
      <c r="G25" s="20"/>
      <c r="H25" s="20"/>
      <c r="I25" s="20"/>
      <c r="J25" s="20"/>
      <c r="K25" s="133"/>
      <c r="L25" s="133"/>
      <c r="M25" s="134"/>
      <c r="N25" s="21"/>
      <c r="O25" s="21"/>
      <c r="P25" s="21"/>
      <c r="Q25" s="21"/>
      <c r="R25" s="135"/>
    </row>
    <row r="26" spans="1:18" s="40" customFormat="1" ht="18" x14ac:dyDescent="0.25">
      <c r="A26" s="21"/>
      <c r="B26" s="17"/>
      <c r="C26" s="17"/>
      <c r="D26" s="17"/>
      <c r="E26" s="20"/>
      <c r="F26" s="20"/>
      <c r="G26" s="20"/>
      <c r="H26" s="20"/>
      <c r="I26" s="20"/>
      <c r="J26" s="20"/>
      <c r="K26" s="133"/>
      <c r="L26" s="133"/>
      <c r="M26" s="134"/>
      <c r="N26" s="21"/>
      <c r="O26" s="21"/>
      <c r="P26" s="21"/>
      <c r="Q26" s="21"/>
      <c r="R26" s="135"/>
    </row>
    <row r="27" spans="1:18" s="40" customFormat="1" ht="18" x14ac:dyDescent="0.25">
      <c r="A27" s="21"/>
      <c r="B27" s="17"/>
      <c r="C27" s="17"/>
      <c r="D27" s="17"/>
      <c r="E27" s="20"/>
      <c r="F27" s="20"/>
      <c r="G27" s="20"/>
      <c r="H27" s="20"/>
      <c r="I27" s="20"/>
      <c r="J27" s="20"/>
      <c r="K27" s="133"/>
      <c r="L27" s="133"/>
      <c r="M27" s="134"/>
      <c r="N27" s="21"/>
      <c r="O27" s="21"/>
      <c r="P27" s="21"/>
      <c r="Q27" s="21"/>
      <c r="R27" s="135"/>
    </row>
    <row r="28" spans="1:18" s="40" customFormat="1" ht="18" x14ac:dyDescent="0.25">
      <c r="A28" s="21"/>
      <c r="B28" s="17"/>
      <c r="C28" s="17"/>
      <c r="D28" s="17"/>
      <c r="E28" s="20"/>
      <c r="F28" s="20"/>
      <c r="G28" s="20"/>
      <c r="H28" s="20"/>
      <c r="I28" s="20"/>
      <c r="J28" s="20"/>
      <c r="K28" s="133"/>
      <c r="L28" s="133"/>
      <c r="M28" s="134"/>
      <c r="N28" s="21"/>
      <c r="O28" s="21"/>
      <c r="P28" s="21"/>
      <c r="Q28" s="21"/>
      <c r="R28" s="135"/>
    </row>
    <row r="29" spans="1:18" s="40" customFormat="1" ht="18" x14ac:dyDescent="0.25">
      <c r="A29" s="21"/>
      <c r="B29" s="17"/>
      <c r="C29" s="17"/>
      <c r="D29" s="17"/>
      <c r="E29" s="20"/>
      <c r="F29" s="20"/>
      <c r="G29" s="20"/>
      <c r="H29" s="20"/>
      <c r="I29" s="20"/>
      <c r="J29" s="20"/>
      <c r="K29" s="133"/>
      <c r="L29" s="133"/>
      <c r="M29" s="134"/>
      <c r="N29" s="21"/>
      <c r="O29" s="21"/>
      <c r="P29" s="21"/>
      <c r="Q29" s="21"/>
      <c r="R29" s="135"/>
    </row>
    <row r="30" spans="1:18" s="40" customFormat="1" ht="18" x14ac:dyDescent="0.25">
      <c r="A30" s="21"/>
      <c r="B30" s="17"/>
      <c r="C30" s="17"/>
      <c r="D30" s="17"/>
      <c r="E30" s="20"/>
      <c r="F30" s="20"/>
      <c r="G30" s="20"/>
      <c r="H30" s="20"/>
      <c r="I30" s="20"/>
      <c r="J30" s="20"/>
      <c r="K30" s="133"/>
      <c r="L30" s="133"/>
      <c r="M30" s="134"/>
      <c r="N30" s="21"/>
      <c r="O30" s="21"/>
      <c r="P30" s="21"/>
      <c r="Q30" s="21"/>
      <c r="R30" s="135"/>
    </row>
    <row r="31" spans="1:18" s="40" customFormat="1" ht="18" x14ac:dyDescent="0.25">
      <c r="A31" s="21"/>
      <c r="B31" s="17"/>
      <c r="C31" s="17"/>
      <c r="D31" s="17"/>
      <c r="E31" s="20"/>
      <c r="F31" s="20"/>
      <c r="G31" s="20"/>
      <c r="H31" s="20"/>
      <c r="I31" s="20"/>
      <c r="J31" s="20"/>
      <c r="K31" s="133"/>
      <c r="L31" s="133"/>
      <c r="M31" s="134"/>
      <c r="N31" s="21"/>
      <c r="O31" s="21"/>
      <c r="P31" s="21"/>
      <c r="Q31" s="21"/>
      <c r="R31" s="135"/>
    </row>
    <row r="32" spans="1:18" s="40" customFormat="1" ht="18" x14ac:dyDescent="0.25">
      <c r="A32" s="21"/>
      <c r="B32" s="17"/>
      <c r="C32" s="17"/>
      <c r="D32" s="17"/>
      <c r="E32" s="20"/>
      <c r="F32" s="20"/>
      <c r="G32" s="20"/>
      <c r="H32" s="20"/>
      <c r="I32" s="20"/>
      <c r="J32" s="20"/>
      <c r="K32" s="133"/>
      <c r="L32" s="133"/>
      <c r="M32" s="134"/>
      <c r="N32" s="21"/>
      <c r="O32" s="21"/>
      <c r="P32" s="21"/>
      <c r="Q32" s="21"/>
      <c r="R32" s="135"/>
    </row>
    <row r="33" spans="1:18" s="40" customFormat="1" ht="18" x14ac:dyDescent="0.25">
      <c r="A33" s="21"/>
      <c r="B33" s="17"/>
      <c r="C33" s="17"/>
      <c r="D33" s="17"/>
      <c r="E33" s="20"/>
      <c r="F33" s="20"/>
      <c r="G33" s="20"/>
      <c r="H33" s="20"/>
      <c r="I33" s="20"/>
      <c r="J33" s="20"/>
      <c r="K33" s="133"/>
      <c r="L33" s="133"/>
      <c r="M33" s="134"/>
      <c r="N33" s="21"/>
      <c r="O33" s="21"/>
      <c r="P33" s="21"/>
      <c r="Q33" s="21"/>
      <c r="R33" s="135"/>
    </row>
    <row r="34" spans="1:18" s="40" customFormat="1" ht="18" x14ac:dyDescent="0.25">
      <c r="A34" s="21"/>
      <c r="B34" s="17"/>
      <c r="C34" s="17"/>
      <c r="D34" s="17"/>
      <c r="E34" s="20"/>
      <c r="F34" s="20"/>
      <c r="G34" s="20"/>
      <c r="H34" s="20"/>
      <c r="I34" s="20"/>
      <c r="J34" s="20"/>
      <c r="K34" s="133"/>
      <c r="L34" s="133"/>
      <c r="M34" s="134"/>
      <c r="N34" s="21"/>
      <c r="O34" s="21"/>
      <c r="P34" s="21"/>
      <c r="Q34" s="21"/>
      <c r="R34" s="135"/>
    </row>
    <row r="35" spans="1:18" s="40" customFormat="1" ht="18" x14ac:dyDescent="0.25">
      <c r="A35" s="21"/>
      <c r="B35" s="17"/>
      <c r="C35" s="17"/>
      <c r="D35" s="17"/>
      <c r="E35" s="20"/>
      <c r="F35" s="20"/>
      <c r="G35" s="20"/>
      <c r="H35" s="20"/>
      <c r="I35" s="20"/>
      <c r="J35" s="20"/>
      <c r="K35" s="133"/>
      <c r="L35" s="133"/>
      <c r="M35" s="134"/>
      <c r="N35" s="21"/>
      <c r="O35" s="21"/>
      <c r="P35" s="21"/>
      <c r="Q35" s="21"/>
      <c r="R35" s="135"/>
    </row>
    <row r="36" spans="1:18" s="40" customFormat="1" ht="18" x14ac:dyDescent="0.25">
      <c r="A36" s="21"/>
      <c r="B36" s="17"/>
      <c r="C36" s="17"/>
      <c r="D36" s="17"/>
      <c r="E36" s="20"/>
      <c r="F36" s="20"/>
      <c r="G36" s="20"/>
      <c r="H36" s="20"/>
      <c r="I36" s="20"/>
      <c r="J36" s="20"/>
      <c r="K36" s="133"/>
      <c r="L36" s="133"/>
      <c r="M36" s="134"/>
      <c r="N36" s="21"/>
      <c r="O36" s="21"/>
      <c r="P36" s="21"/>
      <c r="Q36" s="21"/>
      <c r="R36" s="135"/>
    </row>
    <row r="37" spans="1:18" s="40" customFormat="1" ht="18" x14ac:dyDescent="0.25">
      <c r="A37" s="21"/>
      <c r="B37" s="17"/>
      <c r="C37" s="17"/>
      <c r="D37" s="17"/>
      <c r="E37" s="20"/>
      <c r="F37" s="20"/>
      <c r="G37" s="20"/>
      <c r="H37" s="20"/>
      <c r="I37" s="20"/>
      <c r="J37" s="20"/>
      <c r="K37" s="133"/>
      <c r="L37" s="133"/>
      <c r="M37" s="134"/>
      <c r="N37" s="21"/>
      <c r="O37" s="21"/>
      <c r="P37" s="21"/>
      <c r="Q37" s="21"/>
      <c r="R37" s="135"/>
    </row>
    <row r="38" spans="1:18" s="40" customFormat="1" ht="18" x14ac:dyDescent="0.25">
      <c r="A38" s="21"/>
      <c r="B38" s="17"/>
      <c r="C38" s="17"/>
      <c r="D38" s="17"/>
      <c r="E38" s="20"/>
      <c r="F38" s="20"/>
      <c r="G38" s="20"/>
      <c r="H38" s="20"/>
      <c r="I38" s="20"/>
      <c r="J38" s="20"/>
      <c r="K38" s="133"/>
      <c r="L38" s="133"/>
      <c r="M38" s="134"/>
      <c r="N38" s="21"/>
      <c r="O38" s="21"/>
      <c r="P38" s="21"/>
      <c r="Q38" s="21"/>
      <c r="R38" s="135"/>
    </row>
    <row r="39" spans="1:18" s="40" customFormat="1" ht="18" x14ac:dyDescent="0.25">
      <c r="A39" s="21"/>
      <c r="B39" s="17"/>
      <c r="C39" s="17"/>
      <c r="D39" s="17"/>
      <c r="E39" s="20"/>
      <c r="F39" s="20"/>
      <c r="G39" s="20"/>
      <c r="H39" s="20"/>
      <c r="I39" s="20"/>
      <c r="J39" s="20"/>
      <c r="K39" s="133"/>
      <c r="L39" s="133"/>
      <c r="M39" s="134"/>
      <c r="N39" s="21"/>
      <c r="O39" s="21"/>
      <c r="P39" s="21"/>
      <c r="Q39" s="21"/>
      <c r="R39" s="135"/>
    </row>
    <row r="40" spans="1:18" s="40" customFormat="1" ht="18" x14ac:dyDescent="0.25">
      <c r="A40" s="21"/>
      <c r="B40" s="17"/>
      <c r="C40" s="17"/>
      <c r="D40" s="17"/>
      <c r="E40" s="20"/>
      <c r="F40" s="20"/>
      <c r="G40" s="20"/>
      <c r="H40" s="20"/>
      <c r="I40" s="20"/>
      <c r="J40" s="20"/>
      <c r="K40" s="133"/>
      <c r="L40" s="133"/>
      <c r="M40" s="134"/>
      <c r="N40" s="21"/>
      <c r="O40" s="21"/>
      <c r="P40" s="21"/>
      <c r="Q40" s="21"/>
      <c r="R40" s="135"/>
    </row>
    <row r="41" spans="1:18" s="40" customFormat="1" ht="18" x14ac:dyDescent="0.25">
      <c r="A41" s="21"/>
      <c r="B41" s="17"/>
      <c r="C41" s="17"/>
      <c r="D41" s="17"/>
      <c r="E41" s="20"/>
      <c r="F41" s="20"/>
      <c r="G41" s="20"/>
      <c r="H41" s="20"/>
      <c r="I41" s="20"/>
      <c r="J41" s="20"/>
      <c r="K41" s="133"/>
      <c r="L41" s="133"/>
      <c r="M41" s="134"/>
      <c r="N41" s="21"/>
      <c r="O41" s="21"/>
      <c r="P41" s="21"/>
      <c r="Q41" s="21"/>
      <c r="R41" s="135"/>
    </row>
    <row r="42" spans="1:18" s="40" customFormat="1" ht="18" x14ac:dyDescent="0.25">
      <c r="A42" s="21"/>
      <c r="B42" s="17"/>
      <c r="C42" s="17"/>
      <c r="D42" s="17"/>
      <c r="E42" s="20"/>
      <c r="F42" s="20"/>
      <c r="G42" s="20"/>
      <c r="H42" s="20"/>
      <c r="I42" s="20"/>
      <c r="J42" s="20"/>
      <c r="K42" s="133"/>
      <c r="L42" s="133"/>
      <c r="M42" s="134"/>
      <c r="N42" s="21"/>
      <c r="O42" s="21"/>
      <c r="P42" s="21"/>
      <c r="Q42" s="21"/>
      <c r="R42" s="135"/>
    </row>
    <row r="43" spans="1:18" s="40" customFormat="1" ht="18" x14ac:dyDescent="0.25">
      <c r="A43" s="21"/>
      <c r="B43" s="17"/>
      <c r="C43" s="17"/>
      <c r="D43" s="17"/>
      <c r="E43" s="20"/>
      <c r="F43" s="20"/>
      <c r="G43" s="20"/>
      <c r="H43" s="20"/>
      <c r="I43" s="20"/>
      <c r="J43" s="20"/>
      <c r="K43" s="133"/>
      <c r="L43" s="133"/>
      <c r="M43" s="134"/>
      <c r="N43" s="21"/>
      <c r="O43" s="21"/>
      <c r="P43" s="21"/>
      <c r="Q43" s="21"/>
      <c r="R43" s="135"/>
    </row>
    <row r="44" spans="1:18" s="40" customFormat="1" ht="18" x14ac:dyDescent="0.25">
      <c r="A44" s="21"/>
      <c r="B44" s="17"/>
      <c r="C44" s="17"/>
      <c r="D44" s="17"/>
      <c r="E44" s="20"/>
      <c r="F44" s="20"/>
      <c r="G44" s="20"/>
      <c r="H44" s="20"/>
      <c r="I44" s="20"/>
      <c r="J44" s="20"/>
      <c r="K44" s="133"/>
      <c r="L44" s="133"/>
      <c r="M44" s="134"/>
      <c r="N44" s="21"/>
      <c r="O44" s="21"/>
      <c r="P44" s="21"/>
      <c r="Q44" s="21"/>
      <c r="R44" s="135"/>
    </row>
    <row r="45" spans="1:18" s="40" customFormat="1" ht="18" x14ac:dyDescent="0.25">
      <c r="A45" s="21"/>
      <c r="B45" s="17"/>
      <c r="C45" s="17"/>
      <c r="D45" s="17"/>
      <c r="E45" s="20"/>
      <c r="F45" s="20"/>
      <c r="G45" s="20"/>
      <c r="H45" s="20"/>
      <c r="I45" s="20"/>
      <c r="J45" s="20"/>
      <c r="K45" s="133"/>
      <c r="L45" s="133"/>
      <c r="M45" s="134"/>
      <c r="N45" s="21"/>
      <c r="O45" s="21"/>
      <c r="P45" s="21"/>
      <c r="Q45" s="21"/>
      <c r="R45" s="135"/>
    </row>
    <row r="46" spans="1:18" s="40" customFormat="1" ht="18" x14ac:dyDescent="0.25">
      <c r="A46" s="21"/>
      <c r="B46" s="17"/>
      <c r="C46" s="17"/>
      <c r="D46" s="17"/>
      <c r="E46" s="20"/>
      <c r="F46" s="20"/>
      <c r="G46" s="20"/>
      <c r="H46" s="20"/>
      <c r="I46" s="20"/>
      <c r="J46" s="20"/>
      <c r="K46" s="133"/>
      <c r="L46" s="133"/>
      <c r="M46" s="134"/>
      <c r="N46" s="21"/>
      <c r="O46" s="21"/>
      <c r="P46" s="21"/>
      <c r="Q46" s="21"/>
      <c r="R46" s="135"/>
    </row>
    <row r="47" spans="1:18" s="40" customFormat="1" ht="18" x14ac:dyDescent="0.25">
      <c r="A47" s="21"/>
      <c r="B47" s="17"/>
      <c r="C47" s="17"/>
      <c r="D47" s="17"/>
      <c r="E47" s="20"/>
      <c r="F47" s="20"/>
      <c r="G47" s="20"/>
      <c r="H47" s="20"/>
      <c r="I47" s="20"/>
      <c r="J47" s="20"/>
      <c r="K47" s="133"/>
      <c r="L47" s="133"/>
      <c r="M47" s="134"/>
      <c r="N47" s="21"/>
      <c r="O47" s="21"/>
      <c r="P47" s="21"/>
      <c r="Q47" s="21"/>
      <c r="R47" s="135"/>
    </row>
    <row r="48" spans="1:18" s="40" customFormat="1" ht="18" x14ac:dyDescent="0.25">
      <c r="A48" s="21"/>
      <c r="B48" s="17"/>
      <c r="C48" s="17"/>
      <c r="D48" s="17"/>
      <c r="E48" s="20"/>
      <c r="F48" s="20"/>
      <c r="G48" s="20"/>
      <c r="H48" s="20"/>
      <c r="I48" s="20"/>
      <c r="J48" s="20"/>
      <c r="K48" s="133"/>
      <c r="L48" s="133"/>
      <c r="M48" s="134"/>
      <c r="N48" s="21"/>
      <c r="O48" s="21"/>
      <c r="P48" s="21"/>
      <c r="Q48" s="21"/>
      <c r="R48" s="135"/>
    </row>
    <row r="49" spans="1:18" s="40" customFormat="1" ht="18" x14ac:dyDescent="0.25">
      <c r="A49" s="21"/>
      <c r="B49" s="17"/>
      <c r="C49" s="17"/>
      <c r="D49" s="17"/>
      <c r="E49" s="20"/>
      <c r="F49" s="20"/>
      <c r="G49" s="20"/>
      <c r="H49" s="20"/>
      <c r="I49" s="20"/>
      <c r="J49" s="20"/>
      <c r="K49" s="133"/>
      <c r="L49" s="133"/>
      <c r="M49" s="134"/>
      <c r="N49" s="21"/>
      <c r="O49" s="21"/>
      <c r="P49" s="21"/>
      <c r="Q49" s="21"/>
      <c r="R49" s="135"/>
    </row>
    <row r="50" spans="1:18" s="40" customFormat="1" ht="18" x14ac:dyDescent="0.25">
      <c r="A50" s="21"/>
      <c r="B50" s="17"/>
      <c r="C50" s="17"/>
      <c r="D50" s="17"/>
      <c r="E50" s="20"/>
      <c r="F50" s="20"/>
      <c r="G50" s="20"/>
      <c r="H50" s="20"/>
      <c r="I50" s="20"/>
      <c r="J50" s="20"/>
      <c r="K50" s="133"/>
      <c r="L50" s="133"/>
      <c r="M50" s="134"/>
      <c r="N50" s="21"/>
      <c r="O50" s="21"/>
      <c r="P50" s="21"/>
      <c r="Q50" s="21"/>
      <c r="R50" s="135"/>
    </row>
    <row r="51" spans="1:18" s="40" customFormat="1" ht="18" x14ac:dyDescent="0.25">
      <c r="A51" s="21"/>
      <c r="B51" s="17"/>
      <c r="C51" s="17"/>
      <c r="D51" s="17"/>
      <c r="E51" s="20"/>
      <c r="F51" s="20"/>
      <c r="G51" s="20"/>
      <c r="H51" s="20"/>
      <c r="I51" s="20"/>
      <c r="J51" s="20"/>
      <c r="K51" s="133"/>
      <c r="L51" s="133"/>
      <c r="M51" s="134"/>
      <c r="N51" s="21"/>
      <c r="O51" s="21"/>
      <c r="P51" s="21"/>
      <c r="Q51" s="21"/>
      <c r="R51" s="135"/>
    </row>
    <row r="52" spans="1:18" s="40" customFormat="1" ht="18" x14ac:dyDescent="0.25">
      <c r="A52" s="21"/>
      <c r="B52" s="17"/>
      <c r="C52" s="17"/>
      <c r="D52" s="17"/>
      <c r="E52" s="20"/>
      <c r="F52" s="20"/>
      <c r="G52" s="20"/>
      <c r="H52" s="20"/>
      <c r="I52" s="20"/>
      <c r="J52" s="20"/>
      <c r="K52" s="133"/>
      <c r="L52" s="133"/>
      <c r="M52" s="134"/>
      <c r="N52" s="21"/>
      <c r="O52" s="21"/>
      <c r="P52" s="21"/>
      <c r="Q52" s="21"/>
      <c r="R52" s="135"/>
    </row>
    <row r="53" spans="1:18" s="40" customFormat="1" ht="18" x14ac:dyDescent="0.25">
      <c r="A53" s="21"/>
      <c r="B53" s="17"/>
      <c r="C53" s="17"/>
      <c r="D53" s="17"/>
      <c r="E53" s="20"/>
      <c r="F53" s="20"/>
      <c r="G53" s="20"/>
      <c r="H53" s="20"/>
      <c r="I53" s="20"/>
      <c r="J53" s="20"/>
      <c r="K53" s="133"/>
      <c r="L53" s="133"/>
      <c r="M53" s="134"/>
      <c r="N53" s="21"/>
      <c r="O53" s="21"/>
      <c r="P53" s="21"/>
      <c r="Q53" s="21"/>
      <c r="R53" s="135"/>
    </row>
    <row r="54" spans="1:18" s="40" customFormat="1" ht="18" x14ac:dyDescent="0.25">
      <c r="A54" s="21"/>
      <c r="B54" s="17"/>
      <c r="C54" s="17"/>
      <c r="D54" s="17"/>
      <c r="E54" s="20"/>
      <c r="F54" s="20"/>
      <c r="G54" s="20"/>
      <c r="H54" s="20"/>
      <c r="I54" s="20"/>
      <c r="J54" s="20"/>
      <c r="K54" s="133"/>
      <c r="L54" s="133"/>
      <c r="M54" s="134"/>
      <c r="N54" s="21"/>
      <c r="O54" s="21"/>
      <c r="P54" s="21"/>
      <c r="Q54" s="21"/>
      <c r="R54" s="135"/>
    </row>
    <row r="55" spans="1:18" s="40" customFormat="1" ht="18" x14ac:dyDescent="0.25">
      <c r="A55" s="21"/>
      <c r="B55" s="17"/>
      <c r="C55" s="17"/>
      <c r="D55" s="17"/>
      <c r="E55" s="20"/>
      <c r="F55" s="20"/>
      <c r="G55" s="20"/>
      <c r="H55" s="20"/>
      <c r="I55" s="20"/>
      <c r="J55" s="20"/>
      <c r="K55" s="133"/>
      <c r="L55" s="133"/>
      <c r="M55" s="134"/>
      <c r="N55" s="21"/>
      <c r="O55" s="21"/>
      <c r="P55" s="21"/>
      <c r="Q55" s="21"/>
      <c r="R55" s="135"/>
    </row>
    <row r="56" spans="1:18" s="40" customFormat="1" ht="18" x14ac:dyDescent="0.25">
      <c r="A56" s="21"/>
      <c r="B56" s="17"/>
      <c r="C56" s="17"/>
      <c r="D56" s="17"/>
      <c r="E56" s="20"/>
      <c r="F56" s="20"/>
      <c r="G56" s="20"/>
      <c r="H56" s="20"/>
      <c r="I56" s="20"/>
      <c r="J56" s="20"/>
      <c r="K56" s="133"/>
      <c r="L56" s="133"/>
      <c r="M56" s="134"/>
      <c r="N56" s="21"/>
      <c r="O56" s="21"/>
      <c r="P56" s="21"/>
      <c r="Q56" s="21"/>
      <c r="R56" s="135"/>
    </row>
    <row r="57" spans="1:18" s="40" customFormat="1" ht="18" x14ac:dyDescent="0.25">
      <c r="A57" s="21"/>
      <c r="B57" s="17"/>
      <c r="C57" s="17"/>
      <c r="D57" s="17"/>
      <c r="E57" s="20"/>
      <c r="F57" s="20"/>
      <c r="G57" s="20"/>
      <c r="H57" s="20"/>
      <c r="I57" s="20"/>
      <c r="J57" s="20"/>
      <c r="K57" s="133"/>
      <c r="L57" s="133"/>
      <c r="M57" s="134"/>
      <c r="N57" s="21"/>
      <c r="O57" s="21"/>
      <c r="P57" s="21"/>
      <c r="Q57" s="21"/>
      <c r="R57" s="135"/>
    </row>
    <row r="58" spans="1:18" s="40" customFormat="1" ht="18" x14ac:dyDescent="0.25">
      <c r="A58" s="21"/>
      <c r="B58" s="17"/>
      <c r="C58" s="17"/>
      <c r="D58" s="17"/>
      <c r="E58" s="20"/>
      <c r="F58" s="20"/>
      <c r="G58" s="20"/>
      <c r="H58" s="20"/>
      <c r="I58" s="20"/>
      <c r="J58" s="20"/>
      <c r="K58" s="133"/>
      <c r="L58" s="133"/>
      <c r="M58" s="134"/>
      <c r="N58" s="21"/>
      <c r="O58" s="21"/>
      <c r="P58" s="21"/>
      <c r="Q58" s="21"/>
      <c r="R58" s="135"/>
    </row>
    <row r="59" spans="1:18" s="40" customFormat="1" ht="18" x14ac:dyDescent="0.25">
      <c r="A59" s="21"/>
      <c r="B59" s="17"/>
      <c r="C59" s="17"/>
      <c r="D59" s="17"/>
      <c r="E59" s="20"/>
      <c r="F59" s="20"/>
      <c r="G59" s="20"/>
      <c r="H59" s="20"/>
      <c r="I59" s="20"/>
      <c r="J59" s="20"/>
      <c r="K59" s="133"/>
      <c r="L59" s="133"/>
      <c r="M59" s="134"/>
      <c r="N59" s="21"/>
      <c r="O59" s="21"/>
      <c r="P59" s="21"/>
      <c r="Q59" s="21"/>
      <c r="R59" s="135"/>
    </row>
    <row r="60" spans="1:18" s="40" customFormat="1" ht="18" x14ac:dyDescent="0.25">
      <c r="A60" s="21"/>
      <c r="B60" s="17"/>
      <c r="C60" s="17"/>
      <c r="D60" s="17"/>
      <c r="E60" s="20"/>
      <c r="F60" s="20"/>
      <c r="G60" s="20"/>
      <c r="H60" s="20"/>
      <c r="I60" s="20"/>
      <c r="J60" s="20"/>
      <c r="K60" s="133"/>
      <c r="L60" s="133"/>
      <c r="M60" s="134"/>
      <c r="N60" s="21"/>
      <c r="O60" s="21"/>
      <c r="P60" s="21"/>
      <c r="Q60" s="21"/>
      <c r="R60" s="135"/>
    </row>
    <row r="61" spans="1:18" s="40" customFormat="1" ht="18" x14ac:dyDescent="0.25">
      <c r="A61" s="21"/>
      <c r="B61" s="17"/>
      <c r="C61" s="17"/>
      <c r="D61" s="17"/>
      <c r="E61" s="20"/>
      <c r="F61" s="20"/>
      <c r="G61" s="20"/>
      <c r="H61" s="20"/>
      <c r="I61" s="20"/>
      <c r="J61" s="20"/>
      <c r="K61" s="133"/>
      <c r="L61" s="133"/>
      <c r="M61" s="134"/>
      <c r="N61" s="21"/>
      <c r="O61" s="21"/>
      <c r="P61" s="21"/>
      <c r="Q61" s="21"/>
      <c r="R61" s="135"/>
    </row>
    <row r="62" spans="1:18" s="40" customFormat="1" ht="18" x14ac:dyDescent="0.25">
      <c r="A62" s="21"/>
      <c r="B62" s="17"/>
      <c r="C62" s="17"/>
      <c r="D62" s="17"/>
      <c r="E62" s="20"/>
      <c r="F62" s="20"/>
      <c r="G62" s="20"/>
      <c r="H62" s="20"/>
      <c r="I62" s="20"/>
      <c r="J62" s="20"/>
      <c r="K62" s="133"/>
      <c r="L62" s="133"/>
      <c r="M62" s="134"/>
      <c r="N62" s="21"/>
      <c r="O62" s="21"/>
      <c r="P62" s="21"/>
      <c r="Q62" s="21"/>
      <c r="R62" s="135"/>
    </row>
    <row r="63" spans="1:18" s="40" customFormat="1" ht="18" x14ac:dyDescent="0.25">
      <c r="A63" s="21"/>
      <c r="B63" s="17"/>
      <c r="C63" s="17"/>
      <c r="D63" s="17"/>
      <c r="E63" s="20"/>
      <c r="F63" s="20"/>
      <c r="G63" s="20"/>
      <c r="H63" s="20"/>
      <c r="I63" s="20"/>
      <c r="J63" s="20"/>
      <c r="K63" s="133"/>
      <c r="L63" s="133"/>
      <c r="M63" s="134"/>
      <c r="N63" s="21"/>
      <c r="O63" s="21"/>
      <c r="P63" s="21"/>
      <c r="Q63" s="21"/>
      <c r="R63" s="135"/>
    </row>
    <row r="64" spans="1:18" s="40" customFormat="1" ht="18" x14ac:dyDescent="0.25">
      <c r="A64" s="21"/>
      <c r="B64" s="17"/>
      <c r="C64" s="17"/>
      <c r="D64" s="17"/>
      <c r="E64" s="20"/>
      <c r="F64" s="20"/>
      <c r="G64" s="20"/>
      <c r="H64" s="20"/>
      <c r="I64" s="20"/>
      <c r="J64" s="20"/>
      <c r="K64" s="133"/>
      <c r="L64" s="133"/>
      <c r="M64" s="134"/>
      <c r="N64" s="21"/>
      <c r="O64" s="21"/>
      <c r="P64" s="21"/>
      <c r="Q64" s="21"/>
      <c r="R64" s="135"/>
    </row>
    <row r="65" spans="1:18" s="40" customFormat="1" ht="18" x14ac:dyDescent="0.25">
      <c r="A65" s="21"/>
      <c r="B65" s="17"/>
      <c r="C65" s="17"/>
      <c r="D65" s="17"/>
      <c r="E65" s="20"/>
      <c r="F65" s="20"/>
      <c r="G65" s="20"/>
      <c r="H65" s="20"/>
      <c r="I65" s="20"/>
      <c r="J65" s="20"/>
      <c r="K65" s="133"/>
      <c r="L65" s="133"/>
      <c r="M65" s="134"/>
      <c r="N65" s="21"/>
      <c r="O65" s="21"/>
      <c r="P65" s="21"/>
      <c r="Q65" s="21"/>
      <c r="R65" s="135"/>
    </row>
    <row r="66" spans="1:18" s="40" customFormat="1" ht="18" x14ac:dyDescent="0.25">
      <c r="A66" s="21"/>
      <c r="B66" s="17"/>
      <c r="C66" s="17"/>
      <c r="D66" s="17"/>
      <c r="E66" s="20"/>
      <c r="F66" s="20"/>
      <c r="G66" s="20"/>
      <c r="H66" s="20"/>
      <c r="I66" s="20"/>
      <c r="J66" s="20"/>
      <c r="K66" s="133"/>
      <c r="L66" s="133"/>
      <c r="M66" s="134"/>
      <c r="N66" s="21"/>
      <c r="O66" s="21"/>
      <c r="P66" s="21"/>
      <c r="Q66" s="21"/>
      <c r="R66" s="135"/>
    </row>
    <row r="67" spans="1:18" s="40" customFormat="1" ht="18" x14ac:dyDescent="0.25">
      <c r="A67" s="21"/>
      <c r="B67" s="17"/>
      <c r="C67" s="17"/>
      <c r="D67" s="17"/>
      <c r="E67" s="20"/>
      <c r="F67" s="20"/>
      <c r="G67" s="20"/>
      <c r="H67" s="20"/>
      <c r="I67" s="20"/>
      <c r="J67" s="20"/>
      <c r="K67" s="133"/>
      <c r="L67" s="133"/>
      <c r="M67" s="134"/>
      <c r="N67" s="21"/>
      <c r="O67" s="21"/>
      <c r="P67" s="21"/>
      <c r="Q67" s="21"/>
      <c r="R67" s="135"/>
    </row>
    <row r="68" spans="1:18" s="40" customFormat="1" ht="18" x14ac:dyDescent="0.25">
      <c r="A68" s="21"/>
      <c r="B68" s="17"/>
      <c r="C68" s="17"/>
      <c r="D68" s="17"/>
      <c r="E68" s="20"/>
      <c r="F68" s="20"/>
      <c r="G68" s="20"/>
      <c r="H68" s="20"/>
      <c r="I68" s="20"/>
      <c r="J68" s="20"/>
      <c r="K68" s="133"/>
      <c r="L68" s="133"/>
      <c r="M68" s="134"/>
      <c r="N68" s="21"/>
      <c r="O68" s="21"/>
      <c r="P68" s="21"/>
      <c r="Q68" s="21"/>
      <c r="R68" s="135"/>
    </row>
    <row r="69" spans="1:18" s="40" customFormat="1" ht="18" x14ac:dyDescent="0.25">
      <c r="A69" s="21"/>
      <c r="B69" s="17"/>
      <c r="C69" s="17"/>
      <c r="D69" s="17"/>
      <c r="E69" s="20"/>
      <c r="F69" s="20"/>
      <c r="G69" s="20"/>
      <c r="H69" s="20"/>
      <c r="I69" s="20"/>
      <c r="J69" s="20"/>
      <c r="K69" s="133"/>
      <c r="L69" s="133"/>
      <c r="M69" s="134"/>
      <c r="N69" s="21"/>
      <c r="O69" s="21"/>
      <c r="P69" s="21"/>
      <c r="Q69" s="21"/>
      <c r="R69" s="135"/>
    </row>
    <row r="70" spans="1:18" s="40" customFormat="1" ht="18" x14ac:dyDescent="0.25">
      <c r="A70" s="21"/>
      <c r="B70" s="17"/>
      <c r="C70" s="17"/>
      <c r="D70" s="17"/>
      <c r="E70" s="20"/>
      <c r="F70" s="20"/>
      <c r="G70" s="20"/>
      <c r="H70" s="20"/>
      <c r="I70" s="20"/>
      <c r="J70" s="20"/>
      <c r="K70" s="133"/>
      <c r="L70" s="133"/>
      <c r="M70" s="134"/>
      <c r="N70" s="21"/>
      <c r="O70" s="21"/>
      <c r="P70" s="21"/>
      <c r="Q70" s="21"/>
      <c r="R70" s="135"/>
    </row>
    <row r="71" spans="1:18" s="40" customFormat="1" ht="18" x14ac:dyDescent="0.25">
      <c r="A71" s="21"/>
      <c r="B71" s="17"/>
      <c r="C71" s="17"/>
      <c r="D71" s="17"/>
      <c r="E71" s="20"/>
      <c r="F71" s="20"/>
      <c r="G71" s="20"/>
      <c r="H71" s="20"/>
      <c r="I71" s="20"/>
      <c r="J71" s="20"/>
      <c r="K71" s="133"/>
      <c r="L71" s="133"/>
      <c r="M71" s="134"/>
      <c r="N71" s="21"/>
      <c r="O71" s="21"/>
      <c r="P71" s="21"/>
      <c r="Q71" s="21"/>
      <c r="R71" s="135"/>
    </row>
    <row r="72" spans="1:18" s="40" customFormat="1" ht="18" x14ac:dyDescent="0.25">
      <c r="A72" s="21"/>
      <c r="B72" s="17"/>
      <c r="C72" s="17"/>
      <c r="D72" s="17"/>
      <c r="E72" s="20"/>
      <c r="F72" s="20"/>
      <c r="G72" s="20"/>
      <c r="H72" s="20"/>
      <c r="I72" s="20"/>
      <c r="J72" s="20"/>
      <c r="K72" s="133"/>
      <c r="L72" s="133"/>
      <c r="M72" s="134"/>
      <c r="N72" s="21"/>
      <c r="O72" s="21"/>
      <c r="P72" s="21"/>
      <c r="Q72" s="21"/>
      <c r="R72" s="135"/>
    </row>
    <row r="73" spans="1:18" s="40" customFormat="1" ht="18" x14ac:dyDescent="0.25">
      <c r="A73" s="21"/>
      <c r="B73" s="17"/>
      <c r="C73" s="17"/>
      <c r="D73" s="17"/>
      <c r="E73" s="20"/>
      <c r="F73" s="20"/>
      <c r="G73" s="20"/>
      <c r="H73" s="20"/>
      <c r="I73" s="20"/>
      <c r="J73" s="20"/>
      <c r="K73" s="133"/>
      <c r="L73" s="133"/>
      <c r="M73" s="134"/>
      <c r="N73" s="21"/>
      <c r="O73" s="21"/>
      <c r="P73" s="21"/>
      <c r="Q73" s="21"/>
      <c r="R73" s="135"/>
    </row>
    <row r="74" spans="1:18" s="40" customFormat="1" ht="18" x14ac:dyDescent="0.25">
      <c r="A74" s="21"/>
      <c r="B74" s="17"/>
      <c r="C74" s="17"/>
      <c r="D74" s="17"/>
      <c r="E74" s="20"/>
      <c r="F74" s="20"/>
      <c r="G74" s="20"/>
      <c r="H74" s="20"/>
      <c r="I74" s="20"/>
      <c r="J74" s="20"/>
      <c r="K74" s="133"/>
      <c r="L74" s="133"/>
      <c r="M74" s="134"/>
      <c r="N74" s="21"/>
      <c r="O74" s="21"/>
      <c r="P74" s="21"/>
      <c r="Q74" s="21"/>
      <c r="R74" s="135"/>
    </row>
    <row r="75" spans="1:18" s="40" customFormat="1" ht="18" x14ac:dyDescent="0.25">
      <c r="A75" s="21"/>
      <c r="B75" s="17"/>
      <c r="C75" s="17"/>
      <c r="D75" s="17"/>
      <c r="E75" s="20"/>
      <c r="F75" s="20"/>
      <c r="G75" s="20"/>
      <c r="H75" s="20"/>
      <c r="I75" s="20"/>
      <c r="J75" s="20"/>
      <c r="K75" s="133"/>
      <c r="L75" s="133"/>
      <c r="M75" s="134"/>
      <c r="N75" s="21"/>
      <c r="O75" s="21"/>
      <c r="P75" s="21"/>
      <c r="Q75" s="21"/>
      <c r="R75" s="135"/>
    </row>
    <row r="76" spans="1:18" s="40" customFormat="1" ht="18" x14ac:dyDescent="0.25">
      <c r="A76" s="21"/>
      <c r="B76" s="17"/>
      <c r="C76" s="17"/>
      <c r="D76" s="17"/>
      <c r="E76" s="20"/>
      <c r="F76" s="20"/>
      <c r="G76" s="20"/>
      <c r="H76" s="20"/>
      <c r="I76" s="20"/>
      <c r="J76" s="20"/>
      <c r="K76" s="133"/>
      <c r="L76" s="133"/>
      <c r="M76" s="134"/>
      <c r="N76" s="21"/>
      <c r="O76" s="21"/>
      <c r="P76" s="21"/>
      <c r="Q76" s="21"/>
      <c r="R76" s="135"/>
    </row>
    <row r="77" spans="1:18" s="40" customFormat="1" ht="18" x14ac:dyDescent="0.25">
      <c r="A77" s="21"/>
      <c r="B77" s="17"/>
      <c r="C77" s="17"/>
      <c r="D77" s="17"/>
      <c r="E77" s="20"/>
      <c r="F77" s="20"/>
      <c r="G77" s="20"/>
      <c r="H77" s="20"/>
      <c r="I77" s="20"/>
      <c r="J77" s="20"/>
      <c r="K77" s="133"/>
      <c r="L77" s="133"/>
      <c r="M77" s="134"/>
      <c r="N77" s="21"/>
      <c r="O77" s="21"/>
      <c r="P77" s="21"/>
      <c r="Q77" s="21"/>
      <c r="R77" s="135"/>
    </row>
    <row r="78" spans="1:18" s="40" customFormat="1" ht="18" x14ac:dyDescent="0.25">
      <c r="A78" s="21"/>
      <c r="B78" s="17"/>
      <c r="C78" s="17"/>
      <c r="D78" s="17"/>
      <c r="E78" s="20"/>
      <c r="F78" s="20"/>
      <c r="G78" s="20"/>
      <c r="H78" s="20"/>
      <c r="I78" s="20"/>
      <c r="J78" s="20"/>
      <c r="K78" s="133"/>
      <c r="L78" s="133"/>
      <c r="M78" s="134"/>
      <c r="N78" s="21"/>
      <c r="O78" s="21"/>
      <c r="P78" s="21"/>
      <c r="Q78" s="21"/>
      <c r="R78" s="135"/>
    </row>
    <row r="79" spans="1:18" s="40" customFormat="1" ht="18" x14ac:dyDescent="0.25">
      <c r="A79" s="21"/>
      <c r="B79" s="17"/>
      <c r="C79" s="17"/>
      <c r="D79" s="17"/>
      <c r="E79" s="20"/>
      <c r="F79" s="20"/>
      <c r="G79" s="20"/>
      <c r="H79" s="20"/>
      <c r="I79" s="20"/>
      <c r="J79" s="20"/>
      <c r="K79" s="133"/>
      <c r="L79" s="133"/>
      <c r="M79" s="134"/>
      <c r="N79" s="21"/>
      <c r="O79" s="21"/>
      <c r="P79" s="21"/>
      <c r="Q79" s="21"/>
      <c r="R79" s="135"/>
    </row>
    <row r="80" spans="1:18" s="40" customFormat="1" ht="18" x14ac:dyDescent="0.25">
      <c r="A80" s="21"/>
      <c r="B80" s="17"/>
      <c r="C80" s="17"/>
      <c r="D80" s="17"/>
      <c r="E80" s="20"/>
      <c r="F80" s="20"/>
      <c r="G80" s="20"/>
      <c r="H80" s="20"/>
      <c r="I80" s="20"/>
      <c r="J80" s="20"/>
      <c r="K80" s="133"/>
      <c r="L80" s="133"/>
      <c r="M80" s="134"/>
      <c r="N80" s="21"/>
      <c r="O80" s="21"/>
      <c r="P80" s="21"/>
      <c r="Q80" s="21"/>
      <c r="R80" s="135"/>
    </row>
    <row r="81" spans="1:18" s="40" customFormat="1" ht="18" x14ac:dyDescent="0.25">
      <c r="A81" s="21"/>
      <c r="B81" s="17"/>
      <c r="C81" s="17"/>
      <c r="D81" s="17"/>
      <c r="E81" s="20"/>
      <c r="F81" s="20"/>
      <c r="G81" s="20"/>
      <c r="H81" s="20"/>
      <c r="I81" s="20"/>
      <c r="J81" s="20"/>
      <c r="K81" s="133"/>
      <c r="L81" s="133"/>
      <c r="M81" s="134"/>
      <c r="N81" s="21"/>
      <c r="O81" s="21"/>
      <c r="P81" s="21"/>
      <c r="Q81" s="21"/>
      <c r="R81" s="135"/>
    </row>
    <row r="82" spans="1:18" s="40" customFormat="1" ht="18" x14ac:dyDescent="0.25">
      <c r="A82" s="21"/>
      <c r="B82" s="17"/>
      <c r="C82" s="17"/>
      <c r="D82" s="17"/>
      <c r="E82" s="20"/>
      <c r="F82" s="20"/>
      <c r="G82" s="20"/>
      <c r="H82" s="20"/>
      <c r="I82" s="20"/>
      <c r="J82" s="20"/>
      <c r="K82" s="133"/>
      <c r="L82" s="133"/>
      <c r="M82" s="134"/>
      <c r="N82" s="21"/>
      <c r="O82" s="21"/>
      <c r="P82" s="21"/>
      <c r="Q82" s="21"/>
      <c r="R82" s="135"/>
    </row>
    <row r="83" spans="1:18" s="40" customFormat="1" ht="18" x14ac:dyDescent="0.25">
      <c r="A83" s="21"/>
      <c r="B83" s="17"/>
      <c r="C83" s="17"/>
      <c r="D83" s="17"/>
      <c r="E83" s="20"/>
      <c r="F83" s="20"/>
      <c r="G83" s="20"/>
      <c r="H83" s="20"/>
      <c r="I83" s="20"/>
      <c r="J83" s="20"/>
      <c r="K83" s="133"/>
      <c r="L83" s="133"/>
      <c r="M83" s="134"/>
      <c r="N83" s="21"/>
      <c r="O83" s="21"/>
      <c r="P83" s="21"/>
      <c r="Q83" s="21"/>
      <c r="R83" s="135"/>
    </row>
    <row r="84" spans="1:18" s="40" customFormat="1" ht="18" x14ac:dyDescent="0.25">
      <c r="A84" s="21"/>
      <c r="B84" s="17"/>
      <c r="C84" s="17"/>
      <c r="D84" s="17"/>
      <c r="E84" s="20"/>
      <c r="F84" s="20"/>
      <c r="G84" s="20"/>
      <c r="H84" s="20"/>
      <c r="I84" s="20"/>
      <c r="J84" s="20"/>
      <c r="K84" s="133"/>
      <c r="L84" s="133"/>
      <c r="M84" s="134"/>
      <c r="N84" s="21"/>
      <c r="O84" s="21"/>
      <c r="P84" s="21"/>
      <c r="Q84" s="21"/>
      <c r="R84" s="135"/>
    </row>
    <row r="85" spans="1:18" s="40" customFormat="1" ht="18" x14ac:dyDescent="0.25">
      <c r="A85" s="21"/>
      <c r="B85" s="17"/>
      <c r="C85" s="17"/>
      <c r="D85" s="17"/>
      <c r="E85" s="20"/>
      <c r="F85" s="20"/>
      <c r="G85" s="20"/>
      <c r="H85" s="20"/>
      <c r="I85" s="20"/>
      <c r="J85" s="20"/>
      <c r="K85" s="133"/>
      <c r="L85" s="133"/>
      <c r="M85" s="134"/>
      <c r="N85" s="21"/>
      <c r="O85" s="21"/>
      <c r="P85" s="21"/>
      <c r="Q85" s="21"/>
      <c r="R85" s="135"/>
    </row>
    <row r="86" spans="1:18" s="40" customFormat="1" ht="18" x14ac:dyDescent="0.25">
      <c r="A86" s="21"/>
      <c r="B86" s="17"/>
      <c r="C86" s="17"/>
      <c r="D86" s="17"/>
      <c r="E86" s="20"/>
      <c r="F86" s="20"/>
      <c r="G86" s="20"/>
      <c r="H86" s="20"/>
      <c r="I86" s="20"/>
      <c r="J86" s="20"/>
      <c r="K86" s="133"/>
      <c r="L86" s="133"/>
      <c r="M86" s="134"/>
      <c r="N86" s="21"/>
      <c r="O86" s="21"/>
      <c r="P86" s="21"/>
      <c r="Q86" s="21"/>
      <c r="R86" s="135"/>
    </row>
    <row r="87" spans="1:18" s="40" customFormat="1" ht="18" x14ac:dyDescent="0.25">
      <c r="A87" s="21"/>
      <c r="B87" s="17"/>
      <c r="C87" s="17"/>
      <c r="D87" s="17"/>
      <c r="E87" s="20"/>
      <c r="F87" s="20"/>
      <c r="G87" s="20"/>
      <c r="H87" s="20"/>
      <c r="I87" s="20"/>
      <c r="J87" s="20"/>
      <c r="K87" s="133"/>
      <c r="L87" s="133"/>
      <c r="M87" s="134"/>
      <c r="N87" s="21"/>
      <c r="O87" s="21"/>
      <c r="P87" s="21"/>
      <c r="Q87" s="21"/>
      <c r="R87" s="135"/>
    </row>
    <row r="88" spans="1:18" s="40" customFormat="1" ht="18" x14ac:dyDescent="0.25">
      <c r="A88" s="21"/>
      <c r="B88" s="17"/>
      <c r="C88" s="17"/>
      <c r="D88" s="17"/>
      <c r="E88" s="20"/>
      <c r="F88" s="20"/>
      <c r="G88" s="20"/>
      <c r="H88" s="20"/>
      <c r="I88" s="20"/>
      <c r="J88" s="20"/>
      <c r="K88" s="133"/>
      <c r="L88" s="133"/>
      <c r="M88" s="134"/>
      <c r="N88" s="21"/>
      <c r="O88" s="21"/>
      <c r="P88" s="21"/>
      <c r="Q88" s="21"/>
      <c r="R88" s="135"/>
    </row>
    <row r="89" spans="1:18" s="40" customFormat="1" ht="18" x14ac:dyDescent="0.25">
      <c r="A89" s="21"/>
      <c r="B89" s="17"/>
      <c r="C89" s="17"/>
      <c r="D89" s="17"/>
      <c r="E89" s="20"/>
      <c r="F89" s="20"/>
      <c r="G89" s="20"/>
      <c r="H89" s="20"/>
      <c r="I89" s="20"/>
      <c r="J89" s="20"/>
      <c r="K89" s="133"/>
      <c r="L89" s="133"/>
      <c r="M89" s="134"/>
      <c r="N89" s="21"/>
      <c r="O89" s="21"/>
      <c r="P89" s="21"/>
      <c r="Q89" s="21"/>
      <c r="R89" s="135"/>
    </row>
    <row r="90" spans="1:18" s="40" customFormat="1" ht="18" x14ac:dyDescent="0.25">
      <c r="A90" s="21"/>
      <c r="B90" s="17"/>
      <c r="C90" s="17"/>
      <c r="D90" s="17"/>
      <c r="E90" s="20"/>
      <c r="F90" s="20"/>
      <c r="G90" s="20"/>
      <c r="H90" s="20"/>
      <c r="I90" s="20"/>
      <c r="J90" s="20"/>
      <c r="K90" s="133"/>
      <c r="L90" s="133"/>
      <c r="M90" s="134"/>
      <c r="N90" s="21"/>
      <c r="O90" s="21"/>
      <c r="P90" s="21"/>
      <c r="Q90" s="21"/>
      <c r="R90" s="135"/>
    </row>
    <row r="91" spans="1:18" s="40" customFormat="1" ht="18" x14ac:dyDescent="0.25">
      <c r="A91" s="21"/>
      <c r="B91" s="17"/>
      <c r="C91" s="17"/>
      <c r="D91" s="17"/>
      <c r="E91" s="20"/>
      <c r="F91" s="20"/>
      <c r="G91" s="20"/>
      <c r="H91" s="20"/>
      <c r="I91" s="20"/>
      <c r="J91" s="20"/>
      <c r="K91" s="133"/>
      <c r="L91" s="133"/>
      <c r="M91" s="134"/>
      <c r="N91" s="21"/>
      <c r="O91" s="21"/>
      <c r="P91" s="21"/>
      <c r="Q91" s="21"/>
      <c r="R91" s="135"/>
    </row>
    <row r="92" spans="1:18" s="40" customFormat="1" ht="18" x14ac:dyDescent="0.25">
      <c r="A92" s="21"/>
      <c r="B92" s="17"/>
      <c r="C92" s="17"/>
      <c r="D92" s="17"/>
      <c r="E92" s="20"/>
      <c r="F92" s="20"/>
      <c r="G92" s="20"/>
      <c r="H92" s="20"/>
      <c r="I92" s="20"/>
      <c r="J92" s="20"/>
      <c r="K92" s="133"/>
      <c r="L92" s="133"/>
      <c r="M92" s="134"/>
      <c r="N92" s="21"/>
      <c r="O92" s="21"/>
      <c r="P92" s="21"/>
      <c r="Q92" s="21"/>
      <c r="R92" s="135"/>
    </row>
    <row r="93" spans="1:18" s="40" customFormat="1" ht="18" x14ac:dyDescent="0.25">
      <c r="A93" s="21"/>
      <c r="B93" s="17"/>
      <c r="C93" s="17"/>
      <c r="D93" s="17"/>
      <c r="E93" s="20"/>
      <c r="F93" s="20"/>
      <c r="G93" s="20"/>
      <c r="H93" s="20"/>
      <c r="I93" s="20"/>
      <c r="J93" s="20"/>
      <c r="K93" s="133"/>
      <c r="L93" s="133"/>
      <c r="M93" s="134"/>
      <c r="N93" s="21"/>
      <c r="O93" s="21"/>
      <c r="P93" s="21"/>
      <c r="Q93" s="21"/>
      <c r="R93" s="135"/>
    </row>
    <row r="94" spans="1:18" s="40" customFormat="1" ht="18" x14ac:dyDescent="0.25">
      <c r="A94" s="21"/>
      <c r="B94" s="17"/>
      <c r="C94" s="17"/>
      <c r="D94" s="17"/>
      <c r="E94" s="20"/>
      <c r="F94" s="20"/>
      <c r="G94" s="20"/>
      <c r="H94" s="20"/>
      <c r="I94" s="20"/>
      <c r="J94" s="20"/>
      <c r="K94" s="133"/>
      <c r="L94" s="133"/>
      <c r="M94" s="134"/>
      <c r="N94" s="21"/>
      <c r="O94" s="21"/>
      <c r="P94" s="21"/>
      <c r="Q94" s="21"/>
      <c r="R94" s="135"/>
    </row>
    <row r="95" spans="1:18" s="40" customFormat="1" ht="18" x14ac:dyDescent="0.25">
      <c r="A95" s="21"/>
      <c r="B95" s="17"/>
      <c r="C95" s="17"/>
      <c r="D95" s="17"/>
      <c r="E95" s="20"/>
      <c r="F95" s="20"/>
      <c r="G95" s="20"/>
      <c r="H95" s="20"/>
      <c r="I95" s="20"/>
      <c r="J95" s="20"/>
      <c r="K95" s="133"/>
      <c r="L95" s="133"/>
      <c r="M95" s="134"/>
      <c r="N95" s="21"/>
      <c r="O95" s="21"/>
      <c r="P95" s="21"/>
      <c r="Q95" s="21"/>
      <c r="R95" s="135"/>
    </row>
    <row r="96" spans="1:18" s="40" customFormat="1" ht="18" x14ac:dyDescent="0.25">
      <c r="A96" s="21"/>
      <c r="B96" s="17"/>
      <c r="C96" s="17"/>
      <c r="D96" s="17"/>
      <c r="E96" s="20"/>
      <c r="F96" s="20"/>
      <c r="G96" s="20"/>
      <c r="H96" s="20"/>
      <c r="I96" s="20"/>
      <c r="J96" s="20"/>
      <c r="K96" s="133"/>
      <c r="L96" s="133"/>
      <c r="M96" s="134"/>
      <c r="N96" s="21"/>
      <c r="O96" s="21"/>
      <c r="P96" s="21"/>
      <c r="Q96" s="21"/>
      <c r="R96" s="135"/>
    </row>
    <row r="97" spans="1:18" s="40" customFormat="1" ht="18" x14ac:dyDescent="0.25">
      <c r="A97" s="21"/>
      <c r="B97" s="17"/>
      <c r="C97" s="17"/>
      <c r="D97" s="17"/>
      <c r="E97" s="20"/>
      <c r="F97" s="20"/>
      <c r="G97" s="20"/>
      <c r="H97" s="20"/>
      <c r="I97" s="20"/>
      <c r="J97" s="20"/>
      <c r="K97" s="133"/>
      <c r="L97" s="133"/>
      <c r="M97" s="134"/>
      <c r="N97" s="21"/>
      <c r="O97" s="21"/>
      <c r="P97" s="21"/>
      <c r="Q97" s="21"/>
      <c r="R97" s="135"/>
    </row>
    <row r="98" spans="1:18" s="40" customFormat="1" ht="18" x14ac:dyDescent="0.25">
      <c r="A98" s="21"/>
      <c r="B98" s="17"/>
      <c r="C98" s="17"/>
      <c r="D98" s="17"/>
      <c r="E98" s="20"/>
      <c r="F98" s="20"/>
      <c r="G98" s="20"/>
      <c r="H98" s="20"/>
      <c r="I98" s="20"/>
      <c r="J98" s="20"/>
      <c r="K98" s="133"/>
      <c r="L98" s="133"/>
      <c r="M98" s="134"/>
      <c r="N98" s="21"/>
      <c r="O98" s="21"/>
      <c r="P98" s="21"/>
      <c r="Q98" s="21"/>
      <c r="R98" s="135"/>
    </row>
    <row r="99" spans="1:18" s="40" customFormat="1" ht="18" x14ac:dyDescent="0.25">
      <c r="A99" s="21"/>
      <c r="B99" s="17"/>
      <c r="C99" s="17"/>
      <c r="D99" s="17"/>
      <c r="E99" s="20"/>
      <c r="F99" s="20"/>
      <c r="G99" s="20"/>
      <c r="H99" s="20"/>
      <c r="I99" s="20"/>
      <c r="J99" s="20"/>
      <c r="K99" s="133"/>
      <c r="L99" s="133"/>
      <c r="M99" s="134"/>
      <c r="N99" s="21"/>
      <c r="O99" s="21"/>
      <c r="P99" s="21"/>
      <c r="Q99" s="21"/>
      <c r="R99" s="135"/>
    </row>
    <row r="100" spans="1:18" s="40" customFormat="1" ht="18" x14ac:dyDescent="0.25">
      <c r="A100" s="21"/>
      <c r="B100" s="17"/>
      <c r="C100" s="17"/>
      <c r="D100" s="17"/>
      <c r="E100" s="20"/>
      <c r="F100" s="20"/>
      <c r="G100" s="20"/>
      <c r="H100" s="20"/>
      <c r="I100" s="20"/>
      <c r="J100" s="20"/>
      <c r="K100" s="133"/>
      <c r="L100" s="133"/>
      <c r="M100" s="134"/>
      <c r="N100" s="21"/>
      <c r="O100" s="21"/>
      <c r="P100" s="21"/>
      <c r="Q100" s="21"/>
      <c r="R100" s="135"/>
    </row>
    <row r="101" spans="1:18" s="40" customFormat="1" ht="18" x14ac:dyDescent="0.25">
      <c r="A101" s="21"/>
      <c r="B101" s="17"/>
      <c r="C101" s="17"/>
      <c r="D101" s="17"/>
      <c r="E101" s="20"/>
      <c r="F101" s="20"/>
      <c r="G101" s="20"/>
      <c r="H101" s="20"/>
      <c r="I101" s="20"/>
      <c r="J101" s="20"/>
      <c r="K101" s="133"/>
      <c r="L101" s="133"/>
      <c r="M101" s="134"/>
      <c r="N101" s="21"/>
      <c r="O101" s="21"/>
      <c r="P101" s="21"/>
      <c r="Q101" s="21"/>
      <c r="R101" s="135"/>
    </row>
    <row r="102" spans="1:18" s="40" customFormat="1" ht="18" x14ac:dyDescent="0.25">
      <c r="A102" s="21"/>
      <c r="B102" s="17"/>
      <c r="C102" s="17"/>
      <c r="D102" s="17"/>
      <c r="E102" s="20"/>
      <c r="F102" s="20"/>
      <c r="G102" s="20"/>
      <c r="H102" s="20"/>
      <c r="I102" s="20"/>
      <c r="J102" s="20"/>
      <c r="K102" s="133"/>
      <c r="L102" s="133"/>
      <c r="M102" s="134"/>
      <c r="N102" s="21"/>
      <c r="O102" s="21"/>
      <c r="P102" s="21"/>
      <c r="Q102" s="21"/>
      <c r="R102" s="135"/>
    </row>
    <row r="103" spans="1:18" s="40" customFormat="1" ht="18" x14ac:dyDescent="0.25">
      <c r="A103" s="21"/>
      <c r="B103" s="17"/>
      <c r="C103" s="17"/>
      <c r="D103" s="17"/>
      <c r="E103" s="20"/>
      <c r="F103" s="20"/>
      <c r="G103" s="20"/>
      <c r="H103" s="20"/>
      <c r="I103" s="20"/>
      <c r="J103" s="20"/>
      <c r="K103" s="133"/>
      <c r="L103" s="133"/>
      <c r="M103" s="134"/>
      <c r="N103" s="21"/>
      <c r="O103" s="21"/>
      <c r="P103" s="21"/>
      <c r="Q103" s="21"/>
      <c r="R103" s="135"/>
    </row>
    <row r="104" spans="1:18" s="40" customFormat="1" ht="18" x14ac:dyDescent="0.25">
      <c r="A104" s="21"/>
      <c r="B104" s="17"/>
      <c r="C104" s="17"/>
      <c r="D104" s="17"/>
      <c r="E104" s="20"/>
      <c r="F104" s="20"/>
      <c r="G104" s="20"/>
      <c r="H104" s="20"/>
      <c r="I104" s="20"/>
      <c r="J104" s="20"/>
      <c r="K104" s="133"/>
      <c r="L104" s="133"/>
      <c r="M104" s="134"/>
      <c r="N104" s="21"/>
      <c r="O104" s="21"/>
      <c r="P104" s="21"/>
      <c r="Q104" s="21"/>
      <c r="R104" s="135"/>
    </row>
    <row r="105" spans="1:18" s="40" customFormat="1" ht="18" x14ac:dyDescent="0.25">
      <c r="A105" s="21"/>
      <c r="B105" s="17"/>
      <c r="C105" s="17"/>
      <c r="D105" s="17"/>
      <c r="E105" s="20"/>
      <c r="F105" s="20"/>
      <c r="G105" s="20"/>
      <c r="H105" s="20"/>
      <c r="I105" s="20"/>
      <c r="J105" s="20"/>
      <c r="K105" s="133"/>
      <c r="L105" s="133"/>
      <c r="M105" s="134"/>
      <c r="N105" s="21"/>
      <c r="O105" s="21"/>
      <c r="P105" s="21"/>
      <c r="Q105" s="21"/>
      <c r="R105" s="135"/>
    </row>
    <row r="106" spans="1:18" s="40" customFormat="1" ht="18" x14ac:dyDescent="0.25">
      <c r="A106" s="21"/>
      <c r="B106" s="17"/>
      <c r="C106" s="17"/>
      <c r="D106" s="17"/>
      <c r="E106" s="20"/>
      <c r="F106" s="20"/>
      <c r="G106" s="20"/>
      <c r="H106" s="20"/>
      <c r="I106" s="20"/>
      <c r="J106" s="20"/>
      <c r="K106" s="133"/>
      <c r="L106" s="133"/>
      <c r="M106" s="134"/>
      <c r="N106" s="21"/>
      <c r="O106" s="21"/>
      <c r="P106" s="21"/>
      <c r="Q106" s="21"/>
      <c r="R106" s="135"/>
    </row>
    <row r="107" spans="1:18" s="40" customFormat="1" ht="18" x14ac:dyDescent="0.25">
      <c r="A107" s="21"/>
      <c r="B107" s="17"/>
      <c r="C107" s="17"/>
      <c r="D107" s="17"/>
      <c r="E107" s="20"/>
      <c r="F107" s="20"/>
      <c r="G107" s="20"/>
      <c r="H107" s="20"/>
      <c r="I107" s="20"/>
      <c r="J107" s="20"/>
      <c r="K107" s="133"/>
      <c r="L107" s="133"/>
      <c r="M107" s="134"/>
      <c r="N107" s="21"/>
      <c r="O107" s="21"/>
      <c r="P107" s="21"/>
      <c r="Q107" s="21"/>
      <c r="R107" s="135"/>
    </row>
    <row r="108" spans="1:18" s="40" customFormat="1" ht="18" x14ac:dyDescent="0.25">
      <c r="A108" s="21"/>
      <c r="B108" s="17"/>
      <c r="C108" s="17"/>
      <c r="D108" s="17"/>
      <c r="E108" s="20"/>
      <c r="F108" s="20"/>
      <c r="G108" s="20"/>
      <c r="H108" s="20"/>
      <c r="I108" s="20"/>
      <c r="J108" s="20"/>
      <c r="K108" s="133"/>
      <c r="L108" s="133"/>
      <c r="M108" s="134"/>
      <c r="N108" s="21"/>
      <c r="O108" s="21"/>
      <c r="P108" s="21"/>
      <c r="Q108" s="21"/>
      <c r="R108" s="135"/>
    </row>
    <row r="109" spans="1:18" s="40" customFormat="1" ht="18" x14ac:dyDescent="0.25">
      <c r="A109" s="21"/>
      <c r="B109" s="17"/>
      <c r="C109" s="17"/>
      <c r="D109" s="17"/>
      <c r="E109" s="20"/>
      <c r="F109" s="20"/>
      <c r="G109" s="20"/>
      <c r="H109" s="20"/>
      <c r="I109" s="20"/>
      <c r="J109" s="20"/>
      <c r="K109" s="133"/>
      <c r="L109" s="133"/>
      <c r="M109" s="134"/>
      <c r="N109" s="21"/>
      <c r="O109" s="21"/>
      <c r="P109" s="21"/>
      <c r="Q109" s="21"/>
      <c r="R109" s="135"/>
    </row>
    <row r="110" spans="1:18" s="40" customFormat="1" ht="18" x14ac:dyDescent="0.25">
      <c r="A110" s="21"/>
      <c r="B110" s="17"/>
      <c r="C110" s="17"/>
      <c r="D110" s="17"/>
      <c r="E110" s="20"/>
      <c r="F110" s="20"/>
      <c r="G110" s="20"/>
      <c r="H110" s="20"/>
      <c r="I110" s="20"/>
      <c r="J110" s="20"/>
      <c r="K110" s="133"/>
      <c r="L110" s="133"/>
      <c r="M110" s="134"/>
      <c r="N110" s="21"/>
      <c r="O110" s="21"/>
      <c r="P110" s="21"/>
      <c r="Q110" s="21"/>
      <c r="R110" s="135"/>
    </row>
    <row r="111" spans="1:18" s="40" customFormat="1" ht="18" x14ac:dyDescent="0.25">
      <c r="A111" s="21"/>
      <c r="B111" s="17"/>
      <c r="C111" s="17"/>
      <c r="D111" s="17"/>
      <c r="E111" s="20"/>
      <c r="F111" s="20"/>
      <c r="G111" s="20"/>
      <c r="H111" s="20"/>
      <c r="I111" s="20"/>
      <c r="J111" s="20"/>
      <c r="K111" s="133"/>
      <c r="L111" s="133"/>
      <c r="M111" s="134"/>
      <c r="N111" s="21"/>
      <c r="O111" s="21"/>
      <c r="P111" s="21"/>
      <c r="Q111" s="21"/>
      <c r="R111" s="135"/>
    </row>
    <row r="112" spans="1:18" s="40" customFormat="1" ht="18" x14ac:dyDescent="0.25">
      <c r="A112" s="21"/>
      <c r="B112" s="17"/>
      <c r="C112" s="17"/>
      <c r="D112" s="17"/>
      <c r="E112" s="20"/>
      <c r="F112" s="20"/>
      <c r="G112" s="20"/>
      <c r="H112" s="20"/>
      <c r="I112" s="20"/>
      <c r="J112" s="20"/>
      <c r="K112" s="133"/>
      <c r="L112" s="133"/>
      <c r="M112" s="134"/>
      <c r="N112" s="21"/>
      <c r="O112" s="21"/>
      <c r="P112" s="21"/>
      <c r="Q112" s="21"/>
      <c r="R112" s="135"/>
    </row>
    <row r="113" spans="1:18" s="40" customFormat="1" ht="18" x14ac:dyDescent="0.25">
      <c r="A113" s="21"/>
      <c r="B113" s="17"/>
      <c r="C113" s="17"/>
      <c r="D113" s="17"/>
      <c r="E113" s="20"/>
      <c r="F113" s="20"/>
      <c r="G113" s="20"/>
      <c r="H113" s="20"/>
      <c r="I113" s="20"/>
      <c r="J113" s="20"/>
      <c r="K113" s="133"/>
      <c r="L113" s="133"/>
      <c r="M113" s="134"/>
      <c r="N113" s="21"/>
      <c r="O113" s="21"/>
      <c r="P113" s="21"/>
      <c r="Q113" s="21"/>
      <c r="R113" s="135"/>
    </row>
    <row r="114" spans="1:18" s="40" customFormat="1" ht="18" x14ac:dyDescent="0.25">
      <c r="A114" s="21"/>
      <c r="B114" s="17"/>
      <c r="C114" s="17"/>
      <c r="D114" s="17"/>
      <c r="E114" s="20"/>
      <c r="F114" s="20"/>
      <c r="G114" s="20"/>
      <c r="H114" s="20"/>
      <c r="I114" s="20"/>
      <c r="J114" s="20"/>
      <c r="K114" s="133"/>
      <c r="L114" s="133"/>
      <c r="M114" s="134"/>
      <c r="N114" s="21"/>
      <c r="O114" s="21"/>
      <c r="P114" s="21"/>
      <c r="Q114" s="21"/>
      <c r="R114" s="135"/>
    </row>
    <row r="115" spans="1:18" s="40" customFormat="1" ht="18" x14ac:dyDescent="0.25">
      <c r="A115" s="21"/>
      <c r="B115" s="17"/>
      <c r="C115" s="17"/>
      <c r="D115" s="17"/>
      <c r="E115" s="20"/>
      <c r="F115" s="20"/>
      <c r="G115" s="20"/>
      <c r="H115" s="20"/>
      <c r="I115" s="20"/>
      <c r="J115" s="20"/>
      <c r="K115" s="133"/>
      <c r="L115" s="133"/>
      <c r="M115" s="134"/>
      <c r="N115" s="21"/>
      <c r="O115" s="21"/>
      <c r="P115" s="21"/>
      <c r="Q115" s="21"/>
      <c r="R115" s="135"/>
    </row>
    <row r="116" spans="1:18" s="40" customFormat="1" ht="18" x14ac:dyDescent="0.25">
      <c r="A116" s="21"/>
      <c r="B116" s="17"/>
      <c r="C116" s="17"/>
      <c r="D116" s="17"/>
      <c r="E116" s="20"/>
      <c r="F116" s="20"/>
      <c r="G116" s="20"/>
      <c r="H116" s="20"/>
      <c r="I116" s="20"/>
      <c r="J116" s="20"/>
      <c r="K116" s="133"/>
      <c r="L116" s="133"/>
      <c r="M116" s="134"/>
      <c r="N116" s="21"/>
      <c r="O116" s="21"/>
      <c r="P116" s="21"/>
      <c r="Q116" s="21"/>
      <c r="R116" s="135"/>
    </row>
    <row r="117" spans="1:18" s="40" customFormat="1" ht="18" x14ac:dyDescent="0.25">
      <c r="A117" s="21"/>
      <c r="B117" s="17"/>
      <c r="C117" s="17"/>
      <c r="D117" s="17"/>
      <c r="E117" s="20"/>
      <c r="F117" s="20"/>
      <c r="G117" s="20"/>
      <c r="H117" s="20"/>
      <c r="I117" s="20"/>
      <c r="J117" s="20"/>
      <c r="K117" s="133"/>
      <c r="L117" s="133"/>
      <c r="M117" s="134"/>
      <c r="N117" s="21"/>
      <c r="O117" s="21"/>
      <c r="P117" s="21"/>
      <c r="Q117" s="21"/>
      <c r="R117" s="135"/>
    </row>
    <row r="118" spans="1:18" s="40" customFormat="1" ht="18" x14ac:dyDescent="0.25">
      <c r="A118" s="21"/>
      <c r="B118" s="17"/>
      <c r="C118" s="17"/>
      <c r="D118" s="17"/>
      <c r="E118" s="20"/>
      <c r="F118" s="20"/>
      <c r="G118" s="20"/>
      <c r="H118" s="20"/>
      <c r="I118" s="20"/>
      <c r="J118" s="20"/>
      <c r="K118" s="133"/>
      <c r="L118" s="133"/>
      <c r="M118" s="134"/>
      <c r="N118" s="21"/>
      <c r="O118" s="21"/>
      <c r="P118" s="21"/>
      <c r="Q118" s="21"/>
      <c r="R118" s="135"/>
    </row>
    <row r="119" spans="1:18" s="40" customFormat="1" ht="18" x14ac:dyDescent="0.25">
      <c r="A119" s="21"/>
      <c r="B119" s="17"/>
      <c r="C119" s="17"/>
      <c r="D119" s="17"/>
      <c r="E119" s="20"/>
      <c r="F119" s="20"/>
      <c r="G119" s="20"/>
      <c r="H119" s="20"/>
      <c r="I119" s="20"/>
      <c r="J119" s="20"/>
      <c r="K119" s="133"/>
      <c r="L119" s="133"/>
      <c r="M119" s="134"/>
      <c r="N119" s="21"/>
      <c r="O119" s="21"/>
      <c r="P119" s="21"/>
      <c r="Q119" s="21"/>
      <c r="R119" s="135"/>
    </row>
    <row r="120" spans="1:18" s="40" customFormat="1" ht="18" x14ac:dyDescent="0.25">
      <c r="A120" s="21"/>
      <c r="B120" s="17"/>
      <c r="C120" s="17"/>
      <c r="D120" s="17"/>
      <c r="E120" s="20"/>
      <c r="F120" s="20"/>
      <c r="G120" s="20"/>
      <c r="H120" s="20"/>
      <c r="I120" s="20"/>
      <c r="J120" s="20"/>
      <c r="K120" s="133"/>
      <c r="L120" s="133"/>
      <c r="M120" s="134"/>
      <c r="N120" s="21"/>
      <c r="O120" s="21"/>
      <c r="P120" s="21"/>
      <c r="Q120" s="21"/>
      <c r="R120" s="135"/>
    </row>
    <row r="121" spans="1:18" s="40" customFormat="1" ht="18" x14ac:dyDescent="0.25">
      <c r="A121" s="21"/>
      <c r="B121" s="17"/>
      <c r="C121" s="17"/>
      <c r="D121" s="17"/>
      <c r="E121" s="20"/>
      <c r="F121" s="20"/>
      <c r="G121" s="20"/>
      <c r="H121" s="20"/>
      <c r="I121" s="20"/>
      <c r="J121" s="20"/>
      <c r="K121" s="133"/>
      <c r="L121" s="133"/>
      <c r="M121" s="134"/>
      <c r="N121" s="21"/>
      <c r="O121" s="21"/>
      <c r="P121" s="21"/>
      <c r="Q121" s="21"/>
      <c r="R121" s="135"/>
    </row>
    <row r="122" spans="1:18" s="40" customFormat="1" ht="18" x14ac:dyDescent="0.25">
      <c r="A122" s="21"/>
      <c r="B122" s="17"/>
      <c r="C122" s="17"/>
      <c r="D122" s="17"/>
      <c r="E122" s="20"/>
      <c r="F122" s="20"/>
      <c r="G122" s="20"/>
      <c r="H122" s="20"/>
      <c r="I122" s="20"/>
      <c r="J122" s="20"/>
      <c r="K122" s="133"/>
      <c r="L122" s="133"/>
      <c r="M122" s="134"/>
      <c r="N122" s="21"/>
      <c r="O122" s="21"/>
      <c r="P122" s="21"/>
      <c r="Q122" s="21"/>
      <c r="R122" s="135"/>
    </row>
    <row r="123" spans="1:18" s="40" customFormat="1" ht="18" x14ac:dyDescent="0.25">
      <c r="A123" s="21"/>
      <c r="B123" s="17"/>
      <c r="C123" s="17"/>
      <c r="D123" s="17"/>
      <c r="E123" s="20"/>
      <c r="F123" s="20"/>
      <c r="G123" s="20"/>
      <c r="H123" s="20"/>
      <c r="I123" s="20"/>
      <c r="J123" s="20"/>
      <c r="K123" s="133"/>
      <c r="L123" s="133"/>
      <c r="M123" s="134"/>
      <c r="N123" s="21"/>
      <c r="O123" s="21"/>
      <c r="P123" s="21"/>
      <c r="Q123" s="21"/>
      <c r="R123" s="135"/>
    </row>
    <row r="124" spans="1:18" s="40" customFormat="1" ht="18" x14ac:dyDescent="0.25">
      <c r="A124" s="21"/>
      <c r="B124" s="17"/>
      <c r="C124" s="17"/>
      <c r="D124" s="17"/>
      <c r="E124" s="20"/>
      <c r="F124" s="20"/>
      <c r="G124" s="20"/>
      <c r="H124" s="20"/>
      <c r="I124" s="20"/>
      <c r="J124" s="20"/>
      <c r="K124" s="133"/>
      <c r="L124" s="133"/>
      <c r="M124" s="134"/>
      <c r="N124" s="21"/>
      <c r="O124" s="21"/>
      <c r="P124" s="21"/>
      <c r="Q124" s="21"/>
      <c r="R124" s="135"/>
    </row>
    <row r="125" spans="1:18" s="40" customFormat="1" ht="18" x14ac:dyDescent="0.25">
      <c r="A125" s="21"/>
      <c r="B125" s="17"/>
      <c r="C125" s="17"/>
      <c r="D125" s="17"/>
      <c r="E125" s="20"/>
      <c r="F125" s="20"/>
      <c r="G125" s="20"/>
      <c r="H125" s="20"/>
      <c r="I125" s="20"/>
      <c r="J125" s="20"/>
      <c r="K125" s="133"/>
      <c r="L125" s="133"/>
      <c r="M125" s="134"/>
      <c r="N125" s="21"/>
      <c r="O125" s="21"/>
      <c r="P125" s="21"/>
      <c r="Q125" s="21"/>
      <c r="R125" s="135"/>
    </row>
    <row r="126" spans="1:18" s="40" customFormat="1" ht="18" x14ac:dyDescent="0.25">
      <c r="A126" s="21"/>
      <c r="B126" s="17"/>
      <c r="C126" s="17"/>
      <c r="D126" s="17"/>
      <c r="E126" s="20"/>
      <c r="F126" s="20"/>
      <c r="G126" s="20"/>
      <c r="H126" s="20"/>
      <c r="I126" s="20"/>
      <c r="J126" s="20"/>
      <c r="K126" s="133"/>
      <c r="L126" s="133"/>
      <c r="M126" s="134"/>
      <c r="N126" s="21"/>
      <c r="O126" s="21"/>
      <c r="P126" s="21"/>
      <c r="Q126" s="21"/>
      <c r="R126" s="135"/>
    </row>
    <row r="127" spans="1:18" s="40" customFormat="1" ht="18" x14ac:dyDescent="0.25">
      <c r="A127" s="21"/>
      <c r="B127" s="17"/>
      <c r="C127" s="17"/>
      <c r="D127" s="17"/>
      <c r="E127" s="20"/>
      <c r="F127" s="20"/>
      <c r="G127" s="20"/>
      <c r="H127" s="20"/>
      <c r="I127" s="20"/>
      <c r="J127" s="20"/>
      <c r="K127" s="133"/>
      <c r="L127" s="133"/>
      <c r="M127" s="134"/>
      <c r="N127" s="21"/>
      <c r="O127" s="21"/>
      <c r="P127" s="21"/>
      <c r="Q127" s="21"/>
      <c r="R127" s="135"/>
    </row>
    <row r="128" spans="1:18" s="40" customFormat="1" ht="18" x14ac:dyDescent="0.25">
      <c r="A128" s="21"/>
      <c r="B128" s="17"/>
      <c r="C128" s="17"/>
      <c r="D128" s="17"/>
      <c r="E128" s="20"/>
      <c r="F128" s="20"/>
      <c r="G128" s="20"/>
      <c r="H128" s="20"/>
      <c r="I128" s="20"/>
      <c r="J128" s="20"/>
      <c r="K128" s="133"/>
      <c r="L128" s="133"/>
      <c r="M128" s="134"/>
      <c r="N128" s="21"/>
      <c r="O128" s="21"/>
      <c r="P128" s="21"/>
      <c r="Q128" s="21"/>
      <c r="R128" s="135"/>
    </row>
    <row r="129" spans="1:18" s="40" customFormat="1" ht="18" x14ac:dyDescent="0.25">
      <c r="A129" s="21"/>
      <c r="B129" s="17"/>
      <c r="C129" s="17"/>
      <c r="D129" s="17"/>
      <c r="E129" s="20"/>
      <c r="F129" s="20"/>
      <c r="G129" s="20"/>
      <c r="H129" s="20"/>
      <c r="I129" s="20"/>
      <c r="J129" s="20"/>
      <c r="K129" s="133"/>
      <c r="L129" s="133"/>
      <c r="M129" s="134"/>
      <c r="N129" s="21"/>
      <c r="O129" s="21"/>
      <c r="P129" s="21"/>
      <c r="Q129" s="21"/>
      <c r="R129" s="135"/>
    </row>
    <row r="130" spans="1:18" s="40" customFormat="1" ht="18" x14ac:dyDescent="0.25">
      <c r="A130" s="21"/>
      <c r="B130" s="17"/>
      <c r="C130" s="17"/>
      <c r="D130" s="17"/>
      <c r="E130" s="20"/>
      <c r="F130" s="20"/>
      <c r="G130" s="20"/>
      <c r="H130" s="20"/>
      <c r="I130" s="20"/>
      <c r="J130" s="20"/>
      <c r="K130" s="133"/>
      <c r="L130" s="133"/>
      <c r="M130" s="134"/>
      <c r="N130" s="21"/>
      <c r="O130" s="21"/>
      <c r="P130" s="21"/>
      <c r="Q130" s="21"/>
      <c r="R130" s="135"/>
    </row>
    <row r="131" spans="1:18" s="40" customFormat="1" ht="18" x14ac:dyDescent="0.25">
      <c r="A131" s="21"/>
      <c r="B131" s="17"/>
      <c r="C131" s="17"/>
      <c r="D131" s="17"/>
      <c r="E131" s="20"/>
      <c r="F131" s="20"/>
      <c r="G131" s="20"/>
      <c r="H131" s="20"/>
      <c r="I131" s="20"/>
      <c r="J131" s="20"/>
      <c r="K131" s="133"/>
      <c r="L131" s="133"/>
      <c r="M131" s="134"/>
      <c r="N131" s="21"/>
      <c r="O131" s="21"/>
      <c r="P131" s="21"/>
      <c r="Q131" s="21"/>
      <c r="R131" s="135"/>
    </row>
    <row r="132" spans="1:18" s="40" customFormat="1" ht="18" x14ac:dyDescent="0.25">
      <c r="A132" s="21"/>
      <c r="B132" s="17"/>
      <c r="C132" s="17"/>
      <c r="D132" s="17"/>
      <c r="E132" s="20"/>
      <c r="F132" s="20"/>
      <c r="G132" s="20"/>
      <c r="H132" s="20"/>
      <c r="I132" s="20"/>
      <c r="J132" s="20"/>
      <c r="K132" s="133"/>
      <c r="L132" s="133"/>
      <c r="M132" s="134"/>
      <c r="N132" s="21"/>
      <c r="O132" s="21"/>
      <c r="P132" s="21"/>
      <c r="Q132" s="21"/>
      <c r="R132" s="135"/>
    </row>
    <row r="133" spans="1:18" s="40" customFormat="1" ht="18" x14ac:dyDescent="0.25">
      <c r="A133" s="21"/>
      <c r="B133" s="17"/>
      <c r="C133" s="17"/>
      <c r="D133" s="17"/>
      <c r="E133" s="20"/>
      <c r="F133" s="20"/>
      <c r="G133" s="20"/>
      <c r="H133" s="20"/>
      <c r="I133" s="20"/>
      <c r="J133" s="20"/>
      <c r="K133" s="133"/>
      <c r="L133" s="133"/>
      <c r="M133" s="134"/>
      <c r="N133" s="21"/>
      <c r="O133" s="21"/>
      <c r="P133" s="21"/>
      <c r="Q133" s="21"/>
      <c r="R133" s="135"/>
    </row>
    <row r="134" spans="1:18" s="40" customFormat="1" ht="18" x14ac:dyDescent="0.25">
      <c r="A134" s="21"/>
      <c r="B134" s="17"/>
      <c r="C134" s="17"/>
      <c r="D134" s="17"/>
      <c r="E134" s="20"/>
      <c r="F134" s="20"/>
      <c r="G134" s="20"/>
      <c r="H134" s="20"/>
      <c r="I134" s="20"/>
      <c r="J134" s="20"/>
      <c r="K134" s="133"/>
      <c r="L134" s="133"/>
      <c r="M134" s="134"/>
      <c r="N134" s="21"/>
      <c r="O134" s="21"/>
      <c r="P134" s="21"/>
      <c r="Q134" s="21"/>
      <c r="R134" s="135"/>
    </row>
    <row r="135" spans="1:18" s="40" customFormat="1" ht="18" x14ac:dyDescent="0.25">
      <c r="A135" s="21"/>
      <c r="B135" s="17"/>
      <c r="C135" s="17"/>
      <c r="D135" s="17"/>
      <c r="E135" s="20"/>
      <c r="F135" s="20"/>
      <c r="G135" s="20"/>
      <c r="H135" s="20"/>
      <c r="I135" s="20"/>
      <c r="J135" s="20"/>
      <c r="K135" s="133"/>
      <c r="L135" s="133"/>
      <c r="M135" s="134"/>
      <c r="N135" s="21"/>
      <c r="O135" s="21"/>
      <c r="P135" s="21"/>
      <c r="Q135" s="21"/>
      <c r="R135" s="135"/>
    </row>
    <row r="136" spans="1:18" s="40" customFormat="1" ht="18" x14ac:dyDescent="0.25">
      <c r="A136" s="21"/>
      <c r="B136" s="17"/>
      <c r="C136" s="17"/>
      <c r="D136" s="17"/>
      <c r="E136" s="20"/>
      <c r="F136" s="20"/>
      <c r="G136" s="20"/>
      <c r="H136" s="20"/>
      <c r="I136" s="20"/>
      <c r="J136" s="20"/>
      <c r="K136" s="133"/>
      <c r="L136" s="133"/>
      <c r="M136" s="134"/>
      <c r="N136" s="21"/>
      <c r="O136" s="21"/>
      <c r="P136" s="21"/>
      <c r="Q136" s="21"/>
      <c r="R136" s="135"/>
    </row>
    <row r="137" spans="1:18" s="40" customFormat="1" ht="18" x14ac:dyDescent="0.25">
      <c r="A137" s="21"/>
      <c r="B137" s="17"/>
      <c r="C137" s="17"/>
      <c r="D137" s="17"/>
      <c r="E137" s="20"/>
      <c r="F137" s="20"/>
      <c r="G137" s="20"/>
      <c r="H137" s="20"/>
      <c r="I137" s="20"/>
      <c r="J137" s="20"/>
      <c r="K137" s="133"/>
      <c r="L137" s="133"/>
      <c r="M137" s="134"/>
      <c r="N137" s="21"/>
      <c r="O137" s="21"/>
      <c r="P137" s="21"/>
      <c r="Q137" s="21"/>
      <c r="R137" s="135"/>
    </row>
    <row r="138" spans="1:18" s="40" customFormat="1" ht="18" x14ac:dyDescent="0.25">
      <c r="A138" s="21"/>
      <c r="B138" s="17"/>
      <c r="C138" s="17"/>
      <c r="D138" s="17"/>
      <c r="E138" s="20"/>
      <c r="F138" s="20"/>
      <c r="G138" s="20"/>
      <c r="H138" s="20"/>
      <c r="I138" s="20"/>
      <c r="J138" s="20"/>
      <c r="K138" s="133"/>
      <c r="L138" s="133"/>
      <c r="M138" s="134"/>
      <c r="N138" s="21"/>
      <c r="O138" s="21"/>
      <c r="P138" s="21"/>
      <c r="Q138" s="21"/>
      <c r="R138" s="135"/>
    </row>
    <row r="139" spans="1:18" s="40" customFormat="1" ht="18" x14ac:dyDescent="0.25">
      <c r="A139" s="21"/>
      <c r="B139" s="17"/>
      <c r="C139" s="17"/>
      <c r="D139" s="17"/>
      <c r="E139" s="20"/>
      <c r="F139" s="20"/>
      <c r="G139" s="20"/>
      <c r="H139" s="20"/>
      <c r="I139" s="20"/>
      <c r="J139" s="20"/>
      <c r="K139" s="133"/>
      <c r="L139" s="133"/>
      <c r="M139" s="134"/>
      <c r="N139" s="21"/>
      <c r="O139" s="21"/>
      <c r="P139" s="21"/>
      <c r="Q139" s="21"/>
      <c r="R139" s="135"/>
    </row>
    <row r="140" spans="1:18" s="40" customFormat="1" ht="18" x14ac:dyDescent="0.25">
      <c r="A140" s="21"/>
      <c r="B140" s="17"/>
      <c r="C140" s="17"/>
      <c r="D140" s="17"/>
      <c r="E140" s="20"/>
      <c r="F140" s="20"/>
      <c r="G140" s="20"/>
      <c r="H140" s="20"/>
      <c r="I140" s="20"/>
      <c r="J140" s="20"/>
      <c r="K140" s="133"/>
      <c r="L140" s="133"/>
      <c r="M140" s="134"/>
      <c r="N140" s="21"/>
      <c r="O140" s="21"/>
      <c r="P140" s="21"/>
      <c r="Q140" s="21"/>
      <c r="R140" s="135"/>
    </row>
    <row r="141" spans="1:18" s="40" customFormat="1" ht="18" x14ac:dyDescent="0.25">
      <c r="A141" s="21"/>
      <c r="B141" s="17"/>
      <c r="C141" s="17"/>
      <c r="D141" s="17"/>
      <c r="E141" s="20"/>
      <c r="F141" s="20"/>
      <c r="G141" s="20"/>
      <c r="H141" s="20"/>
      <c r="I141" s="20"/>
      <c r="J141" s="20"/>
      <c r="K141" s="133"/>
      <c r="L141" s="133"/>
      <c r="M141" s="134"/>
      <c r="N141" s="21"/>
      <c r="O141" s="21"/>
      <c r="P141" s="21"/>
      <c r="Q141" s="21"/>
      <c r="R141" s="135"/>
    </row>
    <row r="142" spans="1:18" s="40" customFormat="1" ht="18" x14ac:dyDescent="0.25">
      <c r="A142" s="21"/>
      <c r="B142" s="17"/>
      <c r="C142" s="17"/>
      <c r="D142" s="17"/>
      <c r="E142" s="20"/>
      <c r="F142" s="20"/>
      <c r="G142" s="20"/>
      <c r="H142" s="20"/>
      <c r="I142" s="20"/>
      <c r="J142" s="20"/>
      <c r="K142" s="133"/>
      <c r="L142" s="133"/>
      <c r="M142" s="134"/>
      <c r="N142" s="21"/>
      <c r="O142" s="21"/>
      <c r="P142" s="21"/>
      <c r="Q142" s="21"/>
      <c r="R142" s="135"/>
    </row>
    <row r="143" spans="1:18" s="40" customFormat="1" ht="18" x14ac:dyDescent="0.25">
      <c r="A143" s="21"/>
      <c r="B143" s="17"/>
      <c r="C143" s="17"/>
      <c r="D143" s="17"/>
      <c r="E143" s="20"/>
      <c r="F143" s="20"/>
      <c r="G143" s="20"/>
      <c r="H143" s="20"/>
      <c r="I143" s="20"/>
      <c r="J143" s="20"/>
      <c r="K143" s="133"/>
      <c r="L143" s="133"/>
      <c r="M143" s="134"/>
      <c r="N143" s="21"/>
      <c r="O143" s="21"/>
      <c r="P143" s="21"/>
      <c r="Q143" s="21"/>
      <c r="R143" s="135"/>
    </row>
    <row r="144" spans="1:18" s="40" customFormat="1" ht="18" x14ac:dyDescent="0.25">
      <c r="A144" s="21"/>
      <c r="B144" s="17"/>
      <c r="C144" s="17"/>
      <c r="D144" s="17"/>
      <c r="E144" s="20"/>
      <c r="F144" s="20"/>
      <c r="G144" s="20"/>
      <c r="H144" s="20"/>
      <c r="I144" s="20"/>
      <c r="J144" s="20"/>
      <c r="K144" s="133"/>
      <c r="L144" s="133"/>
      <c r="M144" s="134"/>
      <c r="N144" s="21"/>
      <c r="O144" s="21"/>
      <c r="P144" s="21"/>
      <c r="Q144" s="21"/>
      <c r="R144" s="135"/>
    </row>
    <row r="145" spans="1:18" s="40" customFormat="1" ht="18" x14ac:dyDescent="0.25">
      <c r="A145" s="21"/>
      <c r="B145" s="17"/>
      <c r="C145" s="17"/>
      <c r="D145" s="17"/>
      <c r="E145" s="20"/>
      <c r="F145" s="20"/>
      <c r="G145" s="20"/>
      <c r="H145" s="20"/>
      <c r="I145" s="20"/>
      <c r="J145" s="20"/>
      <c r="K145" s="133"/>
      <c r="L145" s="133"/>
      <c r="M145" s="134"/>
      <c r="N145" s="21"/>
      <c r="O145" s="21"/>
      <c r="P145" s="21"/>
      <c r="Q145" s="21"/>
      <c r="R145" s="135"/>
    </row>
    <row r="146" spans="1:18" s="40" customFormat="1" ht="18" x14ac:dyDescent="0.25">
      <c r="A146" s="21"/>
      <c r="B146" s="17"/>
      <c r="C146" s="17"/>
      <c r="D146" s="17"/>
      <c r="E146" s="20"/>
      <c r="F146" s="20"/>
      <c r="G146" s="20"/>
      <c r="H146" s="20"/>
      <c r="I146" s="20"/>
      <c r="J146" s="20"/>
      <c r="K146" s="133"/>
      <c r="L146" s="133"/>
      <c r="M146" s="134"/>
      <c r="N146" s="21"/>
      <c r="O146" s="21"/>
      <c r="P146" s="21"/>
      <c r="Q146" s="21"/>
      <c r="R146" s="135"/>
    </row>
    <row r="147" spans="1:18" s="40" customFormat="1" ht="18" x14ac:dyDescent="0.25">
      <c r="A147" s="21"/>
      <c r="B147" s="17"/>
      <c r="C147" s="17"/>
      <c r="D147" s="17"/>
      <c r="E147" s="20"/>
      <c r="F147" s="20"/>
      <c r="G147" s="20"/>
      <c r="H147" s="20"/>
      <c r="I147" s="20"/>
      <c r="J147" s="20"/>
      <c r="K147" s="133"/>
      <c r="L147" s="133"/>
      <c r="M147" s="134"/>
      <c r="N147" s="21"/>
      <c r="O147" s="21"/>
      <c r="P147" s="21"/>
      <c r="Q147" s="21"/>
      <c r="R147" s="135"/>
    </row>
    <row r="148" spans="1:18" s="40" customFormat="1" ht="18" x14ac:dyDescent="0.25">
      <c r="A148" s="21"/>
      <c r="B148" s="17"/>
      <c r="C148" s="17"/>
      <c r="D148" s="17"/>
      <c r="E148" s="20"/>
      <c r="F148" s="20"/>
      <c r="G148" s="20"/>
      <c r="H148" s="20"/>
      <c r="I148" s="20"/>
      <c r="J148" s="20"/>
      <c r="K148" s="133"/>
      <c r="L148" s="133"/>
      <c r="M148" s="134"/>
      <c r="N148" s="21"/>
      <c r="O148" s="21"/>
      <c r="P148" s="21"/>
      <c r="Q148" s="21"/>
      <c r="R148" s="135"/>
    </row>
    <row r="149" spans="1:18" s="40" customFormat="1" ht="18" x14ac:dyDescent="0.25">
      <c r="A149" s="21"/>
      <c r="B149" s="17"/>
      <c r="C149" s="17"/>
      <c r="D149" s="17"/>
      <c r="E149" s="20"/>
      <c r="F149" s="20"/>
      <c r="G149" s="20"/>
      <c r="H149" s="20"/>
      <c r="I149" s="20"/>
      <c r="J149" s="20"/>
      <c r="K149" s="133"/>
      <c r="L149" s="133"/>
      <c r="M149" s="134"/>
      <c r="N149" s="21"/>
      <c r="O149" s="21"/>
      <c r="P149" s="21"/>
      <c r="Q149" s="21"/>
      <c r="R149" s="135"/>
    </row>
    <row r="150" spans="1:18" s="40" customFormat="1" ht="18" x14ac:dyDescent="0.25">
      <c r="A150" s="21"/>
      <c r="B150" s="17"/>
      <c r="C150" s="17"/>
      <c r="D150" s="17"/>
      <c r="E150" s="20"/>
      <c r="F150" s="20"/>
      <c r="G150" s="20"/>
      <c r="H150" s="20"/>
      <c r="I150" s="20"/>
      <c r="J150" s="20"/>
      <c r="K150" s="133"/>
      <c r="L150" s="133"/>
      <c r="M150" s="134"/>
      <c r="N150" s="21"/>
      <c r="O150" s="21"/>
      <c r="P150" s="21"/>
      <c r="Q150" s="21"/>
      <c r="R150" s="135"/>
    </row>
    <row r="151" spans="1:18" s="40" customFormat="1" ht="18" x14ac:dyDescent="0.25">
      <c r="A151" s="21"/>
      <c r="B151" s="17"/>
      <c r="C151" s="17"/>
      <c r="D151" s="17"/>
      <c r="E151" s="20"/>
      <c r="F151" s="20"/>
      <c r="G151" s="20"/>
      <c r="H151" s="20"/>
      <c r="I151" s="20"/>
      <c r="J151" s="20"/>
      <c r="K151" s="133"/>
      <c r="L151" s="133"/>
      <c r="M151" s="134"/>
      <c r="N151" s="21"/>
      <c r="O151" s="21"/>
      <c r="P151" s="21"/>
      <c r="Q151" s="21"/>
      <c r="R151" s="135"/>
    </row>
    <row r="152" spans="1:18" s="40" customFormat="1" ht="18" x14ac:dyDescent="0.25">
      <c r="A152" s="21"/>
      <c r="B152" s="17"/>
      <c r="C152" s="17"/>
      <c r="D152" s="17"/>
      <c r="E152" s="20"/>
      <c r="F152" s="20"/>
      <c r="G152" s="20"/>
      <c r="H152" s="20"/>
      <c r="I152" s="20"/>
      <c r="J152" s="20"/>
      <c r="K152" s="133"/>
      <c r="L152" s="133"/>
      <c r="M152" s="134"/>
      <c r="N152" s="21"/>
      <c r="O152" s="21"/>
      <c r="P152" s="21"/>
      <c r="Q152" s="21"/>
      <c r="R152" s="135"/>
    </row>
    <row r="153" spans="1:18" s="40" customFormat="1" ht="18" x14ac:dyDescent="0.25">
      <c r="A153" s="21"/>
      <c r="B153" s="17"/>
      <c r="C153" s="17"/>
      <c r="D153" s="17"/>
      <c r="E153" s="20"/>
      <c r="F153" s="20"/>
      <c r="G153" s="20"/>
      <c r="H153" s="20"/>
      <c r="I153" s="20"/>
      <c r="J153" s="20"/>
      <c r="K153" s="133"/>
      <c r="L153" s="133"/>
      <c r="M153" s="134"/>
      <c r="N153" s="21"/>
      <c r="O153" s="21"/>
      <c r="P153" s="21"/>
      <c r="Q153" s="21"/>
      <c r="R153" s="135"/>
    </row>
    <row r="154" spans="1:18" s="40" customFormat="1" ht="18" x14ac:dyDescent="0.25">
      <c r="A154" s="21"/>
      <c r="B154" s="17"/>
      <c r="C154" s="17"/>
      <c r="D154" s="17"/>
      <c r="E154" s="20"/>
      <c r="F154" s="20"/>
      <c r="G154" s="20"/>
      <c r="H154" s="20"/>
      <c r="I154" s="20"/>
      <c r="J154" s="20"/>
      <c r="K154" s="133"/>
      <c r="L154" s="133"/>
      <c r="M154" s="134"/>
      <c r="N154" s="21"/>
      <c r="O154" s="21"/>
      <c r="P154" s="21"/>
      <c r="Q154" s="21"/>
      <c r="R154" s="135"/>
    </row>
    <row r="155" spans="1:18" s="40" customFormat="1" ht="18" x14ac:dyDescent="0.25">
      <c r="A155" s="21"/>
      <c r="B155" s="17"/>
      <c r="C155" s="17"/>
      <c r="D155" s="17"/>
      <c r="E155" s="20"/>
      <c r="F155" s="20"/>
      <c r="G155" s="20"/>
      <c r="H155" s="20"/>
      <c r="I155" s="20"/>
      <c r="J155" s="20"/>
      <c r="K155" s="133"/>
      <c r="L155" s="133"/>
      <c r="M155" s="134"/>
      <c r="N155" s="21"/>
      <c r="O155" s="21"/>
      <c r="P155" s="21"/>
      <c r="Q155" s="21"/>
      <c r="R155" s="135"/>
    </row>
    <row r="156" spans="1:18" s="40" customFormat="1" ht="18" x14ac:dyDescent="0.25">
      <c r="A156" s="21"/>
      <c r="B156" s="17"/>
      <c r="C156" s="17"/>
      <c r="D156" s="17"/>
      <c r="E156" s="20"/>
      <c r="F156" s="20"/>
      <c r="G156" s="20"/>
      <c r="H156" s="20"/>
      <c r="I156" s="20"/>
      <c r="J156" s="20"/>
      <c r="K156" s="133"/>
      <c r="L156" s="133"/>
      <c r="M156" s="134"/>
      <c r="N156" s="21"/>
      <c r="O156" s="21"/>
      <c r="P156" s="21"/>
      <c r="Q156" s="21"/>
      <c r="R156" s="135"/>
    </row>
    <row r="157" spans="1:18" s="40" customFormat="1" ht="18" x14ac:dyDescent="0.25">
      <c r="A157" s="21"/>
      <c r="B157" s="17"/>
      <c r="C157" s="17"/>
      <c r="D157" s="17"/>
      <c r="E157" s="20"/>
      <c r="F157" s="20"/>
      <c r="G157" s="20"/>
      <c r="H157" s="20"/>
      <c r="I157" s="20"/>
      <c r="J157" s="20"/>
      <c r="K157" s="133"/>
      <c r="L157" s="133"/>
      <c r="M157" s="134"/>
      <c r="N157" s="21"/>
      <c r="O157" s="21"/>
      <c r="P157" s="21"/>
      <c r="Q157" s="21"/>
      <c r="R157" s="135"/>
    </row>
    <row r="158" spans="1:18" s="40" customFormat="1" ht="18" x14ac:dyDescent="0.25">
      <c r="A158" s="21"/>
      <c r="B158" s="17"/>
      <c r="C158" s="17"/>
      <c r="D158" s="17"/>
      <c r="E158" s="20"/>
      <c r="F158" s="20"/>
      <c r="G158" s="20"/>
      <c r="H158" s="20"/>
      <c r="I158" s="20"/>
      <c r="J158" s="20"/>
      <c r="K158" s="133"/>
      <c r="L158" s="133"/>
      <c r="M158" s="134"/>
      <c r="N158" s="21"/>
      <c r="O158" s="21"/>
      <c r="P158" s="21"/>
      <c r="Q158" s="21"/>
      <c r="R158" s="135"/>
    </row>
    <row r="159" spans="1:18" s="40" customFormat="1" ht="18" x14ac:dyDescent="0.25">
      <c r="A159" s="21"/>
      <c r="B159" s="17"/>
      <c r="C159" s="17"/>
      <c r="D159" s="17"/>
      <c r="E159" s="20"/>
      <c r="F159" s="20"/>
      <c r="G159" s="20"/>
      <c r="H159" s="20"/>
      <c r="I159" s="20"/>
      <c r="J159" s="20"/>
      <c r="K159" s="133"/>
      <c r="L159" s="133"/>
      <c r="M159" s="134"/>
      <c r="N159" s="21"/>
      <c r="O159" s="21"/>
      <c r="P159" s="21"/>
      <c r="Q159" s="21"/>
      <c r="R159" s="135"/>
    </row>
    <row r="160" spans="1:18" s="40" customFormat="1" ht="18" x14ac:dyDescent="0.25">
      <c r="A160" s="21"/>
      <c r="B160" s="17"/>
      <c r="C160" s="17"/>
      <c r="D160" s="17"/>
      <c r="E160" s="20"/>
      <c r="F160" s="20"/>
      <c r="G160" s="20"/>
      <c r="H160" s="20"/>
      <c r="I160" s="20"/>
      <c r="J160" s="20"/>
      <c r="K160" s="133"/>
      <c r="L160" s="133"/>
      <c r="M160" s="134"/>
      <c r="N160" s="21"/>
      <c r="O160" s="21"/>
      <c r="P160" s="21"/>
      <c r="Q160" s="21"/>
      <c r="R160" s="135"/>
    </row>
    <row r="161" spans="1:18" s="40" customFormat="1" ht="18" x14ac:dyDescent="0.25">
      <c r="A161" s="21"/>
      <c r="B161" s="17"/>
      <c r="C161" s="17"/>
      <c r="D161" s="17"/>
      <c r="E161" s="20"/>
      <c r="F161" s="20"/>
      <c r="G161" s="20"/>
      <c r="H161" s="20"/>
      <c r="I161" s="20"/>
      <c r="J161" s="20"/>
      <c r="K161" s="133"/>
      <c r="L161" s="133"/>
      <c r="M161" s="134"/>
      <c r="N161" s="21"/>
      <c r="O161" s="21"/>
      <c r="P161" s="21"/>
      <c r="Q161" s="21"/>
      <c r="R161" s="135"/>
    </row>
    <row r="162" spans="1:18" s="40" customFormat="1" ht="18" x14ac:dyDescent="0.25">
      <c r="A162" s="21"/>
      <c r="B162" s="17"/>
      <c r="C162" s="17"/>
      <c r="D162" s="17"/>
      <c r="E162" s="20"/>
      <c r="F162" s="20"/>
      <c r="G162" s="20"/>
      <c r="H162" s="20"/>
      <c r="I162" s="20"/>
      <c r="J162" s="20"/>
      <c r="K162" s="133"/>
      <c r="L162" s="133"/>
      <c r="M162" s="134"/>
      <c r="N162" s="21"/>
      <c r="O162" s="21"/>
      <c r="P162" s="21"/>
      <c r="Q162" s="21"/>
      <c r="R162" s="135"/>
    </row>
    <row r="163" spans="1:18" s="40" customFormat="1" ht="18" x14ac:dyDescent="0.25">
      <c r="A163" s="21"/>
      <c r="B163" s="17"/>
      <c r="C163" s="17"/>
      <c r="D163" s="17"/>
      <c r="E163" s="20"/>
      <c r="F163" s="20"/>
      <c r="G163" s="20"/>
      <c r="H163" s="20"/>
      <c r="I163" s="20"/>
      <c r="J163" s="20"/>
      <c r="K163" s="133"/>
      <c r="L163" s="133"/>
      <c r="M163" s="134"/>
      <c r="N163" s="21"/>
      <c r="O163" s="21"/>
      <c r="P163" s="21"/>
      <c r="Q163" s="21"/>
      <c r="R163" s="135"/>
    </row>
    <row r="164" spans="1:18" s="40" customFormat="1" ht="18" x14ac:dyDescent="0.25">
      <c r="A164" s="21"/>
      <c r="B164" s="17"/>
      <c r="C164" s="17"/>
      <c r="D164" s="17"/>
      <c r="E164" s="20"/>
      <c r="F164" s="20"/>
      <c r="G164" s="20"/>
      <c r="H164" s="20"/>
      <c r="I164" s="20"/>
      <c r="J164" s="20"/>
      <c r="K164" s="133"/>
      <c r="L164" s="133"/>
      <c r="M164" s="134"/>
      <c r="N164" s="21"/>
      <c r="O164" s="21"/>
      <c r="P164" s="21"/>
      <c r="Q164" s="21"/>
      <c r="R164" s="135"/>
    </row>
    <row r="165" spans="1:18" s="40" customFormat="1" ht="18" x14ac:dyDescent="0.25">
      <c r="A165" s="21"/>
      <c r="B165" s="17"/>
      <c r="C165" s="17"/>
      <c r="D165" s="17"/>
      <c r="E165" s="20"/>
      <c r="F165" s="20"/>
      <c r="G165" s="20"/>
      <c r="H165" s="20"/>
      <c r="I165" s="20"/>
      <c r="J165" s="20"/>
      <c r="K165" s="133"/>
      <c r="L165" s="133"/>
      <c r="M165" s="134"/>
      <c r="N165" s="21"/>
      <c r="O165" s="21"/>
      <c r="P165" s="21"/>
      <c r="Q165" s="21"/>
      <c r="R165" s="135"/>
    </row>
    <row r="166" spans="1:18" s="40" customFormat="1" ht="18" x14ac:dyDescent="0.25">
      <c r="A166" s="21"/>
      <c r="B166" s="17"/>
      <c r="C166" s="17"/>
      <c r="D166" s="17"/>
      <c r="E166" s="20"/>
      <c r="F166" s="20"/>
      <c r="G166" s="20"/>
      <c r="H166" s="20"/>
      <c r="I166" s="20"/>
      <c r="J166" s="20"/>
      <c r="K166" s="133"/>
      <c r="L166" s="133"/>
      <c r="M166" s="134"/>
      <c r="N166" s="21"/>
      <c r="O166" s="21"/>
      <c r="P166" s="21"/>
      <c r="Q166" s="21"/>
      <c r="R166" s="135"/>
    </row>
  </sheetData>
  <mergeCells count="6">
    <mergeCell ref="A1:C1"/>
    <mergeCell ref="D1:I1"/>
    <mergeCell ref="N1:P2"/>
    <mergeCell ref="Q1:R2"/>
    <mergeCell ref="A2:C2"/>
    <mergeCell ref="D2:I2"/>
  </mergeCells>
  <printOptions horizontalCentered="1"/>
  <pageMargins left="0.19685039370078738" right="0.19685039370078738" top="0.19685039370078738" bottom="0.19685039370078738" header="0.11811023622047243" footer="0.11811023622047243"/>
  <pageSetup paperSize="3" scale="86" firstPageNumber="0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MATERIAL SUMMARY</vt:lpstr>
      <vt:lpstr>Sheet Metal Std</vt:lpstr>
      <vt:lpstr>Cumulative BOM</vt:lpstr>
      <vt:lpstr>Production BOM</vt:lpstr>
      <vt:lpstr>InterlockingPanels</vt:lpstr>
      <vt:lpstr>MakeUpPanels</vt:lpstr>
      <vt:lpstr>LinerPanels</vt:lpstr>
      <vt:lpstr>HoldOutPanels</vt:lpstr>
      <vt:lpstr>FLOOR Z &amp;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Harihara Sudhan</cp:lastModifiedBy>
  <cp:revision>14</cp:revision>
  <cp:lastPrinted>2024-06-25T11:48:30Z</cp:lastPrinted>
  <dcterms:created xsi:type="dcterms:W3CDTF">2006-09-16T00:00:00Z</dcterms:created>
  <dcterms:modified xsi:type="dcterms:W3CDTF">2024-06-25T11:48:39Z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