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AIN-2\Dropbox\FBD\IMP E-Mails and Information\STANDARDS\FORMATS\Sheet metal BOM\WIP\"/>
    </mc:Choice>
  </mc:AlternateContent>
  <xr:revisionPtr revIDLastSave="0" documentId="13_ncr:1_{497B2655-211D-4B01-B6B8-748552641FCE}" xr6:coauthVersionLast="47" xr6:coauthVersionMax="47" xr10:uidLastSave="{00000000-0000-0000-0000-000000000000}"/>
  <bookViews>
    <workbookView xWindow="-108" yWindow="-108" windowWidth="23256" windowHeight="12456" tabRatio="822" firstSheet="2" activeTab="6" xr2:uid="{00000000-000D-0000-FFFF-FFFF00000000}"/>
  </bookViews>
  <sheets>
    <sheet name="RAW MATERIAL SUMMARY" sheetId="1" r:id="rId1"/>
    <sheet name="Sheet Metal Std" sheetId="2" r:id="rId2"/>
    <sheet name="Cumulative BOM" sheetId="3" r:id="rId3"/>
    <sheet name="Production BOM" sheetId="9" r:id="rId4"/>
    <sheet name="InterlockingPanels" sheetId="4" r:id="rId5"/>
    <sheet name="MakeUpPanels" sheetId="5" r:id="rId6"/>
    <sheet name="LinerPanels" sheetId="6" r:id="rId7"/>
    <sheet name="HoldOutPanels" sheetId="7" r:id="rId8"/>
    <sheet name="Z&amp;C" sheetId="10" r:id="rId9"/>
  </sheets>
  <definedNames>
    <definedName name="_xlnm._FilterDatabase" localSheetId="1" hidden="1">'Sheet Metal Std'!$A$1:$K$96</definedName>
  </definedNames>
  <calcPr calcId="191029"/>
  <pivotCaches>
    <pivotCache cacheId="0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95" i="3" l="1"/>
  <c r="T195" i="3"/>
  <c r="U195" i="3" s="1"/>
  <c r="S195" i="3"/>
  <c r="W194" i="3"/>
  <c r="X194" i="3" s="1"/>
  <c r="V194" i="3"/>
  <c r="T194" i="3"/>
  <c r="U194" i="3" s="1"/>
  <c r="S194" i="3"/>
  <c r="V193" i="3"/>
  <c r="U193" i="3"/>
  <c r="T193" i="3"/>
  <c r="S193" i="3"/>
  <c r="V192" i="3"/>
  <c r="T192" i="3"/>
  <c r="W192" i="3" s="1"/>
  <c r="X192" i="3" s="1"/>
  <c r="S192" i="3"/>
  <c r="V191" i="3"/>
  <c r="T191" i="3"/>
  <c r="U191" i="3" s="1"/>
  <c r="S191" i="3"/>
  <c r="W190" i="3"/>
  <c r="X190" i="3" s="1"/>
  <c r="V190" i="3"/>
  <c r="T190" i="3"/>
  <c r="U190" i="3" s="1"/>
  <c r="S190" i="3"/>
  <c r="Y190" i="3" s="1"/>
  <c r="V189" i="3"/>
  <c r="T189" i="3"/>
  <c r="U189" i="3" s="1"/>
  <c r="S189" i="3"/>
  <c r="W188" i="3"/>
  <c r="X188" i="3" s="1"/>
  <c r="V188" i="3"/>
  <c r="T188" i="3"/>
  <c r="U188" i="3" s="1"/>
  <c r="S188" i="3"/>
  <c r="Y188" i="3" s="1"/>
  <c r="W187" i="3"/>
  <c r="X187" i="3" s="1"/>
  <c r="V187" i="3"/>
  <c r="T187" i="3"/>
  <c r="U187" i="3" s="1"/>
  <c r="S187" i="3"/>
  <c r="Y187" i="3" s="1"/>
  <c r="V186" i="3"/>
  <c r="T186" i="3"/>
  <c r="U186" i="3" s="1"/>
  <c r="S186" i="3"/>
  <c r="V185" i="3"/>
  <c r="T185" i="3"/>
  <c r="U185" i="3" s="1"/>
  <c r="S185" i="3"/>
  <c r="W184" i="3"/>
  <c r="X184" i="3" s="1"/>
  <c r="V184" i="3"/>
  <c r="T184" i="3"/>
  <c r="U184" i="3" s="1"/>
  <c r="S184" i="3"/>
  <c r="Y184" i="3" s="1"/>
  <c r="V183" i="3"/>
  <c r="T183" i="3"/>
  <c r="U183" i="3" s="1"/>
  <c r="S183" i="3"/>
  <c r="V182" i="3"/>
  <c r="T182" i="3"/>
  <c r="U182" i="3" s="1"/>
  <c r="S182" i="3"/>
  <c r="V181" i="3"/>
  <c r="T181" i="3"/>
  <c r="U181" i="3" s="1"/>
  <c r="S181" i="3"/>
  <c r="W180" i="3"/>
  <c r="X180" i="3" s="1"/>
  <c r="V180" i="3"/>
  <c r="T180" i="3"/>
  <c r="U180" i="3" s="1"/>
  <c r="S180" i="3"/>
  <c r="Y180" i="3" s="1"/>
  <c r="W179" i="3"/>
  <c r="X179" i="3" s="1"/>
  <c r="V179" i="3"/>
  <c r="T179" i="3"/>
  <c r="U179" i="3" s="1"/>
  <c r="S179" i="3"/>
  <c r="Y179" i="3" s="1"/>
  <c r="V177" i="3"/>
  <c r="T177" i="3"/>
  <c r="W177" i="3" s="1"/>
  <c r="X177" i="3" s="1"/>
  <c r="S177" i="3"/>
  <c r="V176" i="3"/>
  <c r="T176" i="3"/>
  <c r="U176" i="3" s="1"/>
  <c r="S176" i="3"/>
  <c r="V174" i="3"/>
  <c r="T174" i="3"/>
  <c r="U174" i="3" s="1"/>
  <c r="S174" i="3"/>
  <c r="V173" i="3"/>
  <c r="T173" i="3"/>
  <c r="S173" i="3"/>
  <c r="W173" i="3" s="1"/>
  <c r="X173" i="3" s="1"/>
  <c r="W172" i="3"/>
  <c r="X172" i="3" s="1"/>
  <c r="V172" i="3"/>
  <c r="T172" i="3"/>
  <c r="U172" i="3" s="1"/>
  <c r="S172" i="3"/>
  <c r="Y172" i="3" s="1"/>
  <c r="W171" i="3"/>
  <c r="X171" i="3" s="1"/>
  <c r="V171" i="3"/>
  <c r="T171" i="3"/>
  <c r="U171" i="3" s="1"/>
  <c r="S171" i="3"/>
  <c r="Y171" i="3" s="1"/>
  <c r="V170" i="3"/>
  <c r="U170" i="3"/>
  <c r="T170" i="3"/>
  <c r="S170" i="3"/>
  <c r="V169" i="3"/>
  <c r="U169" i="3"/>
  <c r="T169" i="3"/>
  <c r="S169" i="3"/>
  <c r="V168" i="3"/>
  <c r="T168" i="3"/>
  <c r="U168" i="3" s="1"/>
  <c r="S168" i="3"/>
  <c r="V167" i="3"/>
  <c r="T167" i="3"/>
  <c r="W167" i="3" s="1"/>
  <c r="X167" i="3" s="1"/>
  <c r="S167" i="3"/>
  <c r="W166" i="3"/>
  <c r="X166" i="3" s="1"/>
  <c r="V166" i="3"/>
  <c r="U166" i="3"/>
  <c r="T166" i="3"/>
  <c r="S166" i="3"/>
  <c r="Y166" i="3" s="1"/>
  <c r="V165" i="3"/>
  <c r="T165" i="3"/>
  <c r="U165" i="3" s="1"/>
  <c r="S165" i="3"/>
  <c r="V164" i="3"/>
  <c r="T164" i="3"/>
  <c r="U164" i="3" s="1"/>
  <c r="S164" i="3"/>
  <c r="V163" i="3"/>
  <c r="T163" i="3"/>
  <c r="W163" i="3" s="1"/>
  <c r="X163" i="3" s="1"/>
  <c r="S163" i="3"/>
  <c r="W161" i="3"/>
  <c r="X161" i="3" s="1"/>
  <c r="V161" i="3"/>
  <c r="U161" i="3"/>
  <c r="T161" i="3"/>
  <c r="S161" i="3"/>
  <c r="Y161" i="3" s="1"/>
  <c r="V160" i="3"/>
  <c r="T160" i="3"/>
  <c r="U160" i="3" s="1"/>
  <c r="S160" i="3"/>
  <c r="W159" i="3"/>
  <c r="X159" i="3" s="1"/>
  <c r="V159" i="3"/>
  <c r="T159" i="3"/>
  <c r="U159" i="3" s="1"/>
  <c r="S159" i="3"/>
  <c r="Y159" i="3" s="1"/>
  <c r="V157" i="3"/>
  <c r="T157" i="3"/>
  <c r="U157" i="3" s="1"/>
  <c r="S157" i="3"/>
  <c r="V156" i="3"/>
  <c r="T156" i="3"/>
  <c r="U156" i="3" s="1"/>
  <c r="S156" i="3"/>
  <c r="W155" i="3"/>
  <c r="X155" i="3" s="1"/>
  <c r="V155" i="3"/>
  <c r="T155" i="3"/>
  <c r="U155" i="3" s="1"/>
  <c r="S155" i="3"/>
  <c r="Y155" i="3" s="1"/>
  <c r="W154" i="3"/>
  <c r="X154" i="3" s="1"/>
  <c r="V154" i="3"/>
  <c r="T154" i="3"/>
  <c r="U154" i="3" s="1"/>
  <c r="S154" i="3"/>
  <c r="Y154" i="3" s="1"/>
  <c r="V153" i="3"/>
  <c r="T153" i="3"/>
  <c r="U153" i="3" s="1"/>
  <c r="S153" i="3"/>
  <c r="V152" i="3"/>
  <c r="T152" i="3"/>
  <c r="W152" i="3" s="1"/>
  <c r="X152" i="3" s="1"/>
  <c r="S152" i="3"/>
  <c r="Y152" i="3" s="1"/>
  <c r="W151" i="3"/>
  <c r="X151" i="3" s="1"/>
  <c r="V151" i="3"/>
  <c r="U151" i="3"/>
  <c r="T151" i="3"/>
  <c r="S151" i="3"/>
  <c r="Y151" i="3" s="1"/>
  <c r="W150" i="3"/>
  <c r="X150" i="3" s="1"/>
  <c r="V150" i="3"/>
  <c r="T150" i="3"/>
  <c r="U150" i="3" s="1"/>
  <c r="S150" i="3"/>
  <c r="Y150" i="3" s="1"/>
  <c r="W149" i="3"/>
  <c r="X149" i="3" s="1"/>
  <c r="V149" i="3"/>
  <c r="T149" i="3"/>
  <c r="U149" i="3" s="1"/>
  <c r="S149" i="3"/>
  <c r="Y149" i="3" s="1"/>
  <c r="V148" i="3"/>
  <c r="T148" i="3"/>
  <c r="U148" i="3" s="1"/>
  <c r="S148" i="3"/>
  <c r="W147" i="3"/>
  <c r="X147" i="3" s="1"/>
  <c r="V147" i="3"/>
  <c r="T147" i="3"/>
  <c r="U147" i="3" s="1"/>
  <c r="S147" i="3"/>
  <c r="Y147" i="3" s="1"/>
  <c r="V146" i="3"/>
  <c r="T146" i="3"/>
  <c r="U146" i="3" s="1"/>
  <c r="S146" i="3"/>
  <c r="W145" i="3"/>
  <c r="X145" i="3" s="1"/>
  <c r="V145" i="3"/>
  <c r="T145" i="3"/>
  <c r="U145" i="3" s="1"/>
  <c r="S145" i="3"/>
  <c r="Y145" i="3" s="1"/>
  <c r="W144" i="3"/>
  <c r="X144" i="3" s="1"/>
  <c r="V144" i="3"/>
  <c r="U144" i="3"/>
  <c r="T144" i="3"/>
  <c r="S144" i="3"/>
  <c r="Y144" i="3" s="1"/>
  <c r="W143" i="3"/>
  <c r="X143" i="3" s="1"/>
  <c r="V143" i="3"/>
  <c r="T143" i="3"/>
  <c r="U143" i="3" s="1"/>
  <c r="S143" i="3"/>
  <c r="Y143" i="3" s="1"/>
  <c r="V142" i="3"/>
  <c r="T142" i="3"/>
  <c r="U142" i="3" s="1"/>
  <c r="S142" i="3"/>
  <c r="V141" i="3"/>
  <c r="U141" i="3"/>
  <c r="T141" i="3"/>
  <c r="S141" i="3"/>
  <c r="W139" i="3"/>
  <c r="X139" i="3" s="1"/>
  <c r="V139" i="3"/>
  <c r="T139" i="3"/>
  <c r="U139" i="3" s="1"/>
  <c r="S139" i="3"/>
  <c r="Y139" i="3" s="1"/>
  <c r="W138" i="3"/>
  <c r="X138" i="3" s="1"/>
  <c r="V138" i="3"/>
  <c r="T138" i="3"/>
  <c r="U138" i="3" s="1"/>
  <c r="S138" i="3"/>
  <c r="Y138" i="3" s="1"/>
  <c r="V137" i="3"/>
  <c r="T137" i="3"/>
  <c r="U137" i="3" s="1"/>
  <c r="S137" i="3"/>
  <c r="W136" i="3"/>
  <c r="X136" i="3" s="1"/>
  <c r="V136" i="3"/>
  <c r="T136" i="3"/>
  <c r="U136" i="3" s="1"/>
  <c r="S136" i="3"/>
  <c r="Y136" i="3" s="1"/>
  <c r="W135" i="3"/>
  <c r="X135" i="3" s="1"/>
  <c r="V135" i="3"/>
  <c r="T135" i="3"/>
  <c r="S135" i="3"/>
  <c r="Y135" i="3" s="1"/>
  <c r="W134" i="3"/>
  <c r="X134" i="3" s="1"/>
  <c r="V134" i="3"/>
  <c r="T134" i="3"/>
  <c r="U134" i="3" s="1"/>
  <c r="S134" i="3"/>
  <c r="Y134" i="3" s="1"/>
  <c r="V133" i="3"/>
  <c r="T133" i="3"/>
  <c r="U133" i="3" s="1"/>
  <c r="S133" i="3"/>
  <c r="W132" i="3"/>
  <c r="X132" i="3" s="1"/>
  <c r="V132" i="3"/>
  <c r="T132" i="3"/>
  <c r="U132" i="3" s="1"/>
  <c r="S132" i="3"/>
  <c r="Y132" i="3" s="1"/>
  <c r="V131" i="3"/>
  <c r="T131" i="3"/>
  <c r="W131" i="3" s="1"/>
  <c r="X131" i="3" s="1"/>
  <c r="S131" i="3"/>
  <c r="V130" i="3"/>
  <c r="T130" i="3"/>
  <c r="U130" i="3" s="1"/>
  <c r="S130" i="3"/>
  <c r="V129" i="3"/>
  <c r="T129" i="3"/>
  <c r="U129" i="3" s="1"/>
  <c r="S129" i="3"/>
  <c r="W128" i="3"/>
  <c r="X128" i="3" s="1"/>
  <c r="V128" i="3"/>
  <c r="T128" i="3"/>
  <c r="U128" i="3" s="1"/>
  <c r="S128" i="3"/>
  <c r="Y128" i="3" s="1"/>
  <c r="W127" i="3"/>
  <c r="X127" i="3" s="1"/>
  <c r="V127" i="3"/>
  <c r="T127" i="3"/>
  <c r="U127" i="3" s="1"/>
  <c r="S127" i="3"/>
  <c r="Y127" i="3" s="1"/>
  <c r="V126" i="3"/>
  <c r="T126" i="3"/>
  <c r="U126" i="3" s="1"/>
  <c r="S126" i="3"/>
  <c r="W125" i="3"/>
  <c r="X125" i="3" s="1"/>
  <c r="V125" i="3"/>
  <c r="T125" i="3"/>
  <c r="U125" i="3" s="1"/>
  <c r="S125" i="3"/>
  <c r="Y125" i="3" s="1"/>
  <c r="V124" i="3"/>
  <c r="T124" i="3"/>
  <c r="S124" i="3"/>
  <c r="V123" i="3"/>
  <c r="T123" i="3"/>
  <c r="U123" i="3" s="1"/>
  <c r="S123" i="3"/>
  <c r="V122" i="3"/>
  <c r="T122" i="3"/>
  <c r="U122" i="3" s="1"/>
  <c r="S122" i="3"/>
  <c r="V120" i="3"/>
  <c r="T120" i="3"/>
  <c r="U120" i="3" s="1"/>
  <c r="S120" i="3"/>
  <c r="V119" i="3"/>
  <c r="T119" i="3"/>
  <c r="U119" i="3" s="1"/>
  <c r="S119" i="3"/>
  <c r="W118" i="3"/>
  <c r="X118" i="3" s="1"/>
  <c r="V118" i="3"/>
  <c r="T118" i="3"/>
  <c r="S118" i="3"/>
  <c r="Y118" i="3" s="1"/>
  <c r="W117" i="3"/>
  <c r="X117" i="3" s="1"/>
  <c r="V117" i="3"/>
  <c r="T117" i="3"/>
  <c r="U117" i="3" s="1"/>
  <c r="S117" i="3"/>
  <c r="Y117" i="3" s="1"/>
  <c r="W116" i="3"/>
  <c r="X116" i="3" s="1"/>
  <c r="V116" i="3"/>
  <c r="T116" i="3"/>
  <c r="U116" i="3" s="1"/>
  <c r="S116" i="3"/>
  <c r="Y116" i="3" s="1"/>
  <c r="W115" i="3"/>
  <c r="X115" i="3" s="1"/>
  <c r="V115" i="3"/>
  <c r="U115" i="3"/>
  <c r="T115" i="3"/>
  <c r="S115" i="3"/>
  <c r="Y115" i="3" s="1"/>
  <c r="W114" i="3"/>
  <c r="X114" i="3" s="1"/>
  <c r="V114" i="3"/>
  <c r="U114" i="3"/>
  <c r="T114" i="3"/>
  <c r="S114" i="3"/>
  <c r="Y114" i="3" s="1"/>
  <c r="W113" i="3"/>
  <c r="X113" i="3" s="1"/>
  <c r="V113" i="3"/>
  <c r="T113" i="3"/>
  <c r="U113" i="3" s="1"/>
  <c r="S113" i="3"/>
  <c r="Y113" i="3" s="1"/>
  <c r="V112" i="3"/>
  <c r="T112" i="3"/>
  <c r="W112" i="3" s="1"/>
  <c r="X112" i="3" s="1"/>
  <c r="S112" i="3"/>
  <c r="W111" i="3"/>
  <c r="X111" i="3" s="1"/>
  <c r="V111" i="3"/>
  <c r="T111" i="3"/>
  <c r="U111" i="3" s="1"/>
  <c r="S111" i="3"/>
  <c r="Y111" i="3" s="1"/>
  <c r="V110" i="3"/>
  <c r="T110" i="3"/>
  <c r="S110" i="3"/>
  <c r="W109" i="3"/>
  <c r="X109" i="3" s="1"/>
  <c r="V109" i="3"/>
  <c r="T109" i="3"/>
  <c r="U109" i="3" s="1"/>
  <c r="S109" i="3"/>
  <c r="Y109" i="3" s="1"/>
  <c r="W108" i="3"/>
  <c r="X108" i="3" s="1"/>
  <c r="V108" i="3"/>
  <c r="U108" i="3"/>
  <c r="T108" i="3"/>
  <c r="S108" i="3"/>
  <c r="Y108" i="3" s="1"/>
  <c r="W107" i="3"/>
  <c r="X107" i="3" s="1"/>
  <c r="V107" i="3"/>
  <c r="T107" i="3"/>
  <c r="U107" i="3" s="1"/>
  <c r="S107" i="3"/>
  <c r="Y107" i="3" s="1"/>
  <c r="W106" i="3"/>
  <c r="X106" i="3" s="1"/>
  <c r="V106" i="3"/>
  <c r="T106" i="3"/>
  <c r="U106" i="3" s="1"/>
  <c r="S106" i="3"/>
  <c r="Y106" i="3" s="1"/>
  <c r="W105" i="3"/>
  <c r="X105" i="3" s="1"/>
  <c r="V105" i="3"/>
  <c r="T105" i="3"/>
  <c r="U105" i="3" s="1"/>
  <c r="S105" i="3"/>
  <c r="Y105" i="3" s="1"/>
  <c r="V104" i="3"/>
  <c r="T104" i="3"/>
  <c r="W104" i="3" s="1"/>
  <c r="X104" i="3" s="1"/>
  <c r="S104" i="3"/>
  <c r="W103" i="3"/>
  <c r="X103" i="3" s="1"/>
  <c r="Y103" i="3" s="1"/>
  <c r="V103" i="3"/>
  <c r="U103" i="3"/>
  <c r="T103" i="3"/>
  <c r="S103" i="3"/>
  <c r="W102" i="3"/>
  <c r="X102" i="3" s="1"/>
  <c r="V102" i="3"/>
  <c r="T102" i="3"/>
  <c r="U102" i="3" s="1"/>
  <c r="S102" i="3"/>
  <c r="Y102" i="3" s="1"/>
  <c r="W101" i="3"/>
  <c r="X101" i="3" s="1"/>
  <c r="V101" i="3"/>
  <c r="T101" i="3"/>
  <c r="U101" i="3" s="1"/>
  <c r="S101" i="3"/>
  <c r="Y101" i="3" s="1"/>
  <c r="W100" i="3"/>
  <c r="X100" i="3" s="1"/>
  <c r="V100" i="3"/>
  <c r="U100" i="3"/>
  <c r="T100" i="3"/>
  <c r="S100" i="3"/>
  <c r="Y100" i="3" s="1"/>
  <c r="W99" i="3"/>
  <c r="X99" i="3" s="1"/>
  <c r="V99" i="3"/>
  <c r="T99" i="3"/>
  <c r="U99" i="3" s="1"/>
  <c r="S99" i="3"/>
  <c r="Y99" i="3" s="1"/>
  <c r="W98" i="3"/>
  <c r="X98" i="3" s="1"/>
  <c r="V98" i="3"/>
  <c r="T98" i="3"/>
  <c r="U98" i="3" s="1"/>
  <c r="S98" i="3"/>
  <c r="Y98" i="3" s="1"/>
  <c r="W97" i="3"/>
  <c r="X97" i="3" s="1"/>
  <c r="V97" i="3"/>
  <c r="T97" i="3"/>
  <c r="U97" i="3" s="1"/>
  <c r="S97" i="3"/>
  <c r="Y97" i="3" s="1"/>
  <c r="V96" i="3"/>
  <c r="U96" i="3"/>
  <c r="T96" i="3"/>
  <c r="W96" i="3" s="1"/>
  <c r="X96" i="3" s="1"/>
  <c r="S96" i="3"/>
  <c r="W95" i="3"/>
  <c r="X95" i="3" s="1"/>
  <c r="V95" i="3"/>
  <c r="T95" i="3"/>
  <c r="U95" i="3" s="1"/>
  <c r="S95" i="3"/>
  <c r="Y95" i="3" s="1"/>
  <c r="W94" i="3"/>
  <c r="X94" i="3" s="1"/>
  <c r="V94" i="3"/>
  <c r="T94" i="3"/>
  <c r="U94" i="3" s="1"/>
  <c r="S94" i="3"/>
  <c r="Y94" i="3" s="1"/>
  <c r="W93" i="3"/>
  <c r="X93" i="3" s="1"/>
  <c r="V93" i="3"/>
  <c r="T93" i="3"/>
  <c r="U93" i="3" s="1"/>
  <c r="S93" i="3"/>
  <c r="V92" i="3"/>
  <c r="T92" i="3"/>
  <c r="W92" i="3" s="1"/>
  <c r="X92" i="3" s="1"/>
  <c r="S92" i="3"/>
  <c r="W91" i="3"/>
  <c r="X91" i="3" s="1"/>
  <c r="V91" i="3"/>
  <c r="T91" i="3"/>
  <c r="U91" i="3" s="1"/>
  <c r="S91" i="3"/>
  <c r="Y91" i="3" s="1"/>
  <c r="W90" i="3"/>
  <c r="X90" i="3" s="1"/>
  <c r="V90" i="3"/>
  <c r="T90" i="3"/>
  <c r="Q90" i="3" s="1"/>
  <c r="S90" i="3"/>
  <c r="Y90" i="3" s="1"/>
  <c r="W89" i="3"/>
  <c r="X89" i="3" s="1"/>
  <c r="V89" i="3"/>
  <c r="T89" i="3"/>
  <c r="U89" i="3" s="1"/>
  <c r="S89" i="3"/>
  <c r="Y89" i="3" s="1"/>
  <c r="W88" i="3"/>
  <c r="X88" i="3" s="1"/>
  <c r="V88" i="3"/>
  <c r="T88" i="3"/>
  <c r="U88" i="3" s="1"/>
  <c r="S88" i="3"/>
  <c r="Y88" i="3" s="1"/>
  <c r="W87" i="3"/>
  <c r="X87" i="3" s="1"/>
  <c r="V87" i="3"/>
  <c r="T87" i="3"/>
  <c r="U87" i="3" s="1"/>
  <c r="S87" i="3"/>
  <c r="Y87" i="3" s="1"/>
  <c r="V86" i="3"/>
  <c r="T86" i="3"/>
  <c r="S86" i="3"/>
  <c r="V85" i="3"/>
  <c r="T85" i="3"/>
  <c r="W85" i="3" s="1"/>
  <c r="X85" i="3" s="1"/>
  <c r="S85" i="3"/>
  <c r="W84" i="3"/>
  <c r="X84" i="3" s="1"/>
  <c r="V84" i="3"/>
  <c r="T84" i="3"/>
  <c r="U84" i="3" s="1"/>
  <c r="S84" i="3"/>
  <c r="Y84" i="3" s="1"/>
  <c r="W82" i="3"/>
  <c r="X82" i="3" s="1"/>
  <c r="V82" i="3"/>
  <c r="T82" i="3"/>
  <c r="U82" i="3" s="1"/>
  <c r="S82" i="3"/>
  <c r="Y82" i="3" s="1"/>
  <c r="V81" i="3"/>
  <c r="T81" i="3"/>
  <c r="Q81" i="3" s="1"/>
  <c r="S81" i="3"/>
  <c r="W80" i="3"/>
  <c r="X80" i="3" s="1"/>
  <c r="V80" i="3"/>
  <c r="T80" i="3"/>
  <c r="U80" i="3" s="1"/>
  <c r="S80" i="3"/>
  <c r="Y80" i="3" s="1"/>
  <c r="W79" i="3"/>
  <c r="X79" i="3" s="1"/>
  <c r="V79" i="3"/>
  <c r="U79" i="3"/>
  <c r="T79" i="3"/>
  <c r="S79" i="3"/>
  <c r="Y79" i="3" s="1"/>
  <c r="W78" i="3"/>
  <c r="X78" i="3" s="1"/>
  <c r="V78" i="3"/>
  <c r="U78" i="3"/>
  <c r="T78" i="3"/>
  <c r="S78" i="3"/>
  <c r="Y78" i="3" s="1"/>
  <c r="W77" i="3"/>
  <c r="X77" i="3" s="1"/>
  <c r="V77" i="3"/>
  <c r="U77" i="3"/>
  <c r="T77" i="3"/>
  <c r="S77" i="3"/>
  <c r="Y77" i="3" s="1"/>
  <c r="V76" i="3"/>
  <c r="T76" i="3"/>
  <c r="U76" i="3" s="1"/>
  <c r="S76" i="3"/>
  <c r="W75" i="3"/>
  <c r="X75" i="3" s="1"/>
  <c r="V75" i="3"/>
  <c r="T75" i="3"/>
  <c r="U75" i="3" s="1"/>
  <c r="S75" i="3"/>
  <c r="Y75" i="3" s="1"/>
  <c r="W74" i="3"/>
  <c r="X74" i="3" s="1"/>
  <c r="V74" i="3"/>
  <c r="T74" i="3"/>
  <c r="U74" i="3" s="1"/>
  <c r="S74" i="3"/>
  <c r="Y74" i="3" s="1"/>
  <c r="W73" i="3"/>
  <c r="X73" i="3" s="1"/>
  <c r="V73" i="3"/>
  <c r="T73" i="3"/>
  <c r="U73" i="3" s="1"/>
  <c r="S73" i="3"/>
  <c r="V72" i="3"/>
  <c r="T72" i="3"/>
  <c r="U72" i="3" s="1"/>
  <c r="S72" i="3"/>
  <c r="V71" i="3"/>
  <c r="T71" i="3"/>
  <c r="U71" i="3" s="1"/>
  <c r="S71" i="3"/>
  <c r="W70" i="3"/>
  <c r="X70" i="3" s="1"/>
  <c r="V70" i="3"/>
  <c r="T70" i="3"/>
  <c r="U70" i="3" s="1"/>
  <c r="S70" i="3"/>
  <c r="Y70" i="3" s="1"/>
  <c r="W69" i="3"/>
  <c r="X69" i="3" s="1"/>
  <c r="V69" i="3"/>
  <c r="U69" i="3"/>
  <c r="T69" i="3"/>
  <c r="S69" i="3"/>
  <c r="Y69" i="3" s="1"/>
  <c r="V68" i="3"/>
  <c r="T68" i="3"/>
  <c r="S68" i="3"/>
  <c r="W68" i="3" s="1"/>
  <c r="X68" i="3" s="1"/>
  <c r="V67" i="3"/>
  <c r="T67" i="3"/>
  <c r="W67" i="3" s="1"/>
  <c r="X67" i="3" s="1"/>
  <c r="S67" i="3"/>
  <c r="W66" i="3"/>
  <c r="X66" i="3" s="1"/>
  <c r="V66" i="3"/>
  <c r="T66" i="3"/>
  <c r="U66" i="3" s="1"/>
  <c r="S66" i="3"/>
  <c r="Y66" i="3" s="1"/>
  <c r="V65" i="3"/>
  <c r="T65" i="3"/>
  <c r="U65" i="3" s="1"/>
  <c r="S65" i="3"/>
  <c r="V64" i="3"/>
  <c r="T64" i="3"/>
  <c r="W64" i="3" s="1"/>
  <c r="X64" i="3" s="1"/>
  <c r="S64" i="3"/>
  <c r="V63" i="3"/>
  <c r="T63" i="3"/>
  <c r="U63" i="3" s="1"/>
  <c r="S63" i="3"/>
  <c r="W62" i="3"/>
  <c r="X62" i="3" s="1"/>
  <c r="V62" i="3"/>
  <c r="T62" i="3"/>
  <c r="U62" i="3" s="1"/>
  <c r="S62" i="3"/>
  <c r="Y62" i="3" s="1"/>
  <c r="W61" i="3"/>
  <c r="X61" i="3" s="1"/>
  <c r="V61" i="3"/>
  <c r="T61" i="3"/>
  <c r="U61" i="3" s="1"/>
  <c r="S61" i="3"/>
  <c r="Y61" i="3" s="1"/>
  <c r="V60" i="3"/>
  <c r="T60" i="3"/>
  <c r="U60" i="3" s="1"/>
  <c r="S60" i="3"/>
  <c r="W59" i="3"/>
  <c r="X59" i="3" s="1"/>
  <c r="V59" i="3"/>
  <c r="T59" i="3"/>
  <c r="U59" i="3" s="1"/>
  <c r="S59" i="3"/>
  <c r="Y59" i="3" s="1"/>
  <c r="W58" i="3"/>
  <c r="X58" i="3" s="1"/>
  <c r="V58" i="3"/>
  <c r="T58" i="3"/>
  <c r="U58" i="3" s="1"/>
  <c r="S58" i="3"/>
  <c r="Y58" i="3" s="1"/>
  <c r="V57" i="3"/>
  <c r="T57" i="3"/>
  <c r="S57" i="3"/>
  <c r="W56" i="3"/>
  <c r="X56" i="3" s="1"/>
  <c r="V56" i="3"/>
  <c r="T56" i="3"/>
  <c r="U56" i="3" s="1"/>
  <c r="S56" i="3"/>
  <c r="Y56" i="3" s="1"/>
  <c r="W55" i="3"/>
  <c r="X55" i="3" s="1"/>
  <c r="V55" i="3"/>
  <c r="U55" i="3"/>
  <c r="T55" i="3"/>
  <c r="S55" i="3"/>
  <c r="Y55" i="3" s="1"/>
  <c r="V54" i="3"/>
  <c r="T54" i="3"/>
  <c r="U54" i="3" s="1"/>
  <c r="S54" i="3"/>
  <c r="V52" i="3"/>
  <c r="T52" i="3"/>
  <c r="U52" i="3" s="1"/>
  <c r="S52" i="3"/>
  <c r="V51" i="3"/>
  <c r="T51" i="3"/>
  <c r="U51" i="3" s="1"/>
  <c r="S51" i="3"/>
  <c r="W50" i="3"/>
  <c r="X50" i="3" s="1"/>
  <c r="V50" i="3"/>
  <c r="T50" i="3"/>
  <c r="U50" i="3" s="1"/>
  <c r="S50" i="3"/>
  <c r="Y50" i="3" s="1"/>
  <c r="V49" i="3"/>
  <c r="U49" i="3"/>
  <c r="T49" i="3"/>
  <c r="S49" i="3"/>
  <c r="W48" i="3"/>
  <c r="X48" i="3" s="1"/>
  <c r="V48" i="3"/>
  <c r="U48" i="3"/>
  <c r="T48" i="3"/>
  <c r="S48" i="3"/>
  <c r="Y48" i="3" s="1"/>
  <c r="W47" i="3"/>
  <c r="X47" i="3" s="1"/>
  <c r="Y47" i="3" s="1"/>
  <c r="V47" i="3"/>
  <c r="U47" i="3"/>
  <c r="T47" i="3"/>
  <c r="S47" i="3"/>
  <c r="Q47" i="3"/>
  <c r="W46" i="3"/>
  <c r="X46" i="3" s="1"/>
  <c r="V46" i="3"/>
  <c r="T46" i="3"/>
  <c r="U46" i="3" s="1"/>
  <c r="S46" i="3"/>
  <c r="Y46" i="3" s="1"/>
  <c r="V45" i="3"/>
  <c r="T45" i="3"/>
  <c r="W45" i="3" s="1"/>
  <c r="X45" i="3" s="1"/>
  <c r="S45" i="3"/>
  <c r="V44" i="3"/>
  <c r="T44" i="3"/>
  <c r="U44" i="3" s="1"/>
  <c r="S44" i="3"/>
  <c r="W43" i="3"/>
  <c r="X43" i="3" s="1"/>
  <c r="V43" i="3"/>
  <c r="T43" i="3"/>
  <c r="U43" i="3" s="1"/>
  <c r="S43" i="3"/>
  <c r="Y43" i="3" s="1"/>
  <c r="V42" i="3"/>
  <c r="T42" i="3"/>
  <c r="W42" i="3" s="1"/>
  <c r="X42" i="3" s="1"/>
  <c r="S42" i="3"/>
  <c r="V41" i="3"/>
  <c r="T41" i="3"/>
  <c r="S41" i="3"/>
  <c r="V40" i="3"/>
  <c r="T40" i="3"/>
  <c r="W40" i="3" s="1"/>
  <c r="X40" i="3" s="1"/>
  <c r="S40" i="3"/>
  <c r="W39" i="3"/>
  <c r="X39" i="3" s="1"/>
  <c r="V39" i="3"/>
  <c r="U39" i="3"/>
  <c r="T39" i="3"/>
  <c r="S39" i="3"/>
  <c r="Y39" i="3" s="1"/>
  <c r="W38" i="3"/>
  <c r="X38" i="3" s="1"/>
  <c r="V38" i="3"/>
  <c r="U38" i="3"/>
  <c r="T38" i="3"/>
  <c r="S38" i="3"/>
  <c r="W37" i="3"/>
  <c r="X37" i="3" s="1"/>
  <c r="V37" i="3"/>
  <c r="T37" i="3"/>
  <c r="U37" i="3" s="1"/>
  <c r="S37" i="3"/>
  <c r="Y37" i="3" s="1"/>
  <c r="V36" i="3"/>
  <c r="U36" i="3"/>
  <c r="T36" i="3"/>
  <c r="S36" i="3"/>
  <c r="Q36" i="3" s="1"/>
  <c r="V35" i="3"/>
  <c r="T35" i="3"/>
  <c r="U35" i="3" s="1"/>
  <c r="S35" i="3"/>
  <c r="V34" i="3"/>
  <c r="T34" i="3"/>
  <c r="U34" i="3" s="1"/>
  <c r="S34" i="3"/>
  <c r="V33" i="3"/>
  <c r="T33" i="3"/>
  <c r="S33" i="3"/>
  <c r="V32" i="3"/>
  <c r="U32" i="3"/>
  <c r="T32" i="3"/>
  <c r="S32" i="3"/>
  <c r="W32" i="3" s="1"/>
  <c r="X32" i="3" s="1"/>
  <c r="Y32" i="3" s="1"/>
  <c r="V31" i="3"/>
  <c r="T31" i="3"/>
  <c r="U31" i="3" s="1"/>
  <c r="S31" i="3"/>
  <c r="W29" i="3"/>
  <c r="X29" i="3" s="1"/>
  <c r="V29" i="3"/>
  <c r="T29" i="3"/>
  <c r="U29" i="3" s="1"/>
  <c r="S29" i="3"/>
  <c r="Y29" i="3" s="1"/>
  <c r="V27" i="3"/>
  <c r="T27" i="3"/>
  <c r="U27" i="3" s="1"/>
  <c r="S27" i="3"/>
  <c r="W25" i="3"/>
  <c r="X25" i="3" s="1"/>
  <c r="V25" i="3"/>
  <c r="T25" i="3"/>
  <c r="U25" i="3" s="1"/>
  <c r="S25" i="3"/>
  <c r="Y25" i="3" s="1"/>
  <c r="V24" i="3"/>
  <c r="T24" i="3"/>
  <c r="U24" i="3" s="1"/>
  <c r="S24" i="3"/>
  <c r="V22" i="3"/>
  <c r="T22" i="3"/>
  <c r="U22" i="3" s="1"/>
  <c r="S22" i="3"/>
  <c r="V20" i="3"/>
  <c r="T20" i="3"/>
  <c r="U20" i="3" s="1"/>
  <c r="S20" i="3"/>
  <c r="V18" i="3"/>
  <c r="T18" i="3"/>
  <c r="U18" i="3" s="1"/>
  <c r="S18" i="3"/>
  <c r="W17" i="3"/>
  <c r="X17" i="3" s="1"/>
  <c r="V17" i="3"/>
  <c r="U17" i="3"/>
  <c r="T17" i="3"/>
  <c r="S17" i="3"/>
  <c r="Y17" i="3" s="1"/>
  <c r="V15" i="3"/>
  <c r="T15" i="3"/>
  <c r="W15" i="3" s="1"/>
  <c r="X15" i="3" s="1"/>
  <c r="S15" i="3"/>
  <c r="V14" i="3"/>
  <c r="T14" i="3"/>
  <c r="W14" i="3" s="1"/>
  <c r="X14" i="3" s="1"/>
  <c r="S14" i="3"/>
  <c r="V12" i="3"/>
  <c r="T12" i="3"/>
  <c r="U12" i="3" s="1"/>
  <c r="S12" i="3"/>
  <c r="W10" i="3"/>
  <c r="X10" i="3" s="1"/>
  <c r="V10" i="3"/>
  <c r="T10" i="3"/>
  <c r="U10" i="3" s="1"/>
  <c r="S10" i="3"/>
  <c r="Y10" i="3" s="1"/>
  <c r="W8" i="3"/>
  <c r="X8" i="3" s="1"/>
  <c r="V8" i="3"/>
  <c r="U8" i="3"/>
  <c r="T8" i="3"/>
  <c r="S8" i="3"/>
  <c r="Y8" i="3" s="1"/>
  <c r="W6" i="3"/>
  <c r="X6" i="3" s="1"/>
  <c r="V6" i="3"/>
  <c r="T6" i="3"/>
  <c r="U6" i="3" s="1"/>
  <c r="S6" i="3"/>
  <c r="Q194" i="3"/>
  <c r="Q193" i="3"/>
  <c r="Q192" i="3"/>
  <c r="Q191" i="3"/>
  <c r="Q190" i="3"/>
  <c r="Q189" i="3"/>
  <c r="Q188" i="3"/>
  <c r="Q182" i="3"/>
  <c r="Q176" i="3"/>
  <c r="Q174" i="3"/>
  <c r="Q170" i="3"/>
  <c r="Q169" i="3"/>
  <c r="Q168" i="3"/>
  <c r="Q165" i="3"/>
  <c r="Q164" i="3"/>
  <c r="Q161" i="3"/>
  <c r="Q160" i="3"/>
  <c r="Q157" i="3"/>
  <c r="Q153" i="3"/>
  <c r="Q151" i="3"/>
  <c r="Q143" i="3"/>
  <c r="Q142" i="3"/>
  <c r="Q141" i="3"/>
  <c r="Q139" i="3"/>
  <c r="Q138" i="3"/>
  <c r="Q133" i="3"/>
  <c r="Q131" i="3"/>
  <c r="Q130" i="3"/>
  <c r="Q129" i="3"/>
  <c r="Q126" i="3"/>
  <c r="Q125" i="3"/>
  <c r="Q124" i="3"/>
  <c r="Q122" i="3"/>
  <c r="Q119" i="3"/>
  <c r="Q118" i="3"/>
  <c r="Q117" i="3"/>
  <c r="Q115" i="3"/>
  <c r="Q114" i="3"/>
  <c r="Q112" i="3"/>
  <c r="Q111" i="3"/>
  <c r="Q109" i="3"/>
  <c r="Q105" i="3"/>
  <c r="Q101" i="3"/>
  <c r="Q100" i="3"/>
  <c r="Q97" i="3"/>
  <c r="Q94" i="3"/>
  <c r="Q93" i="3"/>
  <c r="Q92" i="3"/>
  <c r="Q91" i="3"/>
  <c r="Q89" i="3"/>
  <c r="Q86" i="3"/>
  <c r="Q82" i="3"/>
  <c r="Q78" i="3"/>
  <c r="Q77" i="3"/>
  <c r="Q76" i="3"/>
  <c r="Q75" i="3"/>
  <c r="Q68" i="3"/>
  <c r="Q66" i="3"/>
  <c r="Q59" i="3"/>
  <c r="Q56" i="3"/>
  <c r="Q55" i="3"/>
  <c r="Q54" i="3"/>
  <c r="Q52" i="3"/>
  <c r="Q51" i="3"/>
  <c r="Q50" i="3"/>
  <c r="Q48" i="3"/>
  <c r="Q46" i="3"/>
  <c r="Q43" i="3"/>
  <c r="Q41" i="3"/>
  <c r="Q38" i="3"/>
  <c r="Q37" i="3"/>
  <c r="Q33" i="3"/>
  <c r="Q32" i="3"/>
  <c r="Q25" i="3"/>
  <c r="Q22" i="3"/>
  <c r="Q10" i="3"/>
  <c r="Q8" i="3"/>
  <c r="Q6" i="3"/>
  <c r="Q195" i="3" l="1"/>
  <c r="W195" i="3"/>
  <c r="X195" i="3" s="1"/>
  <c r="Y195" i="3" s="1"/>
  <c r="Y194" i="3"/>
  <c r="W193" i="3"/>
  <c r="X193" i="3" s="1"/>
  <c r="Y193" i="3" s="1"/>
  <c r="Y192" i="3"/>
  <c r="U192" i="3"/>
  <c r="W191" i="3"/>
  <c r="X191" i="3" s="1"/>
  <c r="Y191" i="3" s="1"/>
  <c r="W189" i="3"/>
  <c r="X189" i="3" s="1"/>
  <c r="Y189" i="3" s="1"/>
  <c r="Q187" i="3"/>
  <c r="W186" i="3"/>
  <c r="X186" i="3" s="1"/>
  <c r="Y186" i="3" s="1"/>
  <c r="Q186" i="3"/>
  <c r="Q185" i="3"/>
  <c r="W185" i="3"/>
  <c r="X185" i="3" s="1"/>
  <c r="Y185" i="3" s="1"/>
  <c r="Q184" i="3"/>
  <c r="Q183" i="3"/>
  <c r="W183" i="3"/>
  <c r="X183" i="3" s="1"/>
  <c r="Y183" i="3" s="1"/>
  <c r="W182" i="3"/>
  <c r="X182" i="3" s="1"/>
  <c r="Y182" i="3" s="1"/>
  <c r="Q181" i="3"/>
  <c r="W181" i="3"/>
  <c r="X181" i="3" s="1"/>
  <c r="Y181" i="3" s="1"/>
  <c r="Q180" i="3"/>
  <c r="Q179" i="3"/>
  <c r="Y177" i="3"/>
  <c r="Q177" i="3"/>
  <c r="U177" i="3"/>
  <c r="W176" i="3"/>
  <c r="X176" i="3" s="1"/>
  <c r="Y176" i="3" s="1"/>
  <c r="W174" i="3"/>
  <c r="X174" i="3" s="1"/>
  <c r="Y174" i="3" s="1"/>
  <c r="Y173" i="3"/>
  <c r="Q173" i="3"/>
  <c r="U173" i="3"/>
  <c r="Q172" i="3"/>
  <c r="Q171" i="3"/>
  <c r="W170" i="3"/>
  <c r="X170" i="3" s="1"/>
  <c r="Y170" i="3" s="1"/>
  <c r="W169" i="3"/>
  <c r="X169" i="3" s="1"/>
  <c r="Y169" i="3" s="1"/>
  <c r="W168" i="3"/>
  <c r="X168" i="3" s="1"/>
  <c r="Y168" i="3" s="1"/>
  <c r="Y167" i="3"/>
  <c r="U167" i="3"/>
  <c r="Q167" i="3"/>
  <c r="Q166" i="3"/>
  <c r="W165" i="3"/>
  <c r="X165" i="3" s="1"/>
  <c r="Y165" i="3" s="1"/>
  <c r="W164" i="3"/>
  <c r="X164" i="3" s="1"/>
  <c r="Y164" i="3" s="1"/>
  <c r="Y163" i="3"/>
  <c r="U163" i="3"/>
  <c r="Q163" i="3"/>
  <c r="W160" i="3"/>
  <c r="X160" i="3" s="1"/>
  <c r="Y160" i="3" s="1"/>
  <c r="Q159" i="3"/>
  <c r="W157" i="3"/>
  <c r="X157" i="3" s="1"/>
  <c r="Y157" i="3" s="1"/>
  <c r="Q156" i="3"/>
  <c r="W156" i="3"/>
  <c r="X156" i="3" s="1"/>
  <c r="Y156" i="3" s="1"/>
  <c r="Q155" i="3"/>
  <c r="Q154" i="3"/>
  <c r="W153" i="3"/>
  <c r="X153" i="3" s="1"/>
  <c r="Y153" i="3" s="1"/>
  <c r="U152" i="3"/>
  <c r="Q152" i="3"/>
  <c r="Q150" i="3"/>
  <c r="Q149" i="3"/>
  <c r="W148" i="3"/>
  <c r="X148" i="3" s="1"/>
  <c r="Y148" i="3" s="1"/>
  <c r="Q148" i="3"/>
  <c r="Q147" i="3"/>
  <c r="W146" i="3"/>
  <c r="X146" i="3" s="1"/>
  <c r="Y146" i="3" s="1"/>
  <c r="Q146" i="3"/>
  <c r="Q145" i="3"/>
  <c r="Q144" i="3"/>
  <c r="W142" i="3"/>
  <c r="X142" i="3" s="1"/>
  <c r="Y142" i="3" s="1"/>
  <c r="W141" i="3"/>
  <c r="X141" i="3" s="1"/>
  <c r="Y141" i="3" s="1"/>
  <c r="W137" i="3"/>
  <c r="X137" i="3" s="1"/>
  <c r="Y137" i="3" s="1"/>
  <c r="Q137" i="3"/>
  <c r="Q136" i="3"/>
  <c r="U135" i="3"/>
  <c r="Q135" i="3"/>
  <c r="Q134" i="3"/>
  <c r="W133" i="3"/>
  <c r="X133" i="3" s="1"/>
  <c r="Y133" i="3" s="1"/>
  <c r="Q132" i="3"/>
  <c r="Y131" i="3"/>
  <c r="U131" i="3"/>
  <c r="W130" i="3"/>
  <c r="X130" i="3" s="1"/>
  <c r="Y130" i="3" s="1"/>
  <c r="W129" i="3"/>
  <c r="X129" i="3" s="1"/>
  <c r="Y129" i="3" s="1"/>
  <c r="Q128" i="3"/>
  <c r="Q127" i="3"/>
  <c r="W126" i="3"/>
  <c r="X126" i="3" s="1"/>
  <c r="Y126" i="3" s="1"/>
  <c r="U124" i="3"/>
  <c r="W124" i="3"/>
  <c r="X124" i="3" s="1"/>
  <c r="Y124" i="3" s="1"/>
  <c r="W123" i="3"/>
  <c r="X123" i="3" s="1"/>
  <c r="Y123" i="3" s="1"/>
  <c r="Q123" i="3"/>
  <c r="W122" i="3"/>
  <c r="X122" i="3" s="1"/>
  <c r="Y122" i="3" s="1"/>
  <c r="W120" i="3"/>
  <c r="X120" i="3" s="1"/>
  <c r="Y120" i="3" s="1"/>
  <c r="Q120" i="3"/>
  <c r="W119" i="3"/>
  <c r="X119" i="3" s="1"/>
  <c r="Y119" i="3" s="1"/>
  <c r="U118" i="3"/>
  <c r="Q116" i="3"/>
  <c r="Q113" i="3"/>
  <c r="Y112" i="3"/>
  <c r="U112" i="3"/>
  <c r="U110" i="3"/>
  <c r="W110" i="3"/>
  <c r="X110" i="3" s="1"/>
  <c r="Y110" i="3" s="1"/>
  <c r="Q110" i="3"/>
  <c r="Q108" i="3"/>
  <c r="Q107" i="3"/>
  <c r="Q106" i="3"/>
  <c r="Y104" i="3"/>
  <c r="Q104" i="3"/>
  <c r="U104" i="3"/>
  <c r="Q103" i="3"/>
  <c r="Q102" i="3"/>
  <c r="Q99" i="3"/>
  <c r="Q98" i="3"/>
  <c r="Y96" i="3"/>
  <c r="Q96" i="3"/>
  <c r="Q95" i="3"/>
  <c r="Y93" i="3"/>
  <c r="Y92" i="3"/>
  <c r="U92" i="3"/>
  <c r="U90" i="3"/>
  <c r="Q88" i="3"/>
  <c r="Q87" i="3"/>
  <c r="U86" i="3"/>
  <c r="W86" i="3"/>
  <c r="X86" i="3" s="1"/>
  <c r="Y86" i="3" s="1"/>
  <c r="Y85" i="3"/>
  <c r="U85" i="3"/>
  <c r="Q85" i="3"/>
  <c r="Q84" i="3"/>
  <c r="U81" i="3"/>
  <c r="W81" i="3"/>
  <c r="X81" i="3" s="1"/>
  <c r="Y81" i="3" s="1"/>
  <c r="Q80" i="3"/>
  <c r="Q79" i="3"/>
  <c r="W76" i="3"/>
  <c r="X76" i="3" s="1"/>
  <c r="Y76" i="3" s="1"/>
  <c r="Q74" i="3"/>
  <c r="Y73" i="3"/>
  <c r="Q73" i="3"/>
  <c r="Q72" i="3"/>
  <c r="W72" i="3"/>
  <c r="X72" i="3" s="1"/>
  <c r="Y72" i="3" s="1"/>
  <c r="W71" i="3"/>
  <c r="X71" i="3" s="1"/>
  <c r="Y71" i="3" s="1"/>
  <c r="Q71" i="3"/>
  <c r="Q70" i="3"/>
  <c r="Q69" i="3"/>
  <c r="Y68" i="3"/>
  <c r="U68" i="3"/>
  <c r="Y67" i="3"/>
  <c r="U67" i="3"/>
  <c r="Q67" i="3"/>
  <c r="W65" i="3"/>
  <c r="X65" i="3" s="1"/>
  <c r="Y65" i="3" s="1"/>
  <c r="Q65" i="3"/>
  <c r="Y64" i="3"/>
  <c r="Q64" i="3"/>
  <c r="U64" i="3"/>
  <c r="W63" i="3"/>
  <c r="X63" i="3" s="1"/>
  <c r="Y63" i="3" s="1"/>
  <c r="Q63" i="3"/>
  <c r="Q62" i="3"/>
  <c r="Q61" i="3"/>
  <c r="W60" i="3"/>
  <c r="X60" i="3" s="1"/>
  <c r="Y60" i="3" s="1"/>
  <c r="Q60" i="3"/>
  <c r="Q58" i="3"/>
  <c r="U57" i="3"/>
  <c r="W57" i="3"/>
  <c r="X57" i="3" s="1"/>
  <c r="Y57" i="3" s="1"/>
  <c r="Q57" i="3"/>
  <c r="W54" i="3"/>
  <c r="X54" i="3" s="1"/>
  <c r="Y54" i="3" s="1"/>
  <c r="W52" i="3"/>
  <c r="X52" i="3" s="1"/>
  <c r="Y52" i="3" s="1"/>
  <c r="W51" i="3"/>
  <c r="X51" i="3" s="1"/>
  <c r="Y51" i="3" s="1"/>
  <c r="W49" i="3"/>
  <c r="X49" i="3" s="1"/>
  <c r="Y49" i="3" s="1"/>
  <c r="Q49" i="3"/>
  <c r="Y45" i="3"/>
  <c r="Q45" i="3"/>
  <c r="U45" i="3"/>
  <c r="W44" i="3"/>
  <c r="X44" i="3" s="1"/>
  <c r="Y44" i="3" s="1"/>
  <c r="Q44" i="3"/>
  <c r="Y42" i="3"/>
  <c r="U42" i="3"/>
  <c r="Q42" i="3"/>
  <c r="U41" i="3"/>
  <c r="W41" i="3"/>
  <c r="X41" i="3" s="1"/>
  <c r="Y41" i="3" s="1"/>
  <c r="Y40" i="3"/>
  <c r="U40" i="3"/>
  <c r="Q40" i="3"/>
  <c r="Q39" i="3"/>
  <c r="Y38" i="3"/>
  <c r="W36" i="3"/>
  <c r="X36" i="3" s="1"/>
  <c r="Y36" i="3" s="1"/>
  <c r="W35" i="3"/>
  <c r="X35" i="3" s="1"/>
  <c r="Y35" i="3" s="1"/>
  <c r="Q35" i="3"/>
  <c r="W34" i="3"/>
  <c r="X34" i="3" s="1"/>
  <c r="Y34" i="3" s="1"/>
  <c r="Q34" i="3"/>
  <c r="U33" i="3"/>
  <c r="W33" i="3"/>
  <c r="X33" i="3" s="1"/>
  <c r="Y33" i="3" s="1"/>
  <c r="W31" i="3"/>
  <c r="X31" i="3" s="1"/>
  <c r="Y31" i="3" s="1"/>
  <c r="Q31" i="3"/>
  <c r="Q29" i="3"/>
  <c r="W27" i="3"/>
  <c r="X27" i="3" s="1"/>
  <c r="Y27" i="3" s="1"/>
  <c r="Q27" i="3"/>
  <c r="W24" i="3"/>
  <c r="X24" i="3" s="1"/>
  <c r="Y24" i="3" s="1"/>
  <c r="Q24" i="3"/>
  <c r="W22" i="3"/>
  <c r="X22" i="3" s="1"/>
  <c r="Y22" i="3" s="1"/>
  <c r="W20" i="3"/>
  <c r="X20" i="3" s="1"/>
  <c r="Y20" i="3" s="1"/>
  <c r="Q20" i="3"/>
  <c r="Q18" i="3"/>
  <c r="W18" i="3"/>
  <c r="X18" i="3" s="1"/>
  <c r="Y18" i="3" s="1"/>
  <c r="Q17" i="3"/>
  <c r="Y15" i="3"/>
  <c r="U15" i="3"/>
  <c r="Q15" i="3"/>
  <c r="Y14" i="3"/>
  <c r="Q14" i="3"/>
  <c r="U14" i="3"/>
  <c r="Q12" i="3"/>
  <c r="W12" i="3"/>
  <c r="X12" i="3" s="1"/>
  <c r="Y12" i="3" s="1"/>
  <c r="Y6" i="3"/>
  <c r="S5" i="3" l="1"/>
  <c r="T5" i="3"/>
  <c r="Q5" i="3" l="1"/>
  <c r="V5" i="3"/>
  <c r="W5" i="3" l="1"/>
  <c r="X5" i="3" l="1"/>
  <c r="A64" i="2"/>
  <c r="A10" i="2"/>
  <c r="A15" i="2"/>
  <c r="A12" i="2"/>
  <c r="A19" i="2"/>
  <c r="A17" i="2"/>
  <c r="A7" i="2"/>
  <c r="A36" i="2"/>
  <c r="A38" i="2"/>
  <c r="A33" i="2"/>
  <c r="A31" i="2"/>
  <c r="A29" i="2"/>
  <c r="A27" i="2"/>
  <c r="A25" i="2"/>
  <c r="A23" i="2"/>
  <c r="A21" i="2"/>
  <c r="A18" i="2"/>
  <c r="A16" i="2"/>
  <c r="A14" i="2"/>
  <c r="A11" i="2"/>
  <c r="A9" i="2"/>
  <c r="A4" i="2"/>
  <c r="A44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7" i="2"/>
  <c r="A35" i="2"/>
  <c r="A34" i="2"/>
  <c r="A32" i="2"/>
  <c r="A30" i="2"/>
  <c r="A28" i="2"/>
  <c r="A26" i="2"/>
  <c r="A24" i="2"/>
  <c r="A22" i="2"/>
  <c r="A20" i="2"/>
  <c r="A13" i="2"/>
  <c r="A8" i="2"/>
  <c r="A6" i="2"/>
  <c r="A5" i="2"/>
  <c r="A3" i="2"/>
  <c r="A2" i="2"/>
  <c r="Y5" i="3" l="1"/>
  <c r="U5" i="3"/>
</calcChain>
</file>

<file path=xl/sharedStrings.xml><?xml version="1.0" encoding="utf-8"?>
<sst xmlns="http://schemas.openxmlformats.org/spreadsheetml/2006/main" count="1640" uniqueCount="217">
  <si>
    <t>GAUGE</t>
  </si>
  <si>
    <t>12GA</t>
  </si>
  <si>
    <t>14GA</t>
  </si>
  <si>
    <t>16GA</t>
  </si>
  <si>
    <t>18GA</t>
  </si>
  <si>
    <t>Gauge</t>
  </si>
  <si>
    <t>Blank Width (In)</t>
  </si>
  <si>
    <t>Blank Length (In)</t>
  </si>
  <si>
    <t>G90 Grade SS50</t>
  </si>
  <si>
    <t>304-2B Stainless Steel</t>
  </si>
  <si>
    <t>Aluminum</t>
  </si>
  <si>
    <t>3003-H14 Aluminum</t>
  </si>
  <si>
    <t>HR</t>
  </si>
  <si>
    <t>THICKNESS</t>
  </si>
  <si>
    <t>10GA</t>
  </si>
  <si>
    <t>0.1875HR</t>
  </si>
  <si>
    <t>0.19AL</t>
  </si>
  <si>
    <t>0.1AL</t>
  </si>
  <si>
    <t>0.125AL</t>
  </si>
  <si>
    <t>0.25HR</t>
  </si>
  <si>
    <t>817-00359</t>
  </si>
  <si>
    <t>11GA</t>
  </si>
  <si>
    <t>16GA PERF</t>
  </si>
  <si>
    <t>22GA</t>
  </si>
  <si>
    <t>22GA PERF</t>
  </si>
  <si>
    <t>7GA</t>
  </si>
  <si>
    <t>817-00488</t>
  </si>
  <si>
    <t>817-00351</t>
  </si>
  <si>
    <t>817-00355</t>
  </si>
  <si>
    <t>817-00363</t>
  </si>
  <si>
    <t>817-00397</t>
  </si>
  <si>
    <t>817-01251</t>
  </si>
  <si>
    <t>817-00111</t>
  </si>
  <si>
    <t>817-00522</t>
  </si>
  <si>
    <t>817-00384</t>
  </si>
  <si>
    <t>817-00385</t>
  </si>
  <si>
    <t>817-00383</t>
  </si>
  <si>
    <t>804-10060</t>
  </si>
  <si>
    <t>804-10059</t>
  </si>
  <si>
    <t>DESCRIPTION</t>
  </si>
  <si>
    <t>QTY.</t>
  </si>
  <si>
    <t>Profile</t>
  </si>
  <si>
    <t>WHERE USED</t>
  </si>
  <si>
    <t>A</t>
  </si>
  <si>
    <t>L</t>
  </si>
  <si>
    <t>NB</t>
  </si>
  <si>
    <t>NT</t>
  </si>
  <si>
    <t>W1</t>
  </si>
  <si>
    <t>W2</t>
  </si>
  <si>
    <t>FLAT</t>
  </si>
  <si>
    <t>MATERIAL</t>
  </si>
  <si>
    <t>SHEET WIDTH</t>
  </si>
  <si>
    <t>SHEET LENGTH</t>
  </si>
  <si>
    <t>PART AREA</t>
  </si>
  <si>
    <t>PART/ SHEET</t>
  </si>
  <si>
    <t>SHEET REQUIRED FOR TOTAL QTY</t>
  </si>
  <si>
    <t>TOTAL WEIGHT (LBS)</t>
  </si>
  <si>
    <t>L-ANGLE</t>
  </si>
  <si>
    <t>C-CHANNEL</t>
  </si>
  <si>
    <t>KANBAN</t>
  </si>
  <si>
    <t>S-TRIM</t>
  </si>
  <si>
    <t>90.00°</t>
  </si>
  <si>
    <t>EXT-WALL-1</t>
  </si>
  <si>
    <t>CEILING</t>
  </si>
  <si>
    <t>EXT-WALL-2</t>
  </si>
  <si>
    <t>ROOF</t>
  </si>
  <si>
    <t>HAT CHANNEL</t>
  </si>
  <si>
    <t>INTERNAL CORNER PANEL</t>
  </si>
  <si>
    <t>INT-CORNER</t>
  </si>
  <si>
    <t>Grand Total</t>
  </si>
  <si>
    <t>RIGHT CLICK ON PIVOT TABLE &amp; CLICK REFRESH</t>
  </si>
  <si>
    <t>Z-CHANNEL DOOR</t>
  </si>
  <si>
    <t>817-01270</t>
  </si>
  <si>
    <t>817-01260</t>
  </si>
  <si>
    <t>817-01262</t>
  </si>
  <si>
    <t>817-01261</t>
  </si>
  <si>
    <t>817-01259</t>
  </si>
  <si>
    <t>316 Stainless Steel 2B</t>
  </si>
  <si>
    <t>316L Stainless Steel #3</t>
  </si>
  <si>
    <t>817-01264</t>
  </si>
  <si>
    <t>817-01263</t>
  </si>
  <si>
    <t>817-01281</t>
  </si>
  <si>
    <t>817-01279</t>
  </si>
  <si>
    <t>SHEET AREA</t>
  </si>
  <si>
    <t>20GA</t>
  </si>
  <si>
    <t>817-00040</t>
  </si>
  <si>
    <t>817-00512</t>
  </si>
  <si>
    <t>817-00513</t>
  </si>
  <si>
    <t>817-00105</t>
  </si>
  <si>
    <t>817-00301</t>
  </si>
  <si>
    <t>817-00409</t>
  </si>
  <si>
    <t>817-00491</t>
  </si>
  <si>
    <t>817-00408</t>
  </si>
  <si>
    <t>817-00411</t>
  </si>
  <si>
    <t>INT-PANEL-1</t>
  </si>
  <si>
    <t>MAKE-UP PANEL</t>
  </si>
  <si>
    <t>STANDARD LINER PANEL</t>
  </si>
  <si>
    <t>10%CUSHION/WASTAGE will be added by FBD production manager</t>
  </si>
  <si>
    <t>Group</t>
  </si>
  <si>
    <t>END PANEL, INTERLOCKING, ROOF</t>
  </si>
  <si>
    <t>PANEL, INTERLOCKING, ROOF</t>
  </si>
  <si>
    <t>END PANEL, INTERLOCKING, CEILING</t>
  </si>
  <si>
    <t>PANEL, INTERLOCKING, CEILING</t>
  </si>
  <si>
    <t>WALL,CORNER,INTERLOCKING</t>
  </si>
  <si>
    <t>PANEL, WALL, INTERLOCKING</t>
  </si>
  <si>
    <t>EXTERNAL WALL- A</t>
  </si>
  <si>
    <t>INTERNAL WALL- A</t>
  </si>
  <si>
    <t>EXTERNAL WALL- C</t>
  </si>
  <si>
    <t>INTERNAL WALL- C</t>
  </si>
  <si>
    <t>EXTERNAL WALL- B</t>
  </si>
  <si>
    <t>INTERNAL WALL- B</t>
  </si>
  <si>
    <t>CUSTOM</t>
  </si>
  <si>
    <t xml:space="preserve">FLOOR Z-CHANNEL </t>
  </si>
  <si>
    <t>Z-CHANNEL FLOOR</t>
  </si>
  <si>
    <t>FLOOR ASSEMBLY</t>
  </si>
  <si>
    <t>CEILING ASSEMBLY</t>
  </si>
  <si>
    <t>DOOR DRIP STRIP</t>
  </si>
  <si>
    <t>DRIP STRIP</t>
  </si>
  <si>
    <t>ROOF FLASHING</t>
  </si>
  <si>
    <t>ROOF ASSEMBLY</t>
  </si>
  <si>
    <t>ROOF FLASHING, END WALL</t>
  </si>
  <si>
    <t>Z-CHANNEL ABOVE DOOR (WITHOUT DRIP Z)</t>
  </si>
  <si>
    <t>C-CHANNEL ABOVE DOOR</t>
  </si>
  <si>
    <t>C-CHANNEL DOOR</t>
  </si>
  <si>
    <t>HIGH WIND/NORMAL DOOR ASSEMBLY</t>
  </si>
  <si>
    <t>(blank)</t>
  </si>
  <si>
    <t>REMARKS</t>
  </si>
  <si>
    <t>PROJECT#</t>
  </si>
  <si>
    <t>PROJECT NAME</t>
  </si>
  <si>
    <t>SUBMITTED BY</t>
  </si>
  <si>
    <t>DATE</t>
  </si>
  <si>
    <t>CHE. &amp; APP. BY</t>
  </si>
  <si>
    <t>MATERIAL#</t>
  </si>
  <si>
    <t>817-00227</t>
  </si>
  <si>
    <t>817-00226</t>
  </si>
  <si>
    <t>817-00225</t>
  </si>
  <si>
    <t>817-00237</t>
  </si>
  <si>
    <t>817-00221</t>
  </si>
  <si>
    <t>817-00231</t>
  </si>
  <si>
    <t>817-00230</t>
  </si>
  <si>
    <t>817-00229</t>
  </si>
  <si>
    <t>817-00238</t>
  </si>
  <si>
    <t>817-00481</t>
  </si>
  <si>
    <t>817-00234</t>
  </si>
  <si>
    <t>817-00233</t>
  </si>
  <si>
    <t>817-00235</t>
  </si>
  <si>
    <t>817-00241</t>
  </si>
  <si>
    <t>817-00277</t>
  </si>
  <si>
    <t>817-00239</t>
  </si>
  <si>
    <t>817-00284</t>
  </si>
  <si>
    <t>817-00285</t>
  </si>
  <si>
    <t>817-00286</t>
  </si>
  <si>
    <t>HOLD OUT</t>
  </si>
  <si>
    <t>DXF PROVIDED</t>
  </si>
  <si>
    <t>ROOF-F1</t>
  </si>
  <si>
    <t>PANEL,INTERLOCKING,ROOF</t>
  </si>
  <si>
    <t>ROOF-F2</t>
  </si>
  <si>
    <t>ROOF-F3</t>
  </si>
  <si>
    <t>ROOF-F4</t>
  </si>
  <si>
    <t>ROOF-F5</t>
  </si>
  <si>
    <t>-</t>
  </si>
  <si>
    <t>END CAP 3_INCH DEEP WALL GAV(WALL CAP)</t>
  </si>
  <si>
    <t>STANDARD</t>
  </si>
  <si>
    <t>S-TRIM, 5" (S-CURVE 5")</t>
  </si>
  <si>
    <t>FLASHING, LOWER WALL 5" (ROOF TRIM 5")</t>
  </si>
  <si>
    <t>CEILING-F1</t>
  </si>
  <si>
    <t>CEILING-F2</t>
  </si>
  <si>
    <t>CEILING-F3</t>
  </si>
  <si>
    <t>CEILING-F4</t>
  </si>
  <si>
    <t>CEILING-F5</t>
  </si>
  <si>
    <t>CEILING-F6</t>
  </si>
  <si>
    <t>L-ANGLE, CEILING 3X4.5 (CEILING 90)</t>
  </si>
  <si>
    <t>1.5 X 1.5 L-ANGLE (CEILING TRIM)</t>
  </si>
  <si>
    <t>WALL-A</t>
  </si>
  <si>
    <t xml:space="preserve"> WALL- A</t>
  </si>
  <si>
    <t>EXTERNAL WALL- A HVAC</t>
  </si>
  <si>
    <t>EXTERNAL WALL- A ABOVE DOOR</t>
  </si>
  <si>
    <t>INTERNAL PANEL</t>
  </si>
  <si>
    <t>WALL-C</t>
  </si>
  <si>
    <t xml:space="preserve"> WALL- C</t>
  </si>
  <si>
    <t>EXTERNAL WALL- C HVAC</t>
  </si>
  <si>
    <t>EXTERNAL WALL-C</t>
  </si>
  <si>
    <t>EXTERNAL WALL- C ABOVE DOOR</t>
  </si>
  <si>
    <t>WALL-B1</t>
  </si>
  <si>
    <t>EXTERNAL WALL- AB</t>
  </si>
  <si>
    <t xml:space="preserve"> WALL- B1</t>
  </si>
  <si>
    <t>EXTERNAL WALL- B HVAC</t>
  </si>
  <si>
    <t>INTERNAL WALL- AB</t>
  </si>
  <si>
    <t>WALL-B2</t>
  </si>
  <si>
    <t xml:space="preserve"> WALL- B2</t>
  </si>
  <si>
    <t>EXTERNAL WALL- B ABOVE DOOR</t>
  </si>
  <si>
    <t>EXTERNAL WALL- BC</t>
  </si>
  <si>
    <t>INTERNAL WALL-B</t>
  </si>
  <si>
    <t>INTERNAL WALL- BC</t>
  </si>
  <si>
    <t>FOR HVAC/DOOR</t>
  </si>
  <si>
    <t>FORMED C-CHANNEL, (3inch AC CHANNEL)</t>
  </si>
  <si>
    <t>FOR HVAC/EXAUST FAN BLOCK OUTS</t>
  </si>
  <si>
    <t>L-ANGLE HVAC BLOCKOUT</t>
  </si>
  <si>
    <t>59.00°</t>
  </si>
  <si>
    <t>HVAC</t>
  </si>
  <si>
    <t>HVAC DRIP STRIP</t>
  </si>
  <si>
    <t>DOOR-METAL BUILDING</t>
  </si>
  <si>
    <t>PARTITION WALL - E</t>
  </si>
  <si>
    <t>WALL-E</t>
  </si>
  <si>
    <t>P01693</t>
  </si>
  <si>
    <t>LOUIS</t>
  </si>
  <si>
    <t>VENTURE GLOBAL - CALCASIEU PASS 2 LNG</t>
  </si>
  <si>
    <t>FLOOR C-CHANNEL FOR PARTITION WALL</t>
  </si>
  <si>
    <t>IN &amp; JG</t>
  </si>
  <si>
    <t>END CAP</t>
  </si>
  <si>
    <t>WALL - E</t>
  </si>
  <si>
    <t>L-ANGLE, CEILING/PARTITION WALL CEILING (90)</t>
  </si>
  <si>
    <t>PART #</t>
  </si>
  <si>
    <t>EXT-WALL-CORNER-3</t>
  </si>
  <si>
    <t>GROUP</t>
  </si>
  <si>
    <t>REV.</t>
  </si>
  <si>
    <t>PROFILE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</si>
</sst>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6"/>
      <color rgb="FF000000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  <font>
      <b/>
      <sz val="11"/>
      <color rgb="FF44546A"/>
      <name val="Calibri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family val="2"/>
    </font>
    <font>
      <b/>
      <sz val="20"/>
      <color rgb="FFFF0000"/>
      <name val="Calibri"/>
      <family val="2"/>
    </font>
    <font>
      <b/>
      <sz val="14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  <fill>
      <patternFill patternType="solid">
        <fgColor rgb="FF92D05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</fills>
  <borders count="29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5"/>
      </top>
      <bottom/>
      <diagonal/>
    </border>
    <border>
      <left/>
      <right/>
      <top/>
      <bottom style="thin">
        <color rgb="FF99999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rgb="FFABABAB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4" fillId="0" borderId="0" applyBorder="0" applyProtection="0">
      <alignment horizontal="left"/>
    </xf>
    <xf numFmtId="0" fontId="4" fillId="0" borderId="0" applyBorder="0" applyProtection="0"/>
    <xf numFmtId="0" fontId="4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4" fillId="0" borderId="0" applyBorder="0" applyProtection="0"/>
    <xf numFmtId="0" fontId="6" fillId="0" borderId="0" applyBorder="0" applyProtection="0"/>
  </cellStyleXfs>
  <cellXfs count="150">
    <xf numFmtId="0" fontId="0" fillId="0" borderId="0" xfId="0"/>
    <xf numFmtId="0" fontId="1" fillId="0" borderId="0" xfId="5" applyBorder="1" applyProtection="1">
      <alignment horizontal="left"/>
    </xf>
    <xf numFmtId="2" fontId="1" fillId="0" borderId="0" xfId="4" applyNumberFormat="1" applyBorder="1" applyProtection="1"/>
    <xf numFmtId="0" fontId="0" fillId="0" borderId="2" xfId="0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1" fontId="0" fillId="0" borderId="2" xfId="0" applyNumberFormat="1" applyBorder="1" applyAlignment="1">
      <alignment horizontal="center"/>
    </xf>
    <xf numFmtId="0" fontId="3" fillId="0" borderId="2" xfId="0" applyFont="1" applyBorder="1"/>
    <xf numFmtId="0" fontId="0" fillId="3" borderId="2" xfId="0" applyFill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2" borderId="3" xfId="0" applyFill="1" applyBorder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2" fontId="7" fillId="0" borderId="0" xfId="0" applyNumberFormat="1" applyFont="1" applyAlignment="1" applyProtection="1">
      <alignment vertical="center"/>
      <protection locked="0"/>
    </xf>
    <xf numFmtId="0" fontId="7" fillId="0" borderId="0" xfId="0" applyFont="1" applyAlignment="1" applyProtection="1">
      <alignment vertical="center"/>
      <protection locked="0"/>
    </xf>
    <xf numFmtId="0" fontId="7" fillId="0" borderId="0" xfId="0" applyFont="1" applyAlignment="1" applyProtection="1">
      <alignment horizontal="left" vertical="center"/>
      <protection locked="0"/>
    </xf>
    <xf numFmtId="164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6" borderId="2" xfId="0" applyFill="1" applyBorder="1"/>
    <xf numFmtId="0" fontId="0" fillId="5" borderId="0" xfId="0" applyFill="1"/>
    <xf numFmtId="0" fontId="0" fillId="3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/>
    </xf>
    <xf numFmtId="0" fontId="0" fillId="5" borderId="3" xfId="0" applyFill="1" applyBorder="1"/>
    <xf numFmtId="0" fontId="0" fillId="7" borderId="2" xfId="0" applyFill="1" applyBorder="1"/>
    <xf numFmtId="0" fontId="9" fillId="0" borderId="0" xfId="0" applyFont="1"/>
    <xf numFmtId="0" fontId="0" fillId="0" borderId="9" xfId="0" pivotButton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2" fontId="0" fillId="0" borderId="13" xfId="0" applyNumberFormat="1" applyBorder="1"/>
    <xf numFmtId="2" fontId="0" fillId="0" borderId="15" xfId="0" applyNumberFormat="1" applyBorder="1"/>
    <xf numFmtId="2" fontId="0" fillId="0" borderId="18" xfId="0" applyNumberFormat="1" applyBorder="1"/>
    <xf numFmtId="164" fontId="0" fillId="0" borderId="13" xfId="0" applyNumberFormat="1" applyBorder="1"/>
    <xf numFmtId="164" fontId="0" fillId="0" borderId="15" xfId="0" applyNumberFormat="1" applyBorder="1"/>
    <xf numFmtId="0" fontId="0" fillId="0" borderId="4" xfId="0" applyBorder="1"/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13" fillId="4" borderId="8" xfId="0" applyFont="1" applyFill="1" applyBorder="1" applyAlignment="1">
      <alignment horizontal="left" vertical="center" wrapText="1"/>
    </xf>
    <xf numFmtId="0" fontId="13" fillId="4" borderId="6" xfId="0" applyFont="1" applyFill="1" applyBorder="1" applyAlignment="1">
      <alignment horizontal="left" vertical="center"/>
    </xf>
    <xf numFmtId="2" fontId="13" fillId="4" borderId="6" xfId="0" applyNumberFormat="1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left" vertical="center"/>
    </xf>
    <xf numFmtId="0" fontId="13" fillId="8" borderId="6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9" borderId="19" xfId="0" applyFont="1" applyFill="1" applyBorder="1" applyAlignment="1">
      <alignment horizontal="left" vertical="center"/>
    </xf>
    <xf numFmtId="0" fontId="14" fillId="9" borderId="20" xfId="0" applyFont="1" applyFill="1" applyBorder="1" applyAlignment="1">
      <alignment horizontal="left" vertical="center"/>
    </xf>
    <xf numFmtId="0" fontId="15" fillId="9" borderId="20" xfId="0" applyFont="1" applyFill="1" applyBorder="1" applyAlignment="1">
      <alignment horizontal="left" vertical="center"/>
    </xf>
    <xf numFmtId="0" fontId="14" fillId="0" borderId="20" xfId="0" applyFont="1" applyBorder="1"/>
    <xf numFmtId="0" fontId="14" fillId="10" borderId="19" xfId="0" applyFont="1" applyFill="1" applyBorder="1" applyAlignment="1">
      <alignment horizontal="left" vertical="center"/>
    </xf>
    <xf numFmtId="0" fontId="14" fillId="10" borderId="20" xfId="0" applyFont="1" applyFill="1" applyBorder="1" applyAlignment="1">
      <alignment horizontal="left" vertical="center"/>
    </xf>
    <xf numFmtId="165" fontId="14" fillId="10" borderId="20" xfId="0" applyNumberFormat="1" applyFont="1" applyFill="1" applyBorder="1" applyAlignment="1">
      <alignment horizontal="left" vertical="center"/>
    </xf>
    <xf numFmtId="0" fontId="15" fillId="10" borderId="20" xfId="0" applyFont="1" applyFill="1" applyBorder="1" applyAlignment="1">
      <alignment horizontal="left" vertical="center"/>
    </xf>
    <xf numFmtId="2" fontId="14" fillId="10" borderId="20" xfId="0" applyNumberFormat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6" fillId="9" borderId="19" xfId="0" applyFont="1" applyFill="1" applyBorder="1" applyAlignment="1">
      <alignment horizontal="left" vertical="center"/>
    </xf>
    <xf numFmtId="0" fontId="16" fillId="9" borderId="20" xfId="0" applyFont="1" applyFill="1" applyBorder="1" applyAlignment="1">
      <alignment horizontal="left" vertical="center"/>
    </xf>
    <xf numFmtId="165" fontId="16" fillId="9" borderId="20" xfId="0" applyNumberFormat="1" applyFont="1" applyFill="1" applyBorder="1" applyAlignment="1">
      <alignment horizontal="left" vertical="center"/>
    </xf>
    <xf numFmtId="0" fontId="16" fillId="9" borderId="19" xfId="0" applyFont="1" applyFill="1" applyBorder="1" applyAlignment="1" applyProtection="1">
      <alignment horizontal="left" vertical="center"/>
      <protection locked="0"/>
    </xf>
    <xf numFmtId="0" fontId="16" fillId="9" borderId="20" xfId="0" applyFont="1" applyFill="1" applyBorder="1" applyAlignment="1" applyProtection="1">
      <alignment horizontal="left" vertical="center"/>
      <protection locked="0"/>
    </xf>
    <xf numFmtId="165" fontId="16" fillId="9" borderId="20" xfId="0" applyNumberFormat="1" applyFont="1" applyFill="1" applyBorder="1" applyAlignment="1" applyProtection="1">
      <alignment horizontal="left" vertical="center"/>
      <protection locked="0"/>
    </xf>
    <xf numFmtId="0" fontId="15" fillId="9" borderId="20" xfId="0" applyFont="1" applyFill="1" applyBorder="1" applyAlignment="1" applyProtection="1">
      <alignment horizontal="left" vertical="center"/>
      <protection locked="0"/>
    </xf>
    <xf numFmtId="0" fontId="14" fillId="10" borderId="19" xfId="0" applyFont="1" applyFill="1" applyBorder="1" applyAlignment="1" applyProtection="1">
      <alignment horizontal="left" vertical="center"/>
      <protection locked="0"/>
    </xf>
    <xf numFmtId="0" fontId="14" fillId="10" borderId="20" xfId="0" applyFont="1" applyFill="1" applyBorder="1" applyAlignment="1" applyProtection="1">
      <alignment horizontal="left" vertical="center"/>
      <protection locked="0"/>
    </xf>
    <xf numFmtId="165" fontId="14" fillId="10" borderId="20" xfId="0" applyNumberFormat="1" applyFont="1" applyFill="1" applyBorder="1" applyAlignment="1" applyProtection="1">
      <alignment horizontal="left" vertical="center"/>
      <protection locked="0"/>
    </xf>
    <xf numFmtId="0" fontId="15" fillId="10" borderId="20" xfId="0" applyFont="1" applyFill="1" applyBorder="1" applyAlignment="1" applyProtection="1">
      <alignment horizontal="left" vertical="center"/>
      <protection locked="0"/>
    </xf>
    <xf numFmtId="0" fontId="14" fillId="11" borderId="19" xfId="0" applyFont="1" applyFill="1" applyBorder="1" applyAlignment="1" applyProtection="1">
      <alignment horizontal="left" vertical="center"/>
      <protection locked="0"/>
    </xf>
    <xf numFmtId="0" fontId="14" fillId="11" borderId="20" xfId="0" applyFont="1" applyFill="1" applyBorder="1" applyAlignment="1" applyProtection="1">
      <alignment horizontal="left" vertical="center"/>
      <protection locked="0"/>
    </xf>
    <xf numFmtId="165" fontId="14" fillId="11" borderId="20" xfId="0" applyNumberFormat="1" applyFont="1" applyFill="1" applyBorder="1" applyAlignment="1" applyProtection="1">
      <alignment horizontal="left" vertical="center"/>
      <protection locked="0"/>
    </xf>
    <xf numFmtId="0" fontId="15" fillId="11" borderId="20" xfId="0" applyFont="1" applyFill="1" applyBorder="1" applyAlignment="1" applyProtection="1">
      <alignment horizontal="left" vertical="center"/>
      <protection locked="0"/>
    </xf>
    <xf numFmtId="0" fontId="14" fillId="11" borderId="20" xfId="0" applyFont="1" applyFill="1" applyBorder="1" applyAlignment="1">
      <alignment horizontal="left" vertical="center"/>
    </xf>
    <xf numFmtId="2" fontId="14" fillId="11" borderId="20" xfId="0" applyNumberFormat="1" applyFont="1" applyFill="1" applyBorder="1" applyAlignment="1">
      <alignment horizontal="left" vertical="center"/>
    </xf>
    <xf numFmtId="0" fontId="14" fillId="12" borderId="19" xfId="0" applyFont="1" applyFill="1" applyBorder="1" applyAlignment="1" applyProtection="1">
      <alignment horizontal="left" vertical="center"/>
      <protection locked="0"/>
    </xf>
    <xf numFmtId="0" fontId="14" fillId="12" borderId="20" xfId="0" applyFont="1" applyFill="1" applyBorder="1" applyAlignment="1" applyProtection="1">
      <alignment horizontal="left" vertical="center"/>
      <protection locked="0"/>
    </xf>
    <xf numFmtId="165" fontId="14" fillId="12" borderId="20" xfId="0" applyNumberFormat="1" applyFont="1" applyFill="1" applyBorder="1" applyAlignment="1" applyProtection="1">
      <alignment horizontal="left" vertical="center"/>
      <protection locked="0"/>
    </xf>
    <xf numFmtId="0" fontId="14" fillId="12" borderId="20" xfId="0" applyFont="1" applyFill="1" applyBorder="1" applyAlignment="1">
      <alignment horizontal="left" vertical="center"/>
    </xf>
    <xf numFmtId="2" fontId="14" fillId="12" borderId="20" xfId="0" applyNumberFormat="1" applyFont="1" applyFill="1" applyBorder="1" applyAlignment="1">
      <alignment horizontal="left" vertical="center"/>
    </xf>
    <xf numFmtId="0" fontId="14" fillId="11" borderId="19" xfId="0" applyFont="1" applyFill="1" applyBorder="1" applyAlignment="1">
      <alignment horizontal="left" vertical="center"/>
    </xf>
    <xf numFmtId="165" fontId="14" fillId="11" borderId="20" xfId="0" applyNumberFormat="1" applyFont="1" applyFill="1" applyBorder="1" applyAlignment="1">
      <alignment horizontal="left" vertical="center"/>
    </xf>
    <xf numFmtId="0" fontId="14" fillId="13" borderId="19" xfId="0" applyFont="1" applyFill="1" applyBorder="1" applyAlignment="1" applyProtection="1">
      <alignment horizontal="left" vertical="center"/>
      <protection locked="0"/>
    </xf>
    <xf numFmtId="0" fontId="14" fillId="13" borderId="20" xfId="0" applyFont="1" applyFill="1" applyBorder="1" applyAlignment="1" applyProtection="1">
      <alignment horizontal="left" vertical="center"/>
      <protection locked="0"/>
    </xf>
    <xf numFmtId="165" fontId="14" fillId="13" borderId="20" xfId="0" applyNumberFormat="1" applyFont="1" applyFill="1" applyBorder="1" applyAlignment="1" applyProtection="1">
      <alignment horizontal="left" vertical="center"/>
      <protection locked="0"/>
    </xf>
    <xf numFmtId="0" fontId="14" fillId="13" borderId="20" xfId="0" applyFont="1" applyFill="1" applyBorder="1" applyAlignment="1">
      <alignment horizontal="left" vertical="center"/>
    </xf>
    <xf numFmtId="2" fontId="14" fillId="13" borderId="20" xfId="0" applyNumberFormat="1" applyFont="1" applyFill="1" applyBorder="1" applyAlignment="1">
      <alignment horizontal="left" vertical="center"/>
    </xf>
    <xf numFmtId="0" fontId="15" fillId="12" borderId="20" xfId="0" applyFont="1" applyFill="1" applyBorder="1" applyAlignment="1" applyProtection="1">
      <alignment horizontal="left" vertical="center"/>
      <protection locked="0"/>
    </xf>
    <xf numFmtId="0" fontId="17" fillId="0" borderId="0" xfId="0" applyFont="1" applyAlignment="1">
      <alignment horizontal="left" vertical="center"/>
    </xf>
    <xf numFmtId="0" fontId="18" fillId="0" borderId="0" xfId="0" applyFont="1" applyAlignment="1">
      <alignment wrapText="1"/>
    </xf>
    <xf numFmtId="0" fontId="18" fillId="0" borderId="0" xfId="0" applyFont="1"/>
    <xf numFmtId="0" fontId="14" fillId="0" borderId="0" xfId="0" applyFont="1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2" fontId="18" fillId="0" borderId="0" xfId="0" applyNumberFormat="1" applyFont="1" applyAlignment="1" applyProtection="1">
      <alignment vertic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3" fillId="4" borderId="21" xfId="0" applyFont="1" applyFill="1" applyBorder="1" applyAlignment="1">
      <alignment horizontal="left" vertical="center"/>
    </xf>
    <xf numFmtId="0" fontId="13" fillId="8" borderId="21" xfId="0" applyFont="1" applyFill="1" applyBorder="1" applyAlignment="1">
      <alignment horizontal="left" vertical="center"/>
    </xf>
    <xf numFmtId="0" fontId="11" fillId="7" borderId="20" xfId="0" applyFont="1" applyFill="1" applyBorder="1" applyAlignment="1">
      <alignment horizontal="left" vertical="center"/>
    </xf>
    <xf numFmtId="0" fontId="14" fillId="10" borderId="20" xfId="0" applyFont="1" applyFill="1" applyBorder="1" applyAlignment="1">
      <alignment horizontal="left" vertical="center" shrinkToFit="1"/>
    </xf>
    <xf numFmtId="0" fontId="11" fillId="7" borderId="3" xfId="0" applyFont="1" applyFill="1" applyBorder="1" applyAlignment="1">
      <alignment horizontal="left" vertical="center"/>
    </xf>
    <xf numFmtId="15" fontId="11" fillId="7" borderId="3" xfId="0" applyNumberFormat="1" applyFont="1" applyFill="1" applyBorder="1" applyAlignment="1">
      <alignment horizontal="left" vertical="center"/>
    </xf>
    <xf numFmtId="0" fontId="13" fillId="4" borderId="0" xfId="0" applyFont="1" applyFill="1" applyAlignment="1">
      <alignment horizontal="left" vertical="center" wrapText="1"/>
    </xf>
    <xf numFmtId="2" fontId="13" fillId="4" borderId="21" xfId="0" applyNumberFormat="1" applyFont="1" applyFill="1" applyBorder="1" applyAlignment="1">
      <alignment horizontal="left" vertical="center"/>
    </xf>
    <xf numFmtId="0" fontId="14" fillId="9" borderId="20" xfId="0" applyFont="1" applyFill="1" applyBorder="1" applyAlignment="1">
      <alignment horizontal="left" vertical="center" shrinkToFit="1"/>
    </xf>
    <xf numFmtId="0" fontId="15" fillId="9" borderId="20" xfId="0" applyFont="1" applyFill="1" applyBorder="1" applyAlignment="1">
      <alignment horizontal="left" vertical="center" shrinkToFit="1"/>
    </xf>
    <xf numFmtId="0" fontId="15" fillId="10" borderId="20" xfId="0" applyFont="1" applyFill="1" applyBorder="1" applyAlignment="1">
      <alignment horizontal="left" vertical="center" shrinkToFit="1"/>
    </xf>
    <xf numFmtId="0" fontId="16" fillId="9" borderId="20" xfId="0" applyFont="1" applyFill="1" applyBorder="1" applyAlignment="1">
      <alignment horizontal="left" vertical="center" shrinkToFit="1"/>
    </xf>
    <xf numFmtId="0" fontId="16" fillId="9" borderId="20" xfId="0" applyFont="1" applyFill="1" applyBorder="1" applyAlignment="1" applyProtection="1">
      <alignment horizontal="left" vertical="center" shrinkToFit="1"/>
      <protection locked="0"/>
    </xf>
    <xf numFmtId="0" fontId="15" fillId="9" borderId="20" xfId="0" applyFont="1" applyFill="1" applyBorder="1" applyAlignment="1" applyProtection="1">
      <alignment horizontal="left" vertical="center" shrinkToFit="1"/>
      <protection locked="0"/>
    </xf>
    <xf numFmtId="0" fontId="14" fillId="10" borderId="20" xfId="0" applyFont="1" applyFill="1" applyBorder="1" applyAlignment="1" applyProtection="1">
      <alignment horizontal="left" vertical="center" shrinkToFit="1"/>
      <protection locked="0"/>
    </xf>
    <xf numFmtId="0" fontId="15" fillId="10" borderId="20" xfId="0" applyFont="1" applyFill="1" applyBorder="1" applyAlignment="1" applyProtection="1">
      <alignment horizontal="left" vertical="center" shrinkToFit="1"/>
      <protection locked="0"/>
    </xf>
    <xf numFmtId="0" fontId="14" fillId="11" borderId="20" xfId="0" applyFont="1" applyFill="1" applyBorder="1" applyAlignment="1" applyProtection="1">
      <alignment horizontal="left" vertical="center" shrinkToFit="1"/>
      <protection locked="0"/>
    </xf>
    <xf numFmtId="0" fontId="15" fillId="11" borderId="20" xfId="0" applyFont="1" applyFill="1" applyBorder="1" applyAlignment="1" applyProtection="1">
      <alignment horizontal="left" vertical="center" shrinkToFit="1"/>
      <protection locked="0"/>
    </xf>
    <xf numFmtId="0" fontId="14" fillId="11" borderId="20" xfId="0" applyFont="1" applyFill="1" applyBorder="1" applyAlignment="1">
      <alignment horizontal="left" vertical="center" shrinkToFit="1"/>
    </xf>
    <xf numFmtId="0" fontId="14" fillId="12" borderId="20" xfId="0" applyFont="1" applyFill="1" applyBorder="1" applyAlignment="1" applyProtection="1">
      <alignment horizontal="left" vertical="center" shrinkToFit="1"/>
      <protection locked="0"/>
    </xf>
    <xf numFmtId="0" fontId="14" fillId="13" borderId="20" xfId="0" applyFont="1" applyFill="1" applyBorder="1" applyAlignment="1" applyProtection="1">
      <alignment horizontal="left" vertical="center" shrinkToFit="1"/>
      <protection locked="0"/>
    </xf>
    <xf numFmtId="0" fontId="15" fillId="12" borderId="20" xfId="0" applyFont="1" applyFill="1" applyBorder="1" applyAlignment="1" applyProtection="1">
      <alignment horizontal="left" vertical="center" shrinkToFit="1"/>
      <protection locked="0"/>
    </xf>
    <xf numFmtId="0" fontId="14" fillId="0" borderId="20" xfId="0" applyFont="1" applyBorder="1" applyAlignment="1">
      <alignment shrinkToFit="1"/>
    </xf>
    <xf numFmtId="0" fontId="14" fillId="12" borderId="20" xfId="0" applyFont="1" applyFill="1" applyBorder="1" applyAlignment="1">
      <alignment horizontal="left" vertical="center" shrinkToFit="1"/>
    </xf>
    <xf numFmtId="0" fontId="14" fillId="13" borderId="20" xfId="0" applyFont="1" applyFill="1" applyBorder="1" applyAlignment="1">
      <alignment horizontal="left" vertical="center" shrinkToFit="1"/>
    </xf>
    <xf numFmtId="0" fontId="19" fillId="13" borderId="20" xfId="0" applyFont="1" applyFill="1" applyBorder="1" applyAlignment="1" applyProtection="1">
      <alignment horizontal="left" vertical="center" shrinkToFi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/>
    </xf>
    <xf numFmtId="0" fontId="12" fillId="7" borderId="6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2" fillId="7" borderId="26" xfId="0" applyFont="1" applyFill="1" applyBorder="1" applyAlignment="1">
      <alignment horizontal="center" vertical="center"/>
    </xf>
    <xf numFmtId="0" fontId="12" fillId="7" borderId="28" xfId="0" applyFont="1" applyFill="1" applyBorder="1" applyAlignment="1">
      <alignment horizontal="center" vertical="center"/>
    </xf>
    <xf numFmtId="0" fontId="11" fillId="7" borderId="22" xfId="0" applyFont="1" applyFill="1" applyBorder="1" applyAlignment="1">
      <alignment horizontal="left" vertical="center"/>
    </xf>
    <xf numFmtId="0" fontId="11" fillId="7" borderId="23" xfId="0" applyFont="1" applyFill="1" applyBorder="1" applyAlignment="1">
      <alignment horizontal="left" vertical="center"/>
    </xf>
    <xf numFmtId="0" fontId="11" fillId="7" borderId="24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/>
    </xf>
    <xf numFmtId="0" fontId="11" fillId="7" borderId="8" xfId="0" applyFont="1" applyFill="1" applyBorder="1" applyAlignment="1">
      <alignment horizontal="left" vertical="center"/>
    </xf>
    <xf numFmtId="0" fontId="11" fillId="7" borderId="25" xfId="0" applyFont="1" applyFill="1" applyBorder="1" applyAlignment="1">
      <alignment horizontal="left" vertical="center"/>
    </xf>
    <xf numFmtId="0" fontId="11" fillId="7" borderId="6" xfId="0" applyFont="1" applyFill="1" applyBorder="1" applyAlignment="1">
      <alignment horizontal="left" vertical="center" wrapText="1"/>
    </xf>
    <xf numFmtId="0" fontId="11" fillId="7" borderId="8" xfId="0" applyFont="1" applyFill="1" applyBorder="1" applyAlignment="1">
      <alignment horizontal="left" vertical="center" wrapText="1"/>
    </xf>
    <xf numFmtId="0" fontId="11" fillId="7" borderId="25" xfId="0" applyFont="1" applyFill="1" applyBorder="1" applyAlignment="1">
      <alignment horizontal="left" vertical="center" wrapText="1"/>
    </xf>
    <xf numFmtId="0" fontId="12" fillId="7" borderId="8" xfId="0" applyFont="1" applyFill="1" applyBorder="1" applyAlignment="1">
      <alignment horizontal="center" vertical="center"/>
    </xf>
    <xf numFmtId="0" fontId="12" fillId="7" borderId="27" xfId="0" applyFont="1" applyFill="1" applyBorder="1" applyAlignment="1">
      <alignment horizontal="center" vertical="center"/>
    </xf>
  </cellXfs>
  <cellStyles count="8">
    <cellStyle name="Excel Built-in Heading 4" xfId="7" xr:uid="{FBBFB070-03C9-47E8-83A9-49D6A8F25313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165"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/>
        <i val="0"/>
        <u val="none"/>
        <color rgb="FFC000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8EA9DB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A9D08E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FFFFF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1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  <protection locked="0" hidden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rgb="FFF4B084"/>
        </patternFill>
      </fill>
      <alignment horizontal="left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2" formatCode="0.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65" formatCode="0.000"/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left" vertical="center" textRotation="0" wrapText="0" indent="0" justifyLastLine="0" shrinkToFit="0" readingOrder="0"/>
    </dxf>
    <dxf>
      <numFmt numFmtId="164" formatCode="0.0"/>
    </dxf>
    <dxf>
      <numFmt numFmtId="2" formatCode="0.0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EEN-3" refreshedDate="45397.796038078704" createdVersion="8" refreshedVersion="8" minRefreshableVersion="3" recordCount="192" xr:uid="{06B1DF5A-329C-4256-9971-6C961D59C2D7}">
  <cacheSource type="worksheet">
    <worksheetSource name="Table1"/>
  </cacheSource>
  <cacheFields count="25">
    <cacheField name="PART #" numFmtId="0">
      <sharedItems containsString="0" containsBlank="1" containsNumber="1" containsInteger="1" minValue="1028633" maxValue="1651862"/>
    </cacheField>
    <cacheField name="QTY." numFmtId="0">
      <sharedItems containsString="0" containsBlank="1" containsNumber="1" containsInteger="1" minValue="1" maxValue="24"/>
    </cacheField>
    <cacheField name="GAUGE" numFmtId="0">
      <sharedItems containsBlank="1" count="5">
        <m/>
        <s v="14GA"/>
        <s v="12GA"/>
        <s v="18GA"/>
        <s v="16GA"/>
      </sharedItems>
    </cacheField>
    <cacheField name="L" numFmtId="0">
      <sharedItems containsString="0" containsBlank="1" containsNumber="1" minValue="2" maxValue="194.38926000000001"/>
    </cacheField>
    <cacheField name="A" numFmtId="0">
      <sharedItems containsBlank="1" containsMixedTypes="1" containsNumber="1" minValue="2" maxValue="13.75"/>
    </cacheField>
    <cacheField name="NB" numFmtId="0">
      <sharedItems containsString="0" containsBlank="1" containsNumber="1" minValue="1.75" maxValue="1.75"/>
    </cacheField>
    <cacheField name="NT" numFmtId="0">
      <sharedItems containsString="0" containsBlank="1" containsNumber="1" containsInteger="1" minValue="1" maxValue="1"/>
    </cacheField>
    <cacheField name="W1" numFmtId="0">
      <sharedItems containsString="0" containsBlank="1" containsNumber="1" minValue="1.0640000000000001" maxValue="16"/>
    </cacheField>
    <cacheField name="W2" numFmtId="0">
      <sharedItems containsBlank="1" containsMixedTypes="1" containsNumber="1" minValue="1.5" maxValue="9"/>
    </cacheField>
    <cacheField name="FLAT" numFmtId="0">
      <sharedItems containsString="0" containsBlank="1" containsNumber="1" minValue="2.8730000000000002" maxValue="55.873809999999999"/>
    </cacheField>
    <cacheField name="Profile" numFmtId="0">
      <sharedItems containsBlank="1"/>
    </cacheField>
    <cacheField name="WHERE USED" numFmtId="0">
      <sharedItems/>
    </cacheField>
    <cacheField name="DESCRIPTION" numFmtId="0">
      <sharedItems containsBlank="1"/>
    </cacheField>
    <cacheField name="Group" numFmtId="0">
      <sharedItems containsBlank="1"/>
    </cacheField>
    <cacheField name="HOLD OUT" numFmtId="0">
      <sharedItems containsBlank="1"/>
    </cacheField>
    <cacheField name="MATERIAL" numFmtId="0">
      <sharedItems containsBlank="1"/>
    </cacheField>
    <cacheField name="MATERIAL#" numFmtId="0">
      <sharedItems containsBlank="1" count="12">
        <m/>
        <s v="817-00229"/>
        <s v="817-00226"/>
        <s v="817-00231"/>
        <s v="817-00230"/>
        <s v="817-00239"/>
        <s v="817-00227"/>
        <s v="817-00284"/>
        <s v="817-00233"/>
        <s v="817-00237"/>
        <s v="817-00225" u="1"/>
        <s v="817-00234" u="1"/>
      </sharedItems>
    </cacheField>
    <cacheField name="REMARKS" numFmtId="0">
      <sharedItems containsBlank="1"/>
    </cacheField>
    <cacheField name="SHEET WIDTH" numFmtId="0">
      <sharedItems containsString="0" containsBlank="1" containsNumber="1" minValue="50" maxValue="54.5"/>
    </cacheField>
    <cacheField name="SHEET LENGTH" numFmtId="0">
      <sharedItems containsString="0" containsBlank="1" containsNumber="1" containsInteger="1" minValue="144" maxValue="216"/>
    </cacheField>
    <cacheField name="SHEET AREA" numFmtId="0">
      <sharedItems containsString="0" containsBlank="1" containsNumber="1" containsInteger="1" minValue="7200" maxValue="11772"/>
    </cacheField>
    <cacheField name="PART AREA" numFmtId="0">
      <sharedItems containsString="0" containsBlank="1" containsNumber="1" minValue="40.444000000000003" maxValue="6941.76878992"/>
    </cacheField>
    <cacheField name="PART/ SHEET" numFmtId="0">
      <sharedItems containsString="0" containsBlank="1" containsNumber="1" containsInteger="1" minValue="1" maxValue="189"/>
    </cacheField>
    <cacheField name="SHEET REQUIRED FOR TOTAL QTY" numFmtId="0">
      <sharedItems containsString="0" containsBlank="1" containsNumber="1" minValue="0.5" maxValue="7"/>
    </cacheField>
    <cacheField name="TOTAL WEIGHT (LBS)" numFmtId="0">
      <sharedItems containsString="0" containsBlank="1" containsNumber="1" minValue="52.012800000000006" maxValue="1408.742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m/>
    <m/>
    <x v="0"/>
    <m/>
    <m/>
    <m/>
    <m/>
    <m/>
    <m/>
    <m/>
    <m/>
    <s v="ROOF-F1"/>
    <m/>
    <m/>
    <m/>
    <m/>
    <x v="0"/>
    <m/>
    <m/>
    <m/>
    <m/>
    <m/>
    <m/>
    <m/>
    <m/>
  </r>
  <r>
    <n v="1626092"/>
    <n v="1"/>
    <x v="1"/>
    <n v="190.00093000000001"/>
    <n v="5"/>
    <m/>
    <m/>
    <n v="13"/>
    <m/>
    <n v="27"/>
    <s v="EXT-WALL-2"/>
    <s v="ROOF"/>
    <s v="END PANEL, INTERLOCKING, ROOF"/>
    <s v="ROOF-F1"/>
    <m/>
    <s v="G90 Grade SS50"/>
    <x v="1"/>
    <s v="DXF PROVIDED"/>
    <n v="54.5"/>
    <n v="192"/>
    <n v="10464"/>
    <n v="5130.0251100000005"/>
    <n v="2"/>
    <n v="0.5"/>
    <n v="114.99936000000001"/>
  </r>
  <r>
    <n v="1625822"/>
    <n v="10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DXF PROVIDED"/>
    <n v="54.5"/>
    <n v="192"/>
    <n v="10464"/>
    <n v="5177.5253425000001"/>
    <n v="2"/>
    <n v="5"/>
    <n v="1149.9936"/>
  </r>
  <r>
    <m/>
    <m/>
    <x v="0"/>
    <m/>
    <m/>
    <m/>
    <m/>
    <m/>
    <m/>
    <m/>
    <m/>
    <s v="ROOF-F2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3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4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DXF PROVIDED"/>
    <n v="54.5"/>
    <n v="192"/>
    <n v="10464"/>
    <n v="5177.5253425000001"/>
    <n v="2"/>
    <n v="5.5"/>
    <n v="1264.9929600000003"/>
  </r>
  <r>
    <m/>
    <m/>
    <x v="0"/>
    <m/>
    <m/>
    <m/>
    <m/>
    <m/>
    <m/>
    <m/>
    <m/>
    <s v="ROOF-F5"/>
    <m/>
    <m/>
    <m/>
    <m/>
    <x v="0"/>
    <m/>
    <m/>
    <m/>
    <m/>
    <m/>
    <m/>
    <m/>
    <m/>
  </r>
  <r>
    <n v="1625822"/>
    <n v="11"/>
    <x v="1"/>
    <n v="190.00093000000001"/>
    <n v="5"/>
    <m/>
    <m/>
    <n v="13"/>
    <m/>
    <n v="27.25"/>
    <s v="EXT-WALL-1"/>
    <s v="ROOF"/>
    <s v="PANEL,INTERLOCKING,ROOF"/>
    <s v="ROOF-F5"/>
    <m/>
    <s v="G90 Grade SS50"/>
    <x v="1"/>
    <s v="DXF PROVIDED"/>
    <n v="54.5"/>
    <n v="192"/>
    <n v="10464"/>
    <n v="5177.5253425000001"/>
    <n v="2"/>
    <n v="5.5"/>
    <n v="1264.9929600000003"/>
  </r>
  <r>
    <n v="1626304"/>
    <n v="1"/>
    <x v="1"/>
    <n v="190.00093000000001"/>
    <n v="5"/>
    <m/>
    <m/>
    <n v="8"/>
    <m/>
    <n v="22.25"/>
    <s v="EXT-WALL-1"/>
    <s v="ROOF"/>
    <s v="PANEL,INTERLOCKING,ROOF"/>
    <s v="ROOF-F5"/>
    <m/>
    <s v="G90 Grade SS50"/>
    <x v="1"/>
    <s v="DXF PROVIDED"/>
    <n v="54.5"/>
    <n v="192"/>
    <n v="10464"/>
    <n v="4227.5206925000002"/>
    <n v="2"/>
    <n v="0.5"/>
    <n v="114.99936000000001"/>
  </r>
  <r>
    <m/>
    <m/>
    <x v="0"/>
    <m/>
    <m/>
    <m/>
    <m/>
    <m/>
    <m/>
    <m/>
    <m/>
    <s v="CEILING-F1"/>
    <m/>
    <m/>
    <m/>
    <m/>
    <x v="0"/>
    <m/>
    <m/>
    <m/>
    <m/>
    <m/>
    <m/>
    <m/>
    <m/>
  </r>
  <r>
    <n v="1625817"/>
    <n v="1"/>
    <x v="1"/>
    <n v="182.898"/>
    <n v="3"/>
    <m/>
    <m/>
    <n v="16"/>
    <m/>
    <n v="26"/>
    <s v="EXT-WALL-2"/>
    <s v="CEILING"/>
    <s v="END PANEL, INTERLOCKING, CEILING"/>
    <s v="CEILING-F1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2"/>
    <m/>
    <m/>
    <m/>
    <m/>
    <x v="0"/>
    <m/>
    <m/>
    <m/>
    <m/>
    <m/>
    <m/>
    <m/>
    <m/>
  </r>
  <r>
    <n v="1625811"/>
    <n v="9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DXF PROVIDED"/>
    <n v="54.5"/>
    <n v="192"/>
    <n v="10464"/>
    <n v="4846.7969999999996"/>
    <n v="2"/>
    <n v="4.5"/>
    <n v="1034.99424"/>
  </r>
  <r>
    <m/>
    <m/>
    <x v="0"/>
    <m/>
    <m/>
    <m/>
    <m/>
    <m/>
    <m/>
    <m/>
    <m/>
    <s v="CEILING-F3"/>
    <m/>
    <m/>
    <m/>
    <m/>
    <x v="0"/>
    <m/>
    <m/>
    <m/>
    <m/>
    <m/>
    <m/>
    <m/>
    <m/>
  </r>
  <r>
    <n v="1625811"/>
    <n v="6"/>
    <x v="1"/>
    <n v="182.898"/>
    <n v="3"/>
    <m/>
    <m/>
    <n v="16"/>
    <m/>
    <n v="26.5"/>
    <s v="EXT-WALL-1"/>
    <s v="CEILING"/>
    <s v="PANEL, INTERLOCKING, CEILING"/>
    <s v="CEILING-F3"/>
    <m/>
    <s v="G90 Grade SS50"/>
    <x v="1"/>
    <s v="DXF PROVIDED"/>
    <n v="54.5"/>
    <n v="192"/>
    <n v="10464"/>
    <n v="4846.7969999999996"/>
    <n v="2"/>
    <n v="3"/>
    <n v="689.99616000000003"/>
  </r>
  <r>
    <m/>
    <m/>
    <x v="0"/>
    <m/>
    <m/>
    <m/>
    <m/>
    <m/>
    <m/>
    <m/>
    <m/>
    <s v="CEILING-F4"/>
    <m/>
    <m/>
    <m/>
    <m/>
    <x v="0"/>
    <m/>
    <m/>
    <m/>
    <m/>
    <m/>
    <m/>
    <m/>
    <m/>
  </r>
  <r>
    <n v="1645829"/>
    <n v="1"/>
    <x v="1"/>
    <n v="182.898"/>
    <n v="3"/>
    <m/>
    <m/>
    <n v="16"/>
    <m/>
    <n v="26"/>
    <s v="EXT-WALL-2"/>
    <s v="CEILING"/>
    <s v="PANEL, INTERLOCKING, CEILING"/>
    <s v="CEILING-F4"/>
    <m/>
    <s v="G90 Grade SS50"/>
    <x v="1"/>
    <s v="DXF PROVIDED"/>
    <n v="54.5"/>
    <n v="192"/>
    <n v="10464"/>
    <n v="4755.348"/>
    <n v="2"/>
    <n v="0.5"/>
    <n v="114.99936000000001"/>
  </r>
  <r>
    <n v="1625811"/>
    <n v="8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DXF PROVIDED"/>
    <n v="54.5"/>
    <n v="192"/>
    <n v="10464"/>
    <n v="4846.7969999999996"/>
    <n v="2"/>
    <n v="4"/>
    <n v="919.99488000000008"/>
  </r>
  <r>
    <m/>
    <m/>
    <x v="0"/>
    <m/>
    <m/>
    <m/>
    <m/>
    <m/>
    <m/>
    <m/>
    <m/>
    <s v="CEILING-F5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5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CEILING-F6"/>
    <m/>
    <m/>
    <m/>
    <m/>
    <x v="0"/>
    <m/>
    <m/>
    <m/>
    <m/>
    <m/>
    <m/>
    <m/>
    <m/>
  </r>
  <r>
    <n v="1625811"/>
    <n v="5"/>
    <x v="1"/>
    <n v="182.898"/>
    <n v="3"/>
    <m/>
    <m/>
    <n v="16"/>
    <m/>
    <n v="26.5"/>
    <s v="EXT-WALL-1"/>
    <s v="CEILING"/>
    <s v="PANEL, INTERLOCKING, CEILING"/>
    <s v="CEILING-F6"/>
    <m/>
    <s v="G90 Grade SS50"/>
    <x v="1"/>
    <s v="DXF PROVIDED"/>
    <n v="54.5"/>
    <n v="192"/>
    <n v="10464"/>
    <n v="4846.7969999999996"/>
    <n v="2"/>
    <n v="2.5"/>
    <n v="574.99680000000001"/>
  </r>
  <r>
    <m/>
    <m/>
    <x v="0"/>
    <m/>
    <m/>
    <m/>
    <m/>
    <m/>
    <m/>
    <m/>
    <m/>
    <s v="WALL-A"/>
    <m/>
    <m/>
    <m/>
    <m/>
    <x v="0"/>
    <m/>
    <m/>
    <m/>
    <m/>
    <m/>
    <m/>
    <m/>
    <m/>
  </r>
  <r>
    <n v="1626019"/>
    <n v="1"/>
    <x v="2"/>
    <n v="155.83616000000001"/>
    <n v="3"/>
    <n v="1.75"/>
    <n v="1"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805.0508800000002"/>
    <n v="3"/>
    <n v="0.5"/>
    <n v="138.95145600000001"/>
  </r>
  <r>
    <n v="1625961"/>
    <n v="1"/>
    <x v="1"/>
    <n v="49.637349999999998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50.3648465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64"/>
    <n v="1"/>
    <x v="1"/>
    <n v="49.213619999999999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9.6910878000001"/>
    <n v="4"/>
    <n v="0.5"/>
    <n v="86.249520000000004"/>
  </r>
  <r>
    <n v="1623309"/>
    <n v="1"/>
    <x v="1"/>
    <n v="29.266110000000001"/>
    <n v="3"/>
    <m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A HVAC"/>
    <s v="PANEL, WALL, INTERLOCKING"/>
    <s v=" WALL- A"/>
    <m/>
    <s v="G90 Grade SS50"/>
    <x v="3"/>
    <s v="DXF PROVIDED"/>
    <n v="54.5"/>
    <n v="144"/>
    <n v="7848"/>
    <n v="1231.9471780000001"/>
    <n v="4"/>
    <n v="0.5"/>
    <n v="86.249520000000004"/>
  </r>
  <r>
    <n v="1625937"/>
    <n v="1"/>
    <x v="2"/>
    <n v="154.7655599999999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85.78008"/>
    <n v="3"/>
    <n v="0.5"/>
    <n v="138.95145600000001"/>
  </r>
  <r>
    <n v="1626010"/>
    <n v="1"/>
    <x v="1"/>
    <n v="154.48661999999999"/>
    <n v="3"/>
    <n v="1.75"/>
    <m/>
    <n v="10"/>
    <m/>
    <n v="20.5"/>
    <s v="EXT-WALL-1"/>
    <s v="EXTERNAL WALL- A"/>
    <s v="PANEL, WALL, INTERLOCKING"/>
    <s v=" WALL- A"/>
    <m/>
    <s v="G90 Grade SS50"/>
    <x v="4"/>
    <s v="DXF PROVIDED"/>
    <n v="54.5"/>
    <n v="168"/>
    <n v="9156"/>
    <n v="3166.9757099999997"/>
    <n v="2"/>
    <n v="0.5"/>
    <n v="100.62444000000001"/>
  </r>
  <r>
    <n v="1626127"/>
    <n v="1"/>
    <x v="1"/>
    <n v="154.17643000000001"/>
    <n v="3"/>
    <n v="1.75"/>
    <m/>
    <n v="11.12"/>
    <s v="-"/>
    <n v="21.62"/>
    <s v="EXT-WALL-1"/>
    <s v="EXTERNAL WALL- A"/>
    <s v="PANEL, WALL, INTERLOCKING"/>
    <s v=" WALL- A"/>
    <m/>
    <s v="G90 Grade SS50"/>
    <x v="4"/>
    <s v="DXF PROVIDED"/>
    <n v="54.5"/>
    <n v="168"/>
    <n v="9156"/>
    <n v="3333.2944166000002"/>
    <n v="2"/>
    <n v="0.5"/>
    <n v="100.62444000000001"/>
  </r>
  <r>
    <n v="1625940"/>
    <n v="1"/>
    <x v="2"/>
    <n v="153.50694999999999"/>
    <n v="3"/>
    <n v="1.75"/>
    <m/>
    <n v="8"/>
    <m/>
    <n v="18.5"/>
    <s v="EXT-WALL-1"/>
    <s v="EXTERNAL WALL- A"/>
    <s v="PANEL, WALL, INTERLOCKING"/>
    <s v=" WALL- A"/>
    <m/>
    <s v="G90 Grade SS50"/>
    <x v="2"/>
    <s v="DXF PROVIDED"/>
    <n v="54.5"/>
    <n v="168"/>
    <n v="9156"/>
    <n v="2839.8785749999997"/>
    <n v="2"/>
    <n v="0.5"/>
    <n v="138.95145600000001"/>
  </r>
  <r>
    <n v="1625955"/>
    <n v="1"/>
    <x v="1"/>
    <n v="52.586399999999998"/>
    <n v="3"/>
    <n v="1.75"/>
    <m/>
    <n v="10"/>
    <m/>
    <n v="20.5"/>
    <s v="EXT-WALL-1"/>
    <s v="EXTERNAL WALL- A ABOVE DOOR"/>
    <s v="PANEL, WALL, INTERLOCKING"/>
    <s v=" WALL- A"/>
    <m/>
    <s v="G90 Grade SS50"/>
    <x v="3"/>
    <s v="DXF PROVIDED"/>
    <n v="54.5"/>
    <n v="144"/>
    <n v="7848"/>
    <n v="1078.0211999999999"/>
    <n v="4"/>
    <n v="0.5"/>
    <n v="86.249520000000004"/>
  </r>
  <r>
    <n v="1626130"/>
    <n v="1"/>
    <x v="1"/>
    <n v="52.30048"/>
    <n v="3"/>
    <n v="1.75"/>
    <m/>
    <n v="10.25"/>
    <s v="-"/>
    <n v="20.75"/>
    <s v="EXT-WALL-1"/>
    <s v="EXTERNAL WALL- A ABOVE DOOR"/>
    <s v="PANEL, WALL, INTERLOCKING"/>
    <s v=" WALL- A"/>
    <m/>
    <s v="G90 Grade SS50"/>
    <x v="3"/>
    <s v="DXF PROVIDED"/>
    <n v="54.5"/>
    <n v="144"/>
    <n v="7848"/>
    <n v="1085.23496"/>
    <n v="4"/>
    <n v="0.5"/>
    <n v="86.249520000000004"/>
  </r>
  <r>
    <n v="1625952"/>
    <n v="1"/>
    <x v="1"/>
    <n v="51.85417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74.1355050000002"/>
    <n v="4"/>
    <n v="0.5"/>
    <n v="86.249520000000004"/>
  </r>
  <r>
    <n v="1625949"/>
    <n v="1"/>
    <x v="1"/>
    <n v="51.407850000000003"/>
    <n v="3"/>
    <n v="1.75"/>
    <m/>
    <n v="16"/>
    <m/>
    <n v="26.5"/>
    <s v="EXT-WALL-1"/>
    <s v="EXTERNAL WALL- A ABOVE DOOR"/>
    <s v="PANEL, WALL, INTERLOCKING"/>
    <s v=" WALL- A"/>
    <m/>
    <s v="G90 Grade SS50"/>
    <x v="3"/>
    <s v="DXF PROVIDED"/>
    <n v="54.5"/>
    <n v="144"/>
    <n v="7848"/>
    <n v="1362.308025"/>
    <n v="4"/>
    <n v="0.5"/>
    <n v="86.249520000000004"/>
  </r>
  <r>
    <n v="1625934"/>
    <n v="1"/>
    <x v="2"/>
    <n v="151.82629"/>
    <n v="3"/>
    <n v="1.75"/>
    <m/>
    <n v="8"/>
    <m/>
    <n v="18"/>
    <s v="EXT-WALL-2"/>
    <s v="EXTERNAL WALL- A"/>
    <s v="PANEL, WALL, INTERLOCKING"/>
    <s v=" WALL- A"/>
    <m/>
    <s v="G90 Grade SS50"/>
    <x v="2"/>
    <s v="DXF PROVIDED"/>
    <n v="54.5"/>
    <n v="168"/>
    <n v="9156"/>
    <n v="2732.8732199999999"/>
    <n v="3"/>
    <n v="0.5"/>
    <n v="138.95145600000001"/>
  </r>
  <r>
    <n v="1625928"/>
    <n v="1"/>
    <x v="1"/>
    <n v="151.60312999999999"/>
    <n v="3"/>
    <n v="1.75"/>
    <m/>
    <n v="8"/>
    <m/>
    <n v="18.5"/>
    <s v="EXT-WALL-1"/>
    <s v="EXTERNAL WALL- A"/>
    <s v="PANEL, WALL, INTERLOCKING"/>
    <s v=" WALL- A"/>
    <m/>
    <s v="G90 Grade SS50"/>
    <x v="4"/>
    <s v="DXF PROVIDED"/>
    <n v="54.5"/>
    <n v="168"/>
    <n v="9156"/>
    <n v="2804.657905"/>
    <n v="2"/>
    <n v="0.5"/>
    <n v="100.62444000000001"/>
  </r>
  <r>
    <n v="1625925"/>
    <n v="1"/>
    <x v="1"/>
    <n v="151.15682000000001"/>
    <n v="3"/>
    <n v="1.75"/>
    <m/>
    <n v="16"/>
    <m/>
    <n v="26.5"/>
    <s v="EXT-WALL-1"/>
    <s v="EXTERNAL WALL- A"/>
    <s v="PANEL, WALL, INTERLOCKING"/>
    <s v=" WALL- A"/>
    <m/>
    <s v="G90 Grade SS50"/>
    <x v="4"/>
    <s v="DXF PROVIDED"/>
    <n v="54.5"/>
    <n v="168"/>
    <n v="9156"/>
    <n v="4005.6557300000004"/>
    <n v="2"/>
    <n v="0.5"/>
    <n v="100.62444000000001"/>
  </r>
  <r>
    <n v="1626208"/>
    <n v="1"/>
    <x v="3"/>
    <n v="137.28319999999999"/>
    <m/>
    <m/>
    <m/>
    <m/>
    <m/>
    <n v="40.918500000000002"/>
    <s v="INT-PANEL-1"/>
    <s v="INTERNAL WALL- A"/>
    <s v="INTERNAL PANEL"/>
    <s v=" WALL- A"/>
    <s v="HOLD OUT"/>
    <s v="G90 Grade SS50"/>
    <x v="5"/>
    <s v="DXF PROVIDED"/>
    <n v="50"/>
    <n v="144"/>
    <n v="7200"/>
    <n v="5617.4226191999996"/>
    <n v="1"/>
    <n v="1"/>
    <n v="104.02560000000001"/>
  </r>
  <r>
    <n v="1626211"/>
    <n v="1"/>
    <x v="3"/>
    <n v="137.28319999999999"/>
    <m/>
    <m/>
    <m/>
    <m/>
    <m/>
    <n v="47.043590000000002"/>
    <s v="INT-PANEL-1"/>
    <s v="INTERNAL WALL- A"/>
    <s v="INTERNAL PANEL"/>
    <s v=" WALL- A"/>
    <m/>
    <s v="G90 Grade SS50"/>
    <x v="5"/>
    <s v="DXF PROVIDED"/>
    <n v="50"/>
    <n v="144"/>
    <n v="7200"/>
    <n v="6458.2945746879996"/>
    <n v="1"/>
    <n v="1"/>
    <n v="104.02560000000001"/>
  </r>
  <r>
    <n v="1623786"/>
    <n v="1"/>
    <x v="3"/>
    <n v="39.141599999999997"/>
    <m/>
    <m/>
    <m/>
    <m/>
    <m/>
    <n v="55.873809999999999"/>
    <s v="INT-PANEL-1"/>
    <s v="INTERNAL WALL- A"/>
    <s v="INTERNAL PANEL"/>
    <s v=" WALL- A"/>
    <m/>
    <s v="G90 Grade SS50"/>
    <x v="5"/>
    <s v="DXF PROVIDED"/>
    <n v="50"/>
    <n v="144"/>
    <n v="7200"/>
    <n v="2186.990321496"/>
    <n v="2"/>
    <n v="0.5"/>
    <n v="52.012800000000006"/>
  </r>
  <r>
    <n v="1626205"/>
    <n v="1"/>
    <x v="3"/>
    <n v="137.28319999999999"/>
    <m/>
    <m/>
    <m/>
    <m/>
    <m/>
    <n v="40.11065"/>
    <s v="INT-PANEL-1"/>
    <s v="INTERNAL WALL- A"/>
    <s v="INTERNAL PANEL"/>
    <s v=" WALL- A"/>
    <s v="HOLD OUT"/>
    <s v="G90 Grade SS50"/>
    <x v="5"/>
    <s v="DXF PROVIDED"/>
    <n v="50"/>
    <n v="144"/>
    <n v="7200"/>
    <n v="5506.5183860799998"/>
    <n v="1"/>
    <n v="1"/>
    <n v="104.02560000000001"/>
  </r>
  <r>
    <m/>
    <m/>
    <x v="0"/>
    <m/>
    <m/>
    <m/>
    <m/>
    <m/>
    <m/>
    <m/>
    <m/>
    <s v="WALL-C"/>
    <m/>
    <m/>
    <m/>
    <m/>
    <x v="0"/>
    <m/>
    <m/>
    <m/>
    <m/>
    <m/>
    <m/>
    <m/>
    <m/>
  </r>
  <r>
    <n v="1626182"/>
    <n v="1"/>
    <x v="2"/>
    <n v="150.93366"/>
    <n v="3"/>
    <n v="1.75"/>
    <m/>
    <n v="8"/>
    <m/>
    <n v="18"/>
    <s v="EXT-WALL-2"/>
    <s v="EXTERNAL WALL- C"/>
    <s v="PANEL, WALL, INTERLOCKING"/>
    <s v=" WALL- C"/>
    <m/>
    <s v="G90 Grade SS50"/>
    <x v="2"/>
    <s v="DXF PROVIDED"/>
    <n v="54.5"/>
    <n v="168"/>
    <n v="9156"/>
    <n v="2716.8058799999999"/>
    <n v="3"/>
    <n v="0.5"/>
    <n v="138.95145600000001"/>
  </r>
  <r>
    <n v="1625897"/>
    <n v="1"/>
    <x v="1"/>
    <n v="60.45172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62.3271068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94"/>
    <n v="1"/>
    <x v="1"/>
    <n v="60.847540000000002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471.9019926000001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67"/>
    <n v="1"/>
    <x v="2"/>
    <n v="151.94846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35.0724599999999"/>
    <n v="3"/>
    <n v="0.5"/>
    <n v="138.95145600000001"/>
  </r>
  <r>
    <n v="1625900"/>
    <n v="1"/>
    <x v="1"/>
    <n v="152.17162999999999"/>
    <n v="3"/>
    <n v="1.75"/>
    <m/>
    <n v="10"/>
    <m/>
    <n v="20.5"/>
    <s v="EXT-WALL-1"/>
    <s v="EXTERNAL WALL- C"/>
    <s v="PANEL, WALL, INTERLOCKING"/>
    <s v=" WALL- C"/>
    <m/>
    <s v="G90 Grade SS50"/>
    <x v="4"/>
    <s v="DXF PROVIDED"/>
    <n v="54.5"/>
    <n v="168"/>
    <n v="9156"/>
    <n v="3119.518415"/>
    <n v="2"/>
    <n v="0.5"/>
    <n v="100.62444000000001"/>
  </r>
  <r>
    <n v="1625882"/>
    <n v="1"/>
    <x v="2"/>
    <n v="152.45058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20.3357300000002"/>
    <n v="2"/>
    <n v="0.5"/>
    <n v="138.95145600000001"/>
  </r>
  <r>
    <n v="1625919"/>
    <n v="1"/>
    <x v="1"/>
    <n v="52.032130000000002"/>
    <n v="3"/>
    <n v="1.75"/>
    <m/>
    <n v="10"/>
    <m/>
    <n v="20.5"/>
    <s v="EXT-WALL-1"/>
    <s v="EXTERNAL WALL- C ABOVE DOOR"/>
    <s v="PANEL, WALL, INTERLOCKING"/>
    <s v=" WALL- C"/>
    <m/>
    <s v="G90 Grade SS50"/>
    <x v="3"/>
    <s v="DXF PROVIDED"/>
    <n v="54.5"/>
    <n v="144"/>
    <n v="7848"/>
    <n v="1066.6586650000002"/>
    <n v="4"/>
    <n v="0.5"/>
    <n v="86.249520000000004"/>
  </r>
  <r>
    <n v="1626133"/>
    <n v="1"/>
    <x v="1"/>
    <n v="52.311079999999997"/>
    <n v="3"/>
    <n v="1.75"/>
    <m/>
    <n v="10.25"/>
    <m/>
    <n v="20.75"/>
    <s v="EXT-WALL-1"/>
    <s v="EXTERNAL WALL- C ABOVE DOOR"/>
    <s v="PANEL, WALL, INTERLOCKING"/>
    <s v=" WALL- C"/>
    <m/>
    <s v="G90 Grade SS50"/>
    <x v="3"/>
    <s v="DXF PROVIDED"/>
    <n v="54.5"/>
    <n v="144"/>
    <n v="7848"/>
    <n v="1085.4549099999999"/>
    <n v="4"/>
    <n v="0.5"/>
    <n v="86.249520000000004"/>
  </r>
  <r>
    <n v="1625916"/>
    <n v="1"/>
    <x v="1"/>
    <n v="52.59700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393.8205"/>
    <n v="4"/>
    <n v="0.5"/>
    <n v="86.249520000000004"/>
  </r>
  <r>
    <n v="1625913"/>
    <n v="1"/>
    <x v="1"/>
    <n v="53.043320000000001"/>
    <n v="3"/>
    <n v="1.75"/>
    <m/>
    <n v="16"/>
    <m/>
    <n v="26.5"/>
    <s v="EXT-WALL-1"/>
    <s v="EXTERNAL WALL- C ABOVE DOOR"/>
    <s v="PANEL, WALL, INTERLOCKING"/>
    <s v=" WALL- C"/>
    <m/>
    <s v="G90 Grade SS50"/>
    <x v="3"/>
    <s v="DXF PROVIDED"/>
    <n v="54.5"/>
    <n v="144"/>
    <n v="7848"/>
    <n v="1405.64798"/>
    <n v="4"/>
    <n v="0.5"/>
    <n v="86.249520000000004"/>
  </r>
  <r>
    <n v="1625870"/>
    <n v="1"/>
    <x v="2"/>
    <n v="154.13123999999999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774.3623199999997"/>
    <n v="3"/>
    <n v="0.5"/>
    <n v="138.95145600000001"/>
  </r>
  <r>
    <n v="1625879"/>
    <n v="1"/>
    <x v="2"/>
    <n v="154.59818999999999"/>
    <n v="3"/>
    <n v="1.75"/>
    <m/>
    <n v="8"/>
    <m/>
    <n v="18.5"/>
    <s v="EXT-WALL-1"/>
    <s v="EXTERNAL WALL- C"/>
    <s v="PANEL, WALL, INTERLOCKING"/>
    <s v=" WALL- C"/>
    <m/>
    <s v="G90 Grade SS50"/>
    <x v="2"/>
    <s v="DXF PROVIDED"/>
    <n v="54.5"/>
    <n v="168"/>
    <n v="9156"/>
    <n v="2860.066515"/>
    <n v="2"/>
    <n v="0.5"/>
    <n v="138.95145600000001"/>
  </r>
  <r>
    <n v="1625891"/>
    <n v="1"/>
    <x v="1"/>
    <n v="64.116249999999994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50.9720875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88"/>
    <n v="1"/>
    <x v="1"/>
    <n v="64.512079999999997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560.5472152"/>
    <n v="4"/>
    <n v="0.5"/>
    <n v="86.249520000000004"/>
  </r>
  <r>
    <n v="1626062"/>
    <n v="1"/>
    <x v="1"/>
    <n v="17.196100000000001"/>
    <n v="3"/>
    <m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415.97365900000005"/>
    <n v="15"/>
    <n v="0.5"/>
    <n v="86.249520000000004"/>
  </r>
  <r>
    <n v="1626055"/>
    <n v="1"/>
    <x v="1"/>
    <n v="49.906199999999998"/>
    <n v="3"/>
    <n v="1.75"/>
    <m/>
    <n v="14.19"/>
    <m/>
    <n v="24.19"/>
    <s v="EXT-WALL-2"/>
    <s v="EXTERNAL WALL- C HVAC"/>
    <s v="PANEL, WALL, INTERLOCKING"/>
    <s v=" WALL- C"/>
    <m/>
    <s v="G90 Grade SS50"/>
    <x v="3"/>
    <s v="DXF PROVIDED"/>
    <n v="54.5"/>
    <n v="144"/>
    <n v="7848"/>
    <n v="1207.2309780000001"/>
    <n v="4"/>
    <n v="0.5"/>
    <n v="86.249520000000004"/>
  </r>
  <r>
    <n v="1625873"/>
    <n v="1"/>
    <x v="2"/>
    <n v="155.61301"/>
    <n v="3"/>
    <n v="1.75"/>
    <m/>
    <n v="8"/>
    <m/>
    <n v="18"/>
    <s v="EXT-WALL-2"/>
    <s v="EXTERNAL WALL-C"/>
    <s v="PANEL, WALL, INTERLOCKING"/>
    <s v=" WALL- C"/>
    <m/>
    <s v="G90 Grade SS50"/>
    <x v="2"/>
    <s v="DXF PROVIDED"/>
    <n v="54.5"/>
    <n v="168"/>
    <n v="9156"/>
    <n v="2801.0341800000001"/>
    <n v="3"/>
    <n v="0.5"/>
    <n v="138.95145600000001"/>
  </r>
  <r>
    <n v="1625903"/>
    <n v="1"/>
    <x v="1"/>
    <n v="155.83616000000001"/>
    <n v="3"/>
    <n v="1.75"/>
    <n v="1"/>
    <n v="8"/>
    <m/>
    <n v="18.5"/>
    <s v="EXT-WALL-1"/>
    <s v="EXTERNAL WALL- C"/>
    <s v="PANEL, WALL, INTERLOCKING"/>
    <s v=" WALL- C"/>
    <m/>
    <s v="G90 Grade SS50"/>
    <x v="4"/>
    <s v="DXF PROVIDED"/>
    <n v="54.5"/>
    <n v="168"/>
    <n v="9156"/>
    <n v="2882.9689600000002"/>
    <n v="2"/>
    <n v="0.5"/>
    <n v="100.62444000000001"/>
  </r>
  <r>
    <n v="1626247"/>
    <n v="1"/>
    <x v="3"/>
    <n v="137.28319999999999"/>
    <m/>
    <m/>
    <m/>
    <m/>
    <m/>
    <n v="44.566899999999997"/>
    <s v="INT-PANEL-1"/>
    <s v="INTERNAL WALL- C"/>
    <s v="INTERNAL PANEL"/>
    <s v=" WALL- C"/>
    <s v="HOLD OUT"/>
    <s v="G90 Grade SS50"/>
    <x v="5"/>
    <s v="DXF PROVIDED"/>
    <n v="50"/>
    <n v="144"/>
    <n v="7200"/>
    <n v="6118.2866460799996"/>
    <n v="1"/>
    <n v="1"/>
    <n v="104.02560000000001"/>
  </r>
  <r>
    <n v="1626250"/>
    <n v="1"/>
    <x v="3"/>
    <n v="137.28319999999999"/>
    <m/>
    <m/>
    <m/>
    <m/>
    <m/>
    <n v="19.926220000000001"/>
    <s v="INT-PANEL-1"/>
    <s v="INTERNAL WALL- C"/>
    <s v="INTERNAL PANEL"/>
    <s v=" WALL- C"/>
    <m/>
    <s v="G90 Grade SS50"/>
    <x v="5"/>
    <s v="DXF PROVIDED"/>
    <n v="50"/>
    <n v="144"/>
    <n v="7200"/>
    <n v="2735.5352455040002"/>
    <n v="2"/>
    <n v="0.5"/>
    <n v="52.012800000000006"/>
  </r>
  <r>
    <n v="1626253"/>
    <n v="1"/>
    <x v="3"/>
    <n v="39.141599999999997"/>
    <m/>
    <m/>
    <m/>
    <m/>
    <m/>
    <n v="55.873350000000002"/>
    <s v="INT-PANEL-1"/>
    <s v="INTERNAL WALL- C"/>
    <s v="INTERNAL PANEL"/>
    <s v=" WALL- C"/>
    <m/>
    <s v="G90 Grade SS50"/>
    <x v="5"/>
    <s v="DXF PROVIDED"/>
    <n v="50"/>
    <n v="144"/>
    <n v="7200"/>
    <n v="2186.9723163599997"/>
    <n v="2"/>
    <n v="0.5"/>
    <n v="52.012800000000006"/>
  </r>
  <r>
    <n v="1626256"/>
    <n v="1"/>
    <x v="3"/>
    <n v="137.28319999999999"/>
    <m/>
    <m/>
    <m/>
    <m/>
    <m/>
    <n v="24.743929999999999"/>
    <s v="INT-PANEL-1"/>
    <s v="INTERNAL WALL- C"/>
    <s v="INTERNAL PANEL"/>
    <s v=" WALL- C"/>
    <m/>
    <s v="G90 Grade SS50"/>
    <x v="5"/>
    <s v="DXF PROVIDED"/>
    <n v="50"/>
    <n v="144"/>
    <n v="7200"/>
    <n v="3396.9258909759997"/>
    <n v="2"/>
    <n v="0.5"/>
    <n v="52.012800000000006"/>
  </r>
  <r>
    <n v="1626259"/>
    <n v="1"/>
    <x v="3"/>
    <n v="137.28319999999999"/>
    <m/>
    <m/>
    <m/>
    <m/>
    <m/>
    <n v="40.546340000000001"/>
    <s v="INT-PANEL-1"/>
    <s v="INTERNAL WALL- C"/>
    <s v="INTERNAL PANEL"/>
    <s v=" WALL- C"/>
    <s v="HOLD OUT"/>
    <s v="G90 Grade SS50"/>
    <x v="5"/>
    <s v="DXF PROVIDED"/>
    <n v="50"/>
    <n v="144"/>
    <n v="7200"/>
    <n v="5566.3313034880002"/>
    <n v="1"/>
    <n v="1"/>
    <n v="104.02560000000001"/>
  </r>
  <r>
    <m/>
    <m/>
    <x v="0"/>
    <m/>
    <m/>
    <m/>
    <m/>
    <m/>
    <m/>
    <m/>
    <m/>
    <s v="WALL-B1"/>
    <m/>
    <m/>
    <m/>
    <m/>
    <x v="0"/>
    <m/>
    <m/>
    <m/>
    <m/>
    <m/>
    <m/>
    <m/>
    <m/>
  </r>
  <r>
    <n v="1626173"/>
    <n v="1"/>
    <x v="2"/>
    <n v="150.64160000000001"/>
    <n v="3.125"/>
    <n v="1.75"/>
    <m/>
    <n v="9"/>
    <n v="9"/>
    <n v="28.5"/>
    <s v="EXT-WALL-CORNER-3"/>
    <s v="EXTERNAL WALL- AB"/>
    <s v="WALL,CORNER,INTERLOCKING"/>
    <s v=" WALL- B1"/>
    <m/>
    <s v="G90 Grade SS50"/>
    <x v="2"/>
    <s v="DXF PROVIDED"/>
    <n v="54.5"/>
    <n v="168"/>
    <n v="9156"/>
    <n v="4293.2856000000002"/>
    <n v="1"/>
    <n v="1"/>
    <n v="277.90291200000001"/>
  </r>
  <r>
    <n v="1626185"/>
    <n v="1"/>
    <x v="1"/>
    <n v="150.64160000000001"/>
    <n v="3"/>
    <n v="1.75"/>
    <m/>
    <n v="10"/>
    <m/>
    <n v="20"/>
    <s v="EXT-WALL-2"/>
    <s v="EXTERNAL WALL- B"/>
    <s v="PANEL, WALL, INTERLOCKING"/>
    <s v=" WALL- B1"/>
    <m/>
    <s v="G90 Grade SS50"/>
    <x v="4"/>
    <s v="DXF PROVIDED"/>
    <n v="54.5"/>
    <n v="168"/>
    <n v="9156"/>
    <n v="3012.8320000000003"/>
    <n v="2"/>
    <n v="0.5"/>
    <n v="100.62444000000001"/>
  </r>
  <r>
    <n v="1623226"/>
    <n v="5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.5"/>
    <n v="503.12220000000008"/>
  </r>
  <r>
    <n v="1626142"/>
    <n v="1"/>
    <x v="1"/>
    <n v="150.64160000000001"/>
    <n v="3"/>
    <n v="1.75"/>
    <m/>
    <n v="9.43"/>
    <m/>
    <n v="19.93"/>
    <s v="EXT-WALL-1"/>
    <s v="EXTERNAL WALL- B"/>
    <s v="PANEL, WALL, INTERLOCKING"/>
    <s v=" WALL- B1"/>
    <m/>
    <s v="G90 Grade SS50"/>
    <x v="4"/>
    <s v="DXF PROVIDED"/>
    <n v="54.5"/>
    <n v="168"/>
    <n v="9156"/>
    <n v="3002.287088"/>
    <n v="2"/>
    <n v="0.5"/>
    <n v="100.62444000000001"/>
  </r>
  <r>
    <n v="1623226"/>
    <n v="7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3.5"/>
    <n v="704.37108000000001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6005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3226"/>
    <n v="4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2"/>
    <n v="402.49776000000003"/>
  </r>
  <r>
    <n v="1623244"/>
    <n v="1"/>
    <x v="2"/>
    <n v="150.64160000000001"/>
    <n v="3"/>
    <n v="1.75"/>
    <m/>
    <n v="8"/>
    <m/>
    <n v="18.5"/>
    <s v="EXT-WALL-1"/>
    <s v="EXTERNAL WALL- B"/>
    <s v="PANEL, WALL, INTERLOCKING"/>
    <s v=" WALL- B1"/>
    <m/>
    <s v="G90 Grade SS50"/>
    <x v="2"/>
    <s v="DXF PROVIDED"/>
    <n v="54.5"/>
    <n v="168"/>
    <n v="9156"/>
    <n v="2786.8696"/>
    <n v="2"/>
    <n v="0.5"/>
    <n v="138.95145600000001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306"/>
    <n v="1"/>
    <x v="1"/>
    <n v="44.866500000000002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130.1871350000001"/>
    <n v="6"/>
    <n v="0.5"/>
    <n v="86.249520000000004"/>
  </r>
  <r>
    <n v="1623309"/>
    <n v="1"/>
    <x v="1"/>
    <n v="29.266110000000001"/>
    <n v="3"/>
    <m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737.21331090000001"/>
    <n v="8"/>
    <n v="0.5"/>
    <n v="86.249520000000004"/>
  </r>
  <r>
    <n v="1623253"/>
    <n v="1"/>
    <x v="1"/>
    <n v="48.906199999999998"/>
    <n v="3"/>
    <n v="1.75"/>
    <m/>
    <n v="15.19"/>
    <m/>
    <n v="25.19"/>
    <s v="EXT-WALL-2"/>
    <s v="EXTERNAL WALL- B HVAC"/>
    <s v="PANEL, WALL, INTERLOCKING"/>
    <s v=" WALL- B1"/>
    <m/>
    <s v="G90 Grade SS50"/>
    <x v="3"/>
    <s v="DXF PROVIDED"/>
    <n v="54.5"/>
    <n v="144"/>
    <n v="7848"/>
    <n v="1231.9471780000001"/>
    <n v="4"/>
    <n v="0.5"/>
    <n v="86.249520000000004"/>
  </r>
  <r>
    <n v="1623238"/>
    <n v="1"/>
    <x v="2"/>
    <n v="150.64160000000001"/>
    <n v="3"/>
    <n v="1.75"/>
    <m/>
    <n v="8"/>
    <m/>
    <n v="18"/>
    <s v="EXT-WALL-2"/>
    <s v="EXTERNAL WALL- B"/>
    <s v="PANEL, WALL, INTERLOCKING"/>
    <s v=" WALL- B1"/>
    <m/>
    <s v="G90 Grade SS50"/>
    <x v="2"/>
    <s v="DXF PROVIDED"/>
    <n v="54.5"/>
    <n v="168"/>
    <n v="9156"/>
    <n v="2711.5488"/>
    <n v="3"/>
    <n v="0.5"/>
    <n v="138.95145600000001"/>
  </r>
  <r>
    <n v="1623226"/>
    <n v="1"/>
    <x v="1"/>
    <n v="150.64160000000001"/>
    <n v="3"/>
    <n v="1.75"/>
    <m/>
    <n v="16"/>
    <m/>
    <n v="26.5"/>
    <s v="EXT-WALL-1"/>
    <s v="EXTERNAL WALL- B"/>
    <s v="PANEL, WALL, INTERLOCKING"/>
    <s v=" WALL- B1"/>
    <m/>
    <s v="G90 Grade SS50"/>
    <x v="4"/>
    <s v="DXF PROVIDED"/>
    <n v="54.5"/>
    <n v="168"/>
    <n v="9156"/>
    <n v="3992.0024000000003"/>
    <n v="2"/>
    <n v="0.5"/>
    <n v="100.62444000000001"/>
  </r>
  <r>
    <n v="1625861"/>
    <n v="1"/>
    <x v="1"/>
    <n v="150.64160000000001"/>
    <n v="3"/>
    <n v="1.75"/>
    <m/>
    <n v="10"/>
    <m/>
    <n v="20.5"/>
    <s v="EXT-WALL-1"/>
    <s v="EXTERNAL WALL- B"/>
    <s v="PANEL, WALL, INTERLOCKING"/>
    <s v=" WALL- B1"/>
    <m/>
    <s v="G90 Grade SS50"/>
    <x v="4"/>
    <s v="DXF PROVIDED"/>
    <n v="54.5"/>
    <n v="168"/>
    <n v="9156"/>
    <n v="3088.1528000000003"/>
    <n v="2"/>
    <n v="0.5"/>
    <n v="100.62444000000001"/>
  </r>
  <r>
    <n v="1626199"/>
    <n v="1"/>
    <x v="2"/>
    <n v="137.28319999999999"/>
    <m/>
    <m/>
    <m/>
    <n v="6.9649999999999999"/>
    <n v="6.9649999999999999"/>
    <n v="13.76125"/>
    <s v="INT-CORNER"/>
    <s v="INTERNAL WALL- AB"/>
    <s v="INTERNAL CORNER PANEL"/>
    <s v=" WALL- B1"/>
    <s v="HOLD OUT"/>
    <s v="G90 Grade SS50"/>
    <x v="6"/>
    <s v="DXF PROVIDED"/>
    <n v="54.5"/>
    <n v="144"/>
    <n v="7848"/>
    <n v="1889.1884359999999"/>
    <n v="3"/>
    <n v="0.5"/>
    <n v="119.10124800000001"/>
  </r>
  <r>
    <n v="1626214"/>
    <n v="1"/>
    <x v="3"/>
    <n v="137.28319999999999"/>
    <m/>
    <m/>
    <m/>
    <m/>
    <m/>
    <n v="42.186900000000001"/>
    <s v="INT-PANEL-1"/>
    <s v="INTERNAL WALL- B"/>
    <s v="INTERNAL PANEL"/>
    <s v=" WALL- B1"/>
    <m/>
    <s v="G90 Grade SS50"/>
    <x v="5"/>
    <s v="DXF PROVIDED"/>
    <n v="50"/>
    <n v="144"/>
    <n v="7200"/>
    <n v="5791.5526300800002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0"/>
    <n v="1"/>
    <x v="3"/>
    <n v="137.28319999999999"/>
    <m/>
    <m/>
    <m/>
    <m/>
    <m/>
    <n v="27.433260000000001"/>
    <s v="INT-PANEL-1"/>
    <s v="INTERNAL WALL- B"/>
    <s v="INTERNAL PANEL"/>
    <s v=" WALL- B1"/>
    <m/>
    <s v="G90 Grade SS50"/>
    <x v="5"/>
    <s v="DXF PROVIDED"/>
    <n v="50"/>
    <n v="144"/>
    <n v="7200"/>
    <n v="3766.1257192319999"/>
    <n v="1"/>
    <n v="1"/>
    <n v="104.02560000000001"/>
  </r>
  <r>
    <n v="1626217"/>
    <n v="2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2"/>
    <n v="208.05120000000002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6"/>
    <n v="1"/>
    <x v="3"/>
    <n v="137.28319999999999"/>
    <m/>
    <m/>
    <m/>
    <m/>
    <m/>
    <n v="44.002040000000001"/>
    <s v="INT-PANEL-1"/>
    <s v="INTERNAL WALL- B"/>
    <s v="INTERNAL PANEL"/>
    <s v=" WALL- B1"/>
    <m/>
    <s v="G90 Grade SS50"/>
    <x v="5"/>
    <s v="DXF PROVIDED"/>
    <n v="50"/>
    <n v="144"/>
    <n v="7200"/>
    <n v="6040.7408577280003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1"/>
    <m/>
    <s v="G90 Grade SS50"/>
    <x v="5"/>
    <s v="DXF PROVIDED"/>
    <n v="50"/>
    <n v="144"/>
    <n v="7200"/>
    <n v="6864.16"/>
    <n v="1"/>
    <n v="1"/>
    <n v="104.02560000000001"/>
  </r>
  <r>
    <n v="1626223"/>
    <n v="1"/>
    <x v="3"/>
    <n v="137.28319999999999"/>
    <m/>
    <m/>
    <m/>
    <m/>
    <m/>
    <n v="48.351950000000002"/>
    <s v="INT-PANEL-1"/>
    <s v="INTERNAL WALL- B"/>
    <s v="INTERNAL PANEL"/>
    <s v=" WALL- B1"/>
    <m/>
    <s v="G90 Grade SS50"/>
    <x v="5"/>
    <s v="DXF PROVIDED"/>
    <n v="50"/>
    <n v="144"/>
    <n v="7200"/>
    <n v="6637.9104222400001"/>
    <n v="1"/>
    <n v="1"/>
    <n v="104.02560000000001"/>
  </r>
  <r>
    <n v="1626229"/>
    <n v="1"/>
    <x v="3"/>
    <n v="137.28319999999999"/>
    <m/>
    <m/>
    <m/>
    <m/>
    <m/>
    <n v="28.0032"/>
    <s v="INT-PANEL-1"/>
    <s v="INTERNAL WALL- B"/>
    <s v="INTERNAL PANEL"/>
    <s v=" WALL- B1"/>
    <m/>
    <s v="G90 Grade SS50"/>
    <x v="5"/>
    <s v="DXF PROVIDED"/>
    <n v="50"/>
    <n v="144"/>
    <n v="7200"/>
    <n v="3844.3689062399999"/>
    <n v="1"/>
    <n v="1"/>
    <n v="104.02560000000001"/>
  </r>
  <r>
    <n v="1626262"/>
    <n v="1"/>
    <x v="3"/>
    <n v="137.28319999999999"/>
    <m/>
    <m/>
    <m/>
    <m/>
    <m/>
    <n v="29.688110000000002"/>
    <s v="INT-PANEL-1"/>
    <s v="INTERNAL WALL- B"/>
    <s v="INTERNAL PANEL"/>
    <s v=" WALL- B1"/>
    <s v="HOLD OUT"/>
    <s v="G90 Grade SS50"/>
    <x v="5"/>
    <s v="DXF PROVIDED"/>
    <n v="50"/>
    <n v="144"/>
    <n v="7200"/>
    <n v="4075.6787427519998"/>
    <n v="1"/>
    <n v="1"/>
    <n v="104.02560000000001"/>
  </r>
  <r>
    <m/>
    <m/>
    <x v="0"/>
    <m/>
    <m/>
    <m/>
    <m/>
    <m/>
    <m/>
    <m/>
    <m/>
    <s v="WALL-B2"/>
    <m/>
    <m/>
    <m/>
    <m/>
    <x v="0"/>
    <m/>
    <m/>
    <m/>
    <m/>
    <m/>
    <m/>
    <m/>
    <m/>
  </r>
  <r>
    <n v="1623226"/>
    <n v="2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1"/>
    <n v="201.24888000000001"/>
  </r>
  <r>
    <n v="1626167"/>
    <n v="1"/>
    <x v="2"/>
    <n v="150.64160000000001"/>
    <n v="3"/>
    <n v="1.75"/>
    <m/>
    <n v="8"/>
    <m/>
    <n v="18.5"/>
    <s v="EXT-WALL-1"/>
    <s v="EXTERNAL WALL- B"/>
    <s v="PANEL, WALL, INTERLOCKING"/>
    <s v=" WALL- B2"/>
    <m/>
    <s v="G90 Grade SS50"/>
    <x v="2"/>
    <s v="DXF PROVIDED"/>
    <n v="54.5"/>
    <n v="168"/>
    <n v="9156"/>
    <n v="2786.8696"/>
    <n v="2"/>
    <n v="0.5"/>
    <n v="138.95145600000001"/>
  </r>
  <r>
    <n v="1626013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36"/>
    <n v="1"/>
    <x v="1"/>
    <n v="62"/>
    <n v="3"/>
    <n v="1.75"/>
    <m/>
    <n v="8.25"/>
    <m/>
    <n v="18.75"/>
    <s v="EXT-WALL-1"/>
    <s v="EXTERNAL WALL- B ABOVE DOOR"/>
    <s v="PANEL, WALL, INTERLOCKING"/>
    <s v=" WALL- B2"/>
    <m/>
    <s v="G90 Grade SS50"/>
    <x v="3"/>
    <s v="DXF PROVIDED"/>
    <n v="54.5"/>
    <n v="144"/>
    <n v="7848"/>
    <n v="1162.5"/>
    <n v="4"/>
    <n v="0.5"/>
    <n v="86.249520000000004"/>
  </r>
  <r>
    <n v="1626188"/>
    <n v="1"/>
    <x v="1"/>
    <n v="62"/>
    <n v="3"/>
    <n v="1.75"/>
    <m/>
    <n v="16"/>
    <m/>
    <n v="26.5"/>
    <s v="EXT-WALL-1"/>
    <s v="EXTERNAL WALL- B ABOVE DOOR"/>
    <s v="PANEL, WALL, INTERLOCKING"/>
    <s v=" WALL- B2"/>
    <m/>
    <s v="G90 Grade SS50"/>
    <x v="3"/>
    <s v="DXF PROVIDED"/>
    <n v="54.5"/>
    <n v="144"/>
    <n v="7848"/>
    <n v="1643"/>
    <n v="4"/>
    <n v="0.5"/>
    <n v="86.249520000000004"/>
  </r>
  <r>
    <n v="1626164"/>
    <n v="1"/>
    <x v="2"/>
    <n v="150.64159000000001"/>
    <n v="3"/>
    <n v="1.75"/>
    <m/>
    <n v="8"/>
    <m/>
    <n v="18"/>
    <s v="EXT-WALL-2"/>
    <s v="EXTERNAL WALL- B"/>
    <s v="PANEL, WALL, INTERLOCKING"/>
    <s v=" WALL- B2"/>
    <m/>
    <s v="G90 Grade SS50"/>
    <x v="2"/>
    <s v="DXF PROVIDED"/>
    <n v="54.5"/>
    <n v="168"/>
    <n v="9156"/>
    <n v="2711.54862"/>
    <n v="3"/>
    <n v="0.5"/>
    <n v="138.95145600000001"/>
  </r>
  <r>
    <n v="1623226"/>
    <n v="14"/>
    <x v="1"/>
    <n v="150.64160000000001"/>
    <n v="3"/>
    <n v="1.75"/>
    <m/>
    <n v="16"/>
    <m/>
    <n v="26.5"/>
    <s v="EXT-WALL-1"/>
    <s v="EXTERNAL WALL- B"/>
    <s v="PANEL, WALL, INTERLOCKING"/>
    <s v=" WALL- B2"/>
    <m/>
    <s v="G90 Grade SS50"/>
    <x v="4"/>
    <s v="DXF PROVIDED"/>
    <n v="54.5"/>
    <n v="168"/>
    <n v="9156"/>
    <n v="3992.0024000000003"/>
    <n v="2"/>
    <n v="7"/>
    <n v="1408.74216"/>
  </r>
  <r>
    <n v="1625855"/>
    <n v="1"/>
    <x v="1"/>
    <n v="150.64160000000001"/>
    <n v="3"/>
    <n v="1.75"/>
    <m/>
    <n v="10"/>
    <m/>
    <n v="20.5"/>
    <s v="EXT-WALL-1"/>
    <s v="EXTERNAL WALL- B"/>
    <s v="PANEL, WALL, INTERLOCKING"/>
    <s v=" WALL- B2"/>
    <m/>
    <s v="G90 Grade SS50"/>
    <x v="4"/>
    <s v="DXF PROVIDED"/>
    <n v="54.5"/>
    <n v="168"/>
    <n v="9156"/>
    <n v="3088.1528000000003"/>
    <n v="2"/>
    <n v="0.5"/>
    <n v="100.62444000000001"/>
  </r>
  <r>
    <n v="1626176"/>
    <n v="1"/>
    <x v="2"/>
    <n v="150.68261000000001"/>
    <n v="3.125"/>
    <n v="1.75"/>
    <m/>
    <n v="9"/>
    <n v="9"/>
    <n v="28.5"/>
    <s v="EXT-WALL-CORNER-3"/>
    <s v="EXTERNAL WALL- BC"/>
    <s v="WALL,CORNER,INTERLOCKING"/>
    <s v=" WALL- B2"/>
    <m/>
    <s v="G90 Grade SS50"/>
    <x v="2"/>
    <s v="DXF PROVIDED"/>
    <n v="54.5"/>
    <n v="168"/>
    <n v="9156"/>
    <n v="4294.454385"/>
    <n v="1"/>
    <n v="1"/>
    <n v="277.90291200000001"/>
  </r>
  <r>
    <n v="1626232"/>
    <n v="1"/>
    <x v="3"/>
    <n v="137.28319999999999"/>
    <m/>
    <m/>
    <m/>
    <m/>
    <m/>
    <n v="25.925429999999999"/>
    <s v="INT-PANEL-1"/>
    <s v="INTERNAL WALL-B"/>
    <s v="INTERNAL PANEL"/>
    <s v=" WALL- B2"/>
    <m/>
    <s v="G90 Grade SS50"/>
    <x v="5"/>
    <s v="DXF PROVIDED"/>
    <n v="50"/>
    <n v="144"/>
    <n v="7200"/>
    <n v="3559.1259917759999"/>
    <n v="1"/>
    <n v="1"/>
    <n v="104.02560000000001"/>
  </r>
  <r>
    <n v="1626235"/>
    <n v="1"/>
    <x v="3"/>
    <n v="51.141599999999997"/>
    <m/>
    <m/>
    <m/>
    <m/>
    <m/>
    <n v="43.873820000000002"/>
    <s v="INT-PANEL-1"/>
    <s v="INTERNAL WALL- B"/>
    <s v="INTERNAL PANEL"/>
    <s v=" WALL- B2"/>
    <m/>
    <s v="G90 Grade SS50"/>
    <x v="5"/>
    <s v="DXF PROVIDED"/>
    <n v="50"/>
    <n v="144"/>
    <n v="7200"/>
    <n v="2243.777352912"/>
    <n v="2"/>
    <n v="0.5"/>
    <n v="52.012800000000006"/>
  </r>
  <r>
    <n v="1626238"/>
    <n v="1"/>
    <x v="3"/>
    <n v="137.28319999999999"/>
    <m/>
    <m/>
    <m/>
    <m/>
    <m/>
    <n v="40.080739999999999"/>
    <s v="INT-PANEL-1"/>
    <s v="INTERNAL WALL- B"/>
    <s v="INTERNAL PANEL"/>
    <s v=" WALL- B2"/>
    <m/>
    <s v="G90 Grade SS50"/>
    <x v="5"/>
    <s v="DXF PROVIDED"/>
    <n v="50"/>
    <n v="144"/>
    <n v="7200"/>
    <n v="5502.4122455679999"/>
    <n v="1"/>
    <n v="1"/>
    <n v="104.02560000000001"/>
  </r>
  <r>
    <n v="162630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310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17"/>
    <n v="1"/>
    <x v="3"/>
    <n v="137.28319999999999"/>
    <m/>
    <m/>
    <m/>
    <m/>
    <m/>
    <n v="50"/>
    <s v="INT-PANEL-1"/>
    <s v="INTERNAL WALL- B"/>
    <s v="STANDARD LINER PANEL"/>
    <s v=" WALL- B2"/>
    <m/>
    <s v="G90 Grade SS50"/>
    <x v="5"/>
    <s v="DXF PROVIDED"/>
    <n v="50"/>
    <n v="144"/>
    <n v="7200"/>
    <n v="6864.16"/>
    <n v="1"/>
    <n v="1"/>
    <n v="104.02560000000001"/>
  </r>
  <r>
    <n v="1626241"/>
    <n v="1"/>
    <x v="3"/>
    <n v="137.28319999999999"/>
    <m/>
    <m/>
    <m/>
    <m/>
    <m/>
    <n v="22.90888"/>
    <s v="INT-PANEL-1"/>
    <s v="INTERNAL WALL- B"/>
    <s v="INTERNAL PANEL"/>
    <s v=" WALL- B2"/>
    <s v="HOLD OUT"/>
    <s v="G90 Grade SS50"/>
    <x v="5"/>
    <s v="DXF PROVIDED"/>
    <n v="50"/>
    <n v="144"/>
    <n v="7200"/>
    <n v="3145.0043548159997"/>
    <n v="2"/>
    <n v="0.5"/>
    <n v="52.012800000000006"/>
  </r>
  <r>
    <n v="1626244"/>
    <n v="1"/>
    <x v="2"/>
    <n v="137.28319999999999"/>
    <m/>
    <m/>
    <m/>
    <n v="6.2149999999999999"/>
    <n v="6.2103000000000002"/>
    <n v="12.256550000000001"/>
    <s v="INT-CORNER"/>
    <s v="INTERNAL WALL- BC"/>
    <s v="INTERNAL CORNER PANEL"/>
    <s v=" WALL- B2"/>
    <s v="HOLD OUT"/>
    <s v="G90 Grade SS50"/>
    <x v="6"/>
    <s v="DXF PROVIDED"/>
    <n v="54.5"/>
    <n v="144"/>
    <n v="7848"/>
    <n v="1682.6184049600001"/>
    <n v="4"/>
    <n v="0.5"/>
    <n v="119.10124800000001"/>
  </r>
  <r>
    <m/>
    <m/>
    <x v="0"/>
    <m/>
    <m/>
    <m/>
    <m/>
    <m/>
    <m/>
    <m/>
    <m/>
    <s v="WALL - E"/>
    <m/>
    <m/>
    <m/>
    <m/>
    <x v="0"/>
    <m/>
    <m/>
    <m/>
    <m/>
    <m/>
    <m/>
    <m/>
    <m/>
  </r>
  <r>
    <n v="1645182"/>
    <n v="1"/>
    <x v="3"/>
    <n v="153.3463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33.66"/>
    <n v="2"/>
    <n v="0.5"/>
    <n v="60.681600000000003"/>
  </r>
  <r>
    <n v="1645180"/>
    <n v="1"/>
    <x v="3"/>
    <n v="152.941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23.5475000000001"/>
    <n v="2"/>
    <n v="0.5"/>
    <n v="60.681600000000003"/>
  </r>
  <r>
    <n v="1645177"/>
    <n v="1"/>
    <x v="3"/>
    <n v="152.5374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13.4375"/>
    <n v="2"/>
    <n v="0.5"/>
    <n v="60.681600000000003"/>
  </r>
  <r>
    <n v="1645176"/>
    <n v="1"/>
    <x v="3"/>
    <n v="152.133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803.3250000000003"/>
    <n v="2"/>
    <n v="0.5"/>
    <n v="60.681600000000003"/>
  </r>
  <r>
    <n v="1645175"/>
    <n v="1"/>
    <x v="3"/>
    <n v="151.7285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93.2125000000001"/>
    <n v="2"/>
    <n v="0.5"/>
    <n v="60.681600000000003"/>
  </r>
  <r>
    <n v="1645165"/>
    <n v="1"/>
    <x v="3"/>
    <n v="151.3240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83.1000000000004"/>
    <n v="2"/>
    <n v="0.5"/>
    <n v="60.681600000000003"/>
  </r>
  <r>
    <n v="1645162"/>
    <n v="1"/>
    <x v="3"/>
    <n v="150.9196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72.9900000000002"/>
    <n v="2"/>
    <n v="0.5"/>
    <n v="60.681600000000003"/>
  </r>
  <r>
    <n v="1645161"/>
    <n v="1"/>
    <x v="3"/>
    <n v="150.515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62.8774999999996"/>
    <n v="2"/>
    <n v="0.5"/>
    <n v="60.681600000000003"/>
  </r>
  <r>
    <n v="1645160"/>
    <n v="1"/>
    <x v="3"/>
    <n v="150.1106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52.7650000000003"/>
    <n v="2"/>
    <n v="0.5"/>
    <n v="60.681600000000003"/>
  </r>
  <r>
    <n v="1645157"/>
    <n v="1"/>
    <x v="3"/>
    <n v="149.70609999999999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42.6524999999997"/>
    <n v="2"/>
    <n v="0.5"/>
    <n v="60.681600000000003"/>
  </r>
  <r>
    <n v="1645152"/>
    <n v="1"/>
    <x v="3"/>
    <n v="149.30170000000001"/>
    <n v="3"/>
    <m/>
    <m/>
    <n v="14.5"/>
    <m/>
    <n v="25"/>
    <s v="EXT-WALL-1"/>
    <s v="PARTITION WALL - E"/>
    <s v="PANEL, WALL, INTERLOCKING"/>
    <s v="WALL-E"/>
    <m/>
    <s v="G90 Grade SS50"/>
    <x v="7"/>
    <s v="DXF PROVIDED"/>
    <n v="50"/>
    <n v="168"/>
    <n v="8400"/>
    <n v="3732.5425000000005"/>
    <n v="2"/>
    <n v="0.5"/>
    <n v="60.681600000000003"/>
  </r>
  <r>
    <n v="1645151"/>
    <n v="1"/>
    <x v="3"/>
    <n v="148.91810000000001"/>
    <n v="3"/>
    <m/>
    <m/>
    <n v="13.75"/>
    <m/>
    <n v="24.25"/>
    <s v="EXT-WALL-1"/>
    <s v="PARTITION WALL - E"/>
    <s v="PANEL, WALL, INTERLOCKING"/>
    <s v="WALL-E"/>
    <m/>
    <s v="G90 Grade SS50"/>
    <x v="7"/>
    <s v="DXF PROVIDED"/>
    <n v="50"/>
    <n v="168"/>
    <n v="8400"/>
    <n v="3611.2639250000002"/>
    <n v="2"/>
    <n v="0.5"/>
    <n v="60.681600000000003"/>
  </r>
  <r>
    <n v="1645595"/>
    <n v="1"/>
    <x v="3"/>
    <n v="153.7174"/>
    <m/>
    <m/>
    <m/>
    <m/>
    <s v="-"/>
    <n v="43.551600000000001"/>
    <s v="INT-PANEL-1"/>
    <s v="PARTITION WALL - E"/>
    <s v="INTERNAL PANEL"/>
    <s v="WALL-E"/>
    <s v="HOLD OUT"/>
    <s v="G90 Grade SS50"/>
    <x v="7"/>
    <s v="DXF PROVIDED"/>
    <n v="50"/>
    <n v="168"/>
    <n v="8400"/>
    <n v="6694.63871784"/>
    <n v="1"/>
    <n v="1"/>
    <n v="121.36320000000001"/>
  </r>
  <r>
    <n v="1645686"/>
    <n v="1"/>
    <x v="3"/>
    <n v="152.5583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941.76878992"/>
    <n v="1"/>
    <n v="1"/>
    <n v="121.36320000000001"/>
  </r>
  <r>
    <n v="1651862"/>
    <n v="1"/>
    <x v="3"/>
    <n v="151.3449"/>
    <m/>
    <m/>
    <m/>
    <m/>
    <s v="-"/>
    <n v="45.502400000000002"/>
    <s v="INT-PANEL-1"/>
    <s v="PARTITION WALL - E"/>
    <s v="INTERNAL PANEL"/>
    <s v="WALL-E"/>
    <m/>
    <s v="G90 Grade SS50"/>
    <x v="7"/>
    <s v="DXF PROVIDED"/>
    <n v="50"/>
    <n v="168"/>
    <n v="8400"/>
    <n v="6886.5561777599996"/>
    <n v="1"/>
    <n v="1"/>
    <n v="121.36320000000001"/>
  </r>
  <r>
    <n v="1645695"/>
    <n v="1"/>
    <x v="3"/>
    <n v="150.13140000000001"/>
    <m/>
    <m/>
    <m/>
    <m/>
    <s v="-"/>
    <n v="31.003599999999999"/>
    <s v="INT-PANEL-1"/>
    <s v="PARTITION WALL - E"/>
    <s v="INTERNAL PANEL"/>
    <s v="WALL-E"/>
    <s v="HOLD OUT"/>
    <s v="G90 Grade SS50"/>
    <x v="7"/>
    <s v="DXF PROVIDED"/>
    <n v="50"/>
    <n v="168"/>
    <n v="8400"/>
    <n v="4654.6138730399998"/>
    <n v="1"/>
    <n v="1"/>
    <n v="121.36320000000001"/>
  </r>
  <r>
    <n v="1645696"/>
    <n v="1"/>
    <x v="3"/>
    <n v="149.32249999999999"/>
    <m/>
    <m/>
    <m/>
    <m/>
    <s v="-"/>
    <n v="30.202300000000001"/>
    <s v="INT-PANEL-1"/>
    <s v="PARTITION WALL - E"/>
    <s v="INTERNAL PANEL"/>
    <s v="WALL-E"/>
    <s v="HOLD OUT"/>
    <s v="G90 Grade SS50"/>
    <x v="7"/>
    <s v="DXF PROVIDED"/>
    <n v="50"/>
    <n v="168"/>
    <n v="8400"/>
    <n v="4509.8829417500001"/>
    <n v="1"/>
    <n v="1"/>
    <n v="121.36320000000001"/>
  </r>
  <r>
    <m/>
    <m/>
    <x v="0"/>
    <m/>
    <m/>
    <m/>
    <m/>
    <m/>
    <m/>
    <m/>
    <m/>
    <s v="CUSTOM"/>
    <m/>
    <m/>
    <m/>
    <m/>
    <x v="0"/>
    <m/>
    <m/>
    <m/>
    <m/>
    <m/>
    <m/>
    <m/>
    <m/>
  </r>
  <r>
    <n v="1623612"/>
    <n v="5"/>
    <x v="2"/>
    <n v="168"/>
    <s v="90.00°"/>
    <m/>
    <m/>
    <n v="5"/>
    <n v="3"/>
    <n v="7.8417300000000001"/>
    <s v="L-ANGLE"/>
    <s v="ROOF ASSEMBLY"/>
    <s v="L-ANGLE"/>
    <s v="ROOF"/>
    <m/>
    <s v="G90 Grade SS50"/>
    <x v="2"/>
    <m/>
    <n v="54.5"/>
    <n v="168"/>
    <n v="9156"/>
    <n v="1317.4106400000001"/>
    <n v="6"/>
    <n v="1"/>
    <n v="277.90291200000001"/>
  </r>
  <r>
    <n v="1645137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n v="1645139"/>
    <n v="2"/>
    <x v="2"/>
    <n v="168"/>
    <n v="5.5"/>
    <m/>
    <m/>
    <n v="1.5"/>
    <n v="1.5"/>
    <n v="8.1624999999999996"/>
    <s v="C-CHANNEL"/>
    <s v="PARTITION WALL - E"/>
    <s v="FLOOR C-CHANNEL FOR PARTITION WALL"/>
    <s v="WALL-E"/>
    <m/>
    <s v="G90 Grade SS50"/>
    <x v="2"/>
    <m/>
    <n v="54.5"/>
    <n v="168"/>
    <n v="9156"/>
    <n v="1371.3"/>
    <n v="6"/>
    <n v="0.5"/>
    <n v="138.95145600000001"/>
  </r>
  <r>
    <m/>
    <m/>
    <x v="0"/>
    <m/>
    <m/>
    <m/>
    <m/>
    <m/>
    <m/>
    <m/>
    <m/>
    <s v="KANBAN"/>
    <m/>
    <m/>
    <m/>
    <m/>
    <x v="0"/>
    <m/>
    <m/>
    <m/>
    <m/>
    <m/>
    <m/>
    <m/>
    <m/>
  </r>
  <r>
    <n v="1034279"/>
    <n v="7"/>
    <x v="1"/>
    <n v="168"/>
    <n v="3.282"/>
    <m/>
    <m/>
    <n v="7.0460000000000003"/>
    <n v="2"/>
    <n v="12.698"/>
    <s v="END CAP"/>
    <s v="ROOF ASSEMBLY"/>
    <s v="END CAP 3_INCH DEEP WALL GAV(WALL CAP)"/>
    <s v="KANBAN"/>
    <m/>
    <s v="G90 Grade SS50"/>
    <x v="4"/>
    <m/>
    <n v="54.5"/>
    <n v="168"/>
    <n v="9156"/>
    <n v="2133.2640000000001"/>
    <n v="4"/>
    <n v="2"/>
    <n v="402.49776000000003"/>
  </r>
  <r>
    <n v="1028633"/>
    <n v="24"/>
    <x v="1"/>
    <n v="2"/>
    <n v="13.75"/>
    <m/>
    <m/>
    <n v="2.4380000000000002"/>
    <n v="2.4380000000000002"/>
    <n v="20.222000000000001"/>
    <s v="HAT CHANNEL"/>
    <s v="ROOF FLASHING"/>
    <s v="HAT CHANNEL"/>
    <s v="KANBAN"/>
    <m/>
    <s v="G90 Grade SS50"/>
    <x v="3"/>
    <m/>
    <n v="54.5"/>
    <n v="144"/>
    <n v="7848"/>
    <n v="40.444000000000003"/>
    <n v="189"/>
    <n v="0.5"/>
    <n v="86.249520000000004"/>
  </r>
  <r>
    <n v="1411301"/>
    <n v="7"/>
    <x v="2"/>
    <n v="165.32400000000001"/>
    <s v="90.00°"/>
    <m/>
    <m/>
    <n v="3"/>
    <n v="4.5"/>
    <n v="7.3129999999999997"/>
    <s v="L-ANGLE"/>
    <s v="CEILING ASSEMBLY"/>
    <s v="L-ANGLE, CEILING 3X4.5 (CEILING 90)"/>
    <s v="KANBAN"/>
    <m/>
    <s v="G90 Grade SS50"/>
    <x v="2"/>
    <m/>
    <n v="54.5"/>
    <n v="168"/>
    <n v="9156"/>
    <n v="1209.014412"/>
    <n v="7"/>
    <n v="1"/>
    <n v="277.90291200000001"/>
  </r>
  <r>
    <n v="1412100"/>
    <n v="7"/>
    <x v="3"/>
    <n v="168"/>
    <s v="90.00°"/>
    <m/>
    <m/>
    <n v="1.5"/>
    <n v="1.5"/>
    <n v="2.8730000000000002"/>
    <s v="L-ANGLE"/>
    <s v="CEILING ASSEMBLY"/>
    <s v="1.5 X 1.5 L-ANGLE (CEILING TRIM)"/>
    <s v="KANBAN"/>
    <m/>
    <s v="G90 Grade SS50"/>
    <x v="7"/>
    <m/>
    <n v="50"/>
    <n v="168"/>
    <n v="8400"/>
    <n v="482.66400000000004"/>
    <n v="17"/>
    <n v="0.5"/>
    <n v="60.681600000000003"/>
  </r>
  <r>
    <n v="1052220"/>
    <n v="7"/>
    <x v="2"/>
    <n v="165.32400000000001"/>
    <s v="90.00°"/>
    <m/>
    <m/>
    <n v="3"/>
    <n v="3"/>
    <n v="5.8129999999999997"/>
    <s v="L-ANGLE"/>
    <s v="CEILING ASSEMBLY"/>
    <s v="L-ANGLE, CEILING/PARTITION WALL CEILING (90)"/>
    <s v="KANBAN"/>
    <m/>
    <s v="G90 Grade SS50"/>
    <x v="2"/>
    <m/>
    <n v="54.5"/>
    <n v="168"/>
    <n v="9156"/>
    <n v="961.028412"/>
    <n v="9"/>
    <n v="1"/>
    <n v="277.90291200000001"/>
  </r>
  <r>
    <n v="1033830"/>
    <n v="2"/>
    <x v="2"/>
    <n v="168"/>
    <n v="3.2267999999999999"/>
    <m/>
    <m/>
    <n v="1.5004"/>
    <n v="1.5004"/>
    <n v="5.8901000000000003"/>
    <s v="C-CHANNEL"/>
    <s v="FOR HVAC/DOOR"/>
    <s v="FORMED C-CHANNEL, (3inch AC CHANNEL)"/>
    <s v="KANBAN"/>
    <m/>
    <s v="G90 Grade SS50"/>
    <x v="2"/>
    <m/>
    <n v="54.5"/>
    <n v="168"/>
    <n v="9156"/>
    <n v="989.53680000000008"/>
    <n v="9"/>
    <n v="0.5"/>
    <n v="138.95145600000001"/>
  </r>
  <r>
    <n v="1073791"/>
    <n v="2"/>
    <x v="4"/>
    <n v="168"/>
    <s v="90.00°"/>
    <m/>
    <m/>
    <n v="1.0640000000000001"/>
    <n v="3.125"/>
    <n v="4.0514999999999999"/>
    <s v="L-ANGLE"/>
    <s v="FOR HVAC/EXAUST FAN BLOCK OUTS"/>
    <s v="L-ANGLE HVAC BLOCKOUT"/>
    <s v="KANBAN"/>
    <m/>
    <s v="G90 Grade SS50"/>
    <x v="8"/>
    <m/>
    <n v="54.5"/>
    <n v="168"/>
    <n v="9156"/>
    <n v="680.65199999999993"/>
    <n v="13"/>
    <n v="0.5"/>
    <n v="81.396839999999997"/>
  </r>
  <r>
    <n v="1290002"/>
    <n v="2"/>
    <x v="1"/>
    <n v="168"/>
    <s v="59.00°"/>
    <m/>
    <m/>
    <n v="1.2501899999999999"/>
    <n v="4.0001899999999999"/>
    <n v="5.1878900000000003"/>
    <s v="DRIP STRIP"/>
    <s v="HVAC"/>
    <s v="HVAC DRIP STRIP"/>
    <s v="KANBAN"/>
    <m/>
    <s v="G90 Grade SS50"/>
    <x v="4"/>
    <m/>
    <n v="54.5"/>
    <n v="168"/>
    <n v="9156"/>
    <n v="871.56552000000011"/>
    <n v="10"/>
    <n v="0.5"/>
    <n v="100.62444000000001"/>
  </r>
  <r>
    <n v="1411100"/>
    <n v="1"/>
    <x v="2"/>
    <n v="168"/>
    <n v="3.125"/>
    <m/>
    <m/>
    <n v="2"/>
    <n v="2"/>
    <n v="6.7880000000000003"/>
    <s v="Z-CHANNEL DOOR"/>
    <s v="HIGH WIND/NORMAL DOOR ASSEMBLY"/>
    <s v="Z-CHANNEL ABOVE DOOR (WITHOUT DRIP Z)"/>
    <s v="KANBAN"/>
    <m/>
    <s v="G90 Grade SS50"/>
    <x v="2"/>
    <m/>
    <n v="54.5"/>
    <n v="168"/>
    <n v="9156"/>
    <n v="1140.384"/>
    <n v="8"/>
    <n v="0.5"/>
    <n v="138.95145600000001"/>
  </r>
  <r>
    <n v="1411200"/>
    <n v="1"/>
    <x v="2"/>
    <n v="168"/>
    <n v="3"/>
    <m/>
    <m/>
    <n v="1.875"/>
    <n v="1.875"/>
    <n v="6.4130000000000003"/>
    <s v="C-CHANNEL DOOR"/>
    <s v="HIGH WIND/NORMAL DOOR ASSEMBLY"/>
    <s v="C-CHANNEL ABOVE DOOR"/>
    <s v="KANBAN"/>
    <m/>
    <s v="G90 Grade SS50"/>
    <x v="2"/>
    <m/>
    <n v="54.5"/>
    <n v="168"/>
    <n v="9156"/>
    <n v="1077.384"/>
    <n v="8"/>
    <n v="0.5"/>
    <n v="138.95145600000001"/>
  </r>
  <r>
    <n v="1411300"/>
    <n v="1"/>
    <x v="4"/>
    <n v="168"/>
    <m/>
    <m/>
    <m/>
    <m/>
    <m/>
    <n v="3.2755000000000001"/>
    <s v="DRIP STRIP"/>
    <s v="DOOR-METAL BUILDING"/>
    <s v="DOOR DRIP STRIP"/>
    <s v="KANBAN"/>
    <m/>
    <s v="G90 Grade SS50"/>
    <x v="8"/>
    <m/>
    <n v="54.5"/>
    <n v="168"/>
    <n v="9156"/>
    <n v="550.28399999999999"/>
    <n v="16"/>
    <n v="0.5"/>
    <n v="81.396839999999997"/>
  </r>
  <r>
    <n v="1411900"/>
    <n v="6"/>
    <x v="2"/>
    <n v="168"/>
    <n v="4.875"/>
    <m/>
    <m/>
    <n v="2.75"/>
    <n v="1.625"/>
    <n v="8.9130000000000003"/>
    <s v="Z-CHANNEL FLOOR"/>
    <s v="FLOOR ASSEMBLY"/>
    <s v="FLOOR Z-CHANNEL "/>
    <s v="KANBAN"/>
    <m/>
    <s v="G90 Grade SS50"/>
    <x v="2"/>
    <m/>
    <n v="54.5"/>
    <n v="168"/>
    <n v="9156"/>
    <n v="1497.384"/>
    <n v="6"/>
    <n v="1"/>
    <n v="277.90291200000001"/>
  </r>
  <r>
    <m/>
    <m/>
    <x v="0"/>
    <m/>
    <m/>
    <m/>
    <m/>
    <m/>
    <m/>
    <m/>
    <m/>
    <s v="STANDARD"/>
    <m/>
    <m/>
    <m/>
    <m/>
    <x v="0"/>
    <m/>
    <m/>
    <m/>
    <m/>
    <m/>
    <m/>
    <m/>
    <m/>
  </r>
  <r>
    <n v="1289649"/>
    <n v="2"/>
    <x v="2"/>
    <n v="194.38926000000001"/>
    <n v="2"/>
    <m/>
    <m/>
    <n v="11.625"/>
    <s v="-"/>
    <n v="17.91"/>
    <s v="S-TRIM"/>
    <s v="ROOF FLASHING, END WALL"/>
    <s v="S-TRIM, 5&quot; (S-CURVE 5&quot;)"/>
    <s v="STANDARD"/>
    <m/>
    <s v="G90 Grade SS50"/>
    <x v="9"/>
    <m/>
    <n v="54.5"/>
    <n v="216"/>
    <n v="11772"/>
    <n v="3481.5116465999999"/>
    <n v="3"/>
    <n v="1"/>
    <n v="357.30374400000005"/>
  </r>
  <r>
    <n v="1289650"/>
    <n v="7"/>
    <x v="1"/>
    <n v="168"/>
    <n v="13.65"/>
    <m/>
    <m/>
    <n v="1.5"/>
    <n v="4"/>
    <n v="18.853999999999999"/>
    <s v="C-CHANNEL"/>
    <s v="ROOF FLASHING"/>
    <s v="FLASHING, LOWER WALL 5&quot; (ROOF TRIM 5&quot;)"/>
    <s v="STANDARD"/>
    <m/>
    <s v="G90 Grade SS50"/>
    <x v="4"/>
    <m/>
    <n v="54.5"/>
    <n v="168"/>
    <n v="9156"/>
    <n v="3167.4719999999998"/>
    <n v="2"/>
    <n v="3.5"/>
    <n v="704.37108000000001"/>
  </r>
  <r>
    <m/>
    <m/>
    <x v="0"/>
    <m/>
    <m/>
    <m/>
    <m/>
    <m/>
    <m/>
    <m/>
    <m/>
    <s v="MAKE-UP PANEL"/>
    <m/>
    <m/>
    <m/>
    <m/>
    <x v="0"/>
    <m/>
    <m/>
    <m/>
    <m/>
    <m/>
    <m/>
    <m/>
    <m/>
  </r>
  <r>
    <n v="1626274"/>
    <n v="1"/>
    <x v="1"/>
    <n v="190.00093000000001"/>
    <n v="5"/>
    <m/>
    <m/>
    <n v="13"/>
    <m/>
    <n v="27.25"/>
    <s v="EXT-WALL-1"/>
    <s v="ROOF"/>
    <s v="PANEL,INTERLOCKING,ROOF"/>
    <s v="ROOF-F1"/>
    <m/>
    <s v="G90 Grade SS50"/>
    <x v="1"/>
    <s v="MAKE-UP PANEL"/>
    <n v="54.5"/>
    <n v="192"/>
    <n v="10464"/>
    <n v="5177.5253425000001"/>
    <n v="2"/>
    <n v="0.5"/>
    <n v="114.99936000000001"/>
  </r>
  <r>
    <n v="1626277"/>
    <n v="1"/>
    <x v="1"/>
    <n v="190.00093000000001"/>
    <n v="5"/>
    <m/>
    <m/>
    <n v="13"/>
    <m/>
    <n v="27.25"/>
    <s v="EXT-WALL-1"/>
    <s v="ROOF"/>
    <s v="PANEL,INTERLOCKING,ROOF"/>
    <s v="ROOF-F2"/>
    <m/>
    <s v="G90 Grade SS50"/>
    <x v="1"/>
    <s v="MAKE-UP PANEL"/>
    <n v="54.5"/>
    <n v="192"/>
    <n v="10464"/>
    <n v="5177.5253425000001"/>
    <n v="2"/>
    <n v="0.5"/>
    <n v="114.99936000000001"/>
  </r>
  <r>
    <n v="1626280"/>
    <n v="1"/>
    <x v="1"/>
    <n v="190.00093000000001"/>
    <n v="5"/>
    <m/>
    <m/>
    <n v="13"/>
    <m/>
    <n v="27.25"/>
    <s v="EXT-WALL-1"/>
    <s v="ROOF"/>
    <s v="PANEL,INTERLOCKING,ROOF"/>
    <s v="ROOF-F3"/>
    <m/>
    <s v="G90 Grade SS50"/>
    <x v="1"/>
    <s v="MAKE-UP PANEL"/>
    <n v="54.5"/>
    <n v="192"/>
    <n v="10464"/>
    <n v="5177.5253425000001"/>
    <n v="2"/>
    <n v="0.5"/>
    <n v="114.99936000000001"/>
  </r>
  <r>
    <n v="1626283"/>
    <n v="1"/>
    <x v="1"/>
    <n v="190.00093000000001"/>
    <n v="5"/>
    <m/>
    <m/>
    <n v="13"/>
    <m/>
    <n v="27.25"/>
    <s v="EXT-WALL-1"/>
    <s v="ROOF"/>
    <s v="PANEL,INTERLOCKING,ROOF"/>
    <s v="ROOF-F4"/>
    <m/>
    <s v="G90 Grade SS50"/>
    <x v="1"/>
    <s v="MAKE-UP PANEL"/>
    <n v="54.5"/>
    <n v="192"/>
    <n v="10464"/>
    <n v="5177.5253425000001"/>
    <n v="2"/>
    <n v="0.5"/>
    <n v="114.99936000000001"/>
  </r>
  <r>
    <n v="1626104"/>
    <n v="1"/>
    <x v="1"/>
    <n v="190.00093000000001"/>
    <n v="5"/>
    <m/>
    <m/>
    <n v="8"/>
    <s v="-"/>
    <n v="22.25"/>
    <s v="EXT-WALL-1"/>
    <s v="ROOF"/>
    <s v="PANEL, INTERLOCKING, ROOF"/>
    <s v="ROOF-F5"/>
    <s v="HOLD OUT"/>
    <s v="G90 Grade SS50"/>
    <x v="1"/>
    <s v="MAKE-UP PANEL"/>
    <n v="54.5"/>
    <n v="192"/>
    <n v="10464"/>
    <n v="4227.5206925000002"/>
    <n v="2"/>
    <n v="0.5"/>
    <n v="114.99936000000001"/>
  </r>
  <r>
    <n v="1626289"/>
    <n v="1"/>
    <x v="1"/>
    <n v="182.898"/>
    <n v="3"/>
    <m/>
    <m/>
    <n v="16"/>
    <m/>
    <n v="26.5"/>
    <s v="EXT-WALL-1"/>
    <s v="CEILING"/>
    <s v="PANEL, INTERLOCKING, CEILING"/>
    <s v="CEILING-F1"/>
    <m/>
    <s v="G90 Grade SS50"/>
    <x v="1"/>
    <s v="MAKE-UP PANEL"/>
    <n v="54.5"/>
    <n v="192"/>
    <n v="10464"/>
    <n v="4846.7969999999996"/>
    <n v="2"/>
    <n v="0.5"/>
    <n v="114.99936000000001"/>
  </r>
  <r>
    <n v="1626292"/>
    <n v="1"/>
    <x v="1"/>
    <n v="182.898"/>
    <n v="3"/>
    <m/>
    <m/>
    <n v="16"/>
    <m/>
    <n v="26.5"/>
    <s v="EXT-WALL-1"/>
    <s v="CEILING"/>
    <s v="PANEL, INTERLOCKING, CEILING"/>
    <s v="CEILING-F2"/>
    <m/>
    <s v="G90 Grade SS50"/>
    <x v="1"/>
    <s v="MAKE-UP PANEL"/>
    <n v="54.5"/>
    <n v="192"/>
    <n v="10464"/>
    <n v="4846.7969999999996"/>
    <n v="2"/>
    <n v="0.5"/>
    <n v="114.99936000000001"/>
  </r>
  <r>
    <n v="1626295"/>
    <n v="1"/>
    <x v="1"/>
    <n v="182.898"/>
    <n v="3"/>
    <m/>
    <m/>
    <n v="11.75"/>
    <m/>
    <n v="22.25"/>
    <s v="EXT-WALL-1"/>
    <s v="CEILING"/>
    <s v="PANEL, INTERLOCKING, CEILING"/>
    <s v="CEILING-F3"/>
    <m/>
    <s v="G90 Grade SS50"/>
    <x v="1"/>
    <s v="MAKE-UP PANEL"/>
    <n v="54.5"/>
    <n v="192"/>
    <n v="10464"/>
    <n v="4069.4805000000001"/>
    <n v="2"/>
    <n v="0.5"/>
    <n v="114.99936000000001"/>
  </r>
  <r>
    <n v="1626298"/>
    <n v="1"/>
    <x v="1"/>
    <n v="182.898"/>
    <n v="3"/>
    <m/>
    <m/>
    <n v="16"/>
    <m/>
    <n v="26.5"/>
    <s v="EXT-WALL-1"/>
    <s v="CEILING"/>
    <s v="PANEL, INTERLOCKING, CEILING"/>
    <s v="CEILING-F4"/>
    <m/>
    <s v="G90 Grade SS50"/>
    <x v="1"/>
    <s v="MAKE-UP PANEL"/>
    <n v="54.5"/>
    <n v="192"/>
    <n v="10464"/>
    <n v="4846.7969999999996"/>
    <n v="2"/>
    <n v="0.5"/>
    <n v="114.99936000000001"/>
  </r>
  <r>
    <n v="1645954"/>
    <n v="1"/>
    <x v="1"/>
    <n v="182.898"/>
    <n v="3"/>
    <m/>
    <m/>
    <n v="11.125"/>
    <m/>
    <n v="21.625"/>
    <s v="EXT-WALL-1"/>
    <s v="CEILING"/>
    <s v="PANEL, INTERLOCKING, CEILING"/>
    <s v="CEILING-F5"/>
    <m/>
    <s v="G90 Grade SS50"/>
    <x v="1"/>
    <s v="MAKE-UP PANEL"/>
    <n v="54.5"/>
    <n v="192"/>
    <n v="10464"/>
    <n v="3955.1692499999999"/>
    <n v="2"/>
    <n v="0.5"/>
    <n v="114.99936000000001"/>
  </r>
  <r>
    <n v="1626071"/>
    <n v="1"/>
    <x v="1"/>
    <n v="182.898"/>
    <n v="3"/>
    <m/>
    <m/>
    <n v="11.125"/>
    <s v="-"/>
    <n v="21.625"/>
    <s v="EXT-WALL-1"/>
    <s v="CEILING"/>
    <s v="PANEL, INTERLOCKING, CEILING"/>
    <s v="CEILING-F6"/>
    <m/>
    <s v="G90 Grade SS50"/>
    <x v="1"/>
    <s v="MAKE-UP PANEL"/>
    <n v="54.5"/>
    <n v="192"/>
    <n v="10464"/>
    <n v="3955.1692499999999"/>
    <n v="2"/>
    <n v="0.5"/>
    <n v="114.99936000000001"/>
  </r>
  <r>
    <n v="1625931"/>
    <n v="1"/>
    <x v="1"/>
    <n v="153.73011"/>
    <n v="3"/>
    <n v="1.75"/>
    <m/>
    <n v="16"/>
    <m/>
    <n v="26.5"/>
    <s v="EXT-WALL-1"/>
    <s v="EXTERNAL WALL- A"/>
    <s v="PANEL, WALL, INTERLOCKING"/>
    <s v=" WALL- A"/>
    <m/>
    <s v="G90 Grade SS50"/>
    <x v="4"/>
    <s v="MAKE-UP PANEL"/>
    <n v="54.5"/>
    <n v="168"/>
    <n v="9156"/>
    <n v="4073.8479149999998"/>
    <n v="2"/>
    <n v="0.5"/>
    <n v="100.62444000000001"/>
  </r>
  <r>
    <n v="1626124"/>
    <n v="1"/>
    <x v="1"/>
    <n v="150.93366"/>
    <n v="3"/>
    <n v="1.75"/>
    <m/>
    <n v="8"/>
    <s v="-"/>
    <n v="18.5"/>
    <s v="EXT-WALL-1"/>
    <s v="EXTERNAL WALL- A"/>
    <s v="PANEL, WALL, INTERLOCKING"/>
    <s v=" WALL- A"/>
    <m/>
    <s v="G90 Grade SS50"/>
    <x v="4"/>
    <s v="MAKE-UP PANEL"/>
    <n v="54.5"/>
    <n v="168"/>
    <n v="9156"/>
    <n v="2792.2727100000002"/>
    <n v="2"/>
    <n v="0.5"/>
    <n v="100.62444000000001"/>
  </r>
  <r>
    <n v="1626065"/>
    <n v="1"/>
    <x v="1"/>
    <n v="154.35439"/>
    <n v="3"/>
    <n v="1.75"/>
    <m/>
    <n v="8.74"/>
    <m/>
    <n v="19.239999999999998"/>
    <s v="EXT-WALL-1"/>
    <s v="EXTERNAL WALL- C"/>
    <s v="PANEL, WALL, INTERLOCKING"/>
    <s v=" WALL- C"/>
    <m/>
    <s v="G90 Grade SS50"/>
    <x v="4"/>
    <s v="MAKE-UP PANEL"/>
    <n v="54.5"/>
    <n v="168"/>
    <n v="9156"/>
    <n v="2969.7784635999997"/>
    <n v="2"/>
    <n v="0.5"/>
    <n v="100.62444000000001"/>
  </r>
  <r>
    <n v="1625852"/>
    <n v="1"/>
    <x v="1"/>
    <n v="150.64160000000001"/>
    <n v="3"/>
    <n v="1.75"/>
    <m/>
    <n v="11.685"/>
    <m/>
    <n v="22.184999999999999"/>
    <s v="EXT-WALL-1"/>
    <s v="EXTERNAL WALL- B"/>
    <s v="PANEL, WALL, INTERLOCKING"/>
    <s v=" WALL- B1"/>
    <m/>
    <s v="G90 Grade SS50"/>
    <x v="4"/>
    <s v="MAKE-UP PANEL"/>
    <n v="54.5"/>
    <n v="168"/>
    <n v="9156"/>
    <n v="3341.9838960000002"/>
    <n v="2"/>
    <n v="0.5"/>
    <n v="100.62444000000001"/>
  </r>
  <r>
    <n v="1626139"/>
    <n v="1"/>
    <x v="1"/>
    <n v="150.64160000000001"/>
    <n v="3"/>
    <n v="1.75"/>
    <m/>
    <n v="10.875"/>
    <m/>
    <n v="21.375"/>
    <s v="EXT-WALL-1"/>
    <s v="EXTERNAL WALL- B"/>
    <s v="PANEL, WALL, INTERLOCKING"/>
    <s v=" WALL- B2"/>
    <m/>
    <s v="G90 Grade SS50"/>
    <x v="4"/>
    <s v="MAKE-UP PANEL"/>
    <n v="54.5"/>
    <n v="168"/>
    <n v="9156"/>
    <n v="3219.9642000000003"/>
    <n v="2"/>
    <n v="0.5"/>
    <n v="100.62444000000001"/>
  </r>
  <r>
    <n v="1645156"/>
    <n v="1"/>
    <x v="3"/>
    <n v="153.7509"/>
    <n v="3"/>
    <m/>
    <m/>
    <n v="14.5"/>
    <m/>
    <n v="24.5"/>
    <s v="EXT-WALL-2"/>
    <s v="PARTITION WALL - E"/>
    <s v="PANEL, WALL, INTERLOCKING"/>
    <s v="WALL-E"/>
    <m/>
    <s v="G90 Grade SS50"/>
    <x v="7"/>
    <s v="MAKE-UP PANEL"/>
    <n v="50"/>
    <n v="168"/>
    <n v="8400"/>
    <n v="3766.89705"/>
    <n v="2"/>
    <n v="0.5"/>
    <n v="60.68160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67A664A-9E7B-41C9-9D7E-A26DDB3A21D8}" name="PivotTable1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:G14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dataField="1" compact="0" showAll="0"/>
    <pivotField compact="0" showAll="0"/>
  </pivotFields>
  <rowFields count="1">
    <field x="16"/>
  </rowFields>
  <rowItems count="11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3" baseField="0" baseItem="0"/>
  </dataFields>
  <formats count="1">
    <format dxfId="163">
      <pivotArea field="16" grandCol="1" axis="axisRow" fieldPosition="0">
        <references count="1">
          <reference field="16" count="9">
            <x v="0"/>
            <x v="1"/>
            <x v="2"/>
            <x v="4"/>
            <x v="5"/>
            <x v="6"/>
            <x v="7"/>
            <x v="9"/>
            <x v="1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8BB00-A1C8-47BA-8319-EC93B360D841}" name="PivotTable2" cacheId="0" applyNumberFormats="0" applyBorderFormats="0" applyFontFormats="0" applyPatternFormats="0" applyAlignmentFormats="0" applyWidthHeightFormats="0" dataCaption="Values" updatedVersion="8" itemPrintTitles="1" indent="0" compact="0" outline="1" outlineData="1" compactData="0">
  <location ref="A26:G38" firstHeaderRow="1" firstDataRow="2" firstDataCol="1"/>
  <pivotFields count="25">
    <pivotField compact="0" showAll="0" includeNewItemsInFilter="1"/>
    <pivotField compact="0" showAll="0"/>
    <pivotField axis="axisCol" compact="0" showAll="0">
      <items count="6">
        <item x="2"/>
        <item x="1"/>
        <item x="4"/>
        <item x="3"/>
        <item x="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 includeNewItemsInFilter="1"/>
    <pivotField compact="0" showAll="0" includeNewItemsInFilter="1"/>
    <pivotField compact="0" showAll="0"/>
    <pivotField axis="axisRow" compact="0" showAll="0" includeNewItemsInFilter="1" sortType="ascending">
      <items count="13">
        <item m="1" x="10"/>
        <item x="2"/>
        <item x="6"/>
        <item x="1"/>
        <item x="4"/>
        <item x="3"/>
        <item x="8"/>
        <item m="1" x="11"/>
        <item x="9"/>
        <item x="5"/>
        <item x="7"/>
        <item x="0"/>
        <item t="default"/>
      </items>
    </pivotField>
    <pivotField compact="0" showAll="0" includeNewItemsInFilter="1"/>
    <pivotField compact="0" showAll="0"/>
    <pivotField compact="0" showAll="0"/>
    <pivotField compact="0" showAll="0" includeNewItemsInFilter="1"/>
    <pivotField compact="0" showAll="0"/>
    <pivotField compact="0" showAll="0"/>
    <pivotField compact="0" showAll="0"/>
    <pivotField dataField="1" compact="0" showAll="0"/>
  </pivotFields>
  <rowFields count="1">
    <field x="16"/>
  </rowFields>
  <rowItems count="11"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" fld="24" baseField="0" baseItem="0"/>
  </dataFields>
  <formats count="1">
    <format dxfId="164">
      <pivotArea grandCol="1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89E8B1-E7C9-44FE-9297-E202EFC9687B}" name="Table1" displayName="Table1" ref="A3:Y195" totalsRowShown="0" headerRowDxfId="162" dataDxfId="161" tableBorderDxfId="160">
  <autoFilter ref="A3:Y195" xr:uid="{3389E8B1-E7C9-44FE-9297-E202EFC9687B}"/>
  <tableColumns count="25">
    <tableColumn id="1" xr3:uid="{26513440-4790-40A6-87DA-F212312AB575}" name="PART #" dataDxfId="159"/>
    <tableColumn id="2" xr3:uid="{E138D5EB-EF7A-4C36-9B1E-D125EA4371D1}" name="QTY." dataDxfId="158"/>
    <tableColumn id="3" xr3:uid="{45038842-9C20-4E92-982E-485CA11269D0}" name="GAUGE" dataDxfId="157"/>
    <tableColumn id="4" xr3:uid="{B908FE9A-9E5C-4AB7-99D3-BDB03CE82229}" name="L" dataDxfId="156"/>
    <tableColumn id="5" xr3:uid="{09000AA3-FCE1-487B-9D43-7DB1C9B4E79C}" name="A" dataDxfId="155"/>
    <tableColumn id="6" xr3:uid="{664CAE0B-42DF-4C3F-BE16-BCF38F05FF58}" name="NB" dataDxfId="154"/>
    <tableColumn id="7" xr3:uid="{243FD3C3-59D4-45C5-B4DC-B997D91498EC}" name="NT" dataDxfId="153"/>
    <tableColumn id="8" xr3:uid="{4FDA8193-0D52-4158-ACAD-5A91477F8FF8}" name="W1" dataDxfId="152"/>
    <tableColumn id="9" xr3:uid="{853BFBD2-0D8C-4275-8E32-0E530F5E2118}" name="W2" dataDxfId="151"/>
    <tableColumn id="10" xr3:uid="{E6A53538-1F4A-4983-8883-9C2454DECAF3}" name="FLAT" dataDxfId="150"/>
    <tableColumn id="11" xr3:uid="{4213A92B-830C-4B96-B41D-FF57D7A501DB}" name="Profile" dataDxfId="149"/>
    <tableColumn id="12" xr3:uid="{800A0FF9-4AFC-411D-B7AF-9D3E07FABC68}" name="WHERE USED" dataDxfId="148"/>
    <tableColumn id="13" xr3:uid="{3A0BF613-5600-4B6F-849D-B0077B36351A}" name="DESCRIPTION" dataDxfId="147"/>
    <tableColumn id="14" xr3:uid="{35A32EAD-D6A4-4F2D-B962-1179DBC117C2}" name="Group" dataDxfId="146"/>
    <tableColumn id="15" xr3:uid="{CCD95CED-6C4F-48C0-80B8-2C695ADCC019}" name="HOLD OUT" dataDxfId="145"/>
    <tableColumn id="16" xr3:uid="{F29F2B2B-D070-4413-B34E-D744FF00A666}" name="MATERIAL" dataDxfId="144"/>
    <tableColumn id="17" xr3:uid="{03CCD34C-0BBF-4FF9-A212-4B8519CC862A}" name="MATERIAL#" dataDxfId="143">
      <calculatedColumnFormula>VLOOKUP('Cumulative BOM'!$C4&amp;'Cumulative BOM'!$S4&amp;'Cumulative BOM'!$T4,'Sheet Metal Std'!A$2:K$103,MATCH('Cumulative BOM'!$P4,'Sheet Metal Std'!A$1:K$1,0),0)</calculatedColumnFormula>
    </tableColumn>
    <tableColumn id="18" xr3:uid="{DB2CF46F-8D42-4909-966E-4C7D98E2E8CD}" name="REMARKS" dataDxfId="142"/>
    <tableColumn id="19" xr3:uid="{7881C548-92A7-4690-BC0C-5B5A3BD9389A}" name="SHEET WIDTH" dataDxfId="141">
      <calculatedColumnFormula>IF(AND('Cumulative BOM'!$P4="G90 Grade SS50", 'Cumulative BOM'!$C4="18GA"), 50,IF(AND('Cumulative BOM'!$P4="G90 Grade SS50", 'Cumulative BOM'!$C4&lt;&gt;"18GA"), 54.5,
IF(AND('Cumulative BOM'!$P4="316 Stainless Steel 2B", 'Cumulative BOM'!$C4="18GA"), 60,IF(AND('Cumulative BOM'!$P4="316 Stainless Steel 2B", 'Cumulative BOM'!$C4&lt;&gt;"18GA"), 30,
IF('Cumulative BOM'!$P4="316L Stainless Steel #3",60,
IF(AND('Cumulative BOM'!$P4="304-2B Stainless Steel",'Cumulative BOM'!$C4="14GA",'Cumulative BOM'!$J4&lt;=29.75),29.75,IF(AND('Cumulative BOM'!$P4="304-2B Stainless Steel",'Cumulative BOM'!$C4="14GA",'Cumulative BOM'!$J4&gt;29.75),60,
IF('Cumulative BOM'!$J4&lt;=30,30,IF(AND('Cumulative BOM'!$J4&gt;30,'Cumulative BOM'!$J4&lt;=60),60)))))))))</calculatedColumnFormula>
    </tableColumn>
    <tableColumn id="20" xr3:uid="{1C071867-0512-4209-AA65-0B024D951CC4}" name="SHEET LENGTH" dataDxfId="140">
      <calculatedColumnFormula>IF('Cumulative BOM'!$P4="G90 Grade SS50",IF('Cumulative BOM'!$D4&lt;=144,144,IF(AND('Cumulative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BOM'!$D4&lt;=240),240,0))))),IF('Cumulative BOM'!$D4&lt;=120,120,IF(AND('Cumulative BOM'!$D4&gt;120,'Cumulative BOM'!$D4&lt;=144),144,IF(AND('Cumulative BOM'!$D4&gt;144,'Cumulative BOM'!$D4&lt;=168),168,IF(AND('Cumulative BOM'!$D4&gt;168,'Cumulative BOM'!$D4&lt;=192),192,IF(AND('Cumulative BOM'!$D4&gt;192,'Cumulative BOM'!$D4&lt;=216),216, IF(AND('Cumulative BOM'!$D4&gt;216,'Cumulative BOM'!$D4&lt;=240),240,0)))))))</calculatedColumnFormula>
    </tableColumn>
    <tableColumn id="21" xr3:uid="{F94E54C5-3F8F-4036-9F5D-4DB4686F7E77}" name="SHEET AREA" dataDxfId="139">
      <calculatedColumnFormula>'Cumulative BOM'!$T4*'Cumulative BOM'!$S4</calculatedColumnFormula>
    </tableColumn>
    <tableColumn id="22" xr3:uid="{00E8E16F-EFF7-46FA-AEE1-D27F63CA1C1F}" name="PART AREA" dataDxfId="138">
      <calculatedColumnFormula>'Cumulative BOM'!$J4*'Cumulative BOM'!$D4</calculatedColumnFormula>
    </tableColumn>
    <tableColumn id="23" xr3:uid="{BEEB4E94-CF3C-4E8D-B93E-B7C6E8CCAEE3}" name="PART/ SHEET" dataDxfId="137">
      <calculatedColumnFormula>(QUOTIENT('Cumulative BOM'!$S4, MIN('Cumulative BOM'!$D4,'Cumulative BOM'!$J4)))*(QUOTIENT('Cumulative BOM'!$T4,MAX('Cumulative BOM'!$D4,'Cumulative BOM'!$J4)))</calculatedColumnFormula>
    </tableColumn>
    <tableColumn id="24" xr3:uid="{B78B9DB1-16FB-4F5D-8B5A-6E2B10D47C72}" name="SHEET REQUIRED FOR TOTAL QTY" dataDxfId="136">
      <calculatedColumnFormula>ROUNDUP('Cumulative BOM'!$B4/'Cumulative BOM'!$W4*2,0)/2</calculatedColumnFormula>
    </tableColumn>
    <tableColumn id="25" xr3:uid="{3BBCE751-D838-4DD4-A17E-E2B4B9B78EA7}" name="TOTAL WEIGHT (LBS)" dataDxfId="135">
      <calculatedColumnFormula>(VLOOKUP('Cumulative BOM'!$C4,'Sheet Metal Std'!$M$2:$N$16,2))*'Cumulative BOM'!$S4*'Cumulative BOM'!$T4*'Cumulative BOM'!$X4*0.28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F39DA1-824A-4C0A-BABD-6C5D18B25269}" name="Production_BOM" displayName="Production_BOM" ref="A3:R195" totalsRowShown="0" headerRowDxfId="134" dataDxfId="133" tableBorderDxfId="132">
  <tableColumns count="18">
    <tableColumn id="1" xr3:uid="{EB7DA390-8CC3-472B-9930-DE1B50762179}" name="PART #" dataDxfId="131"/>
    <tableColumn id="2" xr3:uid="{DB027610-F501-4670-ACBE-B5170A004D44}" name="QTY." dataDxfId="130"/>
    <tableColumn id="3" xr3:uid="{D5B639F9-0EDF-432B-823C-21B225AC4DE6}" name="GAUGE" dataDxfId="129"/>
    <tableColumn id="4" xr3:uid="{9CC4E1C5-0D51-46D3-8FE8-6F038560F0F7}" name="L" dataDxfId="128"/>
    <tableColumn id="5" xr3:uid="{676B2733-EDBE-4A97-8D0A-02B154E737B6}" name="A" dataDxfId="127"/>
    <tableColumn id="6" xr3:uid="{55C2295E-92C3-4FB4-880C-F06876F2828F}" name="NB" dataDxfId="126"/>
    <tableColumn id="7" xr3:uid="{3A9FC81C-4372-4334-B905-D7DD3DBC5E4E}" name="NT" dataDxfId="125"/>
    <tableColumn id="8" xr3:uid="{1FC507F4-DFAE-4C25-A47E-3706A71C2F8C}" name="W1" dataDxfId="124"/>
    <tableColumn id="9" xr3:uid="{33611DE9-A343-4988-AD3A-9FAA92C8E1AA}" name="W2" dataDxfId="123"/>
    <tableColumn id="10" xr3:uid="{68CC8A2C-6BBB-4E7F-B672-91EC92D17530}" name="FLAT" dataDxfId="122"/>
    <tableColumn id="11" xr3:uid="{6F95B558-936D-4ADA-AECA-10ACCCE18C73}" name="PROFILE" dataDxfId="121"/>
    <tableColumn id="12" xr3:uid="{421E6173-8A8A-40EE-8284-3C08679F5AA5}" name="WHERE USED" dataDxfId="120"/>
    <tableColumn id="13" xr3:uid="{01EAF468-B85B-4247-9BB6-81019B6B7D1C}" name="DESCRIPTION" dataDxfId="119"/>
    <tableColumn id="14" xr3:uid="{77BE4ECC-A817-469D-99C3-A7BB0A30C31B}" name="GROUP" dataDxfId="118"/>
    <tableColumn id="15" xr3:uid="{9226997E-2AD7-4132-AE24-372C2A3EF3D2}" name="HOLD OUT" dataDxfId="117"/>
    <tableColumn id="16" xr3:uid="{31BDA0F3-E4CC-460A-840B-6716DD3F45F3}" name="MATERIAL" dataDxfId="116"/>
    <tableColumn id="17" xr3:uid="{9FBC6F0D-A8F2-4D17-A630-2D8126BDF341}" name="MATERIAL#" dataDxfId="115"/>
    <tableColumn id="18" xr3:uid="{582155C7-89F4-46C8-93BC-36F0775F2D09}" name="REMARKS" dataDxfId="1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FC86F4-5135-4658-AEB5-0A9F0278FC01}" name="InterlockingPanels" displayName="InterlockingPanels" ref="A3:R123" totalsRowShown="0" headerRowDxfId="113" tableBorderDxfId="112">
  <tableColumns count="18">
    <tableColumn id="1" xr3:uid="{3BD72273-24B7-4202-BAD7-2B8EE6640446}" name="PART #" dataDxfId="111"/>
    <tableColumn id="2" xr3:uid="{D391E837-FAF6-464C-9C7D-2148AB58145A}" name="QTY." dataDxfId="110"/>
    <tableColumn id="3" xr3:uid="{7B991730-FF86-431F-BCE6-5E543EAFAFC9}" name="GAUGE" dataDxfId="109"/>
    <tableColumn id="4" xr3:uid="{F9FF400B-836B-45D1-B552-3B27F7467170}" name="L" dataDxfId="108"/>
    <tableColumn id="5" xr3:uid="{8C17279B-39E9-4BA4-B44D-794A13046ECE}" name="A" dataDxfId="107"/>
    <tableColumn id="6" xr3:uid="{CB2378ED-8BA9-47A1-AC1B-324474FBB1AD}" name="NB" dataDxfId="106"/>
    <tableColumn id="7" xr3:uid="{C40918DE-A7BE-4FC8-B5E8-12E01E25FC16}" name="NT" dataDxfId="105"/>
    <tableColumn id="8" xr3:uid="{995775FB-C3DD-422D-917D-1D4E848124EE}" name="W1" dataDxfId="104"/>
    <tableColumn id="9" xr3:uid="{FB5C604C-6426-4CBD-B3D1-65C28ECB682A}" name="W2" dataDxfId="103"/>
    <tableColumn id="10" xr3:uid="{69C4F5E0-2D66-4770-8165-D50D43249FCA}" name="FLAT" dataDxfId="102"/>
    <tableColumn id="11" xr3:uid="{3DDB15A6-6CB8-420D-866B-FE735D7F244C}" name="PROFILE" dataDxfId="101"/>
    <tableColumn id="12" xr3:uid="{796F58C3-71E1-4614-8BF9-F1E2A9E413F9}" name="WHERE USED" dataDxfId="100"/>
    <tableColumn id="13" xr3:uid="{602B634B-4BD3-4CA0-8AC7-F4E6E22AF068}" name="DESCRIPTION" dataDxfId="99"/>
    <tableColumn id="14" xr3:uid="{7AD6A463-1FB0-4151-B4FB-12A948E685A8}" name="GROUP" dataDxfId="98"/>
    <tableColumn id="15" xr3:uid="{6A0E08CE-0C8B-4D14-99F0-8D77068EA7DC}" name="HOLD OUT" dataDxfId="97"/>
    <tableColumn id="16" xr3:uid="{25F11DB7-E689-4843-A53E-485E2354663C}" name="MATERIAL" dataDxfId="96"/>
    <tableColumn id="17" xr3:uid="{B2F5BF38-97AA-456F-890A-AF90207AFCB0}" name="MATERIAL#" dataDxfId="95"/>
    <tableColumn id="18" xr3:uid="{AE24FDCB-C883-4C3D-AB56-2F92D6912D18}" name="REMARKS" dataDxfId="9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4B2F86D-EF3D-4BE0-B4FE-5DD515EE50A2}" name="MakeUpPanels" displayName="MakeUpPanels" ref="A3:R19" totalsRowShown="0" headerRowDxfId="93" dataDxfId="92" tableBorderDxfId="91">
  <tableColumns count="18">
    <tableColumn id="1" xr3:uid="{F5D8FC3A-8C94-42E1-BB3B-F105BFE0CF8A}" name="PART #" dataDxfId="90"/>
    <tableColumn id="2" xr3:uid="{29515E8A-E55A-46DC-A5C6-093EFAB5B86C}" name="QTY." dataDxfId="89"/>
    <tableColumn id="3" xr3:uid="{6703FAFA-5FD8-4245-A814-3EBB920B15C8}" name="GAUGE" dataDxfId="88"/>
    <tableColumn id="4" xr3:uid="{631AC461-B6B0-45AD-80D4-0DC9E135EBE6}" name="L" dataDxfId="87"/>
    <tableColumn id="5" xr3:uid="{B8B2ED63-DF06-4FF0-837E-6A356166C6FE}" name="A" dataDxfId="86"/>
    <tableColumn id="6" xr3:uid="{3FABE683-4D81-4807-97C4-3B62E03B5556}" name="NB" dataDxfId="85"/>
    <tableColumn id="7" xr3:uid="{13C46A73-76DA-4E3F-B3C9-85FA8D707B55}" name="NT" dataDxfId="84"/>
    <tableColumn id="8" xr3:uid="{9680D30D-7FFB-4527-B0E6-CB31AD41902A}" name="W1" dataDxfId="83"/>
    <tableColumn id="9" xr3:uid="{5A65E55F-E255-4FFC-A6F6-075971BA14C6}" name="W2" dataDxfId="82"/>
    <tableColumn id="10" xr3:uid="{61A82C66-53D4-448D-B97E-3990CBEEDC61}" name="FLAT" dataDxfId="81"/>
    <tableColumn id="11" xr3:uid="{0F03E547-FCE3-4677-AF15-9AA34334052A}" name="PROFILE" dataDxfId="80"/>
    <tableColumn id="12" xr3:uid="{70671E3B-F7B7-4D0D-9D9B-D7F7EFFFA54D}" name="WHERE USED" dataDxfId="79"/>
    <tableColumn id="13" xr3:uid="{03B268F0-A715-4A8E-AA03-5FB87B2BD97C}" name="DESCRIPTION" dataDxfId="78"/>
    <tableColumn id="14" xr3:uid="{7071A791-D167-4821-96FB-16A99C2F0E96}" name="GROUP" dataDxfId="77"/>
    <tableColumn id="15" xr3:uid="{5258D90D-1587-48FD-926F-B7679485EFA3}" name="HOLD OUT" dataDxfId="76"/>
    <tableColumn id="16" xr3:uid="{29639809-2A09-40C9-AE2A-7CE3B932CBA5}" name="MATERIAL" dataDxfId="75"/>
    <tableColumn id="17" xr3:uid="{8CB842C7-F289-432F-83BC-94B412F9D3D3}" name="MATERIAL#" dataDxfId="74"/>
    <tableColumn id="18" xr3:uid="{027A858B-EFB3-4370-B01F-F2FCB9D0EFCA}" name="REMARKS" dataDxfId="73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E4CF44-5B6B-409E-A3ED-7D3384BBA627}" name="LinerPanels" displayName="LinerPanels" ref="A3:R26" totalsRowShown="0" headerRowDxfId="72" dataDxfId="71" tableBorderDxfId="70">
  <tableColumns count="18">
    <tableColumn id="1" xr3:uid="{9F2D3435-22A0-41AA-BFE7-6ECA428CFDEE}" name="PART #" dataDxfId="69"/>
    <tableColumn id="2" xr3:uid="{BCE90AE9-C94E-494E-AAD0-235D146D5F48}" name="QTY." dataDxfId="68"/>
    <tableColumn id="3" xr3:uid="{9B6A1EC4-2092-404D-8B1D-628C2F472450}" name="GAUGE" dataDxfId="67"/>
    <tableColumn id="4" xr3:uid="{20DA33D5-D71E-48D2-AF34-30E0E4887F3C}" name="L" dataDxfId="66"/>
    <tableColumn id="5" xr3:uid="{BD20F07B-5A10-454F-938E-6DD6FB87C3C2}" name="A" dataDxfId="65"/>
    <tableColumn id="6" xr3:uid="{C1E60EEE-152E-4767-96F3-7C95EBF62E95}" name="NB" dataDxfId="64"/>
    <tableColumn id="7" xr3:uid="{B732B0B7-F836-4ED8-BABF-82D2AC1EBBE8}" name="NT" dataDxfId="63"/>
    <tableColumn id="8" xr3:uid="{C0AB9211-F315-4F4B-B609-47B95490E251}" name="W1" dataDxfId="62"/>
    <tableColumn id="9" xr3:uid="{EE937878-2CDB-4175-9225-212EFED79CA1}" name="W2" dataDxfId="61"/>
    <tableColumn id="10" xr3:uid="{1103809A-27F6-471B-A0B6-D29C6816B0E3}" name="FLAT" dataDxfId="60"/>
    <tableColumn id="11" xr3:uid="{2B59889C-3ED9-486D-8877-C4A8DCB7E777}" name="PROFILE" dataDxfId="59"/>
    <tableColumn id="12" xr3:uid="{911146DF-74D1-4DC8-B6C3-4A36ADADD4BA}" name="WHERE USED" dataDxfId="58"/>
    <tableColumn id="13" xr3:uid="{7AAF7F1F-9F10-4201-923E-673066393CEA}" name="DESCRIPTION" dataDxfId="57"/>
    <tableColumn id="14" xr3:uid="{96C428D8-C197-45EF-AC67-9FBEA7B3E781}" name="GROUP" dataDxfId="56"/>
    <tableColumn id="15" xr3:uid="{92743A1F-66CF-49DA-8573-59C2F13FE81F}" name="HOLD OUT" dataDxfId="55"/>
    <tableColumn id="16" xr3:uid="{72E734F6-D34D-46D5-BA4B-289C23122843}" name="MATERIAL" dataDxfId="54"/>
    <tableColumn id="17" xr3:uid="{7B138319-D0A3-4669-AD96-755810B7D446}" name="MATERIAL#" dataDxfId="53"/>
    <tableColumn id="18" xr3:uid="{5EBCC00E-4E6C-4A69-B423-4A635E3B1B40}" name="REMARKS" dataDxfId="5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4268F3-1156-4A5F-9628-B06442FBE780}" name="HoldOutPanels" displayName="HoldOutPanels" ref="A3:R15" totalsRowShown="0" headerRowDxfId="51" dataDxfId="50" tableBorderDxfId="49">
  <tableColumns count="18">
    <tableColumn id="1" xr3:uid="{4A79B376-02E0-4E1C-BCCE-03144A22FE02}" name="PART #" dataDxfId="48"/>
    <tableColumn id="2" xr3:uid="{B6E4DD3A-BBD1-4867-8929-A3455C1FBD51}" name="QTY." dataDxfId="47"/>
    <tableColumn id="3" xr3:uid="{E021B7B8-337F-4989-A404-C659F05B1335}" name="GAUGE" dataDxfId="46"/>
    <tableColumn id="4" xr3:uid="{7AA008E0-1AD1-437A-950C-4659C2E7CE5D}" name="L" dataDxfId="45"/>
    <tableColumn id="5" xr3:uid="{30290350-C9F1-42A5-9A41-E026CC834D9B}" name="A" dataDxfId="44"/>
    <tableColumn id="6" xr3:uid="{DDFAB1CF-0E93-428F-A7E9-25FA8C3AD10A}" name="NB" dataDxfId="43"/>
    <tableColumn id="7" xr3:uid="{C7A5D855-3B2B-4BA7-9A8C-C149325B80BF}" name="NT" dataDxfId="42"/>
    <tableColumn id="8" xr3:uid="{5955CD43-A90E-497D-B5D8-2B7F5ADEAE7C}" name="W1" dataDxfId="41"/>
    <tableColumn id="9" xr3:uid="{7188FE0A-248F-4B5D-839E-CF615A4BE19E}" name="W2" dataDxfId="40"/>
    <tableColumn id="10" xr3:uid="{6782EAAB-C6D4-4F8C-9412-DE3267F674EB}" name="FLAT" dataDxfId="39"/>
    <tableColumn id="11" xr3:uid="{D3593013-F8FA-4A92-ADC9-6F9F02C313CD}" name="PROFILE" dataDxfId="38"/>
    <tableColumn id="12" xr3:uid="{F550D426-C318-4B6F-AE01-2547E2A289A4}" name="WHERE USED" dataDxfId="37"/>
    <tableColumn id="13" xr3:uid="{7E266419-A28F-4771-B2CB-4ADD22315086}" name="DESCRIPTION" dataDxfId="36"/>
    <tableColumn id="14" xr3:uid="{EC787616-9828-47D5-883E-24C73150C27F}" name="GROUP" dataDxfId="35"/>
    <tableColumn id="15" xr3:uid="{199EBAC8-C44D-4DF6-8668-4CDFD4034EB4}" name="HOLD OUT" dataDxfId="34"/>
    <tableColumn id="16" xr3:uid="{A1C2EB3F-2E60-4265-A603-C5028F864985}" name="MATERIAL" dataDxfId="33"/>
    <tableColumn id="17" xr3:uid="{DB04720B-211C-42B5-B3D0-02570675B4D0}" name="MATERIAL#" dataDxfId="32"/>
    <tableColumn id="18" xr3:uid="{F0675D53-080F-4507-9213-6EC9FA9C6605}" name="REMARKS" dataDxfId="31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6CACBC5-38A5-4D16-B291-F5B6381B4883}" name="Z_C" displayName="Z_C" ref="A3:R10" totalsRowShown="0" headerRowDxfId="30" dataDxfId="29" tableBorderDxfId="28">
  <tableColumns count="18">
    <tableColumn id="1" xr3:uid="{004724D8-38F0-4FA1-8C6B-D3B24C73C290}" name="PART #" dataDxfId="27"/>
    <tableColumn id="2" xr3:uid="{83FFD50C-FADC-4BE3-A812-C2533F851E92}" name="QTY." dataDxfId="26"/>
    <tableColumn id="3" xr3:uid="{9215D123-CCD5-4459-A6BE-C8D27637AF3B}" name="GAUGE" dataDxfId="25"/>
    <tableColumn id="4" xr3:uid="{94FD682F-87A2-4723-95B0-024AFDF2AB83}" name="L" dataDxfId="24"/>
    <tableColumn id="5" xr3:uid="{528F7349-29C8-417F-B63E-5F4C8078D40B}" name="A" dataDxfId="23"/>
    <tableColumn id="6" xr3:uid="{7A82BD1D-7ECF-4E45-952A-B3BEA87ECA84}" name="NB" dataDxfId="22"/>
    <tableColumn id="7" xr3:uid="{624E4C46-71E2-452E-BC64-DFB32B255427}" name="NT" dataDxfId="21"/>
    <tableColumn id="8" xr3:uid="{B2523EF4-B0E6-45F9-AB5C-6B876710F36F}" name="W1" dataDxfId="20"/>
    <tableColumn id="9" xr3:uid="{D7B9CF58-039F-4317-8B7F-BFDF6574C097}" name="W2" dataDxfId="19"/>
    <tableColumn id="10" xr3:uid="{9EA3C650-6597-49ED-9B31-7508DA5777E7}" name="FLAT" dataDxfId="18"/>
    <tableColumn id="11" xr3:uid="{CC166561-52CF-4F67-A153-4716EA16AC4A}" name="PROFILE" dataDxfId="17"/>
    <tableColumn id="12" xr3:uid="{10AF93E5-D9B1-4FD9-85D3-8449DA8FDAE4}" name="WHERE USED" dataDxfId="16"/>
    <tableColumn id="13" xr3:uid="{C4BD1F89-0841-4302-AE09-A5B65CFBBC7F}" name="DESCRIPTION" dataDxfId="15"/>
    <tableColumn id="14" xr3:uid="{463141CB-C436-4046-9900-7714F3044366}" name="GROUP" dataDxfId="14"/>
    <tableColumn id="15" xr3:uid="{84459FD6-3090-4A64-97AD-AEDB2C371F22}" name="HOLD OUT" dataDxfId="13"/>
    <tableColumn id="16" xr3:uid="{E317B525-FE89-49DF-9A0B-17FD9304921A}" name="MATERIAL" dataDxfId="12"/>
    <tableColumn id="17" xr3:uid="{D3F7AF14-2036-46A5-83F6-AFADA93D6734}" name="MATERIAL#" dataDxfId="11"/>
    <tableColumn id="18" xr3:uid="{83274C35-E015-4A02-A8CE-E64250DA5A12}" name="REMARKS" dataDxfId="1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J38"/>
  <sheetViews>
    <sheetView zoomScaleNormal="100" workbookViewId="0">
      <selection activeCell="I22" sqref="I22"/>
    </sheetView>
  </sheetViews>
  <sheetFormatPr defaultRowHeight="14.4" x14ac:dyDescent="0.3"/>
  <cols>
    <col min="1" max="1" width="26.33203125" customWidth="1"/>
    <col min="2" max="2" width="16.33203125" customWidth="1"/>
    <col min="3" max="5" width="7.5546875" customWidth="1"/>
    <col min="6" max="6" width="11.33203125" customWidth="1"/>
    <col min="7" max="7" width="10.88671875" customWidth="1"/>
    <col min="8" max="8" width="8.5546875" customWidth="1"/>
    <col min="9" max="9" width="15.33203125" customWidth="1"/>
    <col min="10" max="10" width="14.5546875" customWidth="1"/>
    <col min="11" max="11" width="19.44140625" customWidth="1"/>
    <col min="12" max="1025" width="8.5546875" customWidth="1"/>
  </cols>
  <sheetData>
    <row r="1" spans="1:10" ht="25.8" x14ac:dyDescent="0.5">
      <c r="A1" s="134" t="s">
        <v>70</v>
      </c>
      <c r="B1" s="134"/>
      <c r="C1" s="134"/>
      <c r="D1" s="134"/>
      <c r="E1" s="134"/>
      <c r="F1" s="134"/>
      <c r="G1" s="134"/>
    </row>
    <row r="2" spans="1:10" x14ac:dyDescent="0.3">
      <c r="A2" s="34"/>
      <c r="B2" s="34" t="s">
        <v>0</v>
      </c>
      <c r="C2" s="35"/>
      <c r="D2" s="35"/>
      <c r="E2" s="35"/>
      <c r="F2" s="35"/>
      <c r="G2" s="36"/>
    </row>
    <row r="3" spans="1:10" x14ac:dyDescent="0.3">
      <c r="A3" s="34" t="s">
        <v>132</v>
      </c>
      <c r="B3" s="37" t="s">
        <v>1</v>
      </c>
      <c r="C3" s="38" t="s">
        <v>2</v>
      </c>
      <c r="D3" s="38" t="s">
        <v>3</v>
      </c>
      <c r="E3" s="38" t="s">
        <v>4</v>
      </c>
      <c r="F3" s="38" t="s">
        <v>125</v>
      </c>
      <c r="G3" s="39" t="s">
        <v>69</v>
      </c>
    </row>
    <row r="4" spans="1:10" ht="15" customHeight="1" x14ac:dyDescent="0.3">
      <c r="A4" s="37" t="s">
        <v>134</v>
      </c>
      <c r="B4" s="37">
        <v>16.5</v>
      </c>
      <c r="C4" s="38"/>
      <c r="D4" s="38"/>
      <c r="E4" s="38"/>
      <c r="F4" s="38"/>
      <c r="G4" s="45">
        <v>16.5</v>
      </c>
      <c r="H4" s="133" t="s">
        <v>97</v>
      </c>
      <c r="I4" s="133"/>
      <c r="J4" s="133"/>
    </row>
    <row r="5" spans="1:10" x14ac:dyDescent="0.3">
      <c r="A5" s="40" t="s">
        <v>133</v>
      </c>
      <c r="B5" s="40">
        <v>1</v>
      </c>
      <c r="C5" s="47"/>
      <c r="D5" s="47"/>
      <c r="E5" s="47"/>
      <c r="F5" s="47"/>
      <c r="G5" s="46">
        <v>1</v>
      </c>
      <c r="H5" s="133"/>
      <c r="I5" s="133"/>
      <c r="J5" s="133"/>
    </row>
    <row r="6" spans="1:10" x14ac:dyDescent="0.3">
      <c r="A6" s="40" t="s">
        <v>140</v>
      </c>
      <c r="B6" s="40"/>
      <c r="C6" s="47">
        <v>55</v>
      </c>
      <c r="D6" s="47"/>
      <c r="E6" s="47"/>
      <c r="F6" s="47"/>
      <c r="G6" s="48">
        <v>55</v>
      </c>
      <c r="H6" s="133"/>
      <c r="I6" s="133"/>
      <c r="J6" s="133"/>
    </row>
    <row r="7" spans="1:10" x14ac:dyDescent="0.3">
      <c r="A7" s="40" t="s">
        <v>139</v>
      </c>
      <c r="B7" s="40"/>
      <c r="C7" s="47">
        <v>31</v>
      </c>
      <c r="D7" s="47"/>
      <c r="E7" s="47"/>
      <c r="F7" s="47"/>
      <c r="G7" s="46">
        <v>31</v>
      </c>
      <c r="H7" s="133"/>
      <c r="I7" s="133"/>
      <c r="J7" s="133"/>
    </row>
    <row r="8" spans="1:10" x14ac:dyDescent="0.3">
      <c r="A8" s="40" t="s">
        <v>138</v>
      </c>
      <c r="B8" s="40"/>
      <c r="C8" s="47">
        <v>21</v>
      </c>
      <c r="D8" s="47"/>
      <c r="E8" s="47"/>
      <c r="F8" s="47"/>
      <c r="G8" s="46">
        <v>21</v>
      </c>
      <c r="H8" s="133"/>
      <c r="I8" s="133"/>
      <c r="J8" s="133"/>
    </row>
    <row r="9" spans="1:10" x14ac:dyDescent="0.3">
      <c r="A9" s="40" t="s">
        <v>144</v>
      </c>
      <c r="B9" s="40"/>
      <c r="C9" s="47"/>
      <c r="D9" s="47">
        <v>1</v>
      </c>
      <c r="E9" s="47"/>
      <c r="F9" s="47"/>
      <c r="G9" s="46">
        <v>1</v>
      </c>
      <c r="H9" s="133"/>
      <c r="I9" s="133"/>
      <c r="J9" s="133"/>
    </row>
    <row r="10" spans="1:10" x14ac:dyDescent="0.3">
      <c r="A10" s="40" t="s">
        <v>136</v>
      </c>
      <c r="B10" s="40">
        <v>1</v>
      </c>
      <c r="C10" s="47"/>
      <c r="D10" s="47"/>
      <c r="E10" s="47"/>
      <c r="F10" s="47"/>
      <c r="G10" s="48">
        <v>1</v>
      </c>
    </row>
    <row r="11" spans="1:10" x14ac:dyDescent="0.3">
      <c r="A11" s="40" t="s">
        <v>148</v>
      </c>
      <c r="B11" s="40"/>
      <c r="C11" s="47"/>
      <c r="D11" s="47"/>
      <c r="E11" s="47">
        <v>25</v>
      </c>
      <c r="F11" s="47"/>
      <c r="G11" s="46">
        <v>25</v>
      </c>
    </row>
    <row r="12" spans="1:10" x14ac:dyDescent="0.3">
      <c r="A12" s="40" t="s">
        <v>149</v>
      </c>
      <c r="B12" s="40"/>
      <c r="C12" s="47"/>
      <c r="D12" s="47"/>
      <c r="E12" s="47">
        <v>12</v>
      </c>
      <c r="F12" s="47"/>
      <c r="G12" s="46">
        <v>12</v>
      </c>
    </row>
    <row r="13" spans="1:10" hidden="1" x14ac:dyDescent="0.3">
      <c r="A13" s="40" t="s">
        <v>125</v>
      </c>
      <c r="B13" s="40"/>
      <c r="C13" s="47"/>
      <c r="D13" s="47"/>
      <c r="E13" s="47"/>
      <c r="F13" s="47"/>
      <c r="G13" s="48"/>
    </row>
    <row r="14" spans="1:10" x14ac:dyDescent="0.3">
      <c r="A14" s="41" t="s">
        <v>69</v>
      </c>
      <c r="B14" s="41">
        <v>18.5</v>
      </c>
      <c r="C14" s="49">
        <v>107</v>
      </c>
      <c r="D14" s="49">
        <v>1</v>
      </c>
      <c r="E14" s="49">
        <v>37</v>
      </c>
      <c r="F14" s="49"/>
      <c r="G14" s="50">
        <v>163.5</v>
      </c>
    </row>
    <row r="17" spans="1:7" x14ac:dyDescent="0.3">
      <c r="A17" s="1"/>
      <c r="B17" s="2"/>
      <c r="C17" s="2"/>
      <c r="D17" s="2"/>
      <c r="E17" s="2"/>
      <c r="F17" s="2"/>
    </row>
    <row r="18" spans="1:7" x14ac:dyDescent="0.3">
      <c r="A18" s="1"/>
      <c r="B18" s="2"/>
      <c r="C18" s="2"/>
      <c r="D18" s="2"/>
      <c r="E18" s="2"/>
      <c r="F18" s="2"/>
    </row>
    <row r="19" spans="1:7" x14ac:dyDescent="0.3">
      <c r="A19" s="1"/>
      <c r="B19" s="2"/>
      <c r="C19" s="2"/>
      <c r="D19" s="2"/>
      <c r="E19" s="2"/>
      <c r="F19" s="2"/>
    </row>
    <row r="20" spans="1:7" x14ac:dyDescent="0.3">
      <c r="A20" s="1"/>
      <c r="B20" s="2"/>
      <c r="C20" s="2"/>
      <c r="D20" s="2"/>
      <c r="E20" s="2"/>
      <c r="F20" s="2"/>
    </row>
    <row r="21" spans="1:7" x14ac:dyDescent="0.3">
      <c r="A21" s="1"/>
      <c r="B21" s="2"/>
      <c r="C21" s="2"/>
      <c r="D21" s="2"/>
      <c r="E21" s="2"/>
      <c r="F21" s="2"/>
    </row>
    <row r="22" spans="1:7" x14ac:dyDescent="0.3">
      <c r="A22" s="1"/>
      <c r="B22" s="2"/>
      <c r="C22" s="2"/>
      <c r="D22" s="2"/>
      <c r="E22" s="2"/>
      <c r="F22" s="2"/>
    </row>
    <row r="23" spans="1:7" x14ac:dyDescent="0.3">
      <c r="A23" s="1"/>
      <c r="B23" s="2"/>
      <c r="C23" s="2"/>
      <c r="D23" s="2"/>
      <c r="E23" s="2"/>
      <c r="F23" s="2"/>
    </row>
    <row r="26" spans="1:7" x14ac:dyDescent="0.3">
      <c r="A26" s="34"/>
      <c r="B26" s="34" t="s">
        <v>0</v>
      </c>
      <c r="C26" s="35"/>
      <c r="D26" s="35"/>
      <c r="E26" s="35"/>
      <c r="F26" s="35"/>
      <c r="G26" s="36"/>
    </row>
    <row r="27" spans="1:7" x14ac:dyDescent="0.3">
      <c r="A27" s="34" t="s">
        <v>132</v>
      </c>
      <c r="B27" s="37" t="s">
        <v>1</v>
      </c>
      <c r="C27" s="38" t="s">
        <v>2</v>
      </c>
      <c r="D27" s="38" t="s">
        <v>3</v>
      </c>
      <c r="E27" s="38" t="s">
        <v>4</v>
      </c>
      <c r="F27" s="38" t="s">
        <v>125</v>
      </c>
      <c r="G27" s="39" t="s">
        <v>69</v>
      </c>
    </row>
    <row r="28" spans="1:7" x14ac:dyDescent="0.3">
      <c r="A28" s="37" t="s">
        <v>134</v>
      </c>
      <c r="B28" s="37">
        <v>4585.3980479999991</v>
      </c>
      <c r="C28" s="38"/>
      <c r="D28" s="38"/>
      <c r="E28" s="38"/>
      <c r="F28" s="38"/>
      <c r="G28" s="42">
        <v>4585.3980479999991</v>
      </c>
    </row>
    <row r="29" spans="1:7" x14ac:dyDescent="0.3">
      <c r="A29" s="40" t="s">
        <v>133</v>
      </c>
      <c r="B29" s="40">
        <v>238.20249600000002</v>
      </c>
      <c r="C29" s="47"/>
      <c r="D29" s="47"/>
      <c r="E29" s="47"/>
      <c r="F29" s="47"/>
      <c r="G29" s="43">
        <v>238.20249600000002</v>
      </c>
    </row>
    <row r="30" spans="1:7" x14ac:dyDescent="0.3">
      <c r="A30" s="40" t="s">
        <v>140</v>
      </c>
      <c r="B30" s="40"/>
      <c r="C30" s="47">
        <v>12649.929600000001</v>
      </c>
      <c r="D30" s="47"/>
      <c r="E30" s="47"/>
      <c r="F30" s="47"/>
      <c r="G30" s="43">
        <v>12649.929600000001</v>
      </c>
    </row>
    <row r="31" spans="1:7" x14ac:dyDescent="0.3">
      <c r="A31" s="40" t="s">
        <v>139</v>
      </c>
      <c r="B31" s="40"/>
      <c r="C31" s="47">
        <v>6238.7152799999976</v>
      </c>
      <c r="D31" s="47"/>
      <c r="E31" s="47"/>
      <c r="F31" s="47"/>
      <c r="G31" s="43">
        <v>6238.7152799999976</v>
      </c>
    </row>
    <row r="32" spans="1:7" x14ac:dyDescent="0.3">
      <c r="A32" s="40" t="s">
        <v>138</v>
      </c>
      <c r="B32" s="40"/>
      <c r="C32" s="47">
        <v>3622.4798399999977</v>
      </c>
      <c r="D32" s="47"/>
      <c r="E32" s="47"/>
      <c r="F32" s="47"/>
      <c r="G32" s="43">
        <v>3622.4798399999977</v>
      </c>
    </row>
    <row r="33" spans="1:7" x14ac:dyDescent="0.3">
      <c r="A33" s="40" t="s">
        <v>144</v>
      </c>
      <c r="B33" s="40"/>
      <c r="C33" s="47"/>
      <c r="D33" s="47">
        <v>162.79367999999999</v>
      </c>
      <c r="E33" s="47"/>
      <c r="F33" s="47"/>
      <c r="G33" s="43">
        <v>162.79367999999999</v>
      </c>
    </row>
    <row r="34" spans="1:7" x14ac:dyDescent="0.3">
      <c r="A34" s="40" t="s">
        <v>136</v>
      </c>
      <c r="B34" s="40">
        <v>357.30374400000005</v>
      </c>
      <c r="C34" s="47"/>
      <c r="D34" s="47"/>
      <c r="E34" s="47"/>
      <c r="F34" s="47"/>
      <c r="G34" s="43">
        <v>357.30374400000005</v>
      </c>
    </row>
    <row r="35" spans="1:7" x14ac:dyDescent="0.3">
      <c r="A35" s="40" t="s">
        <v>148</v>
      </c>
      <c r="B35" s="40"/>
      <c r="C35" s="47"/>
      <c r="D35" s="47"/>
      <c r="E35" s="47">
        <v>2600.6399999999994</v>
      </c>
      <c r="F35" s="47"/>
      <c r="G35" s="43">
        <v>2600.6399999999994</v>
      </c>
    </row>
    <row r="36" spans="1:7" x14ac:dyDescent="0.3">
      <c r="A36" s="40" t="s">
        <v>149</v>
      </c>
      <c r="B36" s="40"/>
      <c r="C36" s="47"/>
      <c r="D36" s="47"/>
      <c r="E36" s="47">
        <v>1456.3584000000001</v>
      </c>
      <c r="F36" s="47"/>
      <c r="G36" s="43">
        <v>1456.3584000000001</v>
      </c>
    </row>
    <row r="37" spans="1:7" hidden="1" x14ac:dyDescent="0.3">
      <c r="A37" s="40" t="s">
        <v>125</v>
      </c>
      <c r="B37" s="40"/>
      <c r="C37" s="47"/>
      <c r="D37" s="47"/>
      <c r="E37" s="47"/>
      <c r="F37" s="47"/>
      <c r="G37" s="43"/>
    </row>
    <row r="38" spans="1:7" x14ac:dyDescent="0.3">
      <c r="A38" s="41" t="s">
        <v>69</v>
      </c>
      <c r="B38" s="41">
        <v>5180.9042879999988</v>
      </c>
      <c r="C38" s="49">
        <v>22511.124719999996</v>
      </c>
      <c r="D38" s="49">
        <v>162.79367999999999</v>
      </c>
      <c r="E38" s="49">
        <v>4056.9983999999995</v>
      </c>
      <c r="F38" s="49"/>
      <c r="G38" s="44">
        <v>31911.821087999993</v>
      </c>
    </row>
  </sheetData>
  <mergeCells count="2">
    <mergeCell ref="H4:J9"/>
    <mergeCell ref="A1:G1"/>
  </mergeCells>
  <pageMargins left="0.19685039370078738" right="0.19685039370078738" top="0.19685039370078738" bottom="0.19685039370078738" header="0.11811023622047243" footer="0.11811023622047243"/>
  <pageSetup paperSize="3" firstPageNumber="0" fitToHeight="0"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N140"/>
  <sheetViews>
    <sheetView zoomScaleNormal="100" workbookViewId="0">
      <selection activeCell="I61" sqref="I61"/>
    </sheetView>
  </sheetViews>
  <sheetFormatPr defaultRowHeight="14.4" x14ac:dyDescent="0.3"/>
  <cols>
    <col min="1" max="1" width="19.109375" customWidth="1"/>
    <col min="2" max="2" width="10.33203125" customWidth="1"/>
    <col min="3" max="3" width="20.109375" customWidth="1"/>
    <col min="4" max="4" width="20.5546875" customWidth="1"/>
    <col min="5" max="5" width="19.44140625" customWidth="1"/>
    <col min="6" max="6" width="24.109375" customWidth="1"/>
    <col min="7" max="7" width="20.88671875" customWidth="1"/>
    <col min="8" max="8" width="22" bestFit="1" customWidth="1"/>
    <col min="9" max="9" width="14.33203125" customWidth="1"/>
    <col min="10" max="10" width="18.33203125" customWidth="1"/>
    <col min="11" max="11" width="9.6640625" customWidth="1"/>
    <col min="12" max="12" width="8.5546875" customWidth="1"/>
    <col min="13" max="13" width="11.33203125" customWidth="1"/>
    <col min="14" max="14" width="10.5546875" customWidth="1"/>
    <col min="15" max="1025" width="8.5546875" customWidth="1"/>
  </cols>
  <sheetData>
    <row r="1" spans="1:14" x14ac:dyDescent="0.3">
      <c r="A1" s="3"/>
      <c r="B1" s="4" t="s">
        <v>5</v>
      </c>
      <c r="C1" s="5" t="s">
        <v>6</v>
      </c>
      <c r="D1" s="5" t="s">
        <v>7</v>
      </c>
      <c r="E1" s="6" t="s">
        <v>8</v>
      </c>
      <c r="F1" s="7" t="s">
        <v>9</v>
      </c>
      <c r="G1" s="7" t="s">
        <v>77</v>
      </c>
      <c r="H1" s="7" t="s">
        <v>78</v>
      </c>
      <c r="I1" s="7" t="s">
        <v>10</v>
      </c>
      <c r="J1" s="7" t="s">
        <v>11</v>
      </c>
      <c r="K1" s="7" t="s">
        <v>12</v>
      </c>
      <c r="M1" t="s">
        <v>0</v>
      </c>
      <c r="N1" t="s">
        <v>13</v>
      </c>
    </row>
    <row r="2" spans="1:14" x14ac:dyDescent="0.3">
      <c r="A2" s="3" t="str">
        <f t="shared" ref="A2:A29" si="0">B2&amp;C2&amp;D2</f>
        <v>10GA48144</v>
      </c>
      <c r="B2" s="3" t="s">
        <v>14</v>
      </c>
      <c r="C2" s="8">
        <v>48</v>
      </c>
      <c r="D2" s="8">
        <v>144</v>
      </c>
      <c r="E2" s="3"/>
      <c r="F2" s="3"/>
      <c r="G2" s="3"/>
      <c r="H2" s="3"/>
      <c r="I2" s="3"/>
      <c r="J2" s="3"/>
      <c r="K2" s="3"/>
      <c r="M2" s="3" t="s">
        <v>15</v>
      </c>
      <c r="N2" s="3">
        <v>0.1875</v>
      </c>
    </row>
    <row r="3" spans="1:14" x14ac:dyDescent="0.3">
      <c r="A3" s="3" t="str">
        <f t="shared" si="0"/>
        <v>12GA30120</v>
      </c>
      <c r="B3" s="3" t="s">
        <v>1</v>
      </c>
      <c r="C3" s="8">
        <v>30</v>
      </c>
      <c r="D3" s="8">
        <v>120</v>
      </c>
      <c r="E3" s="9"/>
      <c r="F3" s="3"/>
      <c r="G3" s="3"/>
      <c r="H3" s="3"/>
      <c r="I3" s="3"/>
      <c r="J3" s="3"/>
      <c r="K3" s="3"/>
      <c r="M3" s="3" t="s">
        <v>16</v>
      </c>
      <c r="N3" s="3">
        <v>0.19</v>
      </c>
    </row>
    <row r="4" spans="1:14" x14ac:dyDescent="0.3">
      <c r="A4" s="3" t="str">
        <f t="shared" si="0"/>
        <v>12GA60120</v>
      </c>
      <c r="B4" s="3" t="s">
        <v>1</v>
      </c>
      <c r="C4" s="8">
        <v>60</v>
      </c>
      <c r="D4" s="8">
        <v>120</v>
      </c>
      <c r="E4" s="9"/>
      <c r="F4" s="24" t="s">
        <v>73</v>
      </c>
      <c r="G4" s="3"/>
      <c r="H4" s="3"/>
      <c r="I4" s="3"/>
      <c r="J4" s="3"/>
      <c r="K4" s="3"/>
      <c r="M4" s="3" t="s">
        <v>17</v>
      </c>
      <c r="N4" s="3">
        <v>0.1</v>
      </c>
    </row>
    <row r="5" spans="1:14" x14ac:dyDescent="0.3">
      <c r="A5" s="3" t="str">
        <f t="shared" si="0"/>
        <v>12GA30144</v>
      </c>
      <c r="B5" s="3" t="s">
        <v>1</v>
      </c>
      <c r="C5" s="8">
        <v>30</v>
      </c>
      <c r="D5" s="8">
        <v>144</v>
      </c>
      <c r="E5" s="3"/>
      <c r="F5" s="3"/>
      <c r="G5" s="3"/>
      <c r="H5" s="3"/>
      <c r="I5" s="3"/>
      <c r="J5" s="3"/>
      <c r="K5" s="3"/>
      <c r="M5" s="3" t="s">
        <v>18</v>
      </c>
      <c r="N5" s="3">
        <v>0.125</v>
      </c>
    </row>
    <row r="6" spans="1:14" x14ac:dyDescent="0.3">
      <c r="A6" s="3" t="str">
        <f t="shared" si="0"/>
        <v>12GA60144</v>
      </c>
      <c r="B6" s="3" t="s">
        <v>1</v>
      </c>
      <c r="C6" s="8">
        <v>60</v>
      </c>
      <c r="D6" s="8">
        <v>144</v>
      </c>
      <c r="E6" s="3"/>
      <c r="F6" s="24" t="s">
        <v>74</v>
      </c>
      <c r="H6" s="24" t="s">
        <v>79</v>
      </c>
      <c r="I6" s="3"/>
      <c r="J6" s="3"/>
      <c r="K6" s="3"/>
      <c r="M6" s="3" t="s">
        <v>19</v>
      </c>
      <c r="N6" s="3">
        <v>0.25</v>
      </c>
    </row>
    <row r="7" spans="1:14" x14ac:dyDescent="0.3">
      <c r="A7" s="3" t="str">
        <f t="shared" si="0"/>
        <v>12GA30168</v>
      </c>
      <c r="B7" s="3" t="s">
        <v>1</v>
      </c>
      <c r="C7" s="8">
        <v>30</v>
      </c>
      <c r="D7" s="8">
        <v>168</v>
      </c>
      <c r="E7" s="3"/>
      <c r="F7" s="3"/>
      <c r="G7" s="3"/>
      <c r="H7" s="3"/>
      <c r="I7" s="3"/>
      <c r="J7" s="3"/>
      <c r="K7" s="3"/>
      <c r="M7" s="3" t="s">
        <v>14</v>
      </c>
      <c r="N7" s="3">
        <v>0.13819999999999999</v>
      </c>
    </row>
    <row r="8" spans="1:14" x14ac:dyDescent="0.3">
      <c r="A8" s="3" t="str">
        <f t="shared" si="0"/>
        <v>12GA48168</v>
      </c>
      <c r="B8" s="3" t="s">
        <v>1</v>
      </c>
      <c r="C8" s="8">
        <v>48</v>
      </c>
      <c r="D8" s="8">
        <v>168</v>
      </c>
      <c r="E8" s="3"/>
      <c r="F8" s="3"/>
      <c r="G8" s="3"/>
      <c r="H8" s="3"/>
      <c r="I8" s="3"/>
      <c r="J8" s="3"/>
      <c r="K8" s="3"/>
      <c r="M8" s="3" t="s">
        <v>21</v>
      </c>
      <c r="N8" s="3">
        <v>0.12330000000000001</v>
      </c>
    </row>
    <row r="9" spans="1:14" x14ac:dyDescent="0.3">
      <c r="A9" s="3" t="str">
        <f t="shared" si="0"/>
        <v>12GA60168</v>
      </c>
      <c r="B9" s="3" t="s">
        <v>1</v>
      </c>
      <c r="C9" s="8">
        <v>60</v>
      </c>
      <c r="D9" s="8">
        <v>168</v>
      </c>
      <c r="E9" s="3"/>
      <c r="F9" s="26" t="s">
        <v>75</v>
      </c>
      <c r="G9" s="3"/>
      <c r="H9" s="3"/>
      <c r="I9" s="3"/>
      <c r="J9" s="3"/>
      <c r="K9" s="3"/>
      <c r="M9" s="3" t="s">
        <v>1</v>
      </c>
      <c r="N9" s="3">
        <v>0.1084</v>
      </c>
    </row>
    <row r="10" spans="1:14" x14ac:dyDescent="0.3">
      <c r="A10" s="3" t="str">
        <f t="shared" si="0"/>
        <v>12GA30192</v>
      </c>
      <c r="B10" s="3" t="s">
        <v>1</v>
      </c>
      <c r="C10" s="8">
        <v>30</v>
      </c>
      <c r="D10" s="8">
        <v>192</v>
      </c>
      <c r="E10" s="3"/>
      <c r="F10" s="3"/>
      <c r="G10" s="3"/>
      <c r="H10" s="3"/>
      <c r="I10" s="3"/>
      <c r="J10" s="3"/>
      <c r="K10" s="3"/>
      <c r="M10" s="3" t="s">
        <v>2</v>
      </c>
      <c r="N10" s="3">
        <v>7.85E-2</v>
      </c>
    </row>
    <row r="11" spans="1:14" x14ac:dyDescent="0.3">
      <c r="A11" s="3" t="str">
        <f t="shared" si="0"/>
        <v>12GA60192</v>
      </c>
      <c r="B11" s="3" t="s">
        <v>1</v>
      </c>
      <c r="C11" s="8">
        <v>60</v>
      </c>
      <c r="D11" s="8">
        <v>192</v>
      </c>
      <c r="E11" s="3"/>
      <c r="G11" s="3"/>
      <c r="H11" s="3"/>
      <c r="I11" s="3"/>
      <c r="J11" s="3"/>
      <c r="K11" s="3"/>
      <c r="M11" s="3" t="s">
        <v>3</v>
      </c>
      <c r="N11" s="3">
        <v>6.3500000000000001E-2</v>
      </c>
    </row>
    <row r="12" spans="1:14" x14ac:dyDescent="0.3">
      <c r="A12" s="3" t="str">
        <f t="shared" si="0"/>
        <v>12GA30216</v>
      </c>
      <c r="B12" s="3" t="s">
        <v>1</v>
      </c>
      <c r="C12" s="8">
        <v>30</v>
      </c>
      <c r="D12" s="8">
        <v>216</v>
      </c>
      <c r="E12" s="3"/>
      <c r="F12" s="3"/>
      <c r="G12" s="3"/>
      <c r="H12" s="3"/>
      <c r="I12" s="3"/>
      <c r="J12" s="3"/>
      <c r="K12" s="3"/>
      <c r="M12" s="3" t="s">
        <v>22</v>
      </c>
      <c r="N12" s="3">
        <v>6.3500000000000001E-2</v>
      </c>
    </row>
    <row r="13" spans="1:14" x14ac:dyDescent="0.3">
      <c r="A13" s="3" t="str">
        <f t="shared" si="0"/>
        <v>12GA48216</v>
      </c>
      <c r="B13" s="3" t="s">
        <v>1</v>
      </c>
      <c r="C13" s="8">
        <v>48</v>
      </c>
      <c r="D13" s="8">
        <v>216</v>
      </c>
      <c r="E13" s="3"/>
      <c r="F13" s="3"/>
      <c r="G13" s="3"/>
      <c r="H13" s="3"/>
      <c r="I13" s="3"/>
      <c r="J13" s="3"/>
      <c r="K13" s="3"/>
      <c r="M13" s="3" t="s">
        <v>4</v>
      </c>
      <c r="N13" s="3">
        <v>5.16E-2</v>
      </c>
    </row>
    <row r="14" spans="1:14" x14ac:dyDescent="0.3">
      <c r="A14" s="3" t="str">
        <f t="shared" si="0"/>
        <v>12GA60216</v>
      </c>
      <c r="B14" s="3" t="s">
        <v>1</v>
      </c>
      <c r="C14" s="8">
        <v>60</v>
      </c>
      <c r="D14" s="8">
        <v>216</v>
      </c>
      <c r="E14" s="3"/>
      <c r="G14" s="3"/>
      <c r="H14" s="3"/>
      <c r="I14" s="3"/>
      <c r="J14" s="3"/>
      <c r="K14" s="3"/>
      <c r="M14" s="3" t="s">
        <v>23</v>
      </c>
      <c r="N14" s="3">
        <v>3.3599999999999998E-2</v>
      </c>
    </row>
    <row r="15" spans="1:14" x14ac:dyDescent="0.3">
      <c r="A15" s="3" t="str">
        <f t="shared" si="0"/>
        <v>12GA30240</v>
      </c>
      <c r="B15" s="3" t="s">
        <v>1</v>
      </c>
      <c r="C15" s="8">
        <v>30</v>
      </c>
      <c r="D15" s="8">
        <v>240</v>
      </c>
      <c r="E15" s="3"/>
      <c r="F15" s="24" t="s">
        <v>88</v>
      </c>
      <c r="G15" s="3"/>
      <c r="H15" s="3"/>
      <c r="I15" s="3"/>
      <c r="J15" s="3"/>
      <c r="K15" s="3"/>
      <c r="M15" s="3" t="s">
        <v>24</v>
      </c>
      <c r="N15" s="3">
        <v>3.3599999999999998E-2</v>
      </c>
    </row>
    <row r="16" spans="1:14" x14ac:dyDescent="0.3">
      <c r="A16" s="3" t="str">
        <f t="shared" si="0"/>
        <v>12GA60240</v>
      </c>
      <c r="B16" s="3" t="s">
        <v>1</v>
      </c>
      <c r="C16" s="8">
        <v>60</v>
      </c>
      <c r="D16" s="8">
        <v>240</v>
      </c>
      <c r="E16" s="3"/>
      <c r="F16" s="3"/>
      <c r="G16" s="3"/>
      <c r="H16" s="3"/>
      <c r="I16" s="3"/>
      <c r="J16" s="3"/>
      <c r="K16" s="3"/>
      <c r="M16" s="3" t="s">
        <v>25</v>
      </c>
      <c r="N16" s="3">
        <v>0.17929999999999999</v>
      </c>
    </row>
    <row r="17" spans="1:11" x14ac:dyDescent="0.3">
      <c r="A17" s="3" t="str">
        <f t="shared" si="0"/>
        <v>14GA30120</v>
      </c>
      <c r="B17" s="3" t="s">
        <v>2</v>
      </c>
      <c r="C17" s="8">
        <v>30</v>
      </c>
      <c r="D17" s="8">
        <v>120</v>
      </c>
      <c r="E17" s="3"/>
      <c r="F17" s="3"/>
      <c r="G17" s="24" t="s">
        <v>90</v>
      </c>
      <c r="H17" s="3"/>
      <c r="I17" s="3"/>
      <c r="J17" s="3"/>
      <c r="K17" s="3"/>
    </row>
    <row r="18" spans="1:11" x14ac:dyDescent="0.3">
      <c r="A18" s="3" t="str">
        <f t="shared" si="0"/>
        <v>14GA60120</v>
      </c>
      <c r="B18" s="3" t="s">
        <v>2</v>
      </c>
      <c r="C18" s="8">
        <v>60</v>
      </c>
      <c r="D18" s="8">
        <v>120</v>
      </c>
      <c r="E18" s="3"/>
      <c r="G18" s="3"/>
      <c r="H18" s="3"/>
      <c r="I18" s="3"/>
      <c r="J18" s="3"/>
      <c r="K18" s="3"/>
    </row>
    <row r="19" spans="1:11" x14ac:dyDescent="0.3">
      <c r="A19" s="3" t="str">
        <f t="shared" si="0"/>
        <v>14GA29.75120</v>
      </c>
      <c r="B19" s="3" t="s">
        <v>2</v>
      </c>
      <c r="C19" s="30">
        <v>29.75</v>
      </c>
      <c r="D19" s="8">
        <v>120</v>
      </c>
      <c r="E19" s="3"/>
      <c r="F19" s="24" t="s">
        <v>89</v>
      </c>
      <c r="G19" s="3"/>
      <c r="H19" s="3"/>
      <c r="I19" s="3"/>
      <c r="J19" s="3"/>
      <c r="K19" s="3"/>
    </row>
    <row r="20" spans="1:11" x14ac:dyDescent="0.3">
      <c r="A20" s="3" t="str">
        <f t="shared" si="0"/>
        <v>14GA30144</v>
      </c>
      <c r="B20" s="3" t="s">
        <v>2</v>
      </c>
      <c r="C20" s="8">
        <v>30</v>
      </c>
      <c r="D20" s="8">
        <v>144</v>
      </c>
      <c r="E20" s="3"/>
      <c r="F20" s="3"/>
      <c r="G20" s="24" t="s">
        <v>91</v>
      </c>
      <c r="H20" s="3"/>
      <c r="I20" s="3"/>
      <c r="J20" s="3"/>
      <c r="K20" s="3"/>
    </row>
    <row r="21" spans="1:11" x14ac:dyDescent="0.3">
      <c r="A21" s="3" t="str">
        <f t="shared" si="0"/>
        <v>14GA60144</v>
      </c>
      <c r="B21" s="3" t="s">
        <v>2</v>
      </c>
      <c r="C21" s="8">
        <v>60</v>
      </c>
      <c r="D21" s="8">
        <v>144</v>
      </c>
      <c r="E21" s="3"/>
      <c r="F21" s="26" t="s">
        <v>76</v>
      </c>
      <c r="H21" s="24" t="s">
        <v>80</v>
      </c>
      <c r="I21" s="3"/>
      <c r="J21" s="3"/>
      <c r="K21" s="3"/>
    </row>
    <row r="22" spans="1:11" x14ac:dyDescent="0.3">
      <c r="A22" s="3" t="str">
        <f t="shared" si="0"/>
        <v>14GA30168</v>
      </c>
      <c r="B22" s="3" t="s">
        <v>2</v>
      </c>
      <c r="C22" s="8">
        <v>30</v>
      </c>
      <c r="D22" s="8">
        <v>168</v>
      </c>
      <c r="E22" s="3"/>
      <c r="F22" s="3"/>
      <c r="G22" s="3"/>
      <c r="H22" s="3"/>
      <c r="I22" s="3"/>
      <c r="J22" s="3"/>
      <c r="K22" s="3"/>
    </row>
    <row r="23" spans="1:11" x14ac:dyDescent="0.3">
      <c r="A23" s="3" t="str">
        <f t="shared" si="0"/>
        <v>14GA60168</v>
      </c>
      <c r="B23" s="3" t="s">
        <v>2</v>
      </c>
      <c r="C23" s="8">
        <v>60</v>
      </c>
      <c r="D23" s="8">
        <v>168</v>
      </c>
      <c r="E23" s="3"/>
      <c r="G23" s="3"/>
      <c r="H23" s="3"/>
      <c r="I23" s="3"/>
      <c r="J23" s="3"/>
      <c r="K23" s="3"/>
    </row>
    <row r="24" spans="1:11" x14ac:dyDescent="0.3">
      <c r="A24" s="3" t="str">
        <f t="shared" si="0"/>
        <v>14GA30192</v>
      </c>
      <c r="B24" s="3" t="s">
        <v>2</v>
      </c>
      <c r="C24" s="8">
        <v>30</v>
      </c>
      <c r="D24" s="8">
        <v>192</v>
      </c>
      <c r="E24" s="3"/>
      <c r="F24" s="3"/>
      <c r="G24" s="3"/>
      <c r="H24" s="3"/>
      <c r="I24" s="3"/>
      <c r="J24" s="3"/>
      <c r="K24" s="3"/>
    </row>
    <row r="25" spans="1:11" x14ac:dyDescent="0.3">
      <c r="A25" s="3" t="str">
        <f t="shared" si="0"/>
        <v>14GA60192</v>
      </c>
      <c r="B25" s="3" t="s">
        <v>2</v>
      </c>
      <c r="C25" s="8">
        <v>60</v>
      </c>
      <c r="D25" s="8">
        <v>192</v>
      </c>
      <c r="E25" s="3"/>
      <c r="G25" s="3"/>
      <c r="H25" s="3"/>
      <c r="I25" s="3"/>
      <c r="J25" s="3"/>
      <c r="K25" s="3"/>
    </row>
    <row r="26" spans="1:11" x14ac:dyDescent="0.3">
      <c r="A26" s="3" t="str">
        <f t="shared" si="0"/>
        <v>14GA30216</v>
      </c>
      <c r="B26" s="3" t="s">
        <v>2</v>
      </c>
      <c r="C26" s="8">
        <v>30</v>
      </c>
      <c r="D26" s="8">
        <v>216</v>
      </c>
      <c r="E26" s="3"/>
      <c r="F26" s="3"/>
      <c r="G26" s="3"/>
      <c r="H26" s="3"/>
      <c r="I26" s="3"/>
      <c r="J26" s="3"/>
      <c r="K26" s="3"/>
    </row>
    <row r="27" spans="1:11" x14ac:dyDescent="0.3">
      <c r="A27" s="3" t="str">
        <f t="shared" si="0"/>
        <v>14GA60216</v>
      </c>
      <c r="B27" s="3" t="s">
        <v>2</v>
      </c>
      <c r="C27" s="8">
        <v>60</v>
      </c>
      <c r="D27" s="8">
        <v>216</v>
      </c>
      <c r="E27" s="3"/>
      <c r="G27" s="3"/>
      <c r="H27" s="3"/>
      <c r="I27" s="3"/>
      <c r="J27" s="3"/>
      <c r="K27" s="3"/>
    </row>
    <row r="28" spans="1:11" x14ac:dyDescent="0.3">
      <c r="A28" s="3" t="str">
        <f t="shared" si="0"/>
        <v>16GA30120</v>
      </c>
      <c r="B28" s="3" t="s">
        <v>3</v>
      </c>
      <c r="C28" s="8">
        <v>30</v>
      </c>
      <c r="D28" s="8">
        <v>120</v>
      </c>
      <c r="E28" s="3"/>
      <c r="F28" s="3"/>
      <c r="G28" s="24" t="s">
        <v>93</v>
      </c>
      <c r="H28" s="3"/>
      <c r="I28" s="3"/>
      <c r="J28" s="3"/>
      <c r="K28" s="3"/>
    </row>
    <row r="29" spans="1:11" x14ac:dyDescent="0.3">
      <c r="A29" s="3" t="str">
        <f t="shared" si="0"/>
        <v>16GA60120</v>
      </c>
      <c r="B29" s="3" t="s">
        <v>3</v>
      </c>
      <c r="C29" s="8">
        <v>60</v>
      </c>
      <c r="D29" s="8">
        <v>120</v>
      </c>
      <c r="E29" s="3"/>
      <c r="G29" s="3"/>
      <c r="H29" s="3"/>
      <c r="I29" s="3"/>
      <c r="J29" s="3"/>
      <c r="K29" s="3"/>
    </row>
    <row r="30" spans="1:11" x14ac:dyDescent="0.3">
      <c r="A30" s="3" t="str">
        <f t="shared" ref="A30:A58" si="1">B30&amp;C30&amp;D30</f>
        <v>16GA30144</v>
      </c>
      <c r="B30" s="3" t="s">
        <v>3</v>
      </c>
      <c r="C30" s="8">
        <v>30</v>
      </c>
      <c r="D30" s="8">
        <v>144</v>
      </c>
      <c r="E30" s="3"/>
      <c r="F30" s="3"/>
      <c r="G30" s="24" t="s">
        <v>92</v>
      </c>
      <c r="H30" s="3"/>
      <c r="I30" s="3"/>
      <c r="J30" s="3"/>
      <c r="K30" s="3"/>
    </row>
    <row r="31" spans="1:11" x14ac:dyDescent="0.3">
      <c r="A31" s="3" t="str">
        <f t="shared" si="1"/>
        <v>16GA60144</v>
      </c>
      <c r="B31" s="3" t="s">
        <v>3</v>
      </c>
      <c r="C31" s="8">
        <v>60</v>
      </c>
      <c r="D31" s="8">
        <v>144</v>
      </c>
      <c r="E31" s="3"/>
      <c r="H31" s="24" t="s">
        <v>81</v>
      </c>
      <c r="I31" s="3"/>
      <c r="J31" s="3"/>
      <c r="K31" s="3"/>
    </row>
    <row r="32" spans="1:11" x14ac:dyDescent="0.3">
      <c r="A32" s="3" t="str">
        <f t="shared" si="1"/>
        <v>16GA30168</v>
      </c>
      <c r="B32" s="3" t="s">
        <v>3</v>
      </c>
      <c r="C32" s="8">
        <v>30</v>
      </c>
      <c r="D32" s="8">
        <v>168</v>
      </c>
      <c r="E32" s="3"/>
      <c r="F32" s="3"/>
      <c r="G32" s="3"/>
      <c r="H32" s="3"/>
      <c r="I32" s="3"/>
      <c r="J32" s="3"/>
      <c r="K32" s="3"/>
    </row>
    <row r="33" spans="1:11" x14ac:dyDescent="0.3">
      <c r="A33" s="3" t="str">
        <f t="shared" si="1"/>
        <v>16GA60168</v>
      </c>
      <c r="B33" s="3" t="s">
        <v>3</v>
      </c>
      <c r="C33" s="8">
        <v>60</v>
      </c>
      <c r="D33" s="8">
        <v>168</v>
      </c>
      <c r="E33" s="3"/>
      <c r="F33" s="3"/>
      <c r="H33" s="24" t="s">
        <v>82</v>
      </c>
      <c r="I33" s="3"/>
      <c r="J33" s="3"/>
      <c r="K33" s="3"/>
    </row>
    <row r="34" spans="1:11" x14ac:dyDescent="0.3">
      <c r="A34" s="3" t="str">
        <f t="shared" si="1"/>
        <v>16GA30216</v>
      </c>
      <c r="B34" s="3" t="s">
        <v>3</v>
      </c>
      <c r="C34" s="8">
        <v>30</v>
      </c>
      <c r="D34" s="8">
        <v>216</v>
      </c>
      <c r="E34" s="3"/>
      <c r="F34" s="10"/>
      <c r="G34" s="3"/>
      <c r="H34" s="9"/>
      <c r="I34" s="3"/>
      <c r="J34" s="3"/>
      <c r="K34" s="3"/>
    </row>
    <row r="35" spans="1:11" x14ac:dyDescent="0.3">
      <c r="A35" s="3" t="str">
        <f t="shared" si="1"/>
        <v>16GA48216</v>
      </c>
      <c r="B35" s="3" t="s">
        <v>3</v>
      </c>
      <c r="C35" s="8">
        <v>48</v>
      </c>
      <c r="D35" s="8">
        <v>216</v>
      </c>
      <c r="E35" s="3"/>
      <c r="F35" s="10"/>
      <c r="G35" s="3"/>
      <c r="H35" s="9"/>
      <c r="I35" s="3"/>
      <c r="J35" s="3"/>
      <c r="K35" s="3"/>
    </row>
    <row r="36" spans="1:11" x14ac:dyDescent="0.3">
      <c r="A36" s="3" t="str">
        <f t="shared" si="1"/>
        <v>16GA60216</v>
      </c>
      <c r="B36" s="3" t="s">
        <v>3</v>
      </c>
      <c r="C36" s="8">
        <v>60</v>
      </c>
      <c r="D36" s="8">
        <v>216</v>
      </c>
      <c r="E36" s="3"/>
      <c r="F36" s="10"/>
      <c r="G36" s="3"/>
      <c r="H36" s="9"/>
      <c r="I36" s="3"/>
      <c r="J36" s="3"/>
      <c r="K36" s="3"/>
    </row>
    <row r="37" spans="1:11" x14ac:dyDescent="0.3">
      <c r="A37" s="3" t="str">
        <f t="shared" si="1"/>
        <v>18GA48120</v>
      </c>
      <c r="B37" s="3" t="s">
        <v>4</v>
      </c>
      <c r="C37" s="8">
        <v>48</v>
      </c>
      <c r="D37" s="8">
        <v>120</v>
      </c>
      <c r="E37" s="3"/>
      <c r="F37" s="3"/>
      <c r="G37" s="3"/>
      <c r="H37" s="3"/>
      <c r="I37" s="3"/>
      <c r="J37" s="3"/>
      <c r="K37" s="3"/>
    </row>
    <row r="38" spans="1:11" x14ac:dyDescent="0.3">
      <c r="A38" s="3" t="str">
        <f t="shared" si="1"/>
        <v>18GA60120</v>
      </c>
      <c r="B38" s="3" t="s">
        <v>4</v>
      </c>
      <c r="C38" s="8">
        <v>60</v>
      </c>
      <c r="D38" s="8">
        <v>120</v>
      </c>
      <c r="E38" s="3"/>
      <c r="F38" s="3"/>
      <c r="G38" s="24" t="s">
        <v>72</v>
      </c>
      <c r="H38" s="3"/>
      <c r="I38" s="3"/>
      <c r="J38" s="3"/>
      <c r="K38" s="3"/>
    </row>
    <row r="39" spans="1:11" x14ac:dyDescent="0.3">
      <c r="A39" s="3" t="str">
        <f t="shared" si="1"/>
        <v>18GA30144</v>
      </c>
      <c r="B39" s="3" t="s">
        <v>4</v>
      </c>
      <c r="C39" s="8">
        <v>30</v>
      </c>
      <c r="D39" s="8">
        <v>144</v>
      </c>
      <c r="E39" s="3"/>
      <c r="F39" s="3"/>
      <c r="G39" s="3"/>
      <c r="H39" s="3"/>
      <c r="I39" s="3"/>
      <c r="J39" s="3"/>
      <c r="K39" s="3"/>
    </row>
    <row r="40" spans="1:11" x14ac:dyDescent="0.3">
      <c r="A40" s="3" t="str">
        <f t="shared" si="1"/>
        <v>18GA60144</v>
      </c>
      <c r="B40" s="3" t="s">
        <v>4</v>
      </c>
      <c r="C40" s="8">
        <v>60</v>
      </c>
      <c r="D40" s="8">
        <v>144</v>
      </c>
      <c r="E40" s="3"/>
      <c r="F40" s="3"/>
      <c r="G40" s="3"/>
      <c r="H40" s="3"/>
      <c r="J40" s="3" t="s">
        <v>26</v>
      </c>
      <c r="K40" s="3"/>
    </row>
    <row r="41" spans="1:11" x14ac:dyDescent="0.3">
      <c r="A41" s="3" t="str">
        <f t="shared" si="1"/>
        <v>18GA48144</v>
      </c>
      <c r="B41" s="3" t="s">
        <v>4</v>
      </c>
      <c r="C41" s="8">
        <v>48</v>
      </c>
      <c r="D41" s="8">
        <v>144</v>
      </c>
      <c r="E41" s="3"/>
      <c r="F41" s="3"/>
      <c r="G41" s="3"/>
      <c r="H41" s="3"/>
      <c r="I41" s="3"/>
      <c r="J41" s="3"/>
      <c r="K41" s="3"/>
    </row>
    <row r="42" spans="1:11" x14ac:dyDescent="0.3">
      <c r="A42" s="3" t="str">
        <f t="shared" si="1"/>
        <v>18GA30168</v>
      </c>
      <c r="B42" s="3" t="s">
        <v>4</v>
      </c>
      <c r="C42" s="8">
        <v>30</v>
      </c>
      <c r="D42" s="8">
        <v>168</v>
      </c>
      <c r="E42" s="3"/>
      <c r="F42" s="3"/>
      <c r="G42" s="3"/>
      <c r="H42" s="3"/>
      <c r="I42" s="3"/>
      <c r="J42" s="3"/>
      <c r="K42" s="3"/>
    </row>
    <row r="43" spans="1:11" x14ac:dyDescent="0.3">
      <c r="A43" s="3" t="str">
        <f t="shared" si="1"/>
        <v>18GA48168</v>
      </c>
      <c r="B43" s="3" t="s">
        <v>4</v>
      </c>
      <c r="C43" s="8">
        <v>48</v>
      </c>
      <c r="D43" s="8">
        <v>168</v>
      </c>
      <c r="E43" s="10"/>
      <c r="F43" s="3"/>
      <c r="G43" s="3"/>
      <c r="H43" s="3"/>
      <c r="I43" s="3"/>
      <c r="J43" s="3"/>
      <c r="K43" s="3"/>
    </row>
    <row r="44" spans="1:11" x14ac:dyDescent="0.3">
      <c r="A44" s="3" t="str">
        <f t="shared" si="1"/>
        <v>18GA60168</v>
      </c>
      <c r="B44" s="3" t="s">
        <v>4</v>
      </c>
      <c r="C44" s="8">
        <v>60</v>
      </c>
      <c r="D44" s="8">
        <v>168</v>
      </c>
      <c r="E44" s="10"/>
      <c r="F44" s="10"/>
      <c r="H44" s="3"/>
      <c r="I44" s="3"/>
      <c r="J44" s="3"/>
      <c r="K44" s="3"/>
    </row>
    <row r="45" spans="1:11" x14ac:dyDescent="0.3">
      <c r="A45" s="3" t="str">
        <f t="shared" si="1"/>
        <v>12GA54.5144</v>
      </c>
      <c r="B45" s="3" t="s">
        <v>1</v>
      </c>
      <c r="C45" s="23">
        <v>54.5</v>
      </c>
      <c r="D45" s="8">
        <v>144</v>
      </c>
      <c r="E45" s="32" t="s">
        <v>133</v>
      </c>
      <c r="F45" s="32"/>
      <c r="G45" s="3"/>
      <c r="H45" s="3"/>
      <c r="I45" s="3"/>
      <c r="J45" s="3"/>
      <c r="K45" s="3"/>
    </row>
    <row r="46" spans="1:11" x14ac:dyDescent="0.3">
      <c r="A46" s="3" t="str">
        <f t="shared" si="1"/>
        <v>12GA54.5168</v>
      </c>
      <c r="B46" s="3" t="s">
        <v>1</v>
      </c>
      <c r="C46" s="23">
        <v>54.5</v>
      </c>
      <c r="D46" s="8">
        <v>168</v>
      </c>
      <c r="E46" s="32" t="s">
        <v>134</v>
      </c>
      <c r="F46" s="32"/>
      <c r="G46" s="3"/>
      <c r="H46" s="3"/>
      <c r="I46" s="3"/>
      <c r="J46" s="3"/>
      <c r="K46" s="3"/>
    </row>
    <row r="47" spans="1:11" x14ac:dyDescent="0.3">
      <c r="A47" s="3" t="str">
        <f t="shared" si="1"/>
        <v>12GA54.5192</v>
      </c>
      <c r="B47" s="3" t="s">
        <v>1</v>
      </c>
      <c r="C47" s="23">
        <v>54.5</v>
      </c>
      <c r="D47" s="8">
        <v>192</v>
      </c>
      <c r="E47" s="32" t="s">
        <v>135</v>
      </c>
      <c r="F47" s="32"/>
      <c r="G47" s="3"/>
      <c r="H47" s="3"/>
      <c r="I47" s="3"/>
      <c r="J47" s="3"/>
      <c r="K47" s="3"/>
    </row>
    <row r="48" spans="1:11" x14ac:dyDescent="0.3">
      <c r="A48" s="3" t="str">
        <f t="shared" si="1"/>
        <v>12GA54.5216</v>
      </c>
      <c r="B48" s="3" t="s">
        <v>1</v>
      </c>
      <c r="C48" s="23">
        <v>54.5</v>
      </c>
      <c r="D48" s="8">
        <v>216</v>
      </c>
      <c r="E48" s="32" t="s">
        <v>136</v>
      </c>
      <c r="F48" s="32"/>
      <c r="G48" s="3"/>
      <c r="H48" s="3"/>
      <c r="I48" s="3"/>
      <c r="J48" s="3"/>
      <c r="K48" s="3"/>
    </row>
    <row r="49" spans="1:11" x14ac:dyDescent="0.3">
      <c r="A49" s="3" t="str">
        <f t="shared" si="1"/>
        <v>12GA54.5240</v>
      </c>
      <c r="B49" s="3" t="s">
        <v>1</v>
      </c>
      <c r="C49" s="23">
        <v>54.5</v>
      </c>
      <c r="D49" s="8">
        <v>240</v>
      </c>
      <c r="E49" s="32" t="s">
        <v>137</v>
      </c>
      <c r="F49" s="32"/>
      <c r="G49" s="3"/>
      <c r="H49" s="3"/>
      <c r="I49" s="3"/>
      <c r="J49" s="3"/>
      <c r="K49" s="3"/>
    </row>
    <row r="50" spans="1:11" x14ac:dyDescent="0.3">
      <c r="A50" s="3" t="str">
        <f t="shared" si="1"/>
        <v>14GA54.5144</v>
      </c>
      <c r="B50" s="3" t="s">
        <v>2</v>
      </c>
      <c r="C50" s="23">
        <v>54.5</v>
      </c>
      <c r="D50" s="8">
        <v>144</v>
      </c>
      <c r="E50" s="32" t="s">
        <v>138</v>
      </c>
      <c r="F50" s="32"/>
      <c r="G50" s="3"/>
      <c r="H50" s="3"/>
      <c r="I50" s="3"/>
      <c r="J50" s="3"/>
      <c r="K50" s="3"/>
    </row>
    <row r="51" spans="1:11" x14ac:dyDescent="0.3">
      <c r="A51" s="3" t="str">
        <f t="shared" si="1"/>
        <v>14GA54.5168</v>
      </c>
      <c r="B51" s="3" t="s">
        <v>2</v>
      </c>
      <c r="C51" s="23">
        <v>54.5</v>
      </c>
      <c r="D51" s="8">
        <v>168</v>
      </c>
      <c r="E51" s="32" t="s">
        <v>139</v>
      </c>
      <c r="F51" s="32"/>
      <c r="G51" s="3"/>
      <c r="H51" s="3"/>
      <c r="I51" s="3"/>
      <c r="J51" s="3"/>
      <c r="K51" s="3"/>
    </row>
    <row r="52" spans="1:11" x14ac:dyDescent="0.3">
      <c r="A52" s="3" t="str">
        <f t="shared" si="1"/>
        <v>14GA54.5192</v>
      </c>
      <c r="B52" s="3" t="s">
        <v>2</v>
      </c>
      <c r="C52" s="23">
        <v>54.5</v>
      </c>
      <c r="D52" s="8">
        <v>192</v>
      </c>
      <c r="E52" s="32" t="s">
        <v>140</v>
      </c>
      <c r="F52" s="32"/>
      <c r="G52" s="3"/>
      <c r="H52" s="3"/>
      <c r="I52" s="3"/>
      <c r="J52" s="3"/>
      <c r="K52" s="3"/>
    </row>
    <row r="53" spans="1:11" x14ac:dyDescent="0.3">
      <c r="A53" s="3" t="str">
        <f t="shared" si="1"/>
        <v>14GA54.5216</v>
      </c>
      <c r="B53" s="3" t="s">
        <v>2</v>
      </c>
      <c r="C53" s="23">
        <v>54.5</v>
      </c>
      <c r="D53" s="8">
        <v>216</v>
      </c>
      <c r="E53" s="32" t="s">
        <v>141</v>
      </c>
      <c r="F53" s="32"/>
      <c r="G53" s="3"/>
      <c r="H53" s="3"/>
      <c r="I53" s="3"/>
      <c r="J53" s="3"/>
      <c r="K53" s="3"/>
    </row>
    <row r="54" spans="1:11" x14ac:dyDescent="0.3">
      <c r="A54" s="3" t="str">
        <f t="shared" si="1"/>
        <v>14GA54.5240</v>
      </c>
      <c r="B54" s="3" t="s">
        <v>2</v>
      </c>
      <c r="C54" s="23">
        <v>54.5</v>
      </c>
      <c r="D54" s="8">
        <v>240</v>
      </c>
      <c r="E54" s="32" t="s">
        <v>142</v>
      </c>
      <c r="F54" s="32"/>
      <c r="G54" s="3"/>
      <c r="H54" s="3"/>
      <c r="I54" s="3"/>
      <c r="J54" s="3"/>
      <c r="K54" s="3"/>
    </row>
    <row r="55" spans="1:11" x14ac:dyDescent="0.3">
      <c r="A55" s="3" t="str">
        <f t="shared" si="1"/>
        <v>16GA54.5144</v>
      </c>
      <c r="B55" s="3" t="s">
        <v>3</v>
      </c>
      <c r="C55" s="23">
        <v>54.5</v>
      </c>
      <c r="D55" s="8">
        <v>144</v>
      </c>
      <c r="E55" s="32" t="s">
        <v>143</v>
      </c>
      <c r="F55" s="32"/>
      <c r="G55" s="3"/>
      <c r="H55" s="3"/>
      <c r="I55" s="3"/>
      <c r="J55" s="3"/>
      <c r="K55" s="3"/>
    </row>
    <row r="56" spans="1:11" x14ac:dyDescent="0.3">
      <c r="A56" s="3" t="str">
        <f t="shared" si="1"/>
        <v>16GA54.5168</v>
      </c>
      <c r="B56" s="3" t="s">
        <v>3</v>
      </c>
      <c r="C56" s="23">
        <v>54.5</v>
      </c>
      <c r="D56" s="8">
        <v>168</v>
      </c>
      <c r="E56" s="32" t="s">
        <v>144</v>
      </c>
      <c r="F56" s="32"/>
      <c r="G56" s="3"/>
      <c r="H56" s="3"/>
      <c r="I56" s="3"/>
      <c r="J56" s="3"/>
      <c r="K56" s="3"/>
    </row>
    <row r="57" spans="1:11" x14ac:dyDescent="0.3">
      <c r="A57" s="3" t="str">
        <f t="shared" si="1"/>
        <v>16GA54.5192</v>
      </c>
      <c r="B57" s="3" t="s">
        <v>3</v>
      </c>
      <c r="C57" s="23">
        <v>54.5</v>
      </c>
      <c r="D57" s="8">
        <v>192</v>
      </c>
      <c r="E57" s="32" t="s">
        <v>145</v>
      </c>
      <c r="F57" s="32"/>
      <c r="G57" s="3"/>
      <c r="H57" s="3"/>
      <c r="I57" s="3"/>
      <c r="J57" s="3"/>
      <c r="K57" s="3"/>
    </row>
    <row r="58" spans="1:11" x14ac:dyDescent="0.3">
      <c r="A58" s="3" t="str">
        <f t="shared" si="1"/>
        <v>16GA54.5216</v>
      </c>
      <c r="B58" s="3" t="s">
        <v>3</v>
      </c>
      <c r="C58" s="23">
        <v>54.5</v>
      </c>
      <c r="D58" s="8">
        <v>216</v>
      </c>
      <c r="E58" s="32" t="s">
        <v>146</v>
      </c>
      <c r="F58" s="32"/>
      <c r="G58" s="3"/>
      <c r="H58" s="3"/>
      <c r="I58" s="3"/>
      <c r="J58" s="3"/>
      <c r="K58" s="3"/>
    </row>
    <row r="59" spans="1:11" x14ac:dyDescent="0.3">
      <c r="A59" s="3" t="str">
        <f t="shared" ref="A59:A91" si="2">B59&amp;C59&amp;D59</f>
        <v>16GA54.5240</v>
      </c>
      <c r="B59" s="3" t="s">
        <v>3</v>
      </c>
      <c r="C59" s="23">
        <v>54.5</v>
      </c>
      <c r="D59" s="8">
        <v>240</v>
      </c>
      <c r="E59" s="32" t="s">
        <v>147</v>
      </c>
      <c r="F59" s="32"/>
      <c r="G59" s="3"/>
      <c r="H59" s="3"/>
      <c r="I59" s="3"/>
      <c r="J59" s="3"/>
      <c r="K59" s="3"/>
    </row>
    <row r="60" spans="1:11" x14ac:dyDescent="0.3">
      <c r="A60" s="3" t="str">
        <f t="shared" si="2"/>
        <v>18GA50144</v>
      </c>
      <c r="B60" s="3" t="s">
        <v>4</v>
      </c>
      <c r="C60" s="8">
        <v>50</v>
      </c>
      <c r="D60" s="8">
        <v>144</v>
      </c>
      <c r="E60" s="32" t="s">
        <v>148</v>
      </c>
      <c r="F60" s="32"/>
      <c r="G60" s="3"/>
      <c r="H60" s="3"/>
      <c r="I60" s="3"/>
      <c r="J60" s="3"/>
      <c r="K60" s="3"/>
    </row>
    <row r="61" spans="1:11" x14ac:dyDescent="0.3">
      <c r="A61" s="3" t="str">
        <f t="shared" si="2"/>
        <v>18GA50168</v>
      </c>
      <c r="B61" s="3" t="s">
        <v>4</v>
      </c>
      <c r="C61" s="8">
        <v>50</v>
      </c>
      <c r="D61" s="8">
        <v>168</v>
      </c>
      <c r="E61" s="32" t="s">
        <v>149</v>
      </c>
      <c r="F61" s="32"/>
      <c r="G61" s="3"/>
      <c r="H61" s="3"/>
      <c r="I61" s="3"/>
      <c r="J61" s="3"/>
      <c r="K61" s="3"/>
    </row>
    <row r="62" spans="1:11" x14ac:dyDescent="0.3">
      <c r="A62" s="3" t="str">
        <f t="shared" si="2"/>
        <v>18GA50192</v>
      </c>
      <c r="B62" s="3" t="s">
        <v>4</v>
      </c>
      <c r="C62" s="8">
        <v>50</v>
      </c>
      <c r="D62" s="8">
        <v>192</v>
      </c>
      <c r="E62" s="32" t="s">
        <v>150</v>
      </c>
      <c r="F62" s="32"/>
      <c r="G62" s="3"/>
      <c r="H62" s="3"/>
      <c r="I62" s="3"/>
      <c r="J62" s="3"/>
      <c r="K62" s="3"/>
    </row>
    <row r="63" spans="1:11" x14ac:dyDescent="0.3">
      <c r="A63" s="3" t="str">
        <f t="shared" si="2"/>
        <v>18GA50216</v>
      </c>
      <c r="B63" s="3" t="s">
        <v>4</v>
      </c>
      <c r="C63" s="8">
        <v>50</v>
      </c>
      <c r="D63" s="8">
        <v>216</v>
      </c>
      <c r="E63" s="32" t="s">
        <v>151</v>
      </c>
      <c r="F63" s="32"/>
      <c r="G63" s="3"/>
      <c r="H63" s="3"/>
      <c r="I63" s="3"/>
      <c r="J63" s="3"/>
      <c r="K63" s="3"/>
    </row>
    <row r="64" spans="1:11" x14ac:dyDescent="0.3">
      <c r="A64" s="3" t="str">
        <f t="shared" si="2"/>
        <v>20GA48120</v>
      </c>
      <c r="B64" s="3" t="s">
        <v>84</v>
      </c>
      <c r="C64" s="29">
        <v>48</v>
      </c>
      <c r="D64" s="29">
        <v>120</v>
      </c>
      <c r="E64" s="24" t="s">
        <v>85</v>
      </c>
      <c r="F64" s="10"/>
      <c r="G64" s="3"/>
      <c r="H64" s="3"/>
      <c r="I64" s="3"/>
      <c r="J64" s="3"/>
      <c r="K64" s="3"/>
    </row>
    <row r="65" spans="1:11" x14ac:dyDescent="0.3">
      <c r="A65" s="3" t="str">
        <f t="shared" si="2"/>
        <v>0.1AL36144</v>
      </c>
      <c r="B65" s="3" t="s">
        <v>17</v>
      </c>
      <c r="C65" s="8">
        <v>36</v>
      </c>
      <c r="D65" s="8">
        <v>144</v>
      </c>
      <c r="E65" s="3"/>
      <c r="F65" s="3"/>
      <c r="G65" s="3"/>
      <c r="H65" s="3"/>
      <c r="I65" s="3"/>
      <c r="J65" s="3" t="s">
        <v>27</v>
      </c>
      <c r="K65" s="3"/>
    </row>
    <row r="66" spans="1:11" x14ac:dyDescent="0.3">
      <c r="A66" s="3" t="str">
        <f t="shared" si="2"/>
        <v>0.1AL48144</v>
      </c>
      <c r="B66" s="3" t="s">
        <v>17</v>
      </c>
      <c r="C66" s="8">
        <v>48</v>
      </c>
      <c r="D66" s="8">
        <v>144</v>
      </c>
      <c r="E66" s="3"/>
      <c r="F66" s="3"/>
      <c r="G66" s="3"/>
      <c r="H66" s="3"/>
      <c r="I66" s="3"/>
      <c r="J66" s="3" t="s">
        <v>28</v>
      </c>
      <c r="K66" s="3"/>
    </row>
    <row r="67" spans="1:11" x14ac:dyDescent="0.3">
      <c r="A67" s="3" t="str">
        <f t="shared" si="2"/>
        <v>0.1AL60144</v>
      </c>
      <c r="B67" s="3" t="s">
        <v>17</v>
      </c>
      <c r="C67" s="8">
        <v>60</v>
      </c>
      <c r="D67" s="8">
        <v>144</v>
      </c>
      <c r="E67" s="3"/>
      <c r="F67" s="3"/>
      <c r="G67" s="3"/>
      <c r="H67" s="3"/>
      <c r="I67" s="3"/>
      <c r="J67" s="25" t="s">
        <v>20</v>
      </c>
      <c r="K67" s="3"/>
    </row>
    <row r="68" spans="1:11" x14ac:dyDescent="0.3">
      <c r="A68" s="3" t="str">
        <f t="shared" si="2"/>
        <v>0.19AL60144</v>
      </c>
      <c r="B68" s="3" t="s">
        <v>16</v>
      </c>
      <c r="C68" s="8">
        <v>60</v>
      </c>
      <c r="D68" s="8">
        <v>144</v>
      </c>
      <c r="E68" s="3"/>
      <c r="F68" s="3"/>
      <c r="G68" s="3"/>
      <c r="H68" s="3"/>
      <c r="I68" s="3"/>
      <c r="J68" s="3" t="s">
        <v>29</v>
      </c>
      <c r="K68" s="3"/>
    </row>
    <row r="69" spans="1:11" x14ac:dyDescent="0.3">
      <c r="A69" s="3" t="str">
        <f t="shared" si="2"/>
        <v>0.19AL48144</v>
      </c>
      <c r="B69" s="3" t="s">
        <v>16</v>
      </c>
      <c r="C69" s="8">
        <v>48</v>
      </c>
      <c r="D69" s="8">
        <v>144</v>
      </c>
      <c r="E69" s="3"/>
      <c r="F69" s="3"/>
      <c r="G69" s="3"/>
      <c r="H69" s="3"/>
      <c r="I69" s="3"/>
      <c r="J69" s="3" t="s">
        <v>30</v>
      </c>
      <c r="K69" s="3"/>
    </row>
    <row r="70" spans="1:11" x14ac:dyDescent="0.3">
      <c r="A70" s="3" t="str">
        <f t="shared" si="2"/>
        <v>0.125AL30120</v>
      </c>
      <c r="B70" s="3" t="s">
        <v>18</v>
      </c>
      <c r="C70" s="8">
        <v>30</v>
      </c>
      <c r="D70" s="8">
        <v>120</v>
      </c>
      <c r="E70" s="3"/>
      <c r="F70" s="3"/>
      <c r="G70" s="3"/>
      <c r="H70" s="3"/>
      <c r="I70" s="3"/>
      <c r="J70" s="3"/>
      <c r="K70" s="3"/>
    </row>
    <row r="71" spans="1:11" x14ac:dyDescent="0.3">
      <c r="A71" s="3" t="str">
        <f t="shared" si="2"/>
        <v>0.125AL30144</v>
      </c>
      <c r="B71" s="3" t="s">
        <v>18</v>
      </c>
      <c r="C71" s="8">
        <v>30</v>
      </c>
      <c r="D71" s="8">
        <v>144</v>
      </c>
      <c r="E71" s="3"/>
      <c r="F71" s="3"/>
      <c r="G71" s="3"/>
      <c r="H71" s="3"/>
      <c r="I71" s="3"/>
      <c r="J71" s="3"/>
      <c r="K71" s="3"/>
    </row>
    <row r="72" spans="1:11" x14ac:dyDescent="0.3">
      <c r="A72" s="3" t="str">
        <f t="shared" si="2"/>
        <v>0.125AL30168</v>
      </c>
      <c r="B72" s="3" t="s">
        <v>18</v>
      </c>
      <c r="C72" s="8">
        <v>30</v>
      </c>
      <c r="D72" s="8">
        <v>168</v>
      </c>
      <c r="E72" s="3"/>
      <c r="F72" s="3"/>
      <c r="G72" s="3"/>
      <c r="H72" s="3"/>
      <c r="I72" s="3"/>
      <c r="J72" s="3"/>
      <c r="K72" s="3"/>
    </row>
    <row r="73" spans="1:11" x14ac:dyDescent="0.3">
      <c r="A73" s="3" t="str">
        <f t="shared" si="2"/>
        <v>0.125AL30192</v>
      </c>
      <c r="B73" s="3" t="s">
        <v>18</v>
      </c>
      <c r="C73" s="8">
        <v>30</v>
      </c>
      <c r="D73" s="8">
        <v>192</v>
      </c>
      <c r="E73" s="3"/>
      <c r="F73" s="3"/>
      <c r="G73" s="3"/>
      <c r="H73" s="3"/>
      <c r="I73" s="3"/>
      <c r="J73" s="3"/>
      <c r="K73" s="3"/>
    </row>
    <row r="74" spans="1:11" x14ac:dyDescent="0.3">
      <c r="A74" s="3" t="str">
        <f t="shared" si="2"/>
        <v>0.125AL30216</v>
      </c>
      <c r="B74" s="3" t="s">
        <v>18</v>
      </c>
      <c r="C74" s="8">
        <v>30</v>
      </c>
      <c r="D74" s="8">
        <v>216</v>
      </c>
      <c r="E74" s="3"/>
      <c r="F74" s="3"/>
      <c r="G74" s="3"/>
      <c r="H74" s="3"/>
      <c r="I74" s="3"/>
      <c r="J74" s="3"/>
      <c r="K74" s="3"/>
    </row>
    <row r="75" spans="1:11" x14ac:dyDescent="0.3">
      <c r="A75" s="3" t="str">
        <f t="shared" si="2"/>
        <v>0.125AL30264</v>
      </c>
      <c r="B75" s="3" t="s">
        <v>18</v>
      </c>
      <c r="C75" s="8">
        <v>30</v>
      </c>
      <c r="D75" s="8">
        <v>264</v>
      </c>
      <c r="E75" s="3"/>
      <c r="F75" s="3"/>
      <c r="G75" s="3"/>
      <c r="H75" s="3"/>
      <c r="I75" s="3"/>
      <c r="J75" s="3"/>
      <c r="K75" s="3"/>
    </row>
    <row r="76" spans="1:11" x14ac:dyDescent="0.3">
      <c r="A76" s="3" t="str">
        <f t="shared" si="2"/>
        <v>0.125AL4896</v>
      </c>
      <c r="B76" s="3" t="s">
        <v>18</v>
      </c>
      <c r="C76" s="8">
        <v>48</v>
      </c>
      <c r="D76" s="8">
        <v>96</v>
      </c>
      <c r="E76" s="3"/>
      <c r="F76" s="3"/>
      <c r="G76" s="3"/>
      <c r="H76" s="3"/>
      <c r="I76" s="3"/>
      <c r="J76" s="3"/>
      <c r="K76" s="3"/>
    </row>
    <row r="77" spans="1:11" x14ac:dyDescent="0.3">
      <c r="A77" s="3" t="str">
        <f t="shared" si="2"/>
        <v>0.125AL48120</v>
      </c>
      <c r="B77" s="3" t="s">
        <v>18</v>
      </c>
      <c r="C77" s="8">
        <v>48</v>
      </c>
      <c r="D77" s="8">
        <v>120</v>
      </c>
      <c r="E77" s="3"/>
      <c r="F77" s="3"/>
      <c r="G77" s="3"/>
      <c r="H77" s="3"/>
      <c r="I77" s="3"/>
      <c r="J77" s="3"/>
      <c r="K77" s="3"/>
    </row>
    <row r="78" spans="1:11" x14ac:dyDescent="0.3">
      <c r="A78" s="3" t="str">
        <f t="shared" si="2"/>
        <v>0.125AL48144</v>
      </c>
      <c r="B78" s="3" t="s">
        <v>18</v>
      </c>
      <c r="C78" s="8">
        <v>48</v>
      </c>
      <c r="D78" s="8">
        <v>144</v>
      </c>
      <c r="E78" s="3"/>
      <c r="F78" s="3"/>
      <c r="G78" s="3"/>
      <c r="H78" s="3"/>
      <c r="I78" s="3"/>
      <c r="J78" s="3"/>
      <c r="K78" s="3"/>
    </row>
    <row r="79" spans="1:11" x14ac:dyDescent="0.3">
      <c r="A79" s="3" t="str">
        <f t="shared" si="2"/>
        <v>0.125AL55120</v>
      </c>
      <c r="B79" s="3" t="s">
        <v>18</v>
      </c>
      <c r="C79" s="8">
        <v>55</v>
      </c>
      <c r="D79" s="8">
        <v>120</v>
      </c>
      <c r="E79" s="3"/>
      <c r="F79" s="3"/>
      <c r="G79" s="3"/>
      <c r="H79" s="3"/>
      <c r="I79" s="3"/>
      <c r="J79" s="3"/>
      <c r="K79" s="3"/>
    </row>
    <row r="80" spans="1:11" x14ac:dyDescent="0.3">
      <c r="A80" s="3" t="str">
        <f t="shared" si="2"/>
        <v>0.125AL55144</v>
      </c>
      <c r="B80" s="3" t="s">
        <v>18</v>
      </c>
      <c r="C80" s="8">
        <v>55</v>
      </c>
      <c r="D80" s="8">
        <v>144</v>
      </c>
      <c r="E80" s="3"/>
      <c r="F80" s="3"/>
      <c r="G80" s="3"/>
      <c r="H80" s="3"/>
      <c r="I80" s="3"/>
      <c r="J80" s="3"/>
      <c r="K80" s="3"/>
    </row>
    <row r="81" spans="1:11" x14ac:dyDescent="0.3">
      <c r="A81" s="3" t="str">
        <f t="shared" si="2"/>
        <v>0.125AL55168</v>
      </c>
      <c r="B81" s="3" t="s">
        <v>18</v>
      </c>
      <c r="C81" s="8">
        <v>55</v>
      </c>
      <c r="D81" s="8">
        <v>168</v>
      </c>
      <c r="E81" s="3"/>
      <c r="F81" s="3"/>
      <c r="G81" s="3"/>
      <c r="H81" s="3"/>
      <c r="I81" s="3"/>
      <c r="J81" s="3"/>
      <c r="K81" s="3"/>
    </row>
    <row r="82" spans="1:11" x14ac:dyDescent="0.3">
      <c r="A82" s="3" t="str">
        <f t="shared" si="2"/>
        <v>0.125AL55192</v>
      </c>
      <c r="B82" s="3" t="s">
        <v>18</v>
      </c>
      <c r="C82" s="8">
        <v>55</v>
      </c>
      <c r="D82" s="8">
        <v>192</v>
      </c>
      <c r="E82" s="3"/>
      <c r="F82" s="3"/>
      <c r="G82" s="3"/>
      <c r="H82" s="3"/>
      <c r="I82" s="3"/>
      <c r="J82" s="3"/>
      <c r="K82" s="3"/>
    </row>
    <row r="83" spans="1:11" x14ac:dyDescent="0.3">
      <c r="A83" s="3" t="str">
        <f t="shared" si="2"/>
        <v>0.125AL55216</v>
      </c>
      <c r="B83" s="3" t="s">
        <v>18</v>
      </c>
      <c r="C83" s="8">
        <v>55</v>
      </c>
      <c r="D83" s="8">
        <v>216</v>
      </c>
      <c r="E83" s="3"/>
      <c r="F83" s="3"/>
      <c r="G83" s="3"/>
      <c r="H83" s="3"/>
      <c r="I83" s="3"/>
      <c r="J83" s="3"/>
      <c r="K83" s="3"/>
    </row>
    <row r="84" spans="1:11" x14ac:dyDescent="0.3">
      <c r="A84" s="3" t="str">
        <f t="shared" si="2"/>
        <v>0.125AL55264</v>
      </c>
      <c r="B84" s="3" t="s">
        <v>18</v>
      </c>
      <c r="C84" s="8">
        <v>55</v>
      </c>
      <c r="D84" s="8">
        <v>264</v>
      </c>
      <c r="E84" s="3"/>
      <c r="F84" s="3"/>
      <c r="G84" s="3"/>
      <c r="H84" s="3"/>
      <c r="I84" s="3"/>
      <c r="J84" s="3"/>
      <c r="K84" s="3"/>
    </row>
    <row r="85" spans="1:11" x14ac:dyDescent="0.3">
      <c r="A85" s="3" t="str">
        <f t="shared" si="2"/>
        <v>0.125AL60120</v>
      </c>
      <c r="B85" s="3" t="s">
        <v>18</v>
      </c>
      <c r="C85" s="8">
        <v>60</v>
      </c>
      <c r="D85" s="8">
        <v>120</v>
      </c>
      <c r="E85" s="3"/>
      <c r="F85" s="3"/>
      <c r="G85" s="3"/>
      <c r="H85" s="3"/>
      <c r="I85" s="3"/>
      <c r="J85" s="3"/>
      <c r="K85" s="3"/>
    </row>
    <row r="86" spans="1:11" x14ac:dyDescent="0.3">
      <c r="A86" s="3" t="str">
        <f t="shared" si="2"/>
        <v>0.125AL60144</v>
      </c>
      <c r="B86" s="3" t="s">
        <v>18</v>
      </c>
      <c r="C86" s="8">
        <v>60</v>
      </c>
      <c r="D86" s="8">
        <v>144</v>
      </c>
      <c r="E86" s="3"/>
      <c r="F86" s="3"/>
      <c r="G86" s="3"/>
      <c r="H86" s="3"/>
      <c r="I86" s="3"/>
      <c r="J86" s="3" t="s">
        <v>31</v>
      </c>
      <c r="K86" s="3"/>
    </row>
    <row r="87" spans="1:11" x14ac:dyDescent="0.3">
      <c r="A87" s="3" t="str">
        <f t="shared" si="2"/>
        <v>22GA PERF60144</v>
      </c>
      <c r="B87" s="3" t="s">
        <v>24</v>
      </c>
      <c r="C87" s="11">
        <v>60</v>
      </c>
      <c r="D87" s="11">
        <v>144</v>
      </c>
      <c r="E87" s="3"/>
      <c r="F87" s="3"/>
      <c r="G87" s="3"/>
      <c r="H87" s="3"/>
      <c r="I87" s="3"/>
      <c r="J87" s="3"/>
      <c r="K87" s="3"/>
    </row>
    <row r="88" spans="1:11" x14ac:dyDescent="0.3">
      <c r="A88" s="12" t="str">
        <f t="shared" si="2"/>
        <v>22GA PERF60156</v>
      </c>
      <c r="B88" s="3" t="s">
        <v>24</v>
      </c>
      <c r="C88" s="11">
        <v>60</v>
      </c>
      <c r="D88" s="13">
        <v>156</v>
      </c>
      <c r="E88" s="14" t="s">
        <v>32</v>
      </c>
      <c r="F88" s="12"/>
      <c r="G88" s="12"/>
      <c r="H88" s="12"/>
      <c r="I88" s="12"/>
      <c r="J88" s="12"/>
      <c r="K88" s="3"/>
    </row>
    <row r="89" spans="1:11" x14ac:dyDescent="0.3">
      <c r="A89" s="12" t="str">
        <f t="shared" si="2"/>
        <v>16GA PERF26.5146.5</v>
      </c>
      <c r="B89" s="12" t="s">
        <v>22</v>
      </c>
      <c r="C89" s="13">
        <v>26.5</v>
      </c>
      <c r="D89" s="13">
        <v>146.5</v>
      </c>
      <c r="E89" s="31" t="s">
        <v>33</v>
      </c>
      <c r="F89" s="12"/>
      <c r="G89" s="12"/>
      <c r="H89" s="12"/>
      <c r="I89" s="12"/>
      <c r="J89" s="12"/>
      <c r="K89" s="3"/>
    </row>
    <row r="90" spans="1:11" x14ac:dyDescent="0.3">
      <c r="A90" s="12" t="str">
        <f t="shared" si="2"/>
        <v>7GA4896</v>
      </c>
      <c r="B90" s="3" t="s">
        <v>25</v>
      </c>
      <c r="C90" s="11">
        <v>48</v>
      </c>
      <c r="D90" s="11">
        <v>96</v>
      </c>
      <c r="E90" s="3"/>
      <c r="F90" s="3"/>
      <c r="G90" s="3"/>
      <c r="H90" s="3"/>
      <c r="I90" s="3"/>
      <c r="J90" s="3"/>
      <c r="K90" s="3" t="s">
        <v>34</v>
      </c>
    </row>
    <row r="91" spans="1:11" x14ac:dyDescent="0.3">
      <c r="A91" s="12" t="str">
        <f t="shared" si="2"/>
        <v>7GA6096</v>
      </c>
      <c r="B91" s="3" t="s">
        <v>25</v>
      </c>
      <c r="C91" s="11">
        <v>60</v>
      </c>
      <c r="D91" s="11">
        <v>96</v>
      </c>
      <c r="E91" s="3"/>
      <c r="F91" s="3"/>
      <c r="G91" s="3"/>
      <c r="H91" s="3"/>
      <c r="I91" s="3"/>
      <c r="J91" s="3"/>
      <c r="K91" s="3" t="s">
        <v>35</v>
      </c>
    </row>
    <row r="92" spans="1:11" x14ac:dyDescent="0.3">
      <c r="A92" s="12" t="str">
        <f t="shared" ref="A92:A96" si="3">B92&amp;C92&amp;D92</f>
        <v>7GA72144</v>
      </c>
      <c r="B92" s="3" t="s">
        <v>25</v>
      </c>
      <c r="C92" s="11">
        <v>72</v>
      </c>
      <c r="D92" s="11">
        <v>144</v>
      </c>
      <c r="E92" s="3"/>
      <c r="F92" s="3"/>
      <c r="G92" s="3"/>
      <c r="H92" s="3"/>
      <c r="I92" s="3"/>
      <c r="J92" s="3"/>
      <c r="K92" s="3" t="s">
        <v>36</v>
      </c>
    </row>
    <row r="93" spans="1:11" x14ac:dyDescent="0.3">
      <c r="A93" s="12" t="str">
        <f t="shared" si="3"/>
        <v>0.25HR48144</v>
      </c>
      <c r="B93" s="3" t="s">
        <v>19</v>
      </c>
      <c r="C93" s="11">
        <v>48</v>
      </c>
      <c r="D93" s="11">
        <v>144</v>
      </c>
      <c r="E93" s="3"/>
      <c r="F93" s="3"/>
      <c r="G93" s="3"/>
      <c r="H93" s="3"/>
      <c r="I93" s="3"/>
      <c r="J93" s="3"/>
      <c r="K93" s="3" t="s">
        <v>37</v>
      </c>
    </row>
    <row r="94" spans="1:11" x14ac:dyDescent="0.3">
      <c r="A94" s="12" t="str">
        <f t="shared" si="3"/>
        <v>0.25HR48120</v>
      </c>
      <c r="B94" s="3" t="s">
        <v>19</v>
      </c>
      <c r="C94" s="11">
        <v>48</v>
      </c>
      <c r="D94" s="11">
        <v>120</v>
      </c>
      <c r="E94" s="3"/>
      <c r="F94" s="3"/>
      <c r="G94" s="3"/>
      <c r="H94" s="3"/>
      <c r="I94" s="3"/>
      <c r="J94" s="3"/>
      <c r="K94" s="3" t="s">
        <v>38</v>
      </c>
    </row>
    <row r="95" spans="1:11" x14ac:dyDescent="0.3">
      <c r="A95" s="12" t="str">
        <f t="shared" si="3"/>
        <v>16GA PERF43.563144</v>
      </c>
      <c r="B95" s="3" t="s">
        <v>22</v>
      </c>
      <c r="C95" s="11">
        <v>43.563000000000002</v>
      </c>
      <c r="D95" s="11">
        <v>144</v>
      </c>
      <c r="E95" s="24" t="s">
        <v>86</v>
      </c>
      <c r="F95" s="3"/>
      <c r="G95" s="3"/>
      <c r="H95" s="3"/>
      <c r="I95" s="3"/>
      <c r="J95" s="3"/>
      <c r="K95" s="3"/>
    </row>
    <row r="96" spans="1:11" x14ac:dyDescent="0.3">
      <c r="A96" s="12" t="str">
        <f t="shared" si="3"/>
        <v>16GA PERF26.5144</v>
      </c>
      <c r="B96" s="3" t="s">
        <v>22</v>
      </c>
      <c r="C96" s="11">
        <v>26.5</v>
      </c>
      <c r="D96" s="11">
        <v>144</v>
      </c>
      <c r="E96" s="25" t="s">
        <v>87</v>
      </c>
      <c r="F96" s="3"/>
      <c r="G96" s="3"/>
      <c r="H96" s="3"/>
      <c r="I96" s="3"/>
      <c r="J96" s="3"/>
      <c r="K96" s="3"/>
    </row>
    <row r="97" spans="1:11" x14ac:dyDescent="0.3">
      <c r="A97" s="12"/>
      <c r="B97" s="3"/>
      <c r="C97" s="29"/>
      <c r="D97" s="29"/>
      <c r="E97" s="3"/>
      <c r="F97" s="3"/>
      <c r="G97" s="3"/>
      <c r="H97" s="3"/>
      <c r="I97" s="3"/>
      <c r="J97" s="3"/>
      <c r="K97" s="3"/>
    </row>
    <row r="98" spans="1:1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 spans="1:1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 spans="1:1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 spans="1:1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 spans="1:1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 spans="1:1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13" spans="5:8" x14ac:dyDescent="0.3">
      <c r="F113" s="27"/>
      <c r="G113" s="27"/>
      <c r="H113" s="27"/>
    </row>
    <row r="114" spans="5:8" x14ac:dyDescent="0.3">
      <c r="F114" s="27"/>
      <c r="G114" s="27"/>
      <c r="H114" s="27"/>
    </row>
    <row r="115" spans="5:8" x14ac:dyDescent="0.3">
      <c r="E115" s="27"/>
    </row>
    <row r="116" spans="5:8" x14ac:dyDescent="0.3">
      <c r="E116" s="27"/>
      <c r="F116" s="27"/>
      <c r="G116" s="27"/>
      <c r="H116" s="27"/>
    </row>
    <row r="117" spans="5:8" x14ac:dyDescent="0.3">
      <c r="F117" s="27"/>
      <c r="G117" s="27"/>
      <c r="H117" s="27"/>
    </row>
    <row r="118" spans="5:8" x14ac:dyDescent="0.3">
      <c r="E118" s="27"/>
      <c r="F118" s="27"/>
      <c r="G118" s="27"/>
      <c r="H118" s="27"/>
    </row>
    <row r="119" spans="5:8" x14ac:dyDescent="0.3">
      <c r="E119" s="27"/>
    </row>
    <row r="120" spans="5:8" x14ac:dyDescent="0.3">
      <c r="E120" s="27"/>
    </row>
    <row r="138" spans="5:8" x14ac:dyDescent="0.3">
      <c r="F138" s="28"/>
      <c r="G138" s="28"/>
      <c r="H138" s="28"/>
    </row>
    <row r="140" spans="5:8" x14ac:dyDescent="0.3">
      <c r="E140" s="28"/>
    </row>
  </sheetData>
  <autoFilter ref="A1:K96" xr:uid="{00000000-0001-0000-0100-000000000000}"/>
  <phoneticPr fontId="5" type="noConversion"/>
  <pageMargins left="0.19685039370078738" right="0.19685039370078738" top="0.19685039370078738" bottom="0.19685039370078738" header="0.11811023622047243" footer="0.11811023622047243"/>
  <pageSetup paperSize="3" scale="92" firstPageNumber="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AMH195"/>
  <sheetViews>
    <sheetView showGridLines="0" zoomScale="70" zoomScaleNormal="70" workbookViewId="0">
      <pane xSplit="1" ySplit="3" topLeftCell="B4" activePane="bottomRight" state="frozen"/>
      <selection pane="topRight" activeCell="B1" sqref="B1"/>
      <selection pane="bottomLeft" activeCell="A7" sqref="A7"/>
      <selection pane="bottomRight" sqref="A1:C1"/>
    </sheetView>
  </sheetViews>
  <sheetFormatPr defaultColWidth="10.44140625" defaultRowHeight="15.6" x14ac:dyDescent="0.25"/>
  <cols>
    <col min="1" max="1" width="11.6640625" style="21" bestFit="1" customWidth="1"/>
    <col min="2" max="2" width="9.109375" style="17" bestFit="1" customWidth="1"/>
    <col min="3" max="3" width="11.88671875" style="17" bestFit="1" customWidth="1"/>
    <col min="4" max="4" width="10.21875" style="17" bestFit="1" customWidth="1"/>
    <col min="5" max="5" width="8.88671875" style="20" bestFit="1" customWidth="1"/>
    <col min="6" max="7" width="7.44140625" style="20" bestFit="1" customWidth="1"/>
    <col min="8" max="8" width="8.88671875" style="20" bestFit="1" customWidth="1"/>
    <col min="9" max="9" width="7.77734375" style="20" bestFit="1" customWidth="1"/>
    <col min="10" max="10" width="9.33203125" style="20" bestFit="1" customWidth="1"/>
    <col min="11" max="11" width="25.109375" style="17" bestFit="1" customWidth="1"/>
    <col min="12" max="12" width="45" style="17" bestFit="1" customWidth="1"/>
    <col min="13" max="13" width="55.77734375" style="22" bestFit="1" customWidth="1"/>
    <col min="14" max="14" width="13.5546875" style="21" bestFit="1" customWidth="1"/>
    <col min="15" max="15" width="15.5546875" style="21" bestFit="1" customWidth="1"/>
    <col min="16" max="16" width="18.88671875" style="21" bestFit="1" customWidth="1"/>
    <col min="17" max="17" width="16.88671875" style="21" bestFit="1" customWidth="1"/>
    <col min="18" max="18" width="19.33203125" style="33" bestFit="1" customWidth="1"/>
    <col min="19" max="19" width="19" style="18" bestFit="1" customWidth="1"/>
    <col min="20" max="20" width="20.21875" style="21" bestFit="1" customWidth="1"/>
    <col min="21" max="21" width="17.44140625" style="17" bestFit="1" customWidth="1"/>
    <col min="22" max="22" width="16.6640625" style="17" bestFit="1" customWidth="1"/>
    <col min="23" max="23" width="18.33203125" style="15" bestFit="1" customWidth="1"/>
    <col min="24" max="24" width="41.33203125" style="15" bestFit="1" customWidth="1"/>
    <col min="25" max="25" width="27.109375" style="15" bestFit="1" customWidth="1"/>
    <col min="26" max="1022" width="10.44140625" style="15"/>
    <col min="1023" max="16384" width="10.44140625" style="18"/>
  </cols>
  <sheetData>
    <row r="1" spans="1:1022" ht="18" x14ac:dyDescent="0.3">
      <c r="A1" s="139" t="s">
        <v>127</v>
      </c>
      <c r="B1" s="140"/>
      <c r="C1" s="141"/>
      <c r="D1" s="139" t="s">
        <v>204</v>
      </c>
      <c r="E1" s="140"/>
      <c r="F1" s="140"/>
      <c r="G1" s="140"/>
      <c r="H1" s="140"/>
      <c r="I1" s="141"/>
      <c r="J1" s="109" t="s">
        <v>215</v>
      </c>
      <c r="K1" s="109">
        <v>0</v>
      </c>
      <c r="L1" s="109" t="s">
        <v>129</v>
      </c>
      <c r="M1" s="109" t="s">
        <v>205</v>
      </c>
      <c r="N1" s="135">
        <v>1411951</v>
      </c>
      <c r="O1" s="148"/>
      <c r="P1" s="136"/>
      <c r="Q1" s="135">
        <v>51280</v>
      </c>
      <c r="R1" s="136"/>
      <c r="S1" s="16"/>
      <c r="T1" s="16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</row>
    <row r="2" spans="1:1022" ht="18" x14ac:dyDescent="0.3">
      <c r="A2" s="142" t="s">
        <v>128</v>
      </c>
      <c r="B2" s="143"/>
      <c r="C2" s="144"/>
      <c r="D2" s="145" t="s">
        <v>206</v>
      </c>
      <c r="E2" s="146"/>
      <c r="F2" s="146"/>
      <c r="G2" s="146"/>
      <c r="H2" s="146"/>
      <c r="I2" s="147"/>
      <c r="J2" s="111" t="s">
        <v>130</v>
      </c>
      <c r="K2" s="112">
        <v>45397</v>
      </c>
      <c r="L2" s="111" t="s">
        <v>131</v>
      </c>
      <c r="M2" s="109" t="s">
        <v>208</v>
      </c>
      <c r="N2" s="137"/>
      <c r="O2" s="149"/>
      <c r="P2" s="138"/>
      <c r="Q2" s="137"/>
      <c r="R2" s="138"/>
      <c r="S2" s="19"/>
      <c r="T2" s="19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</row>
    <row r="3" spans="1:1022" s="56" customFormat="1" ht="18" x14ac:dyDescent="0.3">
      <c r="A3" s="51" t="s">
        <v>212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52" t="s">
        <v>41</v>
      </c>
      <c r="L3" s="52" t="s">
        <v>42</v>
      </c>
      <c r="M3" s="52" t="s">
        <v>39</v>
      </c>
      <c r="N3" s="52" t="s">
        <v>98</v>
      </c>
      <c r="O3" s="52" t="s">
        <v>152</v>
      </c>
      <c r="P3" s="52" t="s">
        <v>50</v>
      </c>
      <c r="Q3" s="54" t="s">
        <v>132</v>
      </c>
      <c r="R3" s="54" t="s">
        <v>126</v>
      </c>
      <c r="S3" s="55" t="s">
        <v>51</v>
      </c>
      <c r="T3" s="55" t="s">
        <v>52</v>
      </c>
      <c r="U3" s="55" t="s">
        <v>83</v>
      </c>
      <c r="V3" s="55" t="s">
        <v>53</v>
      </c>
      <c r="W3" s="55" t="s">
        <v>54</v>
      </c>
      <c r="X3" s="55" t="s">
        <v>55</v>
      </c>
      <c r="Y3" s="55" t="s">
        <v>56</v>
      </c>
    </row>
    <row r="4" spans="1:1022" s="56" customFormat="1" ht="18" x14ac:dyDescent="0.35">
      <c r="A4" s="57"/>
      <c r="B4" s="58"/>
      <c r="C4" s="58"/>
      <c r="D4" s="58"/>
      <c r="E4" s="58"/>
      <c r="F4" s="58"/>
      <c r="G4" s="58"/>
      <c r="H4" s="58"/>
      <c r="I4" s="58"/>
      <c r="J4" s="58"/>
      <c r="K4" s="58"/>
      <c r="L4" s="59" t="s">
        <v>154</v>
      </c>
      <c r="M4" s="58"/>
      <c r="N4" s="58"/>
      <c r="O4" s="58"/>
      <c r="P4" s="60"/>
      <c r="Q4" s="60"/>
      <c r="R4" s="60"/>
      <c r="S4" s="60"/>
      <c r="T4" s="60"/>
      <c r="U4" s="60"/>
      <c r="V4" s="60"/>
      <c r="W4" s="60"/>
      <c r="X4" s="60"/>
      <c r="Y4" s="60"/>
    </row>
    <row r="5" spans="1:1022" s="56" customFormat="1" ht="18" x14ac:dyDescent="0.3">
      <c r="A5" s="61">
        <v>1626092</v>
      </c>
      <c r="B5" s="62">
        <v>1</v>
      </c>
      <c r="C5" s="62" t="s">
        <v>2</v>
      </c>
      <c r="D5" s="63">
        <v>190.00093000000001</v>
      </c>
      <c r="E5" s="63">
        <v>5</v>
      </c>
      <c r="F5" s="62"/>
      <c r="G5" s="62"/>
      <c r="H5" s="63">
        <v>13</v>
      </c>
      <c r="I5" s="62"/>
      <c r="J5" s="63">
        <v>27</v>
      </c>
      <c r="K5" s="64" t="s">
        <v>64</v>
      </c>
      <c r="L5" s="62" t="s">
        <v>65</v>
      </c>
      <c r="M5" s="62" t="s">
        <v>99</v>
      </c>
      <c r="N5" s="62" t="s">
        <v>154</v>
      </c>
      <c r="O5" s="62"/>
      <c r="P5" s="62" t="s">
        <v>8</v>
      </c>
      <c r="Q5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5" s="62" t="s">
        <v>153</v>
      </c>
      <c r="S5" s="62">
        <f>IF(AND('Cumulative BOM'!$P5="G90 Grade SS50", 'Cumulative BOM'!$C5="18GA"), 50,IF(AND('Cumulative BOM'!$P5="G90 Grade SS50", 'Cumulative BOM'!$C5&lt;&gt;"18GA"), 54.5,
IF(AND('Cumulative BOM'!$P5="316 Stainless Steel 2B", 'Cumulative BOM'!$C5="18GA"), 60,IF(AND('Cumulative BOM'!$P5="316 Stainless Steel 2B", 'Cumulative BOM'!$C5&lt;&gt;"18GA"), 30,
IF('Cumulative BOM'!$P5="316L Stainless Steel #3",60,
IF(AND('Cumulative BOM'!$P5="304-2B Stainless Steel",'Cumulative BOM'!$C5="14GA",'Cumulative BOM'!$J5&lt;=29.75),29.75,IF(AND('Cumulative BOM'!$P5="304-2B Stainless Steel",'Cumulative BOM'!$C5="14GA",'Cumulative BOM'!$J5&gt;29.75),60,
IF('Cumulative BOM'!$J5&lt;=30,30,IF(AND('Cumulative BOM'!$J5&gt;30,'Cumulative BOM'!$J5&lt;=60),60)))))))))</f>
        <v>54.5</v>
      </c>
      <c r="T5" s="62">
        <f>IF('Cumulative BOM'!$P5="G90 Grade SS50",IF('Cumulative BOM'!$D5&lt;=144,144,IF(AND('Cumulative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BOM'!$D5&lt;=240),240,0))))),IF('Cumulative BOM'!$D5&lt;=120,120,IF(AND('Cumulative BOM'!$D5&gt;120,'Cumulative BOM'!$D5&lt;=144),144,IF(AND('Cumulative BOM'!$D5&gt;144,'Cumulative BOM'!$D5&lt;=168),168,IF(AND('Cumulative BOM'!$D5&gt;168,'Cumulative BOM'!$D5&lt;=192),192,IF(AND('Cumulative BOM'!$D5&gt;192,'Cumulative BOM'!$D5&lt;=216),216, IF(AND('Cumulative BOM'!$D5&gt;216,'Cumulative BOM'!$D5&lt;=240),240,0)))))))</f>
        <v>192</v>
      </c>
      <c r="U5" s="62">
        <f>'Cumulative BOM'!$T5*'Cumulative BOM'!$S5</f>
        <v>10464</v>
      </c>
      <c r="V5" s="65">
        <f>'Cumulative BOM'!$J5*'Cumulative BOM'!$D5</f>
        <v>5130.0251100000005</v>
      </c>
      <c r="W5" s="62">
        <f>(QUOTIENT('Cumulative BOM'!$S5, MIN('Cumulative BOM'!$D5,'Cumulative BOM'!$J5)))*(QUOTIENT('Cumulative BOM'!$T5,MAX('Cumulative BOM'!$D5,'Cumulative BOM'!$J5)))</f>
        <v>2</v>
      </c>
      <c r="X5" s="65">
        <f>ROUNDUP('Cumulative BOM'!$B5/'Cumulative BOM'!$W5*2,0)/2</f>
        <v>0.5</v>
      </c>
      <c r="Y5" s="65">
        <f>(VLOOKUP('Cumulative BOM'!$C5,'Sheet Metal Std'!$M$2:$N$16,2))*'Cumulative BOM'!$S5*'Cumulative BOM'!$T5*'Cumulative BOM'!$X5*0.28</f>
        <v>114.99936000000001</v>
      </c>
    </row>
    <row r="6" spans="1:1022" s="66" customFormat="1" ht="18" x14ac:dyDescent="0.3">
      <c r="A6" s="61">
        <v>1625822</v>
      </c>
      <c r="B6" s="62">
        <v>10</v>
      </c>
      <c r="C6" s="62" t="s">
        <v>2</v>
      </c>
      <c r="D6" s="63">
        <v>190.00093000000001</v>
      </c>
      <c r="E6" s="63">
        <v>5</v>
      </c>
      <c r="F6" s="63"/>
      <c r="G6" s="63"/>
      <c r="H6" s="63">
        <v>13</v>
      </c>
      <c r="I6" s="63"/>
      <c r="J6" s="63">
        <v>27.25</v>
      </c>
      <c r="K6" s="62" t="s">
        <v>62</v>
      </c>
      <c r="L6" s="62" t="s">
        <v>65</v>
      </c>
      <c r="M6" s="62" t="s">
        <v>155</v>
      </c>
      <c r="N6" s="62" t="s">
        <v>154</v>
      </c>
      <c r="O6" s="62"/>
      <c r="P6" s="62" t="s">
        <v>8</v>
      </c>
      <c r="Q6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6" s="62" t="s">
        <v>153</v>
      </c>
      <c r="S6" s="62">
        <f>IF(AND('Cumulative BOM'!$P6="G90 Grade SS50", 'Cumulative BOM'!$C6="18GA"), 50,IF(AND('Cumulative BOM'!$P6="G90 Grade SS50", 'Cumulative BOM'!$C6&lt;&gt;"18GA"), 54.5,
IF(AND('Cumulative BOM'!$P6="316 Stainless Steel 2B", 'Cumulative BOM'!$C6="18GA"), 60,IF(AND('Cumulative BOM'!$P6="316 Stainless Steel 2B", 'Cumulative BOM'!$C6&lt;&gt;"18GA"), 30,
IF('Cumulative BOM'!$P6="316L Stainless Steel #3",60,
IF(AND('Cumulative BOM'!$P6="304-2B Stainless Steel",'Cumulative BOM'!$C6="14GA",'Cumulative BOM'!$J6&lt;=29.75),29.75,IF(AND('Cumulative BOM'!$P6="304-2B Stainless Steel",'Cumulative BOM'!$C6="14GA",'Cumulative BOM'!$J6&gt;29.75),60,
IF('Cumulative BOM'!$J6&lt;=30,30,IF(AND('Cumulative BOM'!$J6&gt;30,'Cumulative BOM'!$J6&lt;=60),60)))))))))</f>
        <v>54.5</v>
      </c>
      <c r="T6" s="62">
        <f>IF('Cumulative BOM'!$P6="G90 Grade SS50",IF('Cumulative BOM'!$D6&lt;=144,144,IF(AND('Cumulative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BOM'!$D6&lt;=240),240,0))))),IF('Cumulative BOM'!$D6&lt;=120,120,IF(AND('Cumulative BOM'!$D6&gt;120,'Cumulative BOM'!$D6&lt;=144),144,IF(AND('Cumulative BOM'!$D6&gt;144,'Cumulative BOM'!$D6&lt;=168),168,IF(AND('Cumulative BOM'!$D6&gt;168,'Cumulative BOM'!$D6&lt;=192),192,IF(AND('Cumulative BOM'!$D6&gt;192,'Cumulative BOM'!$D6&lt;=216),216, IF(AND('Cumulative BOM'!$D6&gt;216,'Cumulative BOM'!$D6&lt;=240),240,0)))))))</f>
        <v>192</v>
      </c>
      <c r="U6" s="62">
        <f>'Cumulative BOM'!$T6*'Cumulative BOM'!$S6</f>
        <v>10464</v>
      </c>
      <c r="V6" s="65">
        <f>'Cumulative BOM'!$J6*'Cumulative BOM'!$D6</f>
        <v>5177.5253425000001</v>
      </c>
      <c r="W6" s="62">
        <f>(QUOTIENT('Cumulative BOM'!$S6, MIN('Cumulative BOM'!$D6,'Cumulative BOM'!$J6)))*(QUOTIENT('Cumulative BOM'!$T6,MAX('Cumulative BOM'!$D6,'Cumulative BOM'!$J6)))</f>
        <v>2</v>
      </c>
      <c r="X6" s="65">
        <f>ROUNDUP('Cumulative BOM'!$B6/'Cumulative BOM'!$W6*2,0)/2</f>
        <v>5</v>
      </c>
      <c r="Y6" s="65">
        <f>(VLOOKUP('Cumulative BOM'!$C6,'Sheet Metal Std'!$M$2:$N$16,2))*'Cumulative BOM'!$S6*'Cumulative BOM'!$T6*'Cumulative BOM'!$X6*0.28</f>
        <v>1149.9936</v>
      </c>
    </row>
    <row r="7" spans="1:1022" s="66" customFormat="1" ht="18" x14ac:dyDescent="0.35">
      <c r="A7" s="67"/>
      <c r="B7" s="68"/>
      <c r="C7" s="68"/>
      <c r="D7" s="69"/>
      <c r="E7" s="69"/>
      <c r="F7" s="69"/>
      <c r="G7" s="69"/>
      <c r="H7" s="69"/>
      <c r="I7" s="69"/>
      <c r="J7" s="69"/>
      <c r="K7" s="68"/>
      <c r="L7" s="59" t="s">
        <v>156</v>
      </c>
      <c r="M7" s="68"/>
      <c r="N7" s="68"/>
      <c r="O7" s="68"/>
      <c r="P7" s="60"/>
      <c r="Q7" s="60"/>
      <c r="R7" s="60"/>
      <c r="S7" s="60"/>
      <c r="T7" s="60"/>
      <c r="U7" s="60"/>
      <c r="V7" s="60"/>
      <c r="W7" s="60"/>
      <c r="X7" s="60"/>
      <c r="Y7" s="60"/>
    </row>
    <row r="8" spans="1:1022" s="66" customFormat="1" ht="18" x14ac:dyDescent="0.3">
      <c r="A8" s="61">
        <v>1625822</v>
      </c>
      <c r="B8" s="62">
        <v>11</v>
      </c>
      <c r="C8" s="62" t="s">
        <v>2</v>
      </c>
      <c r="D8" s="63">
        <v>190.00093000000001</v>
      </c>
      <c r="E8" s="63">
        <v>5</v>
      </c>
      <c r="F8" s="63"/>
      <c r="G8" s="63"/>
      <c r="H8" s="63">
        <v>13</v>
      </c>
      <c r="I8" s="63"/>
      <c r="J8" s="63">
        <v>27.25</v>
      </c>
      <c r="K8" s="62" t="s">
        <v>62</v>
      </c>
      <c r="L8" s="62" t="s">
        <v>65</v>
      </c>
      <c r="M8" s="62" t="s">
        <v>155</v>
      </c>
      <c r="N8" s="62" t="s">
        <v>156</v>
      </c>
      <c r="O8" s="62"/>
      <c r="P8" s="62" t="s">
        <v>8</v>
      </c>
      <c r="Q8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8" s="62" t="s">
        <v>153</v>
      </c>
      <c r="S8" s="62">
        <f>IF(AND('Cumulative BOM'!$P8="G90 Grade SS50", 'Cumulative BOM'!$C8="18GA"), 50,IF(AND('Cumulative BOM'!$P8="G90 Grade SS50", 'Cumulative BOM'!$C8&lt;&gt;"18GA"), 54.5,
IF(AND('Cumulative BOM'!$P8="316 Stainless Steel 2B", 'Cumulative BOM'!$C8="18GA"), 60,IF(AND('Cumulative BOM'!$P8="316 Stainless Steel 2B", 'Cumulative BOM'!$C8&lt;&gt;"18GA"), 30,
IF('Cumulative BOM'!$P8="316L Stainless Steel #3",60,
IF(AND('Cumulative BOM'!$P8="304-2B Stainless Steel",'Cumulative BOM'!$C8="14GA",'Cumulative BOM'!$J8&lt;=29.75),29.75,IF(AND('Cumulative BOM'!$P8="304-2B Stainless Steel",'Cumulative BOM'!$C8="14GA",'Cumulative BOM'!$J8&gt;29.75),60,
IF('Cumulative BOM'!$J8&lt;=30,30,IF(AND('Cumulative BOM'!$J8&gt;30,'Cumulative BOM'!$J8&lt;=60),60)))))))))</f>
        <v>54.5</v>
      </c>
      <c r="T8" s="62">
        <f>IF('Cumulative BOM'!$P8="G90 Grade SS50",IF('Cumulative BOM'!$D8&lt;=144,144,IF(AND('Cumulative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BOM'!$D8&lt;=240),240,0))))),IF('Cumulative BOM'!$D8&lt;=120,120,IF(AND('Cumulative BOM'!$D8&gt;120,'Cumulative BOM'!$D8&lt;=144),144,IF(AND('Cumulative BOM'!$D8&gt;144,'Cumulative BOM'!$D8&lt;=168),168,IF(AND('Cumulative BOM'!$D8&gt;168,'Cumulative BOM'!$D8&lt;=192),192,IF(AND('Cumulative BOM'!$D8&gt;192,'Cumulative BOM'!$D8&lt;=216),216, IF(AND('Cumulative BOM'!$D8&gt;216,'Cumulative BOM'!$D8&lt;=240),240,0)))))))</f>
        <v>192</v>
      </c>
      <c r="U8" s="62">
        <f>'Cumulative BOM'!$T8*'Cumulative BOM'!$S8</f>
        <v>10464</v>
      </c>
      <c r="V8" s="65">
        <f>'Cumulative BOM'!$J8*'Cumulative BOM'!$D8</f>
        <v>5177.5253425000001</v>
      </c>
      <c r="W8" s="62">
        <f>(QUOTIENT('Cumulative BOM'!$S8, MIN('Cumulative BOM'!$D8,'Cumulative BOM'!$J8)))*(QUOTIENT('Cumulative BOM'!$T8,MAX('Cumulative BOM'!$D8,'Cumulative BOM'!$J8)))</f>
        <v>2</v>
      </c>
      <c r="X8" s="65">
        <f>ROUNDUP('Cumulative BOM'!$B8/'Cumulative BOM'!$W8*2,0)/2</f>
        <v>5.5</v>
      </c>
      <c r="Y8" s="65">
        <f>(VLOOKUP('Cumulative BOM'!$C8,'Sheet Metal Std'!$M$2:$N$16,2))*'Cumulative BOM'!$S8*'Cumulative BOM'!$T8*'Cumulative BOM'!$X8*0.28</f>
        <v>1264.9929600000003</v>
      </c>
    </row>
    <row r="9" spans="1:1022" s="66" customFormat="1" ht="18" x14ac:dyDescent="0.35">
      <c r="A9" s="67"/>
      <c r="B9" s="68"/>
      <c r="C9" s="68"/>
      <c r="D9" s="69"/>
      <c r="E9" s="69"/>
      <c r="F9" s="69"/>
      <c r="G9" s="69"/>
      <c r="H9" s="69"/>
      <c r="I9" s="69"/>
      <c r="J9" s="69"/>
      <c r="K9" s="68"/>
      <c r="L9" s="59" t="s">
        <v>157</v>
      </c>
      <c r="M9" s="68"/>
      <c r="N9" s="68"/>
      <c r="O9" s="68"/>
      <c r="P9" s="60"/>
      <c r="Q9" s="60"/>
      <c r="R9" s="60"/>
      <c r="S9" s="60"/>
      <c r="T9" s="60"/>
      <c r="U9" s="60"/>
      <c r="V9" s="60"/>
      <c r="W9" s="60"/>
      <c r="X9" s="60"/>
      <c r="Y9" s="60"/>
    </row>
    <row r="10" spans="1:1022" s="66" customFormat="1" ht="18" x14ac:dyDescent="0.3">
      <c r="A10" s="61">
        <v>1625822</v>
      </c>
      <c r="B10" s="62">
        <v>11</v>
      </c>
      <c r="C10" s="62" t="s">
        <v>2</v>
      </c>
      <c r="D10" s="63">
        <v>190.00093000000001</v>
      </c>
      <c r="E10" s="63">
        <v>5</v>
      </c>
      <c r="F10" s="63"/>
      <c r="G10" s="63"/>
      <c r="H10" s="63">
        <v>13</v>
      </c>
      <c r="I10" s="63"/>
      <c r="J10" s="63">
        <v>27.25</v>
      </c>
      <c r="K10" s="62" t="s">
        <v>62</v>
      </c>
      <c r="L10" s="62" t="s">
        <v>65</v>
      </c>
      <c r="M10" s="62" t="s">
        <v>155</v>
      </c>
      <c r="N10" s="62" t="s">
        <v>157</v>
      </c>
      <c r="O10" s="62"/>
      <c r="P10" s="62" t="s">
        <v>8</v>
      </c>
      <c r="Q10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0" s="62" t="s">
        <v>153</v>
      </c>
      <c r="S10" s="62">
        <f>IF(AND('Cumulative BOM'!$P10="G90 Grade SS50", 'Cumulative BOM'!$C10="18GA"), 50,IF(AND('Cumulative BOM'!$P10="G90 Grade SS50", 'Cumulative BOM'!$C10&lt;&gt;"18GA"), 54.5,
IF(AND('Cumulative BOM'!$P10="316 Stainless Steel 2B", 'Cumulative BOM'!$C10="18GA"), 60,IF(AND('Cumulative BOM'!$P10="316 Stainless Steel 2B", 'Cumulative BOM'!$C10&lt;&gt;"18GA"), 30,
IF('Cumulative BOM'!$P10="316L Stainless Steel #3",60,
IF(AND('Cumulative BOM'!$P10="304-2B Stainless Steel",'Cumulative BOM'!$C10="14GA",'Cumulative BOM'!$J10&lt;=29.75),29.75,IF(AND('Cumulative BOM'!$P10="304-2B Stainless Steel",'Cumulative BOM'!$C10="14GA",'Cumulative BOM'!$J10&gt;29.75),60,
IF('Cumulative BOM'!$J10&lt;=30,30,IF(AND('Cumulative BOM'!$J10&gt;30,'Cumulative BOM'!$J10&lt;=60),60)))))))))</f>
        <v>54.5</v>
      </c>
      <c r="T10" s="62">
        <f>IF('Cumulative BOM'!$P10="G90 Grade SS50",IF('Cumulative BOM'!$D10&lt;=144,144,IF(AND('Cumulative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BOM'!$D10&lt;=240),240,0))))),IF('Cumulative BOM'!$D10&lt;=120,120,IF(AND('Cumulative BOM'!$D10&gt;120,'Cumulative BOM'!$D10&lt;=144),144,IF(AND('Cumulative BOM'!$D10&gt;144,'Cumulative BOM'!$D10&lt;=168),168,IF(AND('Cumulative BOM'!$D10&gt;168,'Cumulative BOM'!$D10&lt;=192),192,IF(AND('Cumulative BOM'!$D10&gt;192,'Cumulative BOM'!$D10&lt;=216),216, IF(AND('Cumulative BOM'!$D10&gt;216,'Cumulative BOM'!$D10&lt;=240),240,0)))))))</f>
        <v>192</v>
      </c>
      <c r="U10" s="62">
        <f>'Cumulative BOM'!$T10*'Cumulative BOM'!$S10</f>
        <v>10464</v>
      </c>
      <c r="V10" s="65">
        <f>'Cumulative BOM'!$J10*'Cumulative BOM'!$D10</f>
        <v>5177.5253425000001</v>
      </c>
      <c r="W10" s="62">
        <f>(QUOTIENT('Cumulative BOM'!$S10, MIN('Cumulative BOM'!$D10,'Cumulative BOM'!$J10)))*(QUOTIENT('Cumulative BOM'!$T10,MAX('Cumulative BOM'!$D10,'Cumulative BOM'!$J10)))</f>
        <v>2</v>
      </c>
      <c r="X10" s="65">
        <f>ROUNDUP('Cumulative BOM'!$B10/'Cumulative BOM'!$W10*2,0)/2</f>
        <v>5.5</v>
      </c>
      <c r="Y10" s="65">
        <f>(VLOOKUP('Cumulative BOM'!$C10,'Sheet Metal Std'!$M$2:$N$16,2))*'Cumulative BOM'!$S10*'Cumulative BOM'!$T10*'Cumulative BOM'!$X10*0.28</f>
        <v>1264.9929600000003</v>
      </c>
    </row>
    <row r="11" spans="1:1022" s="66" customFormat="1" ht="18" x14ac:dyDescent="0.35">
      <c r="A11" s="67"/>
      <c r="B11" s="68"/>
      <c r="C11" s="68"/>
      <c r="D11" s="69"/>
      <c r="E11" s="69"/>
      <c r="F11" s="69"/>
      <c r="G11" s="69"/>
      <c r="H11" s="69"/>
      <c r="I11" s="69"/>
      <c r="J11" s="69"/>
      <c r="K11" s="68"/>
      <c r="L11" s="59" t="s">
        <v>158</v>
      </c>
      <c r="M11" s="68"/>
      <c r="N11" s="68"/>
      <c r="O11" s="68"/>
      <c r="P11" s="60"/>
      <c r="Q11" s="60"/>
      <c r="R11" s="60"/>
      <c r="S11" s="60"/>
      <c r="T11" s="60"/>
      <c r="U11" s="60"/>
      <c r="V11" s="60"/>
      <c r="W11" s="60"/>
      <c r="X11" s="60"/>
      <c r="Y11" s="60"/>
    </row>
    <row r="12" spans="1:1022" s="66" customFormat="1" ht="18" x14ac:dyDescent="0.3">
      <c r="A12" s="61">
        <v>1625822</v>
      </c>
      <c r="B12" s="62">
        <v>11</v>
      </c>
      <c r="C12" s="62" t="s">
        <v>2</v>
      </c>
      <c r="D12" s="63">
        <v>190.00093000000001</v>
      </c>
      <c r="E12" s="63">
        <v>5</v>
      </c>
      <c r="F12" s="63"/>
      <c r="G12" s="63"/>
      <c r="H12" s="63">
        <v>13</v>
      </c>
      <c r="I12" s="63"/>
      <c r="J12" s="63">
        <v>27.25</v>
      </c>
      <c r="K12" s="62" t="s">
        <v>62</v>
      </c>
      <c r="L12" s="62" t="s">
        <v>65</v>
      </c>
      <c r="M12" s="62" t="s">
        <v>155</v>
      </c>
      <c r="N12" s="62" t="s">
        <v>158</v>
      </c>
      <c r="O12" s="62"/>
      <c r="P12" s="62" t="s">
        <v>8</v>
      </c>
      <c r="Q12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2" s="62" t="s">
        <v>153</v>
      </c>
      <c r="S12" s="62">
        <f>IF(AND('Cumulative BOM'!$P12="G90 Grade SS50", 'Cumulative BOM'!$C12="18GA"), 50,IF(AND('Cumulative BOM'!$P12="G90 Grade SS50", 'Cumulative BOM'!$C12&lt;&gt;"18GA"), 54.5,
IF(AND('Cumulative BOM'!$P12="316 Stainless Steel 2B", 'Cumulative BOM'!$C12="18GA"), 60,IF(AND('Cumulative BOM'!$P12="316 Stainless Steel 2B", 'Cumulative BOM'!$C12&lt;&gt;"18GA"), 30,
IF('Cumulative BOM'!$P12="316L Stainless Steel #3",60,
IF(AND('Cumulative BOM'!$P12="304-2B Stainless Steel",'Cumulative BOM'!$C12="14GA",'Cumulative BOM'!$J12&lt;=29.75),29.75,IF(AND('Cumulative BOM'!$P12="304-2B Stainless Steel",'Cumulative BOM'!$C12="14GA",'Cumulative BOM'!$J12&gt;29.75),60,
IF('Cumulative BOM'!$J12&lt;=30,30,IF(AND('Cumulative BOM'!$J12&gt;30,'Cumulative BOM'!$J12&lt;=60),60)))))))))</f>
        <v>54.5</v>
      </c>
      <c r="T12" s="62">
        <f>IF('Cumulative BOM'!$P12="G90 Grade SS50",IF('Cumulative BOM'!$D12&lt;=144,144,IF(AND('Cumulative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BOM'!$D12&lt;=240),240,0))))),IF('Cumulative BOM'!$D12&lt;=120,120,IF(AND('Cumulative BOM'!$D12&gt;120,'Cumulative BOM'!$D12&lt;=144),144,IF(AND('Cumulative BOM'!$D12&gt;144,'Cumulative BOM'!$D12&lt;=168),168,IF(AND('Cumulative BOM'!$D12&gt;168,'Cumulative BOM'!$D12&lt;=192),192,IF(AND('Cumulative BOM'!$D12&gt;192,'Cumulative BOM'!$D12&lt;=216),216, IF(AND('Cumulative BOM'!$D12&gt;216,'Cumulative BOM'!$D12&lt;=240),240,0)))))))</f>
        <v>192</v>
      </c>
      <c r="U12" s="62">
        <f>'Cumulative BOM'!$T12*'Cumulative BOM'!$S12</f>
        <v>10464</v>
      </c>
      <c r="V12" s="65">
        <f>'Cumulative BOM'!$J12*'Cumulative BOM'!$D12</f>
        <v>5177.5253425000001</v>
      </c>
      <c r="W12" s="62">
        <f>(QUOTIENT('Cumulative BOM'!$S12, MIN('Cumulative BOM'!$D12,'Cumulative BOM'!$J12)))*(QUOTIENT('Cumulative BOM'!$T12,MAX('Cumulative BOM'!$D12,'Cumulative BOM'!$J12)))</f>
        <v>2</v>
      </c>
      <c r="X12" s="65">
        <f>ROUNDUP('Cumulative BOM'!$B12/'Cumulative BOM'!$W12*2,0)/2</f>
        <v>5.5</v>
      </c>
      <c r="Y12" s="65">
        <f>(VLOOKUP('Cumulative BOM'!$C12,'Sheet Metal Std'!$M$2:$N$16,2))*'Cumulative BOM'!$S12*'Cumulative BOM'!$T12*'Cumulative BOM'!$X12*0.28</f>
        <v>1264.9929600000003</v>
      </c>
    </row>
    <row r="13" spans="1:1022" s="66" customFormat="1" ht="18" x14ac:dyDescent="0.35">
      <c r="A13" s="67"/>
      <c r="B13" s="68"/>
      <c r="C13" s="68"/>
      <c r="D13" s="69"/>
      <c r="E13" s="69"/>
      <c r="F13" s="69"/>
      <c r="G13" s="69"/>
      <c r="H13" s="69"/>
      <c r="I13" s="69"/>
      <c r="J13" s="69"/>
      <c r="K13" s="68"/>
      <c r="L13" s="59" t="s">
        <v>159</v>
      </c>
      <c r="M13" s="68"/>
      <c r="N13" s="68"/>
      <c r="O13" s="68"/>
      <c r="P13" s="60"/>
      <c r="Q13" s="60"/>
      <c r="R13" s="60"/>
      <c r="S13" s="60"/>
      <c r="T13" s="60"/>
      <c r="U13" s="60"/>
      <c r="V13" s="60"/>
      <c r="W13" s="60"/>
      <c r="X13" s="60"/>
      <c r="Y13" s="60"/>
    </row>
    <row r="14" spans="1:1022" s="66" customFormat="1" ht="18" x14ac:dyDescent="0.3">
      <c r="A14" s="61">
        <v>1625822</v>
      </c>
      <c r="B14" s="62">
        <v>11</v>
      </c>
      <c r="C14" s="62" t="s">
        <v>2</v>
      </c>
      <c r="D14" s="63">
        <v>190.00093000000001</v>
      </c>
      <c r="E14" s="63">
        <v>5</v>
      </c>
      <c r="F14" s="63"/>
      <c r="G14" s="63"/>
      <c r="H14" s="63">
        <v>13</v>
      </c>
      <c r="I14" s="63"/>
      <c r="J14" s="63">
        <v>27.25</v>
      </c>
      <c r="K14" s="62" t="s">
        <v>62</v>
      </c>
      <c r="L14" s="62" t="s">
        <v>65</v>
      </c>
      <c r="M14" s="62" t="s">
        <v>155</v>
      </c>
      <c r="N14" s="62" t="s">
        <v>159</v>
      </c>
      <c r="O14" s="62"/>
      <c r="P14" s="62" t="s">
        <v>8</v>
      </c>
      <c r="Q14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4" s="62" t="s">
        <v>153</v>
      </c>
      <c r="S14" s="62">
        <f>IF(AND('Cumulative BOM'!$P14="G90 Grade SS50", 'Cumulative BOM'!$C14="18GA"), 50,IF(AND('Cumulative BOM'!$P14="G90 Grade SS50", 'Cumulative BOM'!$C14&lt;&gt;"18GA"), 54.5,
IF(AND('Cumulative BOM'!$P14="316 Stainless Steel 2B", 'Cumulative BOM'!$C14="18GA"), 60,IF(AND('Cumulative BOM'!$P14="316 Stainless Steel 2B", 'Cumulative BOM'!$C14&lt;&gt;"18GA"), 30,
IF('Cumulative BOM'!$P14="316L Stainless Steel #3",60,
IF(AND('Cumulative BOM'!$P14="304-2B Stainless Steel",'Cumulative BOM'!$C14="14GA",'Cumulative BOM'!$J14&lt;=29.75),29.75,IF(AND('Cumulative BOM'!$P14="304-2B Stainless Steel",'Cumulative BOM'!$C14="14GA",'Cumulative BOM'!$J14&gt;29.75),60,
IF('Cumulative BOM'!$J14&lt;=30,30,IF(AND('Cumulative BOM'!$J14&gt;30,'Cumulative BOM'!$J14&lt;=60),60)))))))))</f>
        <v>54.5</v>
      </c>
      <c r="T14" s="62">
        <f>IF('Cumulative BOM'!$P14="G90 Grade SS50",IF('Cumulative BOM'!$D14&lt;=144,144,IF(AND('Cumulative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BOM'!$D14&lt;=240),240,0))))),IF('Cumulative BOM'!$D14&lt;=120,120,IF(AND('Cumulative BOM'!$D14&gt;120,'Cumulative BOM'!$D14&lt;=144),144,IF(AND('Cumulative BOM'!$D14&gt;144,'Cumulative BOM'!$D14&lt;=168),168,IF(AND('Cumulative BOM'!$D14&gt;168,'Cumulative BOM'!$D14&lt;=192),192,IF(AND('Cumulative BOM'!$D14&gt;192,'Cumulative BOM'!$D14&lt;=216),216, IF(AND('Cumulative BOM'!$D14&gt;216,'Cumulative BOM'!$D14&lt;=240),240,0)))))))</f>
        <v>192</v>
      </c>
      <c r="U14" s="62">
        <f>'Cumulative BOM'!$T14*'Cumulative BOM'!$S14</f>
        <v>10464</v>
      </c>
      <c r="V14" s="65">
        <f>'Cumulative BOM'!$J14*'Cumulative BOM'!$D14</f>
        <v>5177.5253425000001</v>
      </c>
      <c r="W14" s="62">
        <f>(QUOTIENT('Cumulative BOM'!$S14, MIN('Cumulative BOM'!$D14,'Cumulative BOM'!$J14)))*(QUOTIENT('Cumulative BOM'!$T14,MAX('Cumulative BOM'!$D14,'Cumulative BOM'!$J14)))</f>
        <v>2</v>
      </c>
      <c r="X14" s="65">
        <f>ROUNDUP('Cumulative BOM'!$B14/'Cumulative BOM'!$W14*2,0)/2</f>
        <v>5.5</v>
      </c>
      <c r="Y14" s="65">
        <f>(VLOOKUP('Cumulative BOM'!$C14,'Sheet Metal Std'!$M$2:$N$16,2))*'Cumulative BOM'!$S14*'Cumulative BOM'!$T14*'Cumulative BOM'!$X14*0.28</f>
        <v>1264.9929600000003</v>
      </c>
    </row>
    <row r="15" spans="1:1022" s="66" customFormat="1" ht="18" x14ac:dyDescent="0.3">
      <c r="A15" s="61">
        <v>1626304</v>
      </c>
      <c r="B15" s="62">
        <v>1</v>
      </c>
      <c r="C15" s="62" t="s">
        <v>2</v>
      </c>
      <c r="D15" s="63">
        <v>190.00093000000001</v>
      </c>
      <c r="E15" s="63">
        <v>5</v>
      </c>
      <c r="F15" s="63"/>
      <c r="G15" s="63"/>
      <c r="H15" s="63">
        <v>8</v>
      </c>
      <c r="I15" s="63"/>
      <c r="J15" s="63">
        <v>22.25</v>
      </c>
      <c r="K15" s="62" t="s">
        <v>62</v>
      </c>
      <c r="L15" s="62" t="s">
        <v>65</v>
      </c>
      <c r="M15" s="62" t="s">
        <v>155</v>
      </c>
      <c r="N15" s="62" t="s">
        <v>159</v>
      </c>
      <c r="O15" s="62"/>
      <c r="P15" s="62" t="s">
        <v>8</v>
      </c>
      <c r="Q15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5" s="62" t="s">
        <v>153</v>
      </c>
      <c r="S15" s="62">
        <f>IF(AND('Cumulative BOM'!$P15="G90 Grade SS50", 'Cumulative BOM'!$C15="18GA"), 50,IF(AND('Cumulative BOM'!$P15="G90 Grade SS50", 'Cumulative BOM'!$C15&lt;&gt;"18GA"), 54.5,
IF(AND('Cumulative BOM'!$P15="316 Stainless Steel 2B", 'Cumulative BOM'!$C15="18GA"), 60,IF(AND('Cumulative BOM'!$P15="316 Stainless Steel 2B", 'Cumulative BOM'!$C15&lt;&gt;"18GA"), 30,
IF('Cumulative BOM'!$P15="316L Stainless Steel #3",60,
IF(AND('Cumulative BOM'!$P15="304-2B Stainless Steel",'Cumulative BOM'!$C15="14GA",'Cumulative BOM'!$J15&lt;=29.75),29.75,IF(AND('Cumulative BOM'!$P15="304-2B Stainless Steel",'Cumulative BOM'!$C15="14GA",'Cumulative BOM'!$J15&gt;29.75),60,
IF('Cumulative BOM'!$J15&lt;=30,30,IF(AND('Cumulative BOM'!$J15&gt;30,'Cumulative BOM'!$J15&lt;=60),60)))))))))</f>
        <v>54.5</v>
      </c>
      <c r="T15" s="62">
        <f>IF('Cumulative BOM'!$P15="G90 Grade SS50",IF('Cumulative BOM'!$D15&lt;=144,144,IF(AND('Cumulative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BOM'!$D15&lt;=240),240,0))))),IF('Cumulative BOM'!$D15&lt;=120,120,IF(AND('Cumulative BOM'!$D15&gt;120,'Cumulative BOM'!$D15&lt;=144),144,IF(AND('Cumulative BOM'!$D15&gt;144,'Cumulative BOM'!$D15&lt;=168),168,IF(AND('Cumulative BOM'!$D15&gt;168,'Cumulative BOM'!$D15&lt;=192),192,IF(AND('Cumulative BOM'!$D15&gt;192,'Cumulative BOM'!$D15&lt;=216),216, IF(AND('Cumulative BOM'!$D15&gt;216,'Cumulative BOM'!$D15&lt;=240),240,0)))))))</f>
        <v>192</v>
      </c>
      <c r="U15" s="62">
        <f>'Cumulative BOM'!$T15*'Cumulative BOM'!$S15</f>
        <v>10464</v>
      </c>
      <c r="V15" s="65">
        <f>'Cumulative BOM'!$J15*'Cumulative BOM'!$D15</f>
        <v>4227.5206925000002</v>
      </c>
      <c r="W15" s="62">
        <f>(QUOTIENT('Cumulative BOM'!$S15, MIN('Cumulative BOM'!$D15,'Cumulative BOM'!$J15)))*(QUOTIENT('Cumulative BOM'!$T15,MAX('Cumulative BOM'!$D15,'Cumulative BOM'!$J15)))</f>
        <v>2</v>
      </c>
      <c r="X15" s="65">
        <f>ROUNDUP('Cumulative BOM'!$B15/'Cumulative BOM'!$W15*2,0)/2</f>
        <v>0.5</v>
      </c>
      <c r="Y15" s="65">
        <f>(VLOOKUP('Cumulative BOM'!$C15,'Sheet Metal Std'!$M$2:$N$16,2))*'Cumulative BOM'!$S15*'Cumulative BOM'!$T15*'Cumulative BOM'!$X15*0.28</f>
        <v>114.99936000000001</v>
      </c>
    </row>
    <row r="16" spans="1:1022" s="66" customFormat="1" ht="18" x14ac:dyDescent="0.35">
      <c r="A16" s="70"/>
      <c r="B16" s="71"/>
      <c r="C16" s="71"/>
      <c r="D16" s="72"/>
      <c r="E16" s="72"/>
      <c r="F16" s="72"/>
      <c r="G16" s="72"/>
      <c r="H16" s="72"/>
      <c r="I16" s="72"/>
      <c r="J16" s="72"/>
      <c r="K16" s="71"/>
      <c r="L16" s="73" t="s">
        <v>165</v>
      </c>
      <c r="M16" s="71"/>
      <c r="N16" s="71"/>
      <c r="O16" s="71"/>
      <c r="P16" s="60"/>
      <c r="Q16" s="60"/>
      <c r="R16" s="60"/>
      <c r="S16" s="60"/>
      <c r="T16" s="60"/>
      <c r="U16" s="60"/>
      <c r="V16" s="60"/>
      <c r="W16" s="60"/>
      <c r="X16" s="60"/>
      <c r="Y16" s="60"/>
    </row>
    <row r="17" spans="1:25" s="66" customFormat="1" ht="18" x14ac:dyDescent="0.3">
      <c r="A17" s="74">
        <v>1625817</v>
      </c>
      <c r="B17" s="75">
        <v>1</v>
      </c>
      <c r="C17" s="75" t="s">
        <v>2</v>
      </c>
      <c r="D17" s="76">
        <v>182.898</v>
      </c>
      <c r="E17" s="76">
        <v>3</v>
      </c>
      <c r="F17" s="76"/>
      <c r="G17" s="76"/>
      <c r="H17" s="76">
        <v>16</v>
      </c>
      <c r="I17" s="76"/>
      <c r="J17" s="76">
        <v>26</v>
      </c>
      <c r="K17" s="77" t="s">
        <v>64</v>
      </c>
      <c r="L17" s="75" t="s">
        <v>63</v>
      </c>
      <c r="M17" s="75" t="s">
        <v>101</v>
      </c>
      <c r="N17" s="75" t="s">
        <v>165</v>
      </c>
      <c r="O17" s="75"/>
      <c r="P17" s="62" t="s">
        <v>8</v>
      </c>
      <c r="Q17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7" s="62" t="s">
        <v>153</v>
      </c>
      <c r="S17" s="62">
        <f>IF(AND('Cumulative BOM'!$P17="G90 Grade SS50", 'Cumulative BOM'!$C17="18GA"), 50,IF(AND('Cumulative BOM'!$P17="G90 Grade SS50", 'Cumulative BOM'!$C17&lt;&gt;"18GA"), 54.5,
IF(AND('Cumulative BOM'!$P17="316 Stainless Steel 2B", 'Cumulative BOM'!$C17="18GA"), 60,IF(AND('Cumulative BOM'!$P17="316 Stainless Steel 2B", 'Cumulative BOM'!$C17&lt;&gt;"18GA"), 30,
IF('Cumulative BOM'!$P17="316L Stainless Steel #3",60,
IF(AND('Cumulative BOM'!$P17="304-2B Stainless Steel",'Cumulative BOM'!$C17="14GA",'Cumulative BOM'!$J17&lt;=29.75),29.75,IF(AND('Cumulative BOM'!$P17="304-2B Stainless Steel",'Cumulative BOM'!$C17="14GA",'Cumulative BOM'!$J17&gt;29.75),60,
IF('Cumulative BOM'!$J17&lt;=30,30,IF(AND('Cumulative BOM'!$J17&gt;30,'Cumulative BOM'!$J17&lt;=60),60)))))))))</f>
        <v>54.5</v>
      </c>
      <c r="T17" s="62">
        <f>IF('Cumulative BOM'!$P17="G90 Grade SS50",IF('Cumulative BOM'!$D17&lt;=144,144,IF(AND('Cumulative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BOM'!$D17&lt;=240),240,0))))),IF('Cumulative BOM'!$D17&lt;=120,120,IF(AND('Cumulative BOM'!$D17&gt;120,'Cumulative BOM'!$D17&lt;=144),144,IF(AND('Cumulative BOM'!$D17&gt;144,'Cumulative BOM'!$D17&lt;=168),168,IF(AND('Cumulative BOM'!$D17&gt;168,'Cumulative BOM'!$D17&lt;=192),192,IF(AND('Cumulative BOM'!$D17&gt;192,'Cumulative BOM'!$D17&lt;=216),216, IF(AND('Cumulative BOM'!$D17&gt;216,'Cumulative BOM'!$D17&lt;=240),240,0)))))))</f>
        <v>192</v>
      </c>
      <c r="U17" s="62">
        <f>'Cumulative BOM'!$T17*'Cumulative BOM'!$S17</f>
        <v>10464</v>
      </c>
      <c r="V17" s="65">
        <f>'Cumulative BOM'!$J17*'Cumulative BOM'!$D17</f>
        <v>4755.348</v>
      </c>
      <c r="W17" s="62">
        <f>(QUOTIENT('Cumulative BOM'!$S17, MIN('Cumulative BOM'!$D17,'Cumulative BOM'!$J17)))*(QUOTIENT('Cumulative BOM'!$T17,MAX('Cumulative BOM'!$D17,'Cumulative BOM'!$J17)))</f>
        <v>2</v>
      </c>
      <c r="X17" s="65">
        <f>ROUNDUP('Cumulative BOM'!$B17/'Cumulative BOM'!$W17*2,0)/2</f>
        <v>0.5</v>
      </c>
      <c r="Y17" s="65">
        <f>(VLOOKUP('Cumulative BOM'!$C17,'Sheet Metal Std'!$M$2:$N$16,2))*'Cumulative BOM'!$S17*'Cumulative BOM'!$T17*'Cumulative BOM'!$X17*0.28</f>
        <v>114.99936000000001</v>
      </c>
    </row>
    <row r="18" spans="1:25" s="66" customFormat="1" ht="18" x14ac:dyDescent="0.3">
      <c r="A18" s="74">
        <v>1625811</v>
      </c>
      <c r="B18" s="75">
        <v>8</v>
      </c>
      <c r="C18" s="75" t="s">
        <v>2</v>
      </c>
      <c r="D18" s="76">
        <v>182.898</v>
      </c>
      <c r="E18" s="76">
        <v>3</v>
      </c>
      <c r="F18" s="76"/>
      <c r="G18" s="76"/>
      <c r="H18" s="76">
        <v>16</v>
      </c>
      <c r="I18" s="76"/>
      <c r="J18" s="76">
        <v>26.5</v>
      </c>
      <c r="K18" s="75" t="s">
        <v>62</v>
      </c>
      <c r="L18" s="75" t="s">
        <v>63</v>
      </c>
      <c r="M18" s="75" t="s">
        <v>102</v>
      </c>
      <c r="N18" s="75" t="s">
        <v>165</v>
      </c>
      <c r="O18" s="75"/>
      <c r="P18" s="62" t="s">
        <v>8</v>
      </c>
      <c r="Q18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" s="62" t="s">
        <v>153</v>
      </c>
      <c r="S18" s="62">
        <f>IF(AND('Cumulative BOM'!$P18="G90 Grade SS50", 'Cumulative BOM'!$C18="18GA"), 50,IF(AND('Cumulative BOM'!$P18="G90 Grade SS50", 'Cumulative BOM'!$C18&lt;&gt;"18GA"), 54.5,
IF(AND('Cumulative BOM'!$P18="316 Stainless Steel 2B", 'Cumulative BOM'!$C18="18GA"), 60,IF(AND('Cumulative BOM'!$P18="316 Stainless Steel 2B", 'Cumulative BOM'!$C18&lt;&gt;"18GA"), 30,
IF('Cumulative BOM'!$P18="316L Stainless Steel #3",60,
IF(AND('Cumulative BOM'!$P18="304-2B Stainless Steel",'Cumulative BOM'!$C18="14GA",'Cumulative BOM'!$J18&lt;=29.75),29.75,IF(AND('Cumulative BOM'!$P18="304-2B Stainless Steel",'Cumulative BOM'!$C18="14GA",'Cumulative BOM'!$J18&gt;29.75),60,
IF('Cumulative BOM'!$J18&lt;=30,30,IF(AND('Cumulative BOM'!$J18&gt;30,'Cumulative BOM'!$J18&lt;=60),60)))))))))</f>
        <v>54.5</v>
      </c>
      <c r="T18" s="62">
        <f>IF('Cumulative BOM'!$P18="G90 Grade SS50",IF('Cumulative BOM'!$D18&lt;=144,144,IF(AND('Cumulative BOM'!$D18&gt;144,'Cumulative BOM'!$D18&lt;=168),168,IF(AND('Cumulative BOM'!$D18&gt;168,'Cumulative BOM'!$D18&lt;=192),192,IF(AND('Cumulative BOM'!$D18&gt;192,'Cumulative BOM'!$D18&lt;=216),216, IF(AND('Cumulative BOM'!$D18&gt;216,'Cumulative BOM'!$D18&lt;=240),240,0))))),IF('Cumulative BOM'!$D18&lt;=120,120,IF(AND('Cumulative BOM'!$D18&gt;120,'Cumulative BOM'!$D18&lt;=144),144,IF(AND('Cumulative BOM'!$D18&gt;144,'Cumulative BOM'!$D18&lt;=168),168,IF(AND('Cumulative BOM'!$D18&gt;168,'Cumulative BOM'!$D18&lt;=192),192,IF(AND('Cumulative BOM'!$D18&gt;192,'Cumulative BOM'!$D18&lt;=216),216, IF(AND('Cumulative BOM'!$D18&gt;216,'Cumulative BOM'!$D18&lt;=240),240,0)))))))</f>
        <v>192</v>
      </c>
      <c r="U18" s="62">
        <f>'Cumulative BOM'!$T18*'Cumulative BOM'!$S18</f>
        <v>10464</v>
      </c>
      <c r="V18" s="65">
        <f>'Cumulative BOM'!$J18*'Cumulative BOM'!$D18</f>
        <v>4846.7969999999996</v>
      </c>
      <c r="W18" s="62">
        <f>(QUOTIENT('Cumulative BOM'!$S18, MIN('Cumulative BOM'!$D18,'Cumulative BOM'!$J18)))*(QUOTIENT('Cumulative BOM'!$T18,MAX('Cumulative BOM'!$D18,'Cumulative BOM'!$J18)))</f>
        <v>2</v>
      </c>
      <c r="X18" s="65">
        <f>ROUNDUP('Cumulative BOM'!$B18/'Cumulative BOM'!$W18*2,0)/2</f>
        <v>4</v>
      </c>
      <c r="Y18" s="65">
        <f>(VLOOKUP('Cumulative BOM'!$C18,'Sheet Metal Std'!$M$2:$N$16,2))*'Cumulative BOM'!$S18*'Cumulative BOM'!$T18*'Cumulative BOM'!$X18*0.28</f>
        <v>919.99488000000008</v>
      </c>
    </row>
    <row r="19" spans="1:25" s="66" customFormat="1" ht="18" x14ac:dyDescent="0.35">
      <c r="A19" s="70"/>
      <c r="B19" s="71"/>
      <c r="C19" s="71"/>
      <c r="D19" s="72"/>
      <c r="E19" s="72"/>
      <c r="F19" s="72"/>
      <c r="G19" s="72"/>
      <c r="H19" s="72"/>
      <c r="I19" s="72"/>
      <c r="J19" s="72"/>
      <c r="K19" s="71"/>
      <c r="L19" s="73" t="s">
        <v>166</v>
      </c>
      <c r="M19" s="71"/>
      <c r="N19" s="71"/>
      <c r="O19" s="71"/>
      <c r="P19" s="60"/>
      <c r="Q19" s="60"/>
      <c r="R19" s="60"/>
      <c r="S19" s="60"/>
      <c r="T19" s="60"/>
      <c r="U19" s="60"/>
      <c r="V19" s="60"/>
      <c r="W19" s="60"/>
      <c r="X19" s="60"/>
      <c r="Y19" s="60"/>
    </row>
    <row r="20" spans="1:25" s="66" customFormat="1" ht="18" x14ac:dyDescent="0.3">
      <c r="A20" s="74">
        <v>1625811</v>
      </c>
      <c r="B20" s="75">
        <v>9</v>
      </c>
      <c r="C20" s="75" t="s">
        <v>2</v>
      </c>
      <c r="D20" s="76">
        <v>182.898</v>
      </c>
      <c r="E20" s="76">
        <v>3</v>
      </c>
      <c r="F20" s="76"/>
      <c r="G20" s="76"/>
      <c r="H20" s="76">
        <v>16</v>
      </c>
      <c r="I20" s="76"/>
      <c r="J20" s="76">
        <v>26.5</v>
      </c>
      <c r="K20" s="75" t="s">
        <v>62</v>
      </c>
      <c r="L20" s="75" t="s">
        <v>63</v>
      </c>
      <c r="M20" s="75" t="s">
        <v>102</v>
      </c>
      <c r="N20" s="75" t="s">
        <v>166</v>
      </c>
      <c r="O20" s="75"/>
      <c r="P20" s="62" t="s">
        <v>8</v>
      </c>
      <c r="Q20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0" s="62" t="s">
        <v>153</v>
      </c>
      <c r="S20" s="62">
        <f>IF(AND('Cumulative BOM'!$P20="G90 Grade SS50", 'Cumulative BOM'!$C20="18GA"), 50,IF(AND('Cumulative BOM'!$P20="G90 Grade SS50", 'Cumulative BOM'!$C20&lt;&gt;"18GA"), 54.5,
IF(AND('Cumulative BOM'!$P20="316 Stainless Steel 2B", 'Cumulative BOM'!$C20="18GA"), 60,IF(AND('Cumulative BOM'!$P20="316 Stainless Steel 2B", 'Cumulative BOM'!$C20&lt;&gt;"18GA"), 30,
IF('Cumulative BOM'!$P20="316L Stainless Steel #3",60,
IF(AND('Cumulative BOM'!$P20="304-2B Stainless Steel",'Cumulative BOM'!$C20="14GA",'Cumulative BOM'!$J20&lt;=29.75),29.75,IF(AND('Cumulative BOM'!$P20="304-2B Stainless Steel",'Cumulative BOM'!$C20="14GA",'Cumulative BOM'!$J20&gt;29.75),60,
IF('Cumulative BOM'!$J20&lt;=30,30,IF(AND('Cumulative BOM'!$J20&gt;30,'Cumulative BOM'!$J20&lt;=60),60)))))))))</f>
        <v>54.5</v>
      </c>
      <c r="T20" s="62">
        <f>IF('Cumulative BOM'!$P20="G90 Grade SS50",IF('Cumulative BOM'!$D20&lt;=144,144,IF(AND('Cumulative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BOM'!$D20&lt;=240),240,0))))),IF('Cumulative BOM'!$D20&lt;=120,120,IF(AND('Cumulative BOM'!$D20&gt;120,'Cumulative BOM'!$D20&lt;=144),144,IF(AND('Cumulative BOM'!$D20&gt;144,'Cumulative BOM'!$D20&lt;=168),168,IF(AND('Cumulative BOM'!$D20&gt;168,'Cumulative BOM'!$D20&lt;=192),192,IF(AND('Cumulative BOM'!$D20&gt;192,'Cumulative BOM'!$D20&lt;=216),216, IF(AND('Cumulative BOM'!$D20&gt;216,'Cumulative BOM'!$D20&lt;=240),240,0)))))))</f>
        <v>192</v>
      </c>
      <c r="U20" s="62">
        <f>'Cumulative BOM'!$T20*'Cumulative BOM'!$S20</f>
        <v>10464</v>
      </c>
      <c r="V20" s="65">
        <f>'Cumulative BOM'!$J20*'Cumulative BOM'!$D20</f>
        <v>4846.7969999999996</v>
      </c>
      <c r="W20" s="62">
        <f>(QUOTIENT('Cumulative BOM'!$S20, MIN('Cumulative BOM'!$D20,'Cumulative BOM'!$J20)))*(QUOTIENT('Cumulative BOM'!$T20,MAX('Cumulative BOM'!$D20,'Cumulative BOM'!$J20)))</f>
        <v>2</v>
      </c>
      <c r="X20" s="65">
        <f>ROUNDUP('Cumulative BOM'!$B20/'Cumulative BOM'!$W20*2,0)/2</f>
        <v>4.5</v>
      </c>
      <c r="Y20" s="65">
        <f>(VLOOKUP('Cumulative BOM'!$C20,'Sheet Metal Std'!$M$2:$N$16,2))*'Cumulative BOM'!$S20*'Cumulative BOM'!$T20*'Cumulative BOM'!$X20*0.28</f>
        <v>1034.99424</v>
      </c>
    </row>
    <row r="21" spans="1:25" s="66" customFormat="1" ht="18" x14ac:dyDescent="0.35">
      <c r="A21" s="70"/>
      <c r="B21" s="71"/>
      <c r="C21" s="71"/>
      <c r="D21" s="72"/>
      <c r="E21" s="72"/>
      <c r="F21" s="72"/>
      <c r="G21" s="72"/>
      <c r="H21" s="72"/>
      <c r="I21" s="72"/>
      <c r="J21" s="72"/>
      <c r="K21" s="71"/>
      <c r="L21" s="73" t="s">
        <v>167</v>
      </c>
      <c r="M21" s="71"/>
      <c r="N21" s="71"/>
      <c r="O21" s="71"/>
      <c r="P21" s="60"/>
      <c r="Q21" s="60"/>
      <c r="R21" s="60"/>
      <c r="S21" s="60"/>
      <c r="T21" s="60"/>
      <c r="U21" s="60"/>
      <c r="V21" s="60"/>
      <c r="W21" s="60"/>
      <c r="X21" s="60"/>
      <c r="Y21" s="60"/>
    </row>
    <row r="22" spans="1:25" s="66" customFormat="1" ht="18" x14ac:dyDescent="0.3">
      <c r="A22" s="74">
        <v>1625811</v>
      </c>
      <c r="B22" s="75">
        <v>6</v>
      </c>
      <c r="C22" s="75" t="s">
        <v>2</v>
      </c>
      <c r="D22" s="76">
        <v>182.898</v>
      </c>
      <c r="E22" s="76">
        <v>3</v>
      </c>
      <c r="F22" s="76"/>
      <c r="G22" s="76"/>
      <c r="H22" s="76">
        <v>16</v>
      </c>
      <c r="I22" s="76"/>
      <c r="J22" s="76">
        <v>26.5</v>
      </c>
      <c r="K22" s="75" t="s">
        <v>62</v>
      </c>
      <c r="L22" s="75" t="s">
        <v>63</v>
      </c>
      <c r="M22" s="75" t="s">
        <v>102</v>
      </c>
      <c r="N22" s="75" t="s">
        <v>167</v>
      </c>
      <c r="O22" s="75"/>
      <c r="P22" s="62" t="s">
        <v>8</v>
      </c>
      <c r="Q22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2" s="62" t="s">
        <v>153</v>
      </c>
      <c r="S22" s="62">
        <f>IF(AND('Cumulative BOM'!$P22="G90 Grade SS50", 'Cumulative BOM'!$C22="18GA"), 50,IF(AND('Cumulative BOM'!$P22="G90 Grade SS50", 'Cumulative BOM'!$C22&lt;&gt;"18GA"), 54.5,
IF(AND('Cumulative BOM'!$P22="316 Stainless Steel 2B", 'Cumulative BOM'!$C22="18GA"), 60,IF(AND('Cumulative BOM'!$P22="316 Stainless Steel 2B", 'Cumulative BOM'!$C22&lt;&gt;"18GA"), 30,
IF('Cumulative BOM'!$P22="316L Stainless Steel #3",60,
IF(AND('Cumulative BOM'!$P22="304-2B Stainless Steel",'Cumulative BOM'!$C22="14GA",'Cumulative BOM'!$J22&lt;=29.75),29.75,IF(AND('Cumulative BOM'!$P22="304-2B Stainless Steel",'Cumulative BOM'!$C22="14GA",'Cumulative BOM'!$J22&gt;29.75),60,
IF('Cumulative BOM'!$J22&lt;=30,30,IF(AND('Cumulative BOM'!$J22&gt;30,'Cumulative BOM'!$J22&lt;=60),60)))))))))</f>
        <v>54.5</v>
      </c>
      <c r="T22" s="62">
        <f>IF('Cumulative BOM'!$P22="G90 Grade SS50",IF('Cumulative BOM'!$D22&lt;=144,144,IF(AND('Cumulative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BOM'!$D22&lt;=240),240,0))))),IF('Cumulative BOM'!$D22&lt;=120,120,IF(AND('Cumulative BOM'!$D22&gt;120,'Cumulative BOM'!$D22&lt;=144),144,IF(AND('Cumulative BOM'!$D22&gt;144,'Cumulative BOM'!$D22&lt;=168),168,IF(AND('Cumulative BOM'!$D22&gt;168,'Cumulative BOM'!$D22&lt;=192),192,IF(AND('Cumulative BOM'!$D22&gt;192,'Cumulative BOM'!$D22&lt;=216),216, IF(AND('Cumulative BOM'!$D22&gt;216,'Cumulative BOM'!$D22&lt;=240),240,0)))))))</f>
        <v>192</v>
      </c>
      <c r="U22" s="62">
        <f>'Cumulative BOM'!$T22*'Cumulative BOM'!$S22</f>
        <v>10464</v>
      </c>
      <c r="V22" s="65">
        <f>'Cumulative BOM'!$J22*'Cumulative BOM'!$D22</f>
        <v>4846.7969999999996</v>
      </c>
      <c r="W22" s="62">
        <f>(QUOTIENT('Cumulative BOM'!$S22, MIN('Cumulative BOM'!$D22,'Cumulative BOM'!$J22)))*(QUOTIENT('Cumulative BOM'!$T22,MAX('Cumulative BOM'!$D22,'Cumulative BOM'!$J22)))</f>
        <v>2</v>
      </c>
      <c r="X22" s="65">
        <f>ROUNDUP('Cumulative BOM'!$B22/'Cumulative BOM'!$W22*2,0)/2</f>
        <v>3</v>
      </c>
      <c r="Y22" s="65">
        <f>(VLOOKUP('Cumulative BOM'!$C22,'Sheet Metal Std'!$M$2:$N$16,2))*'Cumulative BOM'!$S22*'Cumulative BOM'!$T22*'Cumulative BOM'!$X22*0.28</f>
        <v>689.99616000000003</v>
      </c>
    </row>
    <row r="23" spans="1:25" s="66" customFormat="1" ht="18" x14ac:dyDescent="0.35">
      <c r="A23" s="70"/>
      <c r="B23" s="71"/>
      <c r="C23" s="71"/>
      <c r="D23" s="72"/>
      <c r="E23" s="72"/>
      <c r="F23" s="72"/>
      <c r="G23" s="72"/>
      <c r="H23" s="72"/>
      <c r="I23" s="72"/>
      <c r="J23" s="72"/>
      <c r="K23" s="71"/>
      <c r="L23" s="73" t="s">
        <v>168</v>
      </c>
      <c r="M23" s="71"/>
      <c r="N23" s="71"/>
      <c r="O23" s="71"/>
      <c r="P23" s="60"/>
      <c r="Q23" s="60"/>
      <c r="R23" s="60"/>
      <c r="S23" s="60"/>
      <c r="T23" s="60"/>
      <c r="U23" s="60"/>
      <c r="V23" s="60"/>
      <c r="W23" s="60"/>
      <c r="X23" s="60"/>
      <c r="Y23" s="60"/>
    </row>
    <row r="24" spans="1:25" s="66" customFormat="1" ht="18" x14ac:dyDescent="0.3">
      <c r="A24" s="74">
        <v>1645829</v>
      </c>
      <c r="B24" s="75">
        <v>1</v>
      </c>
      <c r="C24" s="75" t="s">
        <v>2</v>
      </c>
      <c r="D24" s="76">
        <v>182.898</v>
      </c>
      <c r="E24" s="76">
        <v>3</v>
      </c>
      <c r="F24" s="76"/>
      <c r="G24" s="76"/>
      <c r="H24" s="76">
        <v>16</v>
      </c>
      <c r="I24" s="76"/>
      <c r="J24" s="76">
        <v>26</v>
      </c>
      <c r="K24" s="77" t="s">
        <v>64</v>
      </c>
      <c r="L24" s="75" t="s">
        <v>63</v>
      </c>
      <c r="M24" s="75" t="s">
        <v>102</v>
      </c>
      <c r="N24" s="75" t="s">
        <v>168</v>
      </c>
      <c r="O24" s="75"/>
      <c r="P24" s="62" t="s">
        <v>8</v>
      </c>
      <c r="Q24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4" s="62" t="s">
        <v>153</v>
      </c>
      <c r="S24" s="62">
        <f>IF(AND('Cumulative BOM'!$P24="G90 Grade SS50", 'Cumulative BOM'!$C24="18GA"), 50,IF(AND('Cumulative BOM'!$P24="G90 Grade SS50", 'Cumulative BOM'!$C24&lt;&gt;"18GA"), 54.5,
IF(AND('Cumulative BOM'!$P24="316 Stainless Steel 2B", 'Cumulative BOM'!$C24="18GA"), 60,IF(AND('Cumulative BOM'!$P24="316 Stainless Steel 2B", 'Cumulative BOM'!$C24&lt;&gt;"18GA"), 30,
IF('Cumulative BOM'!$P24="316L Stainless Steel #3",60,
IF(AND('Cumulative BOM'!$P24="304-2B Stainless Steel",'Cumulative BOM'!$C24="14GA",'Cumulative BOM'!$J24&lt;=29.75),29.75,IF(AND('Cumulative BOM'!$P24="304-2B Stainless Steel",'Cumulative BOM'!$C24="14GA",'Cumulative BOM'!$J24&gt;29.75),60,
IF('Cumulative BOM'!$J24&lt;=30,30,IF(AND('Cumulative BOM'!$J24&gt;30,'Cumulative BOM'!$J24&lt;=60),60)))))))))</f>
        <v>54.5</v>
      </c>
      <c r="T24" s="62">
        <f>IF('Cumulative BOM'!$P24="G90 Grade SS50",IF('Cumulative BOM'!$D24&lt;=144,144,IF(AND('Cumulative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BOM'!$D24&lt;=240),240,0))))),IF('Cumulative BOM'!$D24&lt;=120,120,IF(AND('Cumulative BOM'!$D24&gt;120,'Cumulative BOM'!$D24&lt;=144),144,IF(AND('Cumulative BOM'!$D24&gt;144,'Cumulative BOM'!$D24&lt;=168),168,IF(AND('Cumulative BOM'!$D24&gt;168,'Cumulative BOM'!$D24&lt;=192),192,IF(AND('Cumulative BOM'!$D24&gt;192,'Cumulative BOM'!$D24&lt;=216),216, IF(AND('Cumulative BOM'!$D24&gt;216,'Cumulative BOM'!$D24&lt;=240),240,0)))))))</f>
        <v>192</v>
      </c>
      <c r="U24" s="62">
        <f>'Cumulative BOM'!$T24*'Cumulative BOM'!$S24</f>
        <v>10464</v>
      </c>
      <c r="V24" s="65">
        <f>'Cumulative BOM'!$J24*'Cumulative BOM'!$D24</f>
        <v>4755.348</v>
      </c>
      <c r="W24" s="62">
        <f>(QUOTIENT('Cumulative BOM'!$S24, MIN('Cumulative BOM'!$D24,'Cumulative BOM'!$J24)))*(QUOTIENT('Cumulative BOM'!$T24,MAX('Cumulative BOM'!$D24,'Cumulative BOM'!$J24)))</f>
        <v>2</v>
      </c>
      <c r="X24" s="65">
        <f>ROUNDUP('Cumulative BOM'!$B24/'Cumulative BOM'!$W24*2,0)/2</f>
        <v>0.5</v>
      </c>
      <c r="Y24" s="65">
        <f>(VLOOKUP('Cumulative BOM'!$C24,'Sheet Metal Std'!$M$2:$N$16,2))*'Cumulative BOM'!$S24*'Cumulative BOM'!$T24*'Cumulative BOM'!$X24*0.28</f>
        <v>114.99936000000001</v>
      </c>
    </row>
    <row r="25" spans="1:25" s="66" customFormat="1" ht="18" x14ac:dyDescent="0.3">
      <c r="A25" s="74">
        <v>1625811</v>
      </c>
      <c r="B25" s="75">
        <v>8</v>
      </c>
      <c r="C25" s="75" t="s">
        <v>2</v>
      </c>
      <c r="D25" s="76">
        <v>182.898</v>
      </c>
      <c r="E25" s="76">
        <v>3</v>
      </c>
      <c r="F25" s="76"/>
      <c r="G25" s="76"/>
      <c r="H25" s="76">
        <v>16</v>
      </c>
      <c r="I25" s="76"/>
      <c r="J25" s="76">
        <v>26.5</v>
      </c>
      <c r="K25" s="75" t="s">
        <v>62</v>
      </c>
      <c r="L25" s="75" t="s">
        <v>63</v>
      </c>
      <c r="M25" s="75" t="s">
        <v>102</v>
      </c>
      <c r="N25" s="75" t="s">
        <v>168</v>
      </c>
      <c r="O25" s="75"/>
      <c r="P25" s="62" t="s">
        <v>8</v>
      </c>
      <c r="Q25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5" s="62" t="s">
        <v>153</v>
      </c>
      <c r="S25" s="62">
        <f>IF(AND('Cumulative BOM'!$P25="G90 Grade SS50", 'Cumulative BOM'!$C25="18GA"), 50,IF(AND('Cumulative BOM'!$P25="G90 Grade SS50", 'Cumulative BOM'!$C25&lt;&gt;"18GA"), 54.5,
IF(AND('Cumulative BOM'!$P25="316 Stainless Steel 2B", 'Cumulative BOM'!$C25="18GA"), 60,IF(AND('Cumulative BOM'!$P25="316 Stainless Steel 2B", 'Cumulative BOM'!$C25&lt;&gt;"18GA"), 30,
IF('Cumulative BOM'!$P25="316L Stainless Steel #3",60,
IF(AND('Cumulative BOM'!$P25="304-2B Stainless Steel",'Cumulative BOM'!$C25="14GA",'Cumulative BOM'!$J25&lt;=29.75),29.75,IF(AND('Cumulative BOM'!$P25="304-2B Stainless Steel",'Cumulative BOM'!$C25="14GA",'Cumulative BOM'!$J25&gt;29.75),60,
IF('Cumulative BOM'!$J25&lt;=30,30,IF(AND('Cumulative BOM'!$J25&gt;30,'Cumulative BOM'!$J25&lt;=60),60)))))))))</f>
        <v>54.5</v>
      </c>
      <c r="T25" s="62">
        <f>IF('Cumulative BOM'!$P25="G90 Grade SS50",IF('Cumulative BOM'!$D25&lt;=144,144,IF(AND('Cumulative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BOM'!$D25&lt;=240),240,0))))),IF('Cumulative BOM'!$D25&lt;=120,120,IF(AND('Cumulative BOM'!$D25&gt;120,'Cumulative BOM'!$D25&lt;=144),144,IF(AND('Cumulative BOM'!$D25&gt;144,'Cumulative BOM'!$D25&lt;=168),168,IF(AND('Cumulative BOM'!$D25&gt;168,'Cumulative BOM'!$D25&lt;=192),192,IF(AND('Cumulative BOM'!$D25&gt;192,'Cumulative BOM'!$D25&lt;=216),216, IF(AND('Cumulative BOM'!$D25&gt;216,'Cumulative BOM'!$D25&lt;=240),240,0)))))))</f>
        <v>192</v>
      </c>
      <c r="U25" s="62">
        <f>'Cumulative BOM'!$T25*'Cumulative BOM'!$S25</f>
        <v>10464</v>
      </c>
      <c r="V25" s="65">
        <f>'Cumulative BOM'!$J25*'Cumulative BOM'!$D25</f>
        <v>4846.7969999999996</v>
      </c>
      <c r="W25" s="62">
        <f>(QUOTIENT('Cumulative BOM'!$S25, MIN('Cumulative BOM'!$D25,'Cumulative BOM'!$J25)))*(QUOTIENT('Cumulative BOM'!$T25,MAX('Cumulative BOM'!$D25,'Cumulative BOM'!$J25)))</f>
        <v>2</v>
      </c>
      <c r="X25" s="65">
        <f>ROUNDUP('Cumulative BOM'!$B25/'Cumulative BOM'!$W25*2,0)/2</f>
        <v>4</v>
      </c>
      <c r="Y25" s="65">
        <f>(VLOOKUP('Cumulative BOM'!$C25,'Sheet Metal Std'!$M$2:$N$16,2))*'Cumulative BOM'!$S25*'Cumulative BOM'!$T25*'Cumulative BOM'!$X25*0.28</f>
        <v>919.99488000000008</v>
      </c>
    </row>
    <row r="26" spans="1:25" s="66" customFormat="1" ht="18" x14ac:dyDescent="0.35">
      <c r="A26" s="70"/>
      <c r="B26" s="71"/>
      <c r="C26" s="71"/>
      <c r="D26" s="72"/>
      <c r="E26" s="72"/>
      <c r="F26" s="72"/>
      <c r="G26" s="72"/>
      <c r="H26" s="72"/>
      <c r="I26" s="72"/>
      <c r="J26" s="72"/>
      <c r="K26" s="71"/>
      <c r="L26" s="73" t="s">
        <v>169</v>
      </c>
      <c r="M26" s="71"/>
      <c r="N26" s="71"/>
      <c r="O26" s="71"/>
      <c r="P26" s="60"/>
      <c r="Q26" s="60"/>
      <c r="R26" s="60"/>
      <c r="S26" s="60"/>
      <c r="T26" s="60"/>
      <c r="U26" s="60"/>
      <c r="V26" s="60"/>
      <c r="W26" s="60"/>
      <c r="X26" s="60"/>
      <c r="Y26" s="60"/>
    </row>
    <row r="27" spans="1:25" s="66" customFormat="1" ht="18" x14ac:dyDescent="0.3">
      <c r="A27" s="74">
        <v>1625811</v>
      </c>
      <c r="B27" s="75">
        <v>5</v>
      </c>
      <c r="C27" s="75" t="s">
        <v>2</v>
      </c>
      <c r="D27" s="76">
        <v>182.898</v>
      </c>
      <c r="E27" s="76">
        <v>3</v>
      </c>
      <c r="F27" s="76"/>
      <c r="G27" s="76"/>
      <c r="H27" s="76">
        <v>16</v>
      </c>
      <c r="I27" s="76"/>
      <c r="J27" s="76">
        <v>26.5</v>
      </c>
      <c r="K27" s="75" t="s">
        <v>62</v>
      </c>
      <c r="L27" s="75" t="s">
        <v>63</v>
      </c>
      <c r="M27" s="75" t="s">
        <v>102</v>
      </c>
      <c r="N27" s="75" t="s">
        <v>169</v>
      </c>
      <c r="O27" s="75"/>
      <c r="P27" s="62" t="s">
        <v>8</v>
      </c>
      <c r="Q27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7" s="62" t="s">
        <v>153</v>
      </c>
      <c r="S27" s="62">
        <f>IF(AND('Cumulative BOM'!$P27="G90 Grade SS50", 'Cumulative BOM'!$C27="18GA"), 50,IF(AND('Cumulative BOM'!$P27="G90 Grade SS50", 'Cumulative BOM'!$C27&lt;&gt;"18GA"), 54.5,
IF(AND('Cumulative BOM'!$P27="316 Stainless Steel 2B", 'Cumulative BOM'!$C27="18GA"), 60,IF(AND('Cumulative BOM'!$P27="316 Stainless Steel 2B", 'Cumulative BOM'!$C27&lt;&gt;"18GA"), 30,
IF('Cumulative BOM'!$P27="316L Stainless Steel #3",60,
IF(AND('Cumulative BOM'!$P27="304-2B Stainless Steel",'Cumulative BOM'!$C27="14GA",'Cumulative BOM'!$J27&lt;=29.75),29.75,IF(AND('Cumulative BOM'!$P27="304-2B Stainless Steel",'Cumulative BOM'!$C27="14GA",'Cumulative BOM'!$J27&gt;29.75),60,
IF('Cumulative BOM'!$J27&lt;=30,30,IF(AND('Cumulative BOM'!$J27&gt;30,'Cumulative BOM'!$J27&lt;=60),60)))))))))</f>
        <v>54.5</v>
      </c>
      <c r="T27" s="62">
        <f>IF('Cumulative BOM'!$P27="G90 Grade SS50",IF('Cumulative BOM'!$D27&lt;=144,144,IF(AND('Cumulative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BOM'!$D27&lt;=240),240,0))))),IF('Cumulative BOM'!$D27&lt;=120,120,IF(AND('Cumulative BOM'!$D27&gt;120,'Cumulative BOM'!$D27&lt;=144),144,IF(AND('Cumulative BOM'!$D27&gt;144,'Cumulative BOM'!$D27&lt;=168),168,IF(AND('Cumulative BOM'!$D27&gt;168,'Cumulative BOM'!$D27&lt;=192),192,IF(AND('Cumulative BOM'!$D27&gt;192,'Cumulative BOM'!$D27&lt;=216),216, IF(AND('Cumulative BOM'!$D27&gt;216,'Cumulative BOM'!$D27&lt;=240),240,0)))))))</f>
        <v>192</v>
      </c>
      <c r="U27" s="62">
        <f>'Cumulative BOM'!$T27*'Cumulative BOM'!$S27</f>
        <v>10464</v>
      </c>
      <c r="V27" s="65">
        <f>'Cumulative BOM'!$J27*'Cumulative BOM'!$D27</f>
        <v>4846.7969999999996</v>
      </c>
      <c r="W27" s="62">
        <f>(QUOTIENT('Cumulative BOM'!$S27, MIN('Cumulative BOM'!$D27,'Cumulative BOM'!$J27)))*(QUOTIENT('Cumulative BOM'!$T27,MAX('Cumulative BOM'!$D27,'Cumulative BOM'!$J27)))</f>
        <v>2</v>
      </c>
      <c r="X27" s="65">
        <f>ROUNDUP('Cumulative BOM'!$B27/'Cumulative BOM'!$W27*2,0)/2</f>
        <v>2.5</v>
      </c>
      <c r="Y27" s="65">
        <f>(VLOOKUP('Cumulative BOM'!$C27,'Sheet Metal Std'!$M$2:$N$16,2))*'Cumulative BOM'!$S27*'Cumulative BOM'!$T27*'Cumulative BOM'!$X27*0.28</f>
        <v>574.99680000000001</v>
      </c>
    </row>
    <row r="28" spans="1:25" s="66" customFormat="1" ht="18" x14ac:dyDescent="0.35">
      <c r="A28" s="70"/>
      <c r="B28" s="71"/>
      <c r="C28" s="71"/>
      <c r="D28" s="72"/>
      <c r="E28" s="72"/>
      <c r="F28" s="72"/>
      <c r="G28" s="72"/>
      <c r="H28" s="72"/>
      <c r="I28" s="72"/>
      <c r="J28" s="72"/>
      <c r="K28" s="71"/>
      <c r="L28" s="73" t="s">
        <v>170</v>
      </c>
      <c r="M28" s="71"/>
      <c r="N28" s="71"/>
      <c r="O28" s="71"/>
      <c r="P28" s="60"/>
      <c r="Q28" s="60"/>
      <c r="R28" s="60"/>
      <c r="S28" s="60"/>
      <c r="T28" s="60"/>
      <c r="U28" s="60"/>
      <c r="V28" s="60"/>
      <c r="W28" s="60"/>
      <c r="X28" s="60"/>
      <c r="Y28" s="60"/>
    </row>
    <row r="29" spans="1:25" s="66" customFormat="1" ht="18" x14ac:dyDescent="0.3">
      <c r="A29" s="74">
        <v>1625811</v>
      </c>
      <c r="B29" s="75">
        <v>5</v>
      </c>
      <c r="C29" s="75" t="s">
        <v>2</v>
      </c>
      <c r="D29" s="76">
        <v>182.898</v>
      </c>
      <c r="E29" s="76">
        <v>3</v>
      </c>
      <c r="F29" s="76"/>
      <c r="G29" s="76"/>
      <c r="H29" s="76">
        <v>16</v>
      </c>
      <c r="I29" s="76"/>
      <c r="J29" s="76">
        <v>26.5</v>
      </c>
      <c r="K29" s="75" t="s">
        <v>62</v>
      </c>
      <c r="L29" s="75" t="s">
        <v>63</v>
      </c>
      <c r="M29" s="75" t="s">
        <v>102</v>
      </c>
      <c r="N29" s="75" t="s">
        <v>170</v>
      </c>
      <c r="O29" s="75"/>
      <c r="P29" s="62" t="s">
        <v>8</v>
      </c>
      <c r="Q29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29" s="62" t="s">
        <v>153</v>
      </c>
      <c r="S29" s="62">
        <f>IF(AND('Cumulative BOM'!$P29="G90 Grade SS50", 'Cumulative BOM'!$C29="18GA"), 50,IF(AND('Cumulative BOM'!$P29="G90 Grade SS50", 'Cumulative BOM'!$C29&lt;&gt;"18GA"), 54.5,
IF(AND('Cumulative BOM'!$P29="316 Stainless Steel 2B", 'Cumulative BOM'!$C29="18GA"), 60,IF(AND('Cumulative BOM'!$P29="316 Stainless Steel 2B", 'Cumulative BOM'!$C29&lt;&gt;"18GA"), 30,
IF('Cumulative BOM'!$P29="316L Stainless Steel #3",60,
IF(AND('Cumulative BOM'!$P29="304-2B Stainless Steel",'Cumulative BOM'!$C29="14GA",'Cumulative BOM'!$J29&lt;=29.75),29.75,IF(AND('Cumulative BOM'!$P29="304-2B Stainless Steel",'Cumulative BOM'!$C29="14GA",'Cumulative BOM'!$J29&gt;29.75),60,
IF('Cumulative BOM'!$J29&lt;=30,30,IF(AND('Cumulative BOM'!$J29&gt;30,'Cumulative BOM'!$J29&lt;=60),60)))))))))</f>
        <v>54.5</v>
      </c>
      <c r="T29" s="62">
        <f>IF('Cumulative BOM'!$P29="G90 Grade SS50",IF('Cumulative BOM'!$D29&lt;=144,144,IF(AND('Cumulative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BOM'!$D29&lt;=240),240,0))))),IF('Cumulative BOM'!$D29&lt;=120,120,IF(AND('Cumulative BOM'!$D29&gt;120,'Cumulative BOM'!$D29&lt;=144),144,IF(AND('Cumulative BOM'!$D29&gt;144,'Cumulative BOM'!$D29&lt;=168),168,IF(AND('Cumulative BOM'!$D29&gt;168,'Cumulative BOM'!$D29&lt;=192),192,IF(AND('Cumulative BOM'!$D29&gt;192,'Cumulative BOM'!$D29&lt;=216),216, IF(AND('Cumulative BOM'!$D29&gt;216,'Cumulative BOM'!$D29&lt;=240),240,0)))))))</f>
        <v>192</v>
      </c>
      <c r="U29" s="62">
        <f>'Cumulative BOM'!$T29*'Cumulative BOM'!$S29</f>
        <v>10464</v>
      </c>
      <c r="V29" s="65">
        <f>'Cumulative BOM'!$J29*'Cumulative BOM'!$D29</f>
        <v>4846.7969999999996</v>
      </c>
      <c r="W29" s="62">
        <f>(QUOTIENT('Cumulative BOM'!$S29, MIN('Cumulative BOM'!$D29,'Cumulative BOM'!$J29)))*(QUOTIENT('Cumulative BOM'!$T29,MAX('Cumulative BOM'!$D29,'Cumulative BOM'!$J29)))</f>
        <v>2</v>
      </c>
      <c r="X29" s="65">
        <f>ROUNDUP('Cumulative BOM'!$B29/'Cumulative BOM'!$W29*2,0)/2</f>
        <v>2.5</v>
      </c>
      <c r="Y29" s="65">
        <f>(VLOOKUP('Cumulative BOM'!$C29,'Sheet Metal Std'!$M$2:$N$16,2))*'Cumulative BOM'!$S29*'Cumulative BOM'!$T29*'Cumulative BOM'!$X29*0.28</f>
        <v>574.99680000000001</v>
      </c>
    </row>
    <row r="30" spans="1:25" s="66" customFormat="1" ht="18" x14ac:dyDescent="0.35">
      <c r="A30" s="70"/>
      <c r="B30" s="71"/>
      <c r="C30" s="71"/>
      <c r="D30" s="72"/>
      <c r="E30" s="72"/>
      <c r="F30" s="72"/>
      <c r="G30" s="72"/>
      <c r="H30" s="72"/>
      <c r="I30" s="72"/>
      <c r="J30" s="72"/>
      <c r="K30" s="71"/>
      <c r="L30" s="73" t="s">
        <v>173</v>
      </c>
      <c r="M30" s="71"/>
      <c r="N30" s="71"/>
      <c r="O30" s="71"/>
      <c r="P30" s="60"/>
      <c r="Q30" s="60"/>
      <c r="R30" s="60"/>
      <c r="S30" s="60"/>
      <c r="T30" s="60"/>
      <c r="U30" s="60"/>
      <c r="V30" s="60"/>
      <c r="W30" s="60"/>
      <c r="X30" s="60"/>
      <c r="Y30" s="60"/>
    </row>
    <row r="31" spans="1:25" s="66" customFormat="1" ht="18" x14ac:dyDescent="0.3">
      <c r="A31" s="78">
        <v>1626019</v>
      </c>
      <c r="B31" s="79">
        <v>1</v>
      </c>
      <c r="C31" s="79" t="s">
        <v>1</v>
      </c>
      <c r="D31" s="80">
        <v>155.83616000000001</v>
      </c>
      <c r="E31" s="80">
        <v>3</v>
      </c>
      <c r="F31" s="80">
        <v>1.75</v>
      </c>
      <c r="G31" s="80">
        <v>1</v>
      </c>
      <c r="H31" s="80">
        <v>8</v>
      </c>
      <c r="I31" s="80"/>
      <c r="J31" s="80">
        <v>18</v>
      </c>
      <c r="K31" s="81" t="s">
        <v>64</v>
      </c>
      <c r="L31" s="79" t="s">
        <v>105</v>
      </c>
      <c r="M31" s="79" t="s">
        <v>104</v>
      </c>
      <c r="N31" s="79" t="s">
        <v>174</v>
      </c>
      <c r="O31" s="79"/>
      <c r="P31" s="82" t="s">
        <v>8</v>
      </c>
      <c r="Q31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1" s="82" t="s">
        <v>153</v>
      </c>
      <c r="S31" s="82">
        <f>IF(AND('Cumulative BOM'!$P31="G90 Grade SS50", 'Cumulative BOM'!$C31="18GA"), 50,IF(AND('Cumulative BOM'!$P31="G90 Grade SS50", 'Cumulative BOM'!$C31&lt;&gt;"18GA"), 54.5,
IF(AND('Cumulative BOM'!$P31="316 Stainless Steel 2B", 'Cumulative BOM'!$C31="18GA"), 60,IF(AND('Cumulative BOM'!$P31="316 Stainless Steel 2B", 'Cumulative BOM'!$C31&lt;&gt;"18GA"), 30,
IF('Cumulative BOM'!$P31="316L Stainless Steel #3",60,
IF(AND('Cumulative BOM'!$P31="304-2B Stainless Steel",'Cumulative BOM'!$C31="14GA",'Cumulative BOM'!$J31&lt;=29.75),29.75,IF(AND('Cumulative BOM'!$P31="304-2B Stainless Steel",'Cumulative BOM'!$C31="14GA",'Cumulative BOM'!$J31&gt;29.75),60,
IF('Cumulative BOM'!$J31&lt;=30,30,IF(AND('Cumulative BOM'!$J31&gt;30,'Cumulative BOM'!$J31&lt;=60),60)))))))))</f>
        <v>54.5</v>
      </c>
      <c r="T31" s="82">
        <f>IF('Cumulative BOM'!$P31="G90 Grade SS50",IF('Cumulative BOM'!$D31&lt;=144,144,IF(AND('Cumulative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BOM'!$D31&lt;=240),240,0))))),IF('Cumulative BOM'!$D31&lt;=120,120,IF(AND('Cumulative BOM'!$D31&gt;120,'Cumulative BOM'!$D31&lt;=144),144,IF(AND('Cumulative BOM'!$D31&gt;144,'Cumulative BOM'!$D31&lt;=168),168,IF(AND('Cumulative BOM'!$D31&gt;168,'Cumulative BOM'!$D31&lt;=192),192,IF(AND('Cumulative BOM'!$D31&gt;192,'Cumulative BOM'!$D31&lt;=216),216, IF(AND('Cumulative BOM'!$D31&gt;216,'Cumulative BOM'!$D31&lt;=240),240,0)))))))</f>
        <v>168</v>
      </c>
      <c r="U31" s="82">
        <f>'Cumulative BOM'!$T31*'Cumulative BOM'!$S31</f>
        <v>9156</v>
      </c>
      <c r="V31" s="83">
        <f>'Cumulative BOM'!$J31*'Cumulative BOM'!$D31</f>
        <v>2805.0508800000002</v>
      </c>
      <c r="W31" s="82">
        <f>(QUOTIENT('Cumulative BOM'!$S31, MIN('Cumulative BOM'!$D31,'Cumulative BOM'!$J31)))*(QUOTIENT('Cumulative BOM'!$T31,MAX('Cumulative BOM'!$D31,'Cumulative BOM'!$J31)))</f>
        <v>3</v>
      </c>
      <c r="X31" s="83">
        <f>ROUNDUP('Cumulative BOM'!$B31/'Cumulative BOM'!$W31*2,0)/2</f>
        <v>0.5</v>
      </c>
      <c r="Y31" s="83">
        <f>(VLOOKUP('Cumulative BOM'!$C31,'Sheet Metal Std'!$M$2:$N$16,2))*'Cumulative BOM'!$S31*'Cumulative BOM'!$T31*'Cumulative BOM'!$X31*0.28</f>
        <v>138.95145600000001</v>
      </c>
    </row>
    <row r="32" spans="1:25" s="66" customFormat="1" ht="18" x14ac:dyDescent="0.3">
      <c r="A32" s="74">
        <v>1625961</v>
      </c>
      <c r="B32" s="75">
        <v>1</v>
      </c>
      <c r="C32" s="75" t="s">
        <v>2</v>
      </c>
      <c r="D32" s="76">
        <v>49.637349999999998</v>
      </c>
      <c r="E32" s="76">
        <v>3</v>
      </c>
      <c r="F32" s="76"/>
      <c r="G32" s="76"/>
      <c r="H32" s="76">
        <v>15.19</v>
      </c>
      <c r="I32" s="76"/>
      <c r="J32" s="76">
        <v>25.19</v>
      </c>
      <c r="K32" s="77" t="s">
        <v>64</v>
      </c>
      <c r="L32" s="75" t="s">
        <v>175</v>
      </c>
      <c r="M32" s="75" t="s">
        <v>104</v>
      </c>
      <c r="N32" s="75" t="s">
        <v>174</v>
      </c>
      <c r="O32" s="75"/>
      <c r="P32" s="62" t="s">
        <v>8</v>
      </c>
      <c r="Q32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2" s="62" t="s">
        <v>153</v>
      </c>
      <c r="S32" s="62">
        <f>IF(AND('Cumulative BOM'!$P32="G90 Grade SS50", 'Cumulative BOM'!$C32="18GA"), 50,IF(AND('Cumulative BOM'!$P32="G90 Grade SS50", 'Cumulative BOM'!$C32&lt;&gt;"18GA"), 54.5,
IF(AND('Cumulative BOM'!$P32="316 Stainless Steel 2B", 'Cumulative BOM'!$C32="18GA"), 60,IF(AND('Cumulative BOM'!$P32="316 Stainless Steel 2B", 'Cumulative BOM'!$C32&lt;&gt;"18GA"), 30,
IF('Cumulative BOM'!$P32="316L Stainless Steel #3",60,
IF(AND('Cumulative BOM'!$P32="304-2B Stainless Steel",'Cumulative BOM'!$C32="14GA",'Cumulative BOM'!$J32&lt;=29.75),29.75,IF(AND('Cumulative BOM'!$P32="304-2B Stainless Steel",'Cumulative BOM'!$C32="14GA",'Cumulative BOM'!$J32&gt;29.75),60,
IF('Cumulative BOM'!$J32&lt;=30,30,IF(AND('Cumulative BOM'!$J32&gt;30,'Cumulative BOM'!$J32&lt;=60),60)))))))))</f>
        <v>54.5</v>
      </c>
      <c r="T32" s="62">
        <f>IF('Cumulative BOM'!$P32="G90 Grade SS50",IF('Cumulative BOM'!$D32&lt;=144,144,IF(AND('Cumulative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BOM'!$D32&lt;=240),240,0))))),IF('Cumulative BOM'!$D32&lt;=120,120,IF(AND('Cumulative BOM'!$D32&gt;120,'Cumulative BOM'!$D32&lt;=144),144,IF(AND('Cumulative BOM'!$D32&gt;144,'Cumulative BOM'!$D32&lt;=168),168,IF(AND('Cumulative BOM'!$D32&gt;168,'Cumulative BOM'!$D32&lt;=192),192,IF(AND('Cumulative BOM'!$D32&gt;192,'Cumulative BOM'!$D32&lt;=216),216, IF(AND('Cumulative BOM'!$D32&gt;216,'Cumulative BOM'!$D32&lt;=240),240,0)))))))</f>
        <v>144</v>
      </c>
      <c r="U32" s="62">
        <f>'Cumulative BOM'!$T32*'Cumulative BOM'!$S32</f>
        <v>7848</v>
      </c>
      <c r="V32" s="65">
        <f>'Cumulative BOM'!$J32*'Cumulative BOM'!$D32</f>
        <v>1250.3648465000001</v>
      </c>
      <c r="W32" s="62">
        <f>(QUOTIENT('Cumulative BOM'!$S32, MIN('Cumulative BOM'!$D32,'Cumulative BOM'!$J32)))*(QUOTIENT('Cumulative BOM'!$T32,MAX('Cumulative BOM'!$D32,'Cumulative BOM'!$J32)))</f>
        <v>4</v>
      </c>
      <c r="X32" s="65">
        <f>ROUNDUP('Cumulative BOM'!$B32/'Cumulative BOM'!$W32*2,0)/2</f>
        <v>0.5</v>
      </c>
      <c r="Y32" s="65">
        <f>(VLOOKUP('Cumulative BOM'!$C32,'Sheet Metal Std'!$M$2:$N$16,2))*'Cumulative BOM'!$S32*'Cumulative BOM'!$T32*'Cumulative BOM'!$X32*0.28</f>
        <v>86.249520000000004</v>
      </c>
    </row>
    <row r="33" spans="1:25" s="66" customFormat="1" ht="18" x14ac:dyDescent="0.3">
      <c r="A33" s="74">
        <v>1623309</v>
      </c>
      <c r="B33" s="75">
        <v>1</v>
      </c>
      <c r="C33" s="75" t="s">
        <v>2</v>
      </c>
      <c r="D33" s="76">
        <v>29.266110000000001</v>
      </c>
      <c r="E33" s="76">
        <v>3</v>
      </c>
      <c r="F33" s="76"/>
      <c r="G33" s="76"/>
      <c r="H33" s="76">
        <v>15.19</v>
      </c>
      <c r="I33" s="76"/>
      <c r="J33" s="76">
        <v>25.19</v>
      </c>
      <c r="K33" s="77" t="s">
        <v>64</v>
      </c>
      <c r="L33" s="75" t="s">
        <v>175</v>
      </c>
      <c r="M33" s="75" t="s">
        <v>104</v>
      </c>
      <c r="N33" s="75" t="s">
        <v>174</v>
      </c>
      <c r="O33" s="75"/>
      <c r="P33" s="62" t="s">
        <v>8</v>
      </c>
      <c r="Q33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3" s="62" t="s">
        <v>153</v>
      </c>
      <c r="S33" s="62">
        <f>IF(AND('Cumulative BOM'!$P33="G90 Grade SS50", 'Cumulative BOM'!$C33="18GA"), 50,IF(AND('Cumulative BOM'!$P33="G90 Grade SS50", 'Cumulative BOM'!$C33&lt;&gt;"18GA"), 54.5,
IF(AND('Cumulative BOM'!$P33="316 Stainless Steel 2B", 'Cumulative BOM'!$C33="18GA"), 60,IF(AND('Cumulative BOM'!$P33="316 Stainless Steel 2B", 'Cumulative BOM'!$C33&lt;&gt;"18GA"), 30,
IF('Cumulative BOM'!$P33="316L Stainless Steel #3",60,
IF(AND('Cumulative BOM'!$P33="304-2B Stainless Steel",'Cumulative BOM'!$C33="14GA",'Cumulative BOM'!$J33&lt;=29.75),29.75,IF(AND('Cumulative BOM'!$P33="304-2B Stainless Steel",'Cumulative BOM'!$C33="14GA",'Cumulative BOM'!$J33&gt;29.75),60,
IF('Cumulative BOM'!$J33&lt;=30,30,IF(AND('Cumulative BOM'!$J33&gt;30,'Cumulative BOM'!$J33&lt;=60),60)))))))))</f>
        <v>54.5</v>
      </c>
      <c r="T33" s="62">
        <f>IF('Cumulative BOM'!$P33="G90 Grade SS50",IF('Cumulative BOM'!$D33&lt;=144,144,IF(AND('Cumulative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BOM'!$D33&lt;=240),240,0))))),IF('Cumulative BOM'!$D33&lt;=120,120,IF(AND('Cumulative BOM'!$D33&gt;120,'Cumulative BOM'!$D33&lt;=144),144,IF(AND('Cumulative BOM'!$D33&gt;144,'Cumulative BOM'!$D33&lt;=168),168,IF(AND('Cumulative BOM'!$D33&gt;168,'Cumulative BOM'!$D33&lt;=192),192,IF(AND('Cumulative BOM'!$D33&gt;192,'Cumulative BOM'!$D33&lt;=216),216, IF(AND('Cumulative BOM'!$D33&gt;216,'Cumulative BOM'!$D33&lt;=240),240,0)))))))</f>
        <v>144</v>
      </c>
      <c r="U33" s="62">
        <f>'Cumulative BOM'!$T33*'Cumulative BOM'!$S33</f>
        <v>7848</v>
      </c>
      <c r="V33" s="65">
        <f>'Cumulative BOM'!$J33*'Cumulative BOM'!$D33</f>
        <v>737.21331090000001</v>
      </c>
      <c r="W33" s="62">
        <f>(QUOTIENT('Cumulative BOM'!$S33, MIN('Cumulative BOM'!$D33,'Cumulative BOM'!$J33)))*(QUOTIENT('Cumulative BOM'!$T33,MAX('Cumulative BOM'!$D33,'Cumulative BOM'!$J33)))</f>
        <v>8</v>
      </c>
      <c r="X33" s="65">
        <f>ROUNDUP('Cumulative BOM'!$B33/'Cumulative BOM'!$W33*2,0)/2</f>
        <v>0.5</v>
      </c>
      <c r="Y33" s="65">
        <f>(VLOOKUP('Cumulative BOM'!$C33,'Sheet Metal Std'!$M$2:$N$16,2))*'Cumulative BOM'!$S33*'Cumulative BOM'!$T33*'Cumulative BOM'!$X33*0.28</f>
        <v>86.249520000000004</v>
      </c>
    </row>
    <row r="34" spans="1:25" s="66" customFormat="1" ht="18" x14ac:dyDescent="0.3">
      <c r="A34" s="74">
        <v>1623253</v>
      </c>
      <c r="B34" s="75">
        <v>1</v>
      </c>
      <c r="C34" s="75" t="s">
        <v>2</v>
      </c>
      <c r="D34" s="76">
        <v>48.906199999999998</v>
      </c>
      <c r="E34" s="76">
        <v>3</v>
      </c>
      <c r="F34" s="76">
        <v>1.75</v>
      </c>
      <c r="G34" s="76"/>
      <c r="H34" s="76">
        <v>15.19</v>
      </c>
      <c r="I34" s="76"/>
      <c r="J34" s="76">
        <v>25.19</v>
      </c>
      <c r="K34" s="77" t="s">
        <v>64</v>
      </c>
      <c r="L34" s="75" t="s">
        <v>175</v>
      </c>
      <c r="M34" s="75" t="s">
        <v>104</v>
      </c>
      <c r="N34" s="75" t="s">
        <v>174</v>
      </c>
      <c r="O34" s="75"/>
      <c r="P34" s="62" t="s">
        <v>8</v>
      </c>
      <c r="Q34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4" s="62" t="s">
        <v>153</v>
      </c>
      <c r="S34" s="62">
        <f>IF(AND('Cumulative BOM'!$P34="G90 Grade SS50", 'Cumulative BOM'!$C34="18GA"), 50,IF(AND('Cumulative BOM'!$P34="G90 Grade SS50", 'Cumulative BOM'!$C34&lt;&gt;"18GA"), 54.5,
IF(AND('Cumulative BOM'!$P34="316 Stainless Steel 2B", 'Cumulative BOM'!$C34="18GA"), 60,IF(AND('Cumulative BOM'!$P34="316 Stainless Steel 2B", 'Cumulative BOM'!$C34&lt;&gt;"18GA"), 30,
IF('Cumulative BOM'!$P34="316L Stainless Steel #3",60,
IF(AND('Cumulative BOM'!$P34="304-2B Stainless Steel",'Cumulative BOM'!$C34="14GA",'Cumulative BOM'!$J34&lt;=29.75),29.75,IF(AND('Cumulative BOM'!$P34="304-2B Stainless Steel",'Cumulative BOM'!$C34="14GA",'Cumulative BOM'!$J34&gt;29.75),60,
IF('Cumulative BOM'!$J34&lt;=30,30,IF(AND('Cumulative BOM'!$J34&gt;30,'Cumulative BOM'!$J34&lt;=60),60)))))))))</f>
        <v>54.5</v>
      </c>
      <c r="T34" s="62">
        <f>IF('Cumulative BOM'!$P34="G90 Grade SS50",IF('Cumulative BOM'!$D34&lt;=144,144,IF(AND('Cumulative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BOM'!$D34&lt;=240),240,0))))),IF('Cumulative BOM'!$D34&lt;=120,120,IF(AND('Cumulative BOM'!$D34&gt;120,'Cumulative BOM'!$D34&lt;=144),144,IF(AND('Cumulative BOM'!$D34&gt;144,'Cumulative BOM'!$D34&lt;=168),168,IF(AND('Cumulative BOM'!$D34&gt;168,'Cumulative BOM'!$D34&lt;=192),192,IF(AND('Cumulative BOM'!$D34&gt;192,'Cumulative BOM'!$D34&lt;=216),216, IF(AND('Cumulative BOM'!$D34&gt;216,'Cumulative BOM'!$D34&lt;=240),240,0)))))))</f>
        <v>144</v>
      </c>
      <c r="U34" s="62">
        <f>'Cumulative BOM'!$T34*'Cumulative BOM'!$S34</f>
        <v>7848</v>
      </c>
      <c r="V34" s="65">
        <f>'Cumulative BOM'!$J34*'Cumulative BOM'!$D34</f>
        <v>1231.9471780000001</v>
      </c>
      <c r="W34" s="62">
        <f>(QUOTIENT('Cumulative BOM'!$S34, MIN('Cumulative BOM'!$D34,'Cumulative BOM'!$J34)))*(QUOTIENT('Cumulative BOM'!$T34,MAX('Cumulative BOM'!$D34,'Cumulative BOM'!$J34)))</f>
        <v>4</v>
      </c>
      <c r="X34" s="65">
        <f>ROUNDUP('Cumulative BOM'!$B34/'Cumulative BOM'!$W34*2,0)/2</f>
        <v>0.5</v>
      </c>
      <c r="Y34" s="65">
        <f>(VLOOKUP('Cumulative BOM'!$C34,'Sheet Metal Std'!$M$2:$N$16,2))*'Cumulative BOM'!$S34*'Cumulative BOM'!$T34*'Cumulative BOM'!$X34*0.28</f>
        <v>86.249520000000004</v>
      </c>
    </row>
    <row r="35" spans="1:25" s="66" customFormat="1" ht="18" x14ac:dyDescent="0.3">
      <c r="A35" s="74">
        <v>1625964</v>
      </c>
      <c r="B35" s="75">
        <v>1</v>
      </c>
      <c r="C35" s="75" t="s">
        <v>2</v>
      </c>
      <c r="D35" s="76">
        <v>49.213619999999999</v>
      </c>
      <c r="E35" s="76">
        <v>3</v>
      </c>
      <c r="F35" s="76"/>
      <c r="G35" s="76"/>
      <c r="H35" s="76">
        <v>15.19</v>
      </c>
      <c r="I35" s="76"/>
      <c r="J35" s="76">
        <v>25.19</v>
      </c>
      <c r="K35" s="77" t="s">
        <v>64</v>
      </c>
      <c r="L35" s="75" t="s">
        <v>175</v>
      </c>
      <c r="M35" s="75" t="s">
        <v>104</v>
      </c>
      <c r="N35" s="75" t="s">
        <v>174</v>
      </c>
      <c r="O35" s="75"/>
      <c r="P35" s="62" t="s">
        <v>8</v>
      </c>
      <c r="Q35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5" s="62" t="s">
        <v>153</v>
      </c>
      <c r="S35" s="62">
        <f>IF(AND('Cumulative BOM'!$P35="G90 Grade SS50", 'Cumulative BOM'!$C35="18GA"), 50,IF(AND('Cumulative BOM'!$P35="G90 Grade SS50", 'Cumulative BOM'!$C35&lt;&gt;"18GA"), 54.5,
IF(AND('Cumulative BOM'!$P35="316 Stainless Steel 2B", 'Cumulative BOM'!$C35="18GA"), 60,IF(AND('Cumulative BOM'!$P35="316 Stainless Steel 2B", 'Cumulative BOM'!$C35&lt;&gt;"18GA"), 30,
IF('Cumulative BOM'!$P35="316L Stainless Steel #3",60,
IF(AND('Cumulative BOM'!$P35="304-2B Stainless Steel",'Cumulative BOM'!$C35="14GA",'Cumulative BOM'!$J35&lt;=29.75),29.75,IF(AND('Cumulative BOM'!$P35="304-2B Stainless Steel",'Cumulative BOM'!$C35="14GA",'Cumulative BOM'!$J35&gt;29.75),60,
IF('Cumulative BOM'!$J35&lt;=30,30,IF(AND('Cumulative BOM'!$J35&gt;30,'Cumulative BOM'!$J35&lt;=60),60)))))))))</f>
        <v>54.5</v>
      </c>
      <c r="T35" s="62">
        <f>IF('Cumulative BOM'!$P35="G90 Grade SS50",IF('Cumulative BOM'!$D35&lt;=144,144,IF(AND('Cumulative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BOM'!$D35&lt;=240),240,0))))),IF('Cumulative BOM'!$D35&lt;=120,120,IF(AND('Cumulative BOM'!$D35&gt;120,'Cumulative BOM'!$D35&lt;=144),144,IF(AND('Cumulative BOM'!$D35&gt;144,'Cumulative BOM'!$D35&lt;=168),168,IF(AND('Cumulative BOM'!$D35&gt;168,'Cumulative BOM'!$D35&lt;=192),192,IF(AND('Cumulative BOM'!$D35&gt;192,'Cumulative BOM'!$D35&lt;=216),216, IF(AND('Cumulative BOM'!$D35&gt;216,'Cumulative BOM'!$D35&lt;=240),240,0)))))))</f>
        <v>144</v>
      </c>
      <c r="U35" s="62">
        <f>'Cumulative BOM'!$T35*'Cumulative BOM'!$S35</f>
        <v>7848</v>
      </c>
      <c r="V35" s="65">
        <f>'Cumulative BOM'!$J35*'Cumulative BOM'!$D35</f>
        <v>1239.6910878000001</v>
      </c>
      <c r="W35" s="62">
        <f>(QUOTIENT('Cumulative BOM'!$S35, MIN('Cumulative BOM'!$D35,'Cumulative BOM'!$J35)))*(QUOTIENT('Cumulative BOM'!$T35,MAX('Cumulative BOM'!$D35,'Cumulative BOM'!$J35)))</f>
        <v>4</v>
      </c>
      <c r="X35" s="65">
        <f>ROUNDUP('Cumulative BOM'!$B35/'Cumulative BOM'!$W35*2,0)/2</f>
        <v>0.5</v>
      </c>
      <c r="Y35" s="65">
        <f>(VLOOKUP('Cumulative BOM'!$C35,'Sheet Metal Std'!$M$2:$N$16,2))*'Cumulative BOM'!$S35*'Cumulative BOM'!$T35*'Cumulative BOM'!$X35*0.28</f>
        <v>86.249520000000004</v>
      </c>
    </row>
    <row r="36" spans="1:25" s="66" customFormat="1" ht="18" x14ac:dyDescent="0.3">
      <c r="A36" s="74">
        <v>1623309</v>
      </c>
      <c r="B36" s="75">
        <v>1</v>
      </c>
      <c r="C36" s="75" t="s">
        <v>2</v>
      </c>
      <c r="D36" s="76">
        <v>29.266110000000001</v>
      </c>
      <c r="E36" s="76">
        <v>3</v>
      </c>
      <c r="F36" s="76"/>
      <c r="G36" s="76"/>
      <c r="H36" s="76">
        <v>15.19</v>
      </c>
      <c r="I36" s="76"/>
      <c r="J36" s="76">
        <v>25.19</v>
      </c>
      <c r="K36" s="77" t="s">
        <v>64</v>
      </c>
      <c r="L36" s="75" t="s">
        <v>175</v>
      </c>
      <c r="M36" s="75" t="s">
        <v>104</v>
      </c>
      <c r="N36" s="75" t="s">
        <v>174</v>
      </c>
      <c r="O36" s="75"/>
      <c r="P36" s="62" t="s">
        <v>8</v>
      </c>
      <c r="Q36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6" s="62" t="s">
        <v>153</v>
      </c>
      <c r="S36" s="62">
        <f>IF(AND('Cumulative BOM'!$P36="G90 Grade SS50", 'Cumulative BOM'!$C36="18GA"), 50,IF(AND('Cumulative BOM'!$P36="G90 Grade SS50", 'Cumulative BOM'!$C36&lt;&gt;"18GA"), 54.5,
IF(AND('Cumulative BOM'!$P36="316 Stainless Steel 2B", 'Cumulative BOM'!$C36="18GA"), 60,IF(AND('Cumulative BOM'!$P36="316 Stainless Steel 2B", 'Cumulative BOM'!$C36&lt;&gt;"18GA"), 30,
IF('Cumulative BOM'!$P36="316L Stainless Steel #3",60,
IF(AND('Cumulative BOM'!$P36="304-2B Stainless Steel",'Cumulative BOM'!$C36="14GA",'Cumulative BOM'!$J36&lt;=29.75),29.75,IF(AND('Cumulative BOM'!$P36="304-2B Stainless Steel",'Cumulative BOM'!$C36="14GA",'Cumulative BOM'!$J36&gt;29.75),60,
IF('Cumulative BOM'!$J36&lt;=30,30,IF(AND('Cumulative BOM'!$J36&gt;30,'Cumulative BOM'!$J36&lt;=60),60)))))))))</f>
        <v>54.5</v>
      </c>
      <c r="T36" s="62">
        <f>IF('Cumulative BOM'!$P36="G90 Grade SS50",IF('Cumulative BOM'!$D36&lt;=144,144,IF(AND('Cumulative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BOM'!$D36&lt;=240),240,0))))),IF('Cumulative BOM'!$D36&lt;=120,120,IF(AND('Cumulative BOM'!$D36&gt;120,'Cumulative BOM'!$D36&lt;=144),144,IF(AND('Cumulative BOM'!$D36&gt;144,'Cumulative BOM'!$D36&lt;=168),168,IF(AND('Cumulative BOM'!$D36&gt;168,'Cumulative BOM'!$D36&lt;=192),192,IF(AND('Cumulative BOM'!$D36&gt;192,'Cumulative BOM'!$D36&lt;=216),216, IF(AND('Cumulative BOM'!$D36&gt;216,'Cumulative BOM'!$D36&lt;=240),240,0)))))))</f>
        <v>144</v>
      </c>
      <c r="U36" s="62">
        <f>'Cumulative BOM'!$T36*'Cumulative BOM'!$S36</f>
        <v>7848</v>
      </c>
      <c r="V36" s="65">
        <f>'Cumulative BOM'!$J36*'Cumulative BOM'!$D36</f>
        <v>737.21331090000001</v>
      </c>
      <c r="W36" s="62">
        <f>(QUOTIENT('Cumulative BOM'!$S36, MIN('Cumulative BOM'!$D36,'Cumulative BOM'!$J36)))*(QUOTIENT('Cumulative BOM'!$T36,MAX('Cumulative BOM'!$D36,'Cumulative BOM'!$J36)))</f>
        <v>8</v>
      </c>
      <c r="X36" s="65">
        <f>ROUNDUP('Cumulative BOM'!$B36/'Cumulative BOM'!$W36*2,0)/2</f>
        <v>0.5</v>
      </c>
      <c r="Y36" s="65">
        <f>(VLOOKUP('Cumulative BOM'!$C36,'Sheet Metal Std'!$M$2:$N$16,2))*'Cumulative BOM'!$S36*'Cumulative BOM'!$T36*'Cumulative BOM'!$X36*0.28</f>
        <v>86.249520000000004</v>
      </c>
    </row>
    <row r="37" spans="1:25" s="66" customFormat="1" ht="18" x14ac:dyDescent="0.3">
      <c r="A37" s="74">
        <v>1623253</v>
      </c>
      <c r="B37" s="75">
        <v>1</v>
      </c>
      <c r="C37" s="75" t="s">
        <v>2</v>
      </c>
      <c r="D37" s="76">
        <v>48.906199999999998</v>
      </c>
      <c r="E37" s="76">
        <v>3</v>
      </c>
      <c r="F37" s="76">
        <v>1.75</v>
      </c>
      <c r="G37" s="76"/>
      <c r="H37" s="76">
        <v>15.19</v>
      </c>
      <c r="I37" s="76"/>
      <c r="J37" s="76">
        <v>25.19</v>
      </c>
      <c r="K37" s="77" t="s">
        <v>64</v>
      </c>
      <c r="L37" s="75" t="s">
        <v>175</v>
      </c>
      <c r="M37" s="75" t="s">
        <v>104</v>
      </c>
      <c r="N37" s="75" t="s">
        <v>174</v>
      </c>
      <c r="O37" s="75"/>
      <c r="P37" s="62" t="s">
        <v>8</v>
      </c>
      <c r="Q37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37" s="62" t="s">
        <v>153</v>
      </c>
      <c r="S37" s="62">
        <f>IF(AND('Cumulative BOM'!$P37="G90 Grade SS50", 'Cumulative BOM'!$C37="18GA"), 50,IF(AND('Cumulative BOM'!$P37="G90 Grade SS50", 'Cumulative BOM'!$C37&lt;&gt;"18GA"), 54.5,
IF(AND('Cumulative BOM'!$P37="316 Stainless Steel 2B", 'Cumulative BOM'!$C37="18GA"), 60,IF(AND('Cumulative BOM'!$P37="316 Stainless Steel 2B", 'Cumulative BOM'!$C37&lt;&gt;"18GA"), 30,
IF('Cumulative BOM'!$P37="316L Stainless Steel #3",60,
IF(AND('Cumulative BOM'!$P37="304-2B Stainless Steel",'Cumulative BOM'!$C37="14GA",'Cumulative BOM'!$J37&lt;=29.75),29.75,IF(AND('Cumulative BOM'!$P37="304-2B Stainless Steel",'Cumulative BOM'!$C37="14GA",'Cumulative BOM'!$J37&gt;29.75),60,
IF('Cumulative BOM'!$J37&lt;=30,30,IF(AND('Cumulative BOM'!$J37&gt;30,'Cumulative BOM'!$J37&lt;=60),60)))))))))</f>
        <v>54.5</v>
      </c>
      <c r="T37" s="62">
        <f>IF('Cumulative BOM'!$P37="G90 Grade SS50",IF('Cumulative BOM'!$D37&lt;=144,144,IF(AND('Cumulative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BOM'!$D37&lt;=240),240,0))))),IF('Cumulative BOM'!$D37&lt;=120,120,IF(AND('Cumulative BOM'!$D37&gt;120,'Cumulative BOM'!$D37&lt;=144),144,IF(AND('Cumulative BOM'!$D37&gt;144,'Cumulative BOM'!$D37&lt;=168),168,IF(AND('Cumulative BOM'!$D37&gt;168,'Cumulative BOM'!$D37&lt;=192),192,IF(AND('Cumulative BOM'!$D37&gt;192,'Cumulative BOM'!$D37&lt;=216),216, IF(AND('Cumulative BOM'!$D37&gt;216,'Cumulative BOM'!$D37&lt;=240),240,0)))))))</f>
        <v>144</v>
      </c>
      <c r="U37" s="62">
        <f>'Cumulative BOM'!$T37*'Cumulative BOM'!$S37</f>
        <v>7848</v>
      </c>
      <c r="V37" s="65">
        <f>'Cumulative BOM'!$J37*'Cumulative BOM'!$D37</f>
        <v>1231.9471780000001</v>
      </c>
      <c r="W37" s="62">
        <f>(QUOTIENT('Cumulative BOM'!$S37, MIN('Cumulative BOM'!$D37,'Cumulative BOM'!$J37)))*(QUOTIENT('Cumulative BOM'!$T37,MAX('Cumulative BOM'!$D37,'Cumulative BOM'!$J37)))</f>
        <v>4</v>
      </c>
      <c r="X37" s="65">
        <f>ROUNDUP('Cumulative BOM'!$B37/'Cumulative BOM'!$W37*2,0)/2</f>
        <v>0.5</v>
      </c>
      <c r="Y37" s="65">
        <f>(VLOOKUP('Cumulative BOM'!$C37,'Sheet Metal Std'!$M$2:$N$16,2))*'Cumulative BOM'!$S37*'Cumulative BOM'!$T37*'Cumulative BOM'!$X37*0.28</f>
        <v>86.249520000000004</v>
      </c>
    </row>
    <row r="38" spans="1:25" s="66" customFormat="1" ht="18" x14ac:dyDescent="0.3">
      <c r="A38" s="78">
        <v>1625937</v>
      </c>
      <c r="B38" s="79">
        <v>1</v>
      </c>
      <c r="C38" s="79" t="s">
        <v>1</v>
      </c>
      <c r="D38" s="80">
        <v>154.76555999999999</v>
      </c>
      <c r="E38" s="80">
        <v>3</v>
      </c>
      <c r="F38" s="80">
        <v>1.75</v>
      </c>
      <c r="G38" s="80"/>
      <c r="H38" s="80">
        <v>8</v>
      </c>
      <c r="I38" s="80"/>
      <c r="J38" s="80">
        <v>18</v>
      </c>
      <c r="K38" s="81" t="s">
        <v>64</v>
      </c>
      <c r="L38" s="79" t="s">
        <v>105</v>
      </c>
      <c r="M38" s="79" t="s">
        <v>104</v>
      </c>
      <c r="N38" s="79" t="s">
        <v>174</v>
      </c>
      <c r="O38" s="79"/>
      <c r="P38" s="82" t="s">
        <v>8</v>
      </c>
      <c r="Q38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38" s="82" t="s">
        <v>153</v>
      </c>
      <c r="S38" s="82">
        <f>IF(AND('Cumulative BOM'!$P38="G90 Grade SS50", 'Cumulative BOM'!$C38="18GA"), 50,IF(AND('Cumulative BOM'!$P38="G90 Grade SS50", 'Cumulative BOM'!$C38&lt;&gt;"18GA"), 54.5,
IF(AND('Cumulative BOM'!$P38="316 Stainless Steel 2B", 'Cumulative BOM'!$C38="18GA"), 60,IF(AND('Cumulative BOM'!$P38="316 Stainless Steel 2B", 'Cumulative BOM'!$C38&lt;&gt;"18GA"), 30,
IF('Cumulative BOM'!$P38="316L Stainless Steel #3",60,
IF(AND('Cumulative BOM'!$P38="304-2B Stainless Steel",'Cumulative BOM'!$C38="14GA",'Cumulative BOM'!$J38&lt;=29.75),29.75,IF(AND('Cumulative BOM'!$P38="304-2B Stainless Steel",'Cumulative BOM'!$C38="14GA",'Cumulative BOM'!$J38&gt;29.75),60,
IF('Cumulative BOM'!$J38&lt;=30,30,IF(AND('Cumulative BOM'!$J38&gt;30,'Cumulative BOM'!$J38&lt;=60),60)))))))))</f>
        <v>54.5</v>
      </c>
      <c r="T38" s="82">
        <f>IF('Cumulative BOM'!$P38="G90 Grade SS50",IF('Cumulative BOM'!$D38&lt;=144,144,IF(AND('Cumulative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BOM'!$D38&lt;=240),240,0))))),IF('Cumulative BOM'!$D38&lt;=120,120,IF(AND('Cumulative BOM'!$D38&gt;120,'Cumulative BOM'!$D38&lt;=144),144,IF(AND('Cumulative BOM'!$D38&gt;144,'Cumulative BOM'!$D38&lt;=168),168,IF(AND('Cumulative BOM'!$D38&gt;168,'Cumulative BOM'!$D38&lt;=192),192,IF(AND('Cumulative BOM'!$D38&gt;192,'Cumulative BOM'!$D38&lt;=216),216, IF(AND('Cumulative BOM'!$D38&gt;216,'Cumulative BOM'!$D38&lt;=240),240,0)))))))</f>
        <v>168</v>
      </c>
      <c r="U38" s="82">
        <f>'Cumulative BOM'!$T38*'Cumulative BOM'!$S38</f>
        <v>9156</v>
      </c>
      <c r="V38" s="83">
        <f>'Cumulative BOM'!$J38*'Cumulative BOM'!$D38</f>
        <v>2785.78008</v>
      </c>
      <c r="W38" s="82">
        <f>(QUOTIENT('Cumulative BOM'!$S38, MIN('Cumulative BOM'!$D38,'Cumulative BOM'!$J38)))*(QUOTIENT('Cumulative BOM'!$T38,MAX('Cumulative BOM'!$D38,'Cumulative BOM'!$J38)))</f>
        <v>3</v>
      </c>
      <c r="X38" s="83">
        <f>ROUNDUP('Cumulative BOM'!$B38/'Cumulative BOM'!$W38*2,0)/2</f>
        <v>0.5</v>
      </c>
      <c r="Y38" s="83">
        <f>(VLOOKUP('Cumulative BOM'!$C38,'Sheet Metal Std'!$M$2:$N$16,2))*'Cumulative BOM'!$S38*'Cumulative BOM'!$T38*'Cumulative BOM'!$X38*0.28</f>
        <v>138.95145600000001</v>
      </c>
    </row>
    <row r="39" spans="1:25" s="66" customFormat="1" ht="18" x14ac:dyDescent="0.3">
      <c r="A39" s="74">
        <v>1626010</v>
      </c>
      <c r="B39" s="75">
        <v>1</v>
      </c>
      <c r="C39" s="75" t="s">
        <v>2</v>
      </c>
      <c r="D39" s="76">
        <v>154.48661999999999</v>
      </c>
      <c r="E39" s="76">
        <v>3</v>
      </c>
      <c r="F39" s="76">
        <v>1.75</v>
      </c>
      <c r="G39" s="76"/>
      <c r="H39" s="76">
        <v>10</v>
      </c>
      <c r="I39" s="76"/>
      <c r="J39" s="76">
        <v>20.5</v>
      </c>
      <c r="K39" s="75" t="s">
        <v>62</v>
      </c>
      <c r="L39" s="75" t="s">
        <v>105</v>
      </c>
      <c r="M39" s="75" t="s">
        <v>104</v>
      </c>
      <c r="N39" s="75" t="s">
        <v>174</v>
      </c>
      <c r="O39" s="75"/>
      <c r="P39" s="62" t="s">
        <v>8</v>
      </c>
      <c r="Q39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39" s="62" t="s">
        <v>153</v>
      </c>
      <c r="S39" s="62">
        <f>IF(AND('Cumulative BOM'!$P39="G90 Grade SS50", 'Cumulative BOM'!$C39="18GA"), 50,IF(AND('Cumulative BOM'!$P39="G90 Grade SS50", 'Cumulative BOM'!$C39&lt;&gt;"18GA"), 54.5,
IF(AND('Cumulative BOM'!$P39="316 Stainless Steel 2B", 'Cumulative BOM'!$C39="18GA"), 60,IF(AND('Cumulative BOM'!$P39="316 Stainless Steel 2B", 'Cumulative BOM'!$C39&lt;&gt;"18GA"), 30,
IF('Cumulative BOM'!$P39="316L Stainless Steel #3",60,
IF(AND('Cumulative BOM'!$P39="304-2B Stainless Steel",'Cumulative BOM'!$C39="14GA",'Cumulative BOM'!$J39&lt;=29.75),29.75,IF(AND('Cumulative BOM'!$P39="304-2B Stainless Steel",'Cumulative BOM'!$C39="14GA",'Cumulative BOM'!$J39&gt;29.75),60,
IF('Cumulative BOM'!$J39&lt;=30,30,IF(AND('Cumulative BOM'!$J39&gt;30,'Cumulative BOM'!$J39&lt;=60),60)))))))))</f>
        <v>54.5</v>
      </c>
      <c r="T39" s="62">
        <f>IF('Cumulative BOM'!$P39="G90 Grade SS50",IF('Cumulative BOM'!$D39&lt;=144,144,IF(AND('Cumulative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BOM'!$D39&lt;=240),240,0))))),IF('Cumulative BOM'!$D39&lt;=120,120,IF(AND('Cumulative BOM'!$D39&gt;120,'Cumulative BOM'!$D39&lt;=144),144,IF(AND('Cumulative BOM'!$D39&gt;144,'Cumulative BOM'!$D39&lt;=168),168,IF(AND('Cumulative BOM'!$D39&gt;168,'Cumulative BOM'!$D39&lt;=192),192,IF(AND('Cumulative BOM'!$D39&gt;192,'Cumulative BOM'!$D39&lt;=216),216, IF(AND('Cumulative BOM'!$D39&gt;216,'Cumulative BOM'!$D39&lt;=240),240,0)))))))</f>
        <v>168</v>
      </c>
      <c r="U39" s="62">
        <f>'Cumulative BOM'!$T39*'Cumulative BOM'!$S39</f>
        <v>9156</v>
      </c>
      <c r="V39" s="65">
        <f>'Cumulative BOM'!$J39*'Cumulative BOM'!$D39</f>
        <v>3166.9757099999997</v>
      </c>
      <c r="W39" s="62">
        <f>(QUOTIENT('Cumulative BOM'!$S39, MIN('Cumulative BOM'!$D39,'Cumulative BOM'!$J39)))*(QUOTIENT('Cumulative BOM'!$T39,MAX('Cumulative BOM'!$D39,'Cumulative BOM'!$J39)))</f>
        <v>2</v>
      </c>
      <c r="X39" s="65">
        <f>ROUNDUP('Cumulative BOM'!$B39/'Cumulative BOM'!$W39*2,0)/2</f>
        <v>0.5</v>
      </c>
      <c r="Y39" s="65">
        <f>(VLOOKUP('Cumulative BOM'!$C39,'Sheet Metal Std'!$M$2:$N$16,2))*'Cumulative BOM'!$S39*'Cumulative BOM'!$T39*'Cumulative BOM'!$X39*0.28</f>
        <v>100.62444000000001</v>
      </c>
    </row>
    <row r="40" spans="1:25" s="66" customFormat="1" ht="18" x14ac:dyDescent="0.3">
      <c r="A40" s="74">
        <v>1626127</v>
      </c>
      <c r="B40" s="75">
        <v>1</v>
      </c>
      <c r="C40" s="75" t="s">
        <v>2</v>
      </c>
      <c r="D40" s="76">
        <v>154.17643000000001</v>
      </c>
      <c r="E40" s="76">
        <v>3</v>
      </c>
      <c r="F40" s="76">
        <v>1.75</v>
      </c>
      <c r="G40" s="76"/>
      <c r="H40" s="76">
        <v>11.12</v>
      </c>
      <c r="I40" s="76" t="s">
        <v>160</v>
      </c>
      <c r="J40" s="76">
        <v>21.62</v>
      </c>
      <c r="K40" s="75" t="s">
        <v>62</v>
      </c>
      <c r="L40" s="75" t="s">
        <v>105</v>
      </c>
      <c r="M40" s="75" t="s">
        <v>104</v>
      </c>
      <c r="N40" s="75" t="s">
        <v>174</v>
      </c>
      <c r="O40" s="75"/>
      <c r="P40" s="62" t="s">
        <v>8</v>
      </c>
      <c r="Q40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0" s="62" t="s">
        <v>153</v>
      </c>
      <c r="S40" s="62">
        <f>IF(AND('Cumulative BOM'!$P40="G90 Grade SS50", 'Cumulative BOM'!$C40="18GA"), 50,IF(AND('Cumulative BOM'!$P40="G90 Grade SS50", 'Cumulative BOM'!$C40&lt;&gt;"18GA"), 54.5,
IF(AND('Cumulative BOM'!$P40="316 Stainless Steel 2B", 'Cumulative BOM'!$C40="18GA"), 60,IF(AND('Cumulative BOM'!$P40="316 Stainless Steel 2B", 'Cumulative BOM'!$C40&lt;&gt;"18GA"), 30,
IF('Cumulative BOM'!$P40="316L Stainless Steel #3",60,
IF(AND('Cumulative BOM'!$P40="304-2B Stainless Steel",'Cumulative BOM'!$C40="14GA",'Cumulative BOM'!$J40&lt;=29.75),29.75,IF(AND('Cumulative BOM'!$P40="304-2B Stainless Steel",'Cumulative BOM'!$C40="14GA",'Cumulative BOM'!$J40&gt;29.75),60,
IF('Cumulative BOM'!$J40&lt;=30,30,IF(AND('Cumulative BOM'!$J40&gt;30,'Cumulative BOM'!$J40&lt;=60),60)))))))))</f>
        <v>54.5</v>
      </c>
      <c r="T40" s="62">
        <f>IF('Cumulative BOM'!$P40="G90 Grade SS50",IF('Cumulative BOM'!$D40&lt;=144,144,IF(AND('Cumulative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BOM'!$D40&lt;=240),240,0))))),IF('Cumulative BOM'!$D40&lt;=120,120,IF(AND('Cumulative BOM'!$D40&gt;120,'Cumulative BOM'!$D40&lt;=144),144,IF(AND('Cumulative BOM'!$D40&gt;144,'Cumulative BOM'!$D40&lt;=168),168,IF(AND('Cumulative BOM'!$D40&gt;168,'Cumulative BOM'!$D40&lt;=192),192,IF(AND('Cumulative BOM'!$D40&gt;192,'Cumulative BOM'!$D40&lt;=216),216, IF(AND('Cumulative BOM'!$D40&gt;216,'Cumulative BOM'!$D40&lt;=240),240,0)))))))</f>
        <v>168</v>
      </c>
      <c r="U40" s="62">
        <f>'Cumulative BOM'!$T40*'Cumulative BOM'!$S40</f>
        <v>9156</v>
      </c>
      <c r="V40" s="65">
        <f>'Cumulative BOM'!$J40*'Cumulative BOM'!$D40</f>
        <v>3333.2944166000002</v>
      </c>
      <c r="W40" s="62">
        <f>(QUOTIENT('Cumulative BOM'!$S40, MIN('Cumulative BOM'!$D40,'Cumulative BOM'!$J40)))*(QUOTIENT('Cumulative BOM'!$T40,MAX('Cumulative BOM'!$D40,'Cumulative BOM'!$J40)))</f>
        <v>2</v>
      </c>
      <c r="X40" s="65">
        <f>ROUNDUP('Cumulative BOM'!$B40/'Cumulative BOM'!$W40*2,0)/2</f>
        <v>0.5</v>
      </c>
      <c r="Y40" s="65">
        <f>(VLOOKUP('Cumulative BOM'!$C40,'Sheet Metal Std'!$M$2:$N$16,2))*'Cumulative BOM'!$S40*'Cumulative BOM'!$T40*'Cumulative BOM'!$X40*0.28</f>
        <v>100.62444000000001</v>
      </c>
    </row>
    <row r="41" spans="1:25" s="66" customFormat="1" ht="18" x14ac:dyDescent="0.3">
      <c r="A41" s="78">
        <v>1625940</v>
      </c>
      <c r="B41" s="79">
        <v>1</v>
      </c>
      <c r="C41" s="79" t="s">
        <v>1</v>
      </c>
      <c r="D41" s="80">
        <v>153.50694999999999</v>
      </c>
      <c r="E41" s="80">
        <v>3</v>
      </c>
      <c r="F41" s="80">
        <v>1.75</v>
      </c>
      <c r="G41" s="80"/>
      <c r="H41" s="80">
        <v>8</v>
      </c>
      <c r="I41" s="80"/>
      <c r="J41" s="80">
        <v>18.5</v>
      </c>
      <c r="K41" s="79" t="s">
        <v>62</v>
      </c>
      <c r="L41" s="79" t="s">
        <v>105</v>
      </c>
      <c r="M41" s="79" t="s">
        <v>104</v>
      </c>
      <c r="N41" s="79" t="s">
        <v>174</v>
      </c>
      <c r="O41" s="79"/>
      <c r="P41" s="82" t="s">
        <v>8</v>
      </c>
      <c r="Q41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1" s="82" t="s">
        <v>153</v>
      </c>
      <c r="S41" s="82">
        <f>IF(AND('Cumulative BOM'!$P41="G90 Grade SS50", 'Cumulative BOM'!$C41="18GA"), 50,IF(AND('Cumulative BOM'!$P41="G90 Grade SS50", 'Cumulative BOM'!$C41&lt;&gt;"18GA"), 54.5,
IF(AND('Cumulative BOM'!$P41="316 Stainless Steel 2B", 'Cumulative BOM'!$C41="18GA"), 60,IF(AND('Cumulative BOM'!$P41="316 Stainless Steel 2B", 'Cumulative BOM'!$C41&lt;&gt;"18GA"), 30,
IF('Cumulative BOM'!$P41="316L Stainless Steel #3",60,
IF(AND('Cumulative BOM'!$P41="304-2B Stainless Steel",'Cumulative BOM'!$C41="14GA",'Cumulative BOM'!$J41&lt;=29.75),29.75,IF(AND('Cumulative BOM'!$P41="304-2B Stainless Steel",'Cumulative BOM'!$C41="14GA",'Cumulative BOM'!$J41&gt;29.75),60,
IF('Cumulative BOM'!$J41&lt;=30,30,IF(AND('Cumulative BOM'!$J41&gt;30,'Cumulative BOM'!$J41&lt;=60),60)))))))))</f>
        <v>54.5</v>
      </c>
      <c r="T41" s="82">
        <f>IF('Cumulative BOM'!$P41="G90 Grade SS50",IF('Cumulative BOM'!$D41&lt;=144,144,IF(AND('Cumulative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BOM'!$D41&lt;=240),240,0))))),IF('Cumulative BOM'!$D41&lt;=120,120,IF(AND('Cumulative BOM'!$D41&gt;120,'Cumulative BOM'!$D41&lt;=144),144,IF(AND('Cumulative BOM'!$D41&gt;144,'Cumulative BOM'!$D41&lt;=168),168,IF(AND('Cumulative BOM'!$D41&gt;168,'Cumulative BOM'!$D41&lt;=192),192,IF(AND('Cumulative BOM'!$D41&gt;192,'Cumulative BOM'!$D41&lt;=216),216, IF(AND('Cumulative BOM'!$D41&gt;216,'Cumulative BOM'!$D41&lt;=240),240,0)))))))</f>
        <v>168</v>
      </c>
      <c r="U41" s="82">
        <f>'Cumulative BOM'!$T41*'Cumulative BOM'!$S41</f>
        <v>9156</v>
      </c>
      <c r="V41" s="83">
        <f>'Cumulative BOM'!$J41*'Cumulative BOM'!$D41</f>
        <v>2839.8785749999997</v>
      </c>
      <c r="W41" s="82">
        <f>(QUOTIENT('Cumulative BOM'!$S41, MIN('Cumulative BOM'!$D41,'Cumulative BOM'!$J41)))*(QUOTIENT('Cumulative BOM'!$T41,MAX('Cumulative BOM'!$D41,'Cumulative BOM'!$J41)))</f>
        <v>2</v>
      </c>
      <c r="X41" s="83">
        <f>ROUNDUP('Cumulative BOM'!$B41/'Cumulative BOM'!$W41*2,0)/2</f>
        <v>0.5</v>
      </c>
      <c r="Y41" s="83">
        <f>(VLOOKUP('Cumulative BOM'!$C41,'Sheet Metal Std'!$M$2:$N$16,2))*'Cumulative BOM'!$S41*'Cumulative BOM'!$T41*'Cumulative BOM'!$X41*0.28</f>
        <v>138.95145600000001</v>
      </c>
    </row>
    <row r="42" spans="1:25" s="66" customFormat="1" ht="18" x14ac:dyDescent="0.3">
      <c r="A42" s="74">
        <v>1625955</v>
      </c>
      <c r="B42" s="75">
        <v>1</v>
      </c>
      <c r="C42" s="75" t="s">
        <v>2</v>
      </c>
      <c r="D42" s="76">
        <v>52.586399999999998</v>
      </c>
      <c r="E42" s="76">
        <v>3</v>
      </c>
      <c r="F42" s="76">
        <v>1.75</v>
      </c>
      <c r="G42" s="76"/>
      <c r="H42" s="76">
        <v>10</v>
      </c>
      <c r="I42" s="76"/>
      <c r="J42" s="76">
        <v>20.5</v>
      </c>
      <c r="K42" s="75" t="s">
        <v>62</v>
      </c>
      <c r="L42" s="75" t="s">
        <v>176</v>
      </c>
      <c r="M42" s="75" t="s">
        <v>104</v>
      </c>
      <c r="N42" s="75" t="s">
        <v>174</v>
      </c>
      <c r="O42" s="75"/>
      <c r="P42" s="62" t="s">
        <v>8</v>
      </c>
      <c r="Q42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2" s="62" t="s">
        <v>153</v>
      </c>
      <c r="S42" s="62">
        <f>IF(AND('Cumulative BOM'!$P42="G90 Grade SS50", 'Cumulative BOM'!$C42="18GA"), 50,IF(AND('Cumulative BOM'!$P42="G90 Grade SS50", 'Cumulative BOM'!$C42&lt;&gt;"18GA"), 54.5,
IF(AND('Cumulative BOM'!$P42="316 Stainless Steel 2B", 'Cumulative BOM'!$C42="18GA"), 60,IF(AND('Cumulative BOM'!$P42="316 Stainless Steel 2B", 'Cumulative BOM'!$C42&lt;&gt;"18GA"), 30,
IF('Cumulative BOM'!$P42="316L Stainless Steel #3",60,
IF(AND('Cumulative BOM'!$P42="304-2B Stainless Steel",'Cumulative BOM'!$C42="14GA",'Cumulative BOM'!$J42&lt;=29.75),29.75,IF(AND('Cumulative BOM'!$P42="304-2B Stainless Steel",'Cumulative BOM'!$C42="14GA",'Cumulative BOM'!$J42&gt;29.75),60,
IF('Cumulative BOM'!$J42&lt;=30,30,IF(AND('Cumulative BOM'!$J42&gt;30,'Cumulative BOM'!$J42&lt;=60),60)))))))))</f>
        <v>54.5</v>
      </c>
      <c r="T42" s="62">
        <f>IF('Cumulative BOM'!$P42="G90 Grade SS50",IF('Cumulative BOM'!$D42&lt;=144,144,IF(AND('Cumulative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BOM'!$D42&lt;=240),240,0))))),IF('Cumulative BOM'!$D42&lt;=120,120,IF(AND('Cumulative BOM'!$D42&gt;120,'Cumulative BOM'!$D42&lt;=144),144,IF(AND('Cumulative BOM'!$D42&gt;144,'Cumulative BOM'!$D42&lt;=168),168,IF(AND('Cumulative BOM'!$D42&gt;168,'Cumulative BOM'!$D42&lt;=192),192,IF(AND('Cumulative BOM'!$D42&gt;192,'Cumulative BOM'!$D42&lt;=216),216, IF(AND('Cumulative BOM'!$D42&gt;216,'Cumulative BOM'!$D42&lt;=240),240,0)))))))</f>
        <v>144</v>
      </c>
      <c r="U42" s="62">
        <f>'Cumulative BOM'!$T42*'Cumulative BOM'!$S42</f>
        <v>7848</v>
      </c>
      <c r="V42" s="65">
        <f>'Cumulative BOM'!$J42*'Cumulative BOM'!$D42</f>
        <v>1078.0211999999999</v>
      </c>
      <c r="W42" s="62">
        <f>(QUOTIENT('Cumulative BOM'!$S42, MIN('Cumulative BOM'!$D42,'Cumulative BOM'!$J42)))*(QUOTIENT('Cumulative BOM'!$T42,MAX('Cumulative BOM'!$D42,'Cumulative BOM'!$J42)))</f>
        <v>4</v>
      </c>
      <c r="X42" s="65">
        <f>ROUNDUP('Cumulative BOM'!$B42/'Cumulative BOM'!$W42*2,0)/2</f>
        <v>0.5</v>
      </c>
      <c r="Y42" s="65">
        <f>(VLOOKUP('Cumulative BOM'!$C42,'Sheet Metal Std'!$M$2:$N$16,2))*'Cumulative BOM'!$S42*'Cumulative BOM'!$T42*'Cumulative BOM'!$X42*0.28</f>
        <v>86.249520000000004</v>
      </c>
    </row>
    <row r="43" spans="1:25" s="66" customFormat="1" ht="18" x14ac:dyDescent="0.3">
      <c r="A43" s="74">
        <v>1626130</v>
      </c>
      <c r="B43" s="75">
        <v>1</v>
      </c>
      <c r="C43" s="75" t="s">
        <v>2</v>
      </c>
      <c r="D43" s="76">
        <v>52.30048</v>
      </c>
      <c r="E43" s="76">
        <v>3</v>
      </c>
      <c r="F43" s="76">
        <v>1.75</v>
      </c>
      <c r="G43" s="76"/>
      <c r="H43" s="76">
        <v>10.25</v>
      </c>
      <c r="I43" s="76" t="s">
        <v>160</v>
      </c>
      <c r="J43" s="76">
        <v>20.75</v>
      </c>
      <c r="K43" s="75" t="s">
        <v>62</v>
      </c>
      <c r="L43" s="75" t="s">
        <v>176</v>
      </c>
      <c r="M43" s="75" t="s">
        <v>104</v>
      </c>
      <c r="N43" s="75" t="s">
        <v>174</v>
      </c>
      <c r="O43" s="75"/>
      <c r="P43" s="62" t="s">
        <v>8</v>
      </c>
      <c r="Q43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3" s="62" t="s">
        <v>153</v>
      </c>
      <c r="S43" s="62">
        <f>IF(AND('Cumulative BOM'!$P43="G90 Grade SS50", 'Cumulative BOM'!$C43="18GA"), 50,IF(AND('Cumulative BOM'!$P43="G90 Grade SS50", 'Cumulative BOM'!$C43&lt;&gt;"18GA"), 54.5,
IF(AND('Cumulative BOM'!$P43="316 Stainless Steel 2B", 'Cumulative BOM'!$C43="18GA"), 60,IF(AND('Cumulative BOM'!$P43="316 Stainless Steel 2B", 'Cumulative BOM'!$C43&lt;&gt;"18GA"), 30,
IF('Cumulative BOM'!$P43="316L Stainless Steel #3",60,
IF(AND('Cumulative BOM'!$P43="304-2B Stainless Steel",'Cumulative BOM'!$C43="14GA",'Cumulative BOM'!$J43&lt;=29.75),29.75,IF(AND('Cumulative BOM'!$P43="304-2B Stainless Steel",'Cumulative BOM'!$C43="14GA",'Cumulative BOM'!$J43&gt;29.75),60,
IF('Cumulative BOM'!$J43&lt;=30,30,IF(AND('Cumulative BOM'!$J43&gt;30,'Cumulative BOM'!$J43&lt;=60),60)))))))))</f>
        <v>54.5</v>
      </c>
      <c r="T43" s="62">
        <f>IF('Cumulative BOM'!$P43="G90 Grade SS50",IF('Cumulative BOM'!$D43&lt;=144,144,IF(AND('Cumulative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BOM'!$D43&lt;=240),240,0))))),IF('Cumulative BOM'!$D43&lt;=120,120,IF(AND('Cumulative BOM'!$D43&gt;120,'Cumulative BOM'!$D43&lt;=144),144,IF(AND('Cumulative BOM'!$D43&gt;144,'Cumulative BOM'!$D43&lt;=168),168,IF(AND('Cumulative BOM'!$D43&gt;168,'Cumulative BOM'!$D43&lt;=192),192,IF(AND('Cumulative BOM'!$D43&gt;192,'Cumulative BOM'!$D43&lt;=216),216, IF(AND('Cumulative BOM'!$D43&gt;216,'Cumulative BOM'!$D43&lt;=240),240,0)))))))</f>
        <v>144</v>
      </c>
      <c r="U43" s="62">
        <f>'Cumulative BOM'!$T43*'Cumulative BOM'!$S43</f>
        <v>7848</v>
      </c>
      <c r="V43" s="65">
        <f>'Cumulative BOM'!$J43*'Cumulative BOM'!$D43</f>
        <v>1085.23496</v>
      </c>
      <c r="W43" s="62">
        <f>(QUOTIENT('Cumulative BOM'!$S43, MIN('Cumulative BOM'!$D43,'Cumulative BOM'!$J43)))*(QUOTIENT('Cumulative BOM'!$T43,MAX('Cumulative BOM'!$D43,'Cumulative BOM'!$J43)))</f>
        <v>4</v>
      </c>
      <c r="X43" s="65">
        <f>ROUNDUP('Cumulative BOM'!$B43/'Cumulative BOM'!$W43*2,0)/2</f>
        <v>0.5</v>
      </c>
      <c r="Y43" s="65">
        <f>(VLOOKUP('Cumulative BOM'!$C43,'Sheet Metal Std'!$M$2:$N$16,2))*'Cumulative BOM'!$S43*'Cumulative BOM'!$T43*'Cumulative BOM'!$X43*0.28</f>
        <v>86.249520000000004</v>
      </c>
    </row>
    <row r="44" spans="1:25" s="66" customFormat="1" ht="18" x14ac:dyDescent="0.3">
      <c r="A44" s="74">
        <v>1625952</v>
      </c>
      <c r="B44" s="75">
        <v>1</v>
      </c>
      <c r="C44" s="75" t="s">
        <v>2</v>
      </c>
      <c r="D44" s="76">
        <v>51.854170000000003</v>
      </c>
      <c r="E44" s="76">
        <v>3</v>
      </c>
      <c r="F44" s="76">
        <v>1.75</v>
      </c>
      <c r="G44" s="76"/>
      <c r="H44" s="76">
        <v>16</v>
      </c>
      <c r="I44" s="76"/>
      <c r="J44" s="76">
        <v>26.5</v>
      </c>
      <c r="K44" s="75" t="s">
        <v>62</v>
      </c>
      <c r="L44" s="75" t="s">
        <v>176</v>
      </c>
      <c r="M44" s="75" t="s">
        <v>104</v>
      </c>
      <c r="N44" s="75" t="s">
        <v>174</v>
      </c>
      <c r="O44" s="75"/>
      <c r="P44" s="62" t="s">
        <v>8</v>
      </c>
      <c r="Q44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4" s="62" t="s">
        <v>153</v>
      </c>
      <c r="S44" s="62">
        <f>IF(AND('Cumulative BOM'!$P44="G90 Grade SS50", 'Cumulative BOM'!$C44="18GA"), 50,IF(AND('Cumulative BOM'!$P44="G90 Grade SS50", 'Cumulative BOM'!$C44&lt;&gt;"18GA"), 54.5,
IF(AND('Cumulative BOM'!$P44="316 Stainless Steel 2B", 'Cumulative BOM'!$C44="18GA"), 60,IF(AND('Cumulative BOM'!$P44="316 Stainless Steel 2B", 'Cumulative BOM'!$C44&lt;&gt;"18GA"), 30,
IF('Cumulative BOM'!$P44="316L Stainless Steel #3",60,
IF(AND('Cumulative BOM'!$P44="304-2B Stainless Steel",'Cumulative BOM'!$C44="14GA",'Cumulative BOM'!$J44&lt;=29.75),29.75,IF(AND('Cumulative BOM'!$P44="304-2B Stainless Steel",'Cumulative BOM'!$C44="14GA",'Cumulative BOM'!$J44&gt;29.75),60,
IF('Cumulative BOM'!$J44&lt;=30,30,IF(AND('Cumulative BOM'!$J44&gt;30,'Cumulative BOM'!$J44&lt;=60),60)))))))))</f>
        <v>54.5</v>
      </c>
      <c r="T44" s="62">
        <f>IF('Cumulative BOM'!$P44="G90 Grade SS50",IF('Cumulative BOM'!$D44&lt;=144,144,IF(AND('Cumulative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BOM'!$D44&lt;=240),240,0))))),IF('Cumulative BOM'!$D44&lt;=120,120,IF(AND('Cumulative BOM'!$D44&gt;120,'Cumulative BOM'!$D44&lt;=144),144,IF(AND('Cumulative BOM'!$D44&gt;144,'Cumulative BOM'!$D44&lt;=168),168,IF(AND('Cumulative BOM'!$D44&gt;168,'Cumulative BOM'!$D44&lt;=192),192,IF(AND('Cumulative BOM'!$D44&gt;192,'Cumulative BOM'!$D44&lt;=216),216, IF(AND('Cumulative BOM'!$D44&gt;216,'Cumulative BOM'!$D44&lt;=240),240,0)))))))</f>
        <v>144</v>
      </c>
      <c r="U44" s="62">
        <f>'Cumulative BOM'!$T44*'Cumulative BOM'!$S44</f>
        <v>7848</v>
      </c>
      <c r="V44" s="65">
        <f>'Cumulative BOM'!$J44*'Cumulative BOM'!$D44</f>
        <v>1374.1355050000002</v>
      </c>
      <c r="W44" s="62">
        <f>(QUOTIENT('Cumulative BOM'!$S44, MIN('Cumulative BOM'!$D44,'Cumulative BOM'!$J44)))*(QUOTIENT('Cumulative BOM'!$T44,MAX('Cumulative BOM'!$D44,'Cumulative BOM'!$J44)))</f>
        <v>4</v>
      </c>
      <c r="X44" s="65">
        <f>ROUNDUP('Cumulative BOM'!$B44/'Cumulative BOM'!$W44*2,0)/2</f>
        <v>0.5</v>
      </c>
      <c r="Y44" s="65">
        <f>(VLOOKUP('Cumulative BOM'!$C44,'Sheet Metal Std'!$M$2:$N$16,2))*'Cumulative BOM'!$S44*'Cumulative BOM'!$T44*'Cumulative BOM'!$X44*0.28</f>
        <v>86.249520000000004</v>
      </c>
    </row>
    <row r="45" spans="1:25" s="66" customFormat="1" ht="18" x14ac:dyDescent="0.3">
      <c r="A45" s="74">
        <v>1625949</v>
      </c>
      <c r="B45" s="75">
        <v>1</v>
      </c>
      <c r="C45" s="75" t="s">
        <v>2</v>
      </c>
      <c r="D45" s="76">
        <v>51.407850000000003</v>
      </c>
      <c r="E45" s="76">
        <v>3</v>
      </c>
      <c r="F45" s="76">
        <v>1.75</v>
      </c>
      <c r="G45" s="76"/>
      <c r="H45" s="76">
        <v>16</v>
      </c>
      <c r="I45" s="76"/>
      <c r="J45" s="76">
        <v>26.5</v>
      </c>
      <c r="K45" s="75" t="s">
        <v>62</v>
      </c>
      <c r="L45" s="75" t="s">
        <v>176</v>
      </c>
      <c r="M45" s="75" t="s">
        <v>104</v>
      </c>
      <c r="N45" s="75" t="s">
        <v>174</v>
      </c>
      <c r="O45" s="75"/>
      <c r="P45" s="62" t="s">
        <v>8</v>
      </c>
      <c r="Q45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45" s="62" t="s">
        <v>153</v>
      </c>
      <c r="S45" s="62">
        <f>IF(AND('Cumulative BOM'!$P45="G90 Grade SS50", 'Cumulative BOM'!$C45="18GA"), 50,IF(AND('Cumulative BOM'!$P45="G90 Grade SS50", 'Cumulative BOM'!$C45&lt;&gt;"18GA"), 54.5,
IF(AND('Cumulative BOM'!$P45="316 Stainless Steel 2B", 'Cumulative BOM'!$C45="18GA"), 60,IF(AND('Cumulative BOM'!$P45="316 Stainless Steel 2B", 'Cumulative BOM'!$C45&lt;&gt;"18GA"), 30,
IF('Cumulative BOM'!$P45="316L Stainless Steel #3",60,
IF(AND('Cumulative BOM'!$P45="304-2B Stainless Steel",'Cumulative BOM'!$C45="14GA",'Cumulative BOM'!$J45&lt;=29.75),29.75,IF(AND('Cumulative BOM'!$P45="304-2B Stainless Steel",'Cumulative BOM'!$C45="14GA",'Cumulative BOM'!$J45&gt;29.75),60,
IF('Cumulative BOM'!$J45&lt;=30,30,IF(AND('Cumulative BOM'!$J45&gt;30,'Cumulative BOM'!$J45&lt;=60),60)))))))))</f>
        <v>54.5</v>
      </c>
      <c r="T45" s="62">
        <f>IF('Cumulative BOM'!$P45="G90 Grade SS50",IF('Cumulative BOM'!$D45&lt;=144,144,IF(AND('Cumulative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BOM'!$D45&lt;=240),240,0))))),IF('Cumulative BOM'!$D45&lt;=120,120,IF(AND('Cumulative BOM'!$D45&gt;120,'Cumulative BOM'!$D45&lt;=144),144,IF(AND('Cumulative BOM'!$D45&gt;144,'Cumulative BOM'!$D45&lt;=168),168,IF(AND('Cumulative BOM'!$D45&gt;168,'Cumulative BOM'!$D45&lt;=192),192,IF(AND('Cumulative BOM'!$D45&gt;192,'Cumulative BOM'!$D45&lt;=216),216, IF(AND('Cumulative BOM'!$D45&gt;216,'Cumulative BOM'!$D45&lt;=240),240,0)))))))</f>
        <v>144</v>
      </c>
      <c r="U45" s="62">
        <f>'Cumulative BOM'!$T45*'Cumulative BOM'!$S45</f>
        <v>7848</v>
      </c>
      <c r="V45" s="65">
        <f>'Cumulative BOM'!$J45*'Cumulative BOM'!$D45</f>
        <v>1362.308025</v>
      </c>
      <c r="W45" s="62">
        <f>(QUOTIENT('Cumulative BOM'!$S45, MIN('Cumulative BOM'!$D45,'Cumulative BOM'!$J45)))*(QUOTIENT('Cumulative BOM'!$T45,MAX('Cumulative BOM'!$D45,'Cumulative BOM'!$J45)))</f>
        <v>4</v>
      </c>
      <c r="X45" s="65">
        <f>ROUNDUP('Cumulative BOM'!$B45/'Cumulative BOM'!$W45*2,0)/2</f>
        <v>0.5</v>
      </c>
      <c r="Y45" s="65">
        <f>(VLOOKUP('Cumulative BOM'!$C45,'Sheet Metal Std'!$M$2:$N$16,2))*'Cumulative BOM'!$S45*'Cumulative BOM'!$T45*'Cumulative BOM'!$X45*0.28</f>
        <v>86.249520000000004</v>
      </c>
    </row>
    <row r="46" spans="1:25" s="66" customFormat="1" ht="18" x14ac:dyDescent="0.3">
      <c r="A46" s="78">
        <v>1625934</v>
      </c>
      <c r="B46" s="79">
        <v>1</v>
      </c>
      <c r="C46" s="79" t="s">
        <v>1</v>
      </c>
      <c r="D46" s="80">
        <v>151.82629</v>
      </c>
      <c r="E46" s="80">
        <v>3</v>
      </c>
      <c r="F46" s="80">
        <v>1.75</v>
      </c>
      <c r="G46" s="80"/>
      <c r="H46" s="80">
        <v>8</v>
      </c>
      <c r="I46" s="80"/>
      <c r="J46" s="80">
        <v>18</v>
      </c>
      <c r="K46" s="81" t="s">
        <v>64</v>
      </c>
      <c r="L46" s="79" t="s">
        <v>105</v>
      </c>
      <c r="M46" s="79" t="s">
        <v>104</v>
      </c>
      <c r="N46" s="79" t="s">
        <v>174</v>
      </c>
      <c r="O46" s="79"/>
      <c r="P46" s="82" t="s">
        <v>8</v>
      </c>
      <c r="Q46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46" s="82" t="s">
        <v>153</v>
      </c>
      <c r="S46" s="82">
        <f>IF(AND('Cumulative BOM'!$P46="G90 Grade SS50", 'Cumulative BOM'!$C46="18GA"), 50,IF(AND('Cumulative BOM'!$P46="G90 Grade SS50", 'Cumulative BOM'!$C46&lt;&gt;"18GA"), 54.5,
IF(AND('Cumulative BOM'!$P46="316 Stainless Steel 2B", 'Cumulative BOM'!$C46="18GA"), 60,IF(AND('Cumulative BOM'!$P46="316 Stainless Steel 2B", 'Cumulative BOM'!$C46&lt;&gt;"18GA"), 30,
IF('Cumulative BOM'!$P46="316L Stainless Steel #3",60,
IF(AND('Cumulative BOM'!$P46="304-2B Stainless Steel",'Cumulative BOM'!$C46="14GA",'Cumulative BOM'!$J46&lt;=29.75),29.75,IF(AND('Cumulative BOM'!$P46="304-2B Stainless Steel",'Cumulative BOM'!$C46="14GA",'Cumulative BOM'!$J46&gt;29.75),60,
IF('Cumulative BOM'!$J46&lt;=30,30,IF(AND('Cumulative BOM'!$J46&gt;30,'Cumulative BOM'!$J46&lt;=60),60)))))))))</f>
        <v>54.5</v>
      </c>
      <c r="T46" s="82">
        <f>IF('Cumulative BOM'!$P46="G90 Grade SS50",IF('Cumulative BOM'!$D46&lt;=144,144,IF(AND('Cumulative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BOM'!$D46&lt;=240),240,0))))),IF('Cumulative BOM'!$D46&lt;=120,120,IF(AND('Cumulative BOM'!$D46&gt;120,'Cumulative BOM'!$D46&lt;=144),144,IF(AND('Cumulative BOM'!$D46&gt;144,'Cumulative BOM'!$D46&lt;=168),168,IF(AND('Cumulative BOM'!$D46&gt;168,'Cumulative BOM'!$D46&lt;=192),192,IF(AND('Cumulative BOM'!$D46&gt;192,'Cumulative BOM'!$D46&lt;=216),216, IF(AND('Cumulative BOM'!$D46&gt;216,'Cumulative BOM'!$D46&lt;=240),240,0)))))))</f>
        <v>168</v>
      </c>
      <c r="U46" s="82">
        <f>'Cumulative BOM'!$T46*'Cumulative BOM'!$S46</f>
        <v>9156</v>
      </c>
      <c r="V46" s="83">
        <f>'Cumulative BOM'!$J46*'Cumulative BOM'!$D46</f>
        <v>2732.8732199999999</v>
      </c>
      <c r="W46" s="82">
        <f>(QUOTIENT('Cumulative BOM'!$S46, MIN('Cumulative BOM'!$D46,'Cumulative BOM'!$J46)))*(QUOTIENT('Cumulative BOM'!$T46,MAX('Cumulative BOM'!$D46,'Cumulative BOM'!$J46)))</f>
        <v>3</v>
      </c>
      <c r="X46" s="83">
        <f>ROUNDUP('Cumulative BOM'!$B46/'Cumulative BOM'!$W46*2,0)/2</f>
        <v>0.5</v>
      </c>
      <c r="Y46" s="83">
        <f>(VLOOKUP('Cumulative BOM'!$C46,'Sheet Metal Std'!$M$2:$N$16,2))*'Cumulative BOM'!$S46*'Cumulative BOM'!$T46*'Cumulative BOM'!$X46*0.28</f>
        <v>138.95145600000001</v>
      </c>
    </row>
    <row r="47" spans="1:25" s="66" customFormat="1" ht="18" x14ac:dyDescent="0.3">
      <c r="A47" s="74">
        <v>1625928</v>
      </c>
      <c r="B47" s="75">
        <v>1</v>
      </c>
      <c r="C47" s="75" t="s">
        <v>2</v>
      </c>
      <c r="D47" s="76">
        <v>151.60312999999999</v>
      </c>
      <c r="E47" s="76">
        <v>3</v>
      </c>
      <c r="F47" s="76">
        <v>1.75</v>
      </c>
      <c r="G47" s="76"/>
      <c r="H47" s="76">
        <v>8</v>
      </c>
      <c r="I47" s="76"/>
      <c r="J47" s="76">
        <v>18.5</v>
      </c>
      <c r="K47" s="75" t="s">
        <v>62</v>
      </c>
      <c r="L47" s="75" t="s">
        <v>105</v>
      </c>
      <c r="M47" s="75" t="s">
        <v>104</v>
      </c>
      <c r="N47" s="75" t="s">
        <v>174</v>
      </c>
      <c r="O47" s="75"/>
      <c r="P47" s="62" t="s">
        <v>8</v>
      </c>
      <c r="Q47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7" s="62" t="s">
        <v>153</v>
      </c>
      <c r="S47" s="62">
        <f>IF(AND('Cumulative BOM'!$P47="G90 Grade SS50", 'Cumulative BOM'!$C47="18GA"), 50,IF(AND('Cumulative BOM'!$P47="G90 Grade SS50", 'Cumulative BOM'!$C47&lt;&gt;"18GA"), 54.5,
IF(AND('Cumulative BOM'!$P47="316 Stainless Steel 2B", 'Cumulative BOM'!$C47="18GA"), 60,IF(AND('Cumulative BOM'!$P47="316 Stainless Steel 2B", 'Cumulative BOM'!$C47&lt;&gt;"18GA"), 30,
IF('Cumulative BOM'!$P47="316L Stainless Steel #3",60,
IF(AND('Cumulative BOM'!$P47="304-2B Stainless Steel",'Cumulative BOM'!$C47="14GA",'Cumulative BOM'!$J47&lt;=29.75),29.75,IF(AND('Cumulative BOM'!$P47="304-2B Stainless Steel",'Cumulative BOM'!$C47="14GA",'Cumulative BOM'!$J47&gt;29.75),60,
IF('Cumulative BOM'!$J47&lt;=30,30,IF(AND('Cumulative BOM'!$J47&gt;30,'Cumulative BOM'!$J47&lt;=60),60)))))))))</f>
        <v>54.5</v>
      </c>
      <c r="T47" s="62">
        <f>IF('Cumulative BOM'!$P47="G90 Grade SS50",IF('Cumulative BOM'!$D47&lt;=144,144,IF(AND('Cumulative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BOM'!$D47&lt;=240),240,0))))),IF('Cumulative BOM'!$D47&lt;=120,120,IF(AND('Cumulative BOM'!$D47&gt;120,'Cumulative BOM'!$D47&lt;=144),144,IF(AND('Cumulative BOM'!$D47&gt;144,'Cumulative BOM'!$D47&lt;=168),168,IF(AND('Cumulative BOM'!$D47&gt;168,'Cumulative BOM'!$D47&lt;=192),192,IF(AND('Cumulative BOM'!$D47&gt;192,'Cumulative BOM'!$D47&lt;=216),216, IF(AND('Cumulative BOM'!$D47&gt;216,'Cumulative BOM'!$D47&lt;=240),240,0)))))))</f>
        <v>168</v>
      </c>
      <c r="U47" s="62">
        <f>'Cumulative BOM'!$T47*'Cumulative BOM'!$S47</f>
        <v>9156</v>
      </c>
      <c r="V47" s="65">
        <f>'Cumulative BOM'!$J47*'Cumulative BOM'!$D47</f>
        <v>2804.657905</v>
      </c>
      <c r="W47" s="62">
        <f>(QUOTIENT('Cumulative BOM'!$S47, MIN('Cumulative BOM'!$D47,'Cumulative BOM'!$J47)))*(QUOTIENT('Cumulative BOM'!$T47,MAX('Cumulative BOM'!$D47,'Cumulative BOM'!$J47)))</f>
        <v>2</v>
      </c>
      <c r="X47" s="65">
        <f>ROUNDUP('Cumulative BOM'!$B47/'Cumulative BOM'!$W47*2,0)/2</f>
        <v>0.5</v>
      </c>
      <c r="Y47" s="65">
        <f>(VLOOKUP('Cumulative BOM'!$C47,'Sheet Metal Std'!$M$2:$N$16,2))*'Cumulative BOM'!$S47*'Cumulative BOM'!$T47*'Cumulative BOM'!$X47*0.28</f>
        <v>100.62444000000001</v>
      </c>
    </row>
    <row r="48" spans="1:25" s="66" customFormat="1" ht="18" x14ac:dyDescent="0.3">
      <c r="A48" s="74">
        <v>1625925</v>
      </c>
      <c r="B48" s="75">
        <v>1</v>
      </c>
      <c r="C48" s="75" t="s">
        <v>2</v>
      </c>
      <c r="D48" s="76">
        <v>151.15682000000001</v>
      </c>
      <c r="E48" s="76">
        <v>3</v>
      </c>
      <c r="F48" s="76">
        <v>1.75</v>
      </c>
      <c r="G48" s="76"/>
      <c r="H48" s="76">
        <v>16</v>
      </c>
      <c r="I48" s="76"/>
      <c r="J48" s="76">
        <v>26.5</v>
      </c>
      <c r="K48" s="75" t="s">
        <v>62</v>
      </c>
      <c r="L48" s="75" t="s">
        <v>105</v>
      </c>
      <c r="M48" s="75" t="s">
        <v>104</v>
      </c>
      <c r="N48" s="75" t="s">
        <v>174</v>
      </c>
      <c r="O48" s="75"/>
      <c r="P48" s="62" t="s">
        <v>8</v>
      </c>
      <c r="Q48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48" s="62" t="s">
        <v>153</v>
      </c>
      <c r="S48" s="62">
        <f>IF(AND('Cumulative BOM'!$P48="G90 Grade SS50", 'Cumulative BOM'!$C48="18GA"), 50,IF(AND('Cumulative BOM'!$P48="G90 Grade SS50", 'Cumulative BOM'!$C48&lt;&gt;"18GA"), 54.5,
IF(AND('Cumulative BOM'!$P48="316 Stainless Steel 2B", 'Cumulative BOM'!$C48="18GA"), 60,IF(AND('Cumulative BOM'!$P48="316 Stainless Steel 2B", 'Cumulative BOM'!$C48&lt;&gt;"18GA"), 30,
IF('Cumulative BOM'!$P48="316L Stainless Steel #3",60,
IF(AND('Cumulative BOM'!$P48="304-2B Stainless Steel",'Cumulative BOM'!$C48="14GA",'Cumulative BOM'!$J48&lt;=29.75),29.75,IF(AND('Cumulative BOM'!$P48="304-2B Stainless Steel",'Cumulative BOM'!$C48="14GA",'Cumulative BOM'!$J48&gt;29.75),60,
IF('Cumulative BOM'!$J48&lt;=30,30,IF(AND('Cumulative BOM'!$J48&gt;30,'Cumulative BOM'!$J48&lt;=60),60)))))))))</f>
        <v>54.5</v>
      </c>
      <c r="T48" s="62">
        <f>IF('Cumulative BOM'!$P48="G90 Grade SS50",IF('Cumulative BOM'!$D48&lt;=144,144,IF(AND('Cumulative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BOM'!$D48&lt;=240),240,0))))),IF('Cumulative BOM'!$D48&lt;=120,120,IF(AND('Cumulative BOM'!$D48&gt;120,'Cumulative BOM'!$D48&lt;=144),144,IF(AND('Cumulative BOM'!$D48&gt;144,'Cumulative BOM'!$D48&lt;=168),168,IF(AND('Cumulative BOM'!$D48&gt;168,'Cumulative BOM'!$D48&lt;=192),192,IF(AND('Cumulative BOM'!$D48&gt;192,'Cumulative BOM'!$D48&lt;=216),216, IF(AND('Cumulative BOM'!$D48&gt;216,'Cumulative BOM'!$D48&lt;=240),240,0)))))))</f>
        <v>168</v>
      </c>
      <c r="U48" s="62">
        <f>'Cumulative BOM'!$T48*'Cumulative BOM'!$S48</f>
        <v>9156</v>
      </c>
      <c r="V48" s="65">
        <f>'Cumulative BOM'!$J48*'Cumulative BOM'!$D48</f>
        <v>4005.6557300000004</v>
      </c>
      <c r="W48" s="62">
        <f>(QUOTIENT('Cumulative BOM'!$S48, MIN('Cumulative BOM'!$D48,'Cumulative BOM'!$J48)))*(QUOTIENT('Cumulative BOM'!$T48,MAX('Cumulative BOM'!$D48,'Cumulative BOM'!$J48)))</f>
        <v>2</v>
      </c>
      <c r="X48" s="65">
        <f>ROUNDUP('Cumulative BOM'!$B48/'Cumulative BOM'!$W48*2,0)/2</f>
        <v>0.5</v>
      </c>
      <c r="Y48" s="65">
        <f>(VLOOKUP('Cumulative BOM'!$C48,'Sheet Metal Std'!$M$2:$N$16,2))*'Cumulative BOM'!$S48*'Cumulative BOM'!$T48*'Cumulative BOM'!$X48*0.28</f>
        <v>100.62444000000001</v>
      </c>
    </row>
    <row r="49" spans="1:25" s="66" customFormat="1" ht="18" x14ac:dyDescent="0.3">
      <c r="A49" s="84">
        <v>1626208</v>
      </c>
      <c r="B49" s="85">
        <v>1</v>
      </c>
      <c r="C49" s="85" t="s">
        <v>4</v>
      </c>
      <c r="D49" s="86">
        <v>137.28319999999999</v>
      </c>
      <c r="E49" s="86"/>
      <c r="F49" s="86"/>
      <c r="G49" s="86"/>
      <c r="H49" s="86"/>
      <c r="I49" s="86"/>
      <c r="J49" s="86">
        <v>40.918500000000002</v>
      </c>
      <c r="K49" s="85" t="s">
        <v>94</v>
      </c>
      <c r="L49" s="85" t="s">
        <v>106</v>
      </c>
      <c r="M49" s="85" t="s">
        <v>177</v>
      </c>
      <c r="N49" s="85" t="s">
        <v>174</v>
      </c>
      <c r="O49" s="85" t="s">
        <v>152</v>
      </c>
      <c r="P49" s="87" t="s">
        <v>8</v>
      </c>
      <c r="Q49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49" s="87" t="s">
        <v>153</v>
      </c>
      <c r="S49" s="87">
        <f>IF(AND('Cumulative BOM'!$P49="G90 Grade SS50", 'Cumulative BOM'!$C49="18GA"), 50,IF(AND('Cumulative BOM'!$P49="G90 Grade SS50", 'Cumulative BOM'!$C49&lt;&gt;"18GA"), 54.5,
IF(AND('Cumulative BOM'!$P49="316 Stainless Steel 2B", 'Cumulative BOM'!$C49="18GA"), 60,IF(AND('Cumulative BOM'!$P49="316 Stainless Steel 2B", 'Cumulative BOM'!$C49&lt;&gt;"18GA"), 30,
IF('Cumulative BOM'!$P49="316L Stainless Steel #3",60,
IF(AND('Cumulative BOM'!$P49="304-2B Stainless Steel",'Cumulative BOM'!$C49="14GA",'Cumulative BOM'!$J49&lt;=29.75),29.75,IF(AND('Cumulative BOM'!$P49="304-2B Stainless Steel",'Cumulative BOM'!$C49="14GA",'Cumulative BOM'!$J49&gt;29.75),60,
IF('Cumulative BOM'!$J49&lt;=30,30,IF(AND('Cumulative BOM'!$J49&gt;30,'Cumulative BOM'!$J49&lt;=60),60)))))))))</f>
        <v>50</v>
      </c>
      <c r="T49" s="87">
        <f>IF('Cumulative BOM'!$P49="G90 Grade SS50",IF('Cumulative BOM'!$D49&lt;=144,144,IF(AND('Cumulative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BOM'!$D49&lt;=240),240,0))))),IF('Cumulative BOM'!$D49&lt;=120,120,IF(AND('Cumulative BOM'!$D49&gt;120,'Cumulative BOM'!$D49&lt;=144),144,IF(AND('Cumulative BOM'!$D49&gt;144,'Cumulative BOM'!$D49&lt;=168),168,IF(AND('Cumulative BOM'!$D49&gt;168,'Cumulative BOM'!$D49&lt;=192),192,IF(AND('Cumulative BOM'!$D49&gt;192,'Cumulative BOM'!$D49&lt;=216),216, IF(AND('Cumulative BOM'!$D49&gt;216,'Cumulative BOM'!$D49&lt;=240),240,0)))))))</f>
        <v>144</v>
      </c>
      <c r="U49" s="87">
        <f>'Cumulative BOM'!$T49*'Cumulative BOM'!$S49</f>
        <v>7200</v>
      </c>
      <c r="V49" s="88">
        <f>'Cumulative BOM'!$J49*'Cumulative BOM'!$D49</f>
        <v>5617.4226191999996</v>
      </c>
      <c r="W49" s="87">
        <f>(QUOTIENT('Cumulative BOM'!$S49, MIN('Cumulative BOM'!$D49,'Cumulative BOM'!$J49)))*(QUOTIENT('Cumulative BOM'!$T49,MAX('Cumulative BOM'!$D49,'Cumulative BOM'!$J49)))</f>
        <v>1</v>
      </c>
      <c r="X49" s="88">
        <f>ROUNDUP('Cumulative BOM'!$B49/'Cumulative BOM'!$W49*2,0)/2</f>
        <v>1</v>
      </c>
      <c r="Y49" s="88">
        <f>(VLOOKUP('Cumulative BOM'!$C49,'Sheet Metal Std'!$M$2:$N$16,2))*'Cumulative BOM'!$S49*'Cumulative BOM'!$T49*'Cumulative BOM'!$X49*0.28</f>
        <v>104.02560000000001</v>
      </c>
    </row>
    <row r="50" spans="1:25" s="66" customFormat="1" ht="18" x14ac:dyDescent="0.3">
      <c r="A50" s="84">
        <v>1626211</v>
      </c>
      <c r="B50" s="85">
        <v>1</v>
      </c>
      <c r="C50" s="85" t="s">
        <v>4</v>
      </c>
      <c r="D50" s="86">
        <v>137.28319999999999</v>
      </c>
      <c r="E50" s="86"/>
      <c r="F50" s="86"/>
      <c r="G50" s="86"/>
      <c r="H50" s="86"/>
      <c r="I50" s="86"/>
      <c r="J50" s="86">
        <v>47.043590000000002</v>
      </c>
      <c r="K50" s="85" t="s">
        <v>94</v>
      </c>
      <c r="L50" s="85" t="s">
        <v>106</v>
      </c>
      <c r="M50" s="85" t="s">
        <v>177</v>
      </c>
      <c r="N50" s="85" t="s">
        <v>174</v>
      </c>
      <c r="O50" s="85"/>
      <c r="P50" s="87" t="s">
        <v>8</v>
      </c>
      <c r="Q50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0" s="87" t="s">
        <v>153</v>
      </c>
      <c r="S50" s="87">
        <f>IF(AND('Cumulative BOM'!$P50="G90 Grade SS50", 'Cumulative BOM'!$C50="18GA"), 50,IF(AND('Cumulative BOM'!$P50="G90 Grade SS50", 'Cumulative BOM'!$C50&lt;&gt;"18GA"), 54.5,
IF(AND('Cumulative BOM'!$P50="316 Stainless Steel 2B", 'Cumulative BOM'!$C50="18GA"), 60,IF(AND('Cumulative BOM'!$P50="316 Stainless Steel 2B", 'Cumulative BOM'!$C50&lt;&gt;"18GA"), 30,
IF('Cumulative BOM'!$P50="316L Stainless Steel #3",60,
IF(AND('Cumulative BOM'!$P50="304-2B Stainless Steel",'Cumulative BOM'!$C50="14GA",'Cumulative BOM'!$J50&lt;=29.75),29.75,IF(AND('Cumulative BOM'!$P50="304-2B Stainless Steel",'Cumulative BOM'!$C50="14GA",'Cumulative BOM'!$J50&gt;29.75),60,
IF('Cumulative BOM'!$J50&lt;=30,30,IF(AND('Cumulative BOM'!$J50&gt;30,'Cumulative BOM'!$J50&lt;=60),60)))))))))</f>
        <v>50</v>
      </c>
      <c r="T50" s="87">
        <f>IF('Cumulative BOM'!$P50="G90 Grade SS50",IF('Cumulative BOM'!$D50&lt;=144,144,IF(AND('Cumulative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BOM'!$D50&lt;=240),240,0))))),IF('Cumulative BOM'!$D50&lt;=120,120,IF(AND('Cumulative BOM'!$D50&gt;120,'Cumulative BOM'!$D50&lt;=144),144,IF(AND('Cumulative BOM'!$D50&gt;144,'Cumulative BOM'!$D50&lt;=168),168,IF(AND('Cumulative BOM'!$D50&gt;168,'Cumulative BOM'!$D50&lt;=192),192,IF(AND('Cumulative BOM'!$D50&gt;192,'Cumulative BOM'!$D50&lt;=216),216, IF(AND('Cumulative BOM'!$D50&gt;216,'Cumulative BOM'!$D50&lt;=240),240,0)))))))</f>
        <v>144</v>
      </c>
      <c r="U50" s="87">
        <f>'Cumulative BOM'!$T50*'Cumulative BOM'!$S50</f>
        <v>7200</v>
      </c>
      <c r="V50" s="88">
        <f>'Cumulative BOM'!$J50*'Cumulative BOM'!$D50</f>
        <v>6458.2945746879996</v>
      </c>
      <c r="W50" s="87">
        <f>(QUOTIENT('Cumulative BOM'!$S50, MIN('Cumulative BOM'!$D50,'Cumulative BOM'!$J50)))*(QUOTIENT('Cumulative BOM'!$T50,MAX('Cumulative BOM'!$D50,'Cumulative BOM'!$J50)))</f>
        <v>1</v>
      </c>
      <c r="X50" s="88">
        <f>ROUNDUP('Cumulative BOM'!$B50/'Cumulative BOM'!$W50*2,0)/2</f>
        <v>1</v>
      </c>
      <c r="Y50" s="88">
        <f>(VLOOKUP('Cumulative BOM'!$C50,'Sheet Metal Std'!$M$2:$N$16,2))*'Cumulative BOM'!$S50*'Cumulative BOM'!$T50*'Cumulative BOM'!$X50*0.28</f>
        <v>104.02560000000001</v>
      </c>
    </row>
    <row r="51" spans="1:25" s="66" customFormat="1" ht="18" x14ac:dyDescent="0.3">
      <c r="A51" s="84">
        <v>1623786</v>
      </c>
      <c r="B51" s="85">
        <v>1</v>
      </c>
      <c r="C51" s="85" t="s">
        <v>4</v>
      </c>
      <c r="D51" s="86">
        <v>39.141599999999997</v>
      </c>
      <c r="E51" s="86"/>
      <c r="F51" s="86"/>
      <c r="G51" s="86"/>
      <c r="H51" s="86"/>
      <c r="I51" s="86"/>
      <c r="J51" s="86">
        <v>55.873809999999999</v>
      </c>
      <c r="K51" s="85" t="s">
        <v>94</v>
      </c>
      <c r="L51" s="85" t="s">
        <v>106</v>
      </c>
      <c r="M51" s="85" t="s">
        <v>177</v>
      </c>
      <c r="N51" s="85" t="s">
        <v>174</v>
      </c>
      <c r="O51" s="85"/>
      <c r="P51" s="87" t="s">
        <v>8</v>
      </c>
      <c r="Q51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1" s="87" t="s">
        <v>153</v>
      </c>
      <c r="S51" s="87">
        <f>IF(AND('Cumulative BOM'!$P51="G90 Grade SS50", 'Cumulative BOM'!$C51="18GA"), 50,IF(AND('Cumulative BOM'!$P51="G90 Grade SS50", 'Cumulative BOM'!$C51&lt;&gt;"18GA"), 54.5,
IF(AND('Cumulative BOM'!$P51="316 Stainless Steel 2B", 'Cumulative BOM'!$C51="18GA"), 60,IF(AND('Cumulative BOM'!$P51="316 Stainless Steel 2B", 'Cumulative BOM'!$C51&lt;&gt;"18GA"), 30,
IF('Cumulative BOM'!$P51="316L Stainless Steel #3",60,
IF(AND('Cumulative BOM'!$P51="304-2B Stainless Steel",'Cumulative BOM'!$C51="14GA",'Cumulative BOM'!$J51&lt;=29.75),29.75,IF(AND('Cumulative BOM'!$P51="304-2B Stainless Steel",'Cumulative BOM'!$C51="14GA",'Cumulative BOM'!$J51&gt;29.75),60,
IF('Cumulative BOM'!$J51&lt;=30,30,IF(AND('Cumulative BOM'!$J51&gt;30,'Cumulative BOM'!$J51&lt;=60),60)))))))))</f>
        <v>50</v>
      </c>
      <c r="T51" s="87">
        <f>IF('Cumulative BOM'!$P51="G90 Grade SS50",IF('Cumulative BOM'!$D51&lt;=144,144,IF(AND('Cumulative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BOM'!$D51&lt;=240),240,0))))),IF('Cumulative BOM'!$D51&lt;=120,120,IF(AND('Cumulative BOM'!$D51&gt;120,'Cumulative BOM'!$D51&lt;=144),144,IF(AND('Cumulative BOM'!$D51&gt;144,'Cumulative BOM'!$D51&lt;=168),168,IF(AND('Cumulative BOM'!$D51&gt;168,'Cumulative BOM'!$D51&lt;=192),192,IF(AND('Cumulative BOM'!$D51&gt;192,'Cumulative BOM'!$D51&lt;=216),216, IF(AND('Cumulative BOM'!$D51&gt;216,'Cumulative BOM'!$D51&lt;=240),240,0)))))))</f>
        <v>144</v>
      </c>
      <c r="U51" s="87">
        <f>'Cumulative BOM'!$T51*'Cumulative BOM'!$S51</f>
        <v>7200</v>
      </c>
      <c r="V51" s="88">
        <f>'Cumulative BOM'!$J51*'Cumulative BOM'!$D51</f>
        <v>2186.990321496</v>
      </c>
      <c r="W51" s="87">
        <f>(QUOTIENT('Cumulative BOM'!$S51, MIN('Cumulative BOM'!$D51,'Cumulative BOM'!$J51)))*(QUOTIENT('Cumulative BOM'!$T51,MAX('Cumulative BOM'!$D51,'Cumulative BOM'!$J51)))</f>
        <v>2</v>
      </c>
      <c r="X51" s="88">
        <f>ROUNDUP('Cumulative BOM'!$B51/'Cumulative BOM'!$W51*2,0)/2</f>
        <v>0.5</v>
      </c>
      <c r="Y51" s="88">
        <f>(VLOOKUP('Cumulative BOM'!$C51,'Sheet Metal Std'!$M$2:$N$16,2))*'Cumulative BOM'!$S51*'Cumulative BOM'!$T51*'Cumulative BOM'!$X51*0.28</f>
        <v>52.012800000000006</v>
      </c>
    </row>
    <row r="52" spans="1:25" s="66" customFormat="1" ht="18" x14ac:dyDescent="0.3">
      <c r="A52" s="84">
        <v>1626205</v>
      </c>
      <c r="B52" s="85">
        <v>1</v>
      </c>
      <c r="C52" s="85" t="s">
        <v>4</v>
      </c>
      <c r="D52" s="86">
        <v>137.28319999999999</v>
      </c>
      <c r="E52" s="86"/>
      <c r="F52" s="86"/>
      <c r="G52" s="86"/>
      <c r="H52" s="86"/>
      <c r="I52" s="86"/>
      <c r="J52" s="86">
        <v>40.11065</v>
      </c>
      <c r="K52" s="85" t="s">
        <v>94</v>
      </c>
      <c r="L52" s="85" t="s">
        <v>106</v>
      </c>
      <c r="M52" s="85" t="s">
        <v>177</v>
      </c>
      <c r="N52" s="85" t="s">
        <v>174</v>
      </c>
      <c r="O52" s="85" t="s">
        <v>152</v>
      </c>
      <c r="P52" s="87" t="s">
        <v>8</v>
      </c>
      <c r="Q52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52" s="87" t="s">
        <v>153</v>
      </c>
      <c r="S52" s="87">
        <f>IF(AND('Cumulative BOM'!$P52="G90 Grade SS50", 'Cumulative BOM'!$C52="18GA"), 50,IF(AND('Cumulative BOM'!$P52="G90 Grade SS50", 'Cumulative BOM'!$C52&lt;&gt;"18GA"), 54.5,
IF(AND('Cumulative BOM'!$P52="316 Stainless Steel 2B", 'Cumulative BOM'!$C52="18GA"), 60,IF(AND('Cumulative BOM'!$P52="316 Stainless Steel 2B", 'Cumulative BOM'!$C52&lt;&gt;"18GA"), 30,
IF('Cumulative BOM'!$P52="316L Stainless Steel #3",60,
IF(AND('Cumulative BOM'!$P52="304-2B Stainless Steel",'Cumulative BOM'!$C52="14GA",'Cumulative BOM'!$J52&lt;=29.75),29.75,IF(AND('Cumulative BOM'!$P52="304-2B Stainless Steel",'Cumulative BOM'!$C52="14GA",'Cumulative BOM'!$J52&gt;29.75),60,
IF('Cumulative BOM'!$J52&lt;=30,30,IF(AND('Cumulative BOM'!$J52&gt;30,'Cumulative BOM'!$J52&lt;=60),60)))))))))</f>
        <v>50</v>
      </c>
      <c r="T52" s="87">
        <f>IF('Cumulative BOM'!$P52="G90 Grade SS50",IF('Cumulative BOM'!$D52&lt;=144,144,IF(AND('Cumulative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BOM'!$D52&lt;=240),240,0))))),IF('Cumulative BOM'!$D52&lt;=120,120,IF(AND('Cumulative BOM'!$D52&gt;120,'Cumulative BOM'!$D52&lt;=144),144,IF(AND('Cumulative BOM'!$D52&gt;144,'Cumulative BOM'!$D52&lt;=168),168,IF(AND('Cumulative BOM'!$D52&gt;168,'Cumulative BOM'!$D52&lt;=192),192,IF(AND('Cumulative BOM'!$D52&gt;192,'Cumulative BOM'!$D52&lt;=216),216, IF(AND('Cumulative BOM'!$D52&gt;216,'Cumulative BOM'!$D52&lt;=240),240,0)))))))</f>
        <v>144</v>
      </c>
      <c r="U52" s="87">
        <f>'Cumulative BOM'!$T52*'Cumulative BOM'!$S52</f>
        <v>7200</v>
      </c>
      <c r="V52" s="88">
        <f>'Cumulative BOM'!$J52*'Cumulative BOM'!$D52</f>
        <v>5506.5183860799998</v>
      </c>
      <c r="W52" s="87">
        <f>(QUOTIENT('Cumulative BOM'!$S52, MIN('Cumulative BOM'!$D52,'Cumulative BOM'!$J52)))*(QUOTIENT('Cumulative BOM'!$T52,MAX('Cumulative BOM'!$D52,'Cumulative BOM'!$J52)))</f>
        <v>1</v>
      </c>
      <c r="X52" s="88">
        <f>ROUNDUP('Cumulative BOM'!$B52/'Cumulative BOM'!$W52*2,0)/2</f>
        <v>1</v>
      </c>
      <c r="Y52" s="88">
        <f>(VLOOKUP('Cumulative BOM'!$C52,'Sheet Metal Std'!$M$2:$N$16,2))*'Cumulative BOM'!$S52*'Cumulative BOM'!$T52*'Cumulative BOM'!$X52*0.28</f>
        <v>104.02560000000001</v>
      </c>
    </row>
    <row r="53" spans="1:25" s="66" customFormat="1" ht="18" x14ac:dyDescent="0.35">
      <c r="A53" s="70"/>
      <c r="B53" s="71"/>
      <c r="C53" s="71"/>
      <c r="D53" s="72"/>
      <c r="E53" s="72"/>
      <c r="F53" s="72"/>
      <c r="G53" s="72"/>
      <c r="H53" s="72"/>
      <c r="I53" s="72"/>
      <c r="J53" s="72"/>
      <c r="K53" s="71"/>
      <c r="L53" s="73" t="s">
        <v>178</v>
      </c>
      <c r="M53" s="71"/>
      <c r="N53" s="71"/>
      <c r="O53" s="71"/>
      <c r="P53" s="60"/>
      <c r="Q53" s="60"/>
      <c r="R53" s="60"/>
      <c r="S53" s="60"/>
      <c r="T53" s="60"/>
      <c r="U53" s="60"/>
      <c r="V53" s="60"/>
      <c r="W53" s="60"/>
      <c r="X53" s="60"/>
      <c r="Y53" s="60"/>
    </row>
    <row r="54" spans="1:25" s="66" customFormat="1" ht="18" x14ac:dyDescent="0.3">
      <c r="A54" s="78">
        <v>1626182</v>
      </c>
      <c r="B54" s="79">
        <v>1</v>
      </c>
      <c r="C54" s="79" t="s">
        <v>1</v>
      </c>
      <c r="D54" s="80">
        <v>150.93366</v>
      </c>
      <c r="E54" s="80">
        <v>3</v>
      </c>
      <c r="F54" s="80">
        <v>1.75</v>
      </c>
      <c r="G54" s="80"/>
      <c r="H54" s="80">
        <v>8</v>
      </c>
      <c r="I54" s="80"/>
      <c r="J54" s="80">
        <v>18</v>
      </c>
      <c r="K54" s="81" t="s">
        <v>64</v>
      </c>
      <c r="L54" s="79" t="s">
        <v>107</v>
      </c>
      <c r="M54" s="79" t="s">
        <v>104</v>
      </c>
      <c r="N54" s="79" t="s">
        <v>179</v>
      </c>
      <c r="O54" s="79"/>
      <c r="P54" s="82" t="s">
        <v>8</v>
      </c>
      <c r="Q54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54" s="82" t="s">
        <v>153</v>
      </c>
      <c r="S54" s="82">
        <f>IF(AND('Cumulative BOM'!$P54="G90 Grade SS50", 'Cumulative BOM'!$C54="18GA"), 50,IF(AND('Cumulative BOM'!$P54="G90 Grade SS50", 'Cumulative BOM'!$C54&lt;&gt;"18GA"), 54.5,
IF(AND('Cumulative BOM'!$P54="316 Stainless Steel 2B", 'Cumulative BOM'!$C54="18GA"), 60,IF(AND('Cumulative BOM'!$P54="316 Stainless Steel 2B", 'Cumulative BOM'!$C54&lt;&gt;"18GA"), 30,
IF('Cumulative BOM'!$P54="316L Stainless Steel #3",60,
IF(AND('Cumulative BOM'!$P54="304-2B Stainless Steel",'Cumulative BOM'!$C54="14GA",'Cumulative BOM'!$J54&lt;=29.75),29.75,IF(AND('Cumulative BOM'!$P54="304-2B Stainless Steel",'Cumulative BOM'!$C54="14GA",'Cumulative BOM'!$J54&gt;29.75),60,
IF('Cumulative BOM'!$J54&lt;=30,30,IF(AND('Cumulative BOM'!$J54&gt;30,'Cumulative BOM'!$J54&lt;=60),60)))))))))</f>
        <v>54.5</v>
      </c>
      <c r="T54" s="82">
        <f>IF('Cumulative BOM'!$P54="G90 Grade SS50",IF('Cumulative BOM'!$D54&lt;=144,144,IF(AND('Cumulative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BOM'!$D54&lt;=240),240,0))))),IF('Cumulative BOM'!$D54&lt;=120,120,IF(AND('Cumulative BOM'!$D54&gt;120,'Cumulative BOM'!$D54&lt;=144),144,IF(AND('Cumulative BOM'!$D54&gt;144,'Cumulative BOM'!$D54&lt;=168),168,IF(AND('Cumulative BOM'!$D54&gt;168,'Cumulative BOM'!$D54&lt;=192),192,IF(AND('Cumulative BOM'!$D54&gt;192,'Cumulative BOM'!$D54&lt;=216),216, IF(AND('Cumulative BOM'!$D54&gt;216,'Cumulative BOM'!$D54&lt;=240),240,0)))))))</f>
        <v>168</v>
      </c>
      <c r="U54" s="82">
        <f>'Cumulative BOM'!$T54*'Cumulative BOM'!$S54</f>
        <v>9156</v>
      </c>
      <c r="V54" s="83">
        <f>'Cumulative BOM'!$J54*'Cumulative BOM'!$D54</f>
        <v>2716.8058799999999</v>
      </c>
      <c r="W54" s="82">
        <f>(QUOTIENT('Cumulative BOM'!$S54, MIN('Cumulative BOM'!$D54,'Cumulative BOM'!$J54)))*(QUOTIENT('Cumulative BOM'!$T54,MAX('Cumulative BOM'!$D54,'Cumulative BOM'!$J54)))</f>
        <v>3</v>
      </c>
      <c r="X54" s="83">
        <f>ROUNDUP('Cumulative BOM'!$B54/'Cumulative BOM'!$W54*2,0)/2</f>
        <v>0.5</v>
      </c>
      <c r="Y54" s="83">
        <f>(VLOOKUP('Cumulative BOM'!$C54,'Sheet Metal Std'!$M$2:$N$16,2))*'Cumulative BOM'!$S54*'Cumulative BOM'!$T54*'Cumulative BOM'!$X54*0.28</f>
        <v>138.95145600000001</v>
      </c>
    </row>
    <row r="55" spans="1:25" s="66" customFormat="1" ht="18" x14ac:dyDescent="0.3">
      <c r="A55" s="74">
        <v>1625897</v>
      </c>
      <c r="B55" s="75">
        <v>1</v>
      </c>
      <c r="C55" s="75" t="s">
        <v>2</v>
      </c>
      <c r="D55" s="76">
        <v>60.451720000000002</v>
      </c>
      <c r="E55" s="76">
        <v>3</v>
      </c>
      <c r="F55" s="76"/>
      <c r="G55" s="76"/>
      <c r="H55" s="76">
        <v>14.19</v>
      </c>
      <c r="I55" s="76"/>
      <c r="J55" s="76">
        <v>24.19</v>
      </c>
      <c r="K55" s="77" t="s">
        <v>64</v>
      </c>
      <c r="L55" s="75" t="s">
        <v>180</v>
      </c>
      <c r="M55" s="75" t="s">
        <v>104</v>
      </c>
      <c r="N55" s="75" t="s">
        <v>179</v>
      </c>
      <c r="O55" s="75"/>
      <c r="P55" s="62" t="s">
        <v>8</v>
      </c>
      <c r="Q55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5" s="62" t="s">
        <v>153</v>
      </c>
      <c r="S55" s="62">
        <f>IF(AND('Cumulative BOM'!$P55="G90 Grade SS50", 'Cumulative BOM'!$C55="18GA"), 50,IF(AND('Cumulative BOM'!$P55="G90 Grade SS50", 'Cumulative BOM'!$C55&lt;&gt;"18GA"), 54.5,
IF(AND('Cumulative BOM'!$P55="316 Stainless Steel 2B", 'Cumulative BOM'!$C55="18GA"), 60,IF(AND('Cumulative BOM'!$P55="316 Stainless Steel 2B", 'Cumulative BOM'!$C55&lt;&gt;"18GA"), 30,
IF('Cumulative BOM'!$P55="316L Stainless Steel #3",60,
IF(AND('Cumulative BOM'!$P55="304-2B Stainless Steel",'Cumulative BOM'!$C55="14GA",'Cumulative BOM'!$J55&lt;=29.75),29.75,IF(AND('Cumulative BOM'!$P55="304-2B Stainless Steel",'Cumulative BOM'!$C55="14GA",'Cumulative BOM'!$J55&gt;29.75),60,
IF('Cumulative BOM'!$J55&lt;=30,30,IF(AND('Cumulative BOM'!$J55&gt;30,'Cumulative BOM'!$J55&lt;=60),60)))))))))</f>
        <v>54.5</v>
      </c>
      <c r="T55" s="62">
        <f>IF('Cumulative BOM'!$P55="G90 Grade SS50",IF('Cumulative BOM'!$D55&lt;=144,144,IF(AND('Cumulative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BOM'!$D55&lt;=240),240,0))))),IF('Cumulative BOM'!$D55&lt;=120,120,IF(AND('Cumulative BOM'!$D55&gt;120,'Cumulative BOM'!$D55&lt;=144),144,IF(AND('Cumulative BOM'!$D55&gt;144,'Cumulative BOM'!$D55&lt;=168),168,IF(AND('Cumulative BOM'!$D55&gt;168,'Cumulative BOM'!$D55&lt;=192),192,IF(AND('Cumulative BOM'!$D55&gt;192,'Cumulative BOM'!$D55&lt;=216),216, IF(AND('Cumulative BOM'!$D55&gt;216,'Cumulative BOM'!$D55&lt;=240),240,0)))))))</f>
        <v>144</v>
      </c>
      <c r="U55" s="62">
        <f>'Cumulative BOM'!$T55*'Cumulative BOM'!$S55</f>
        <v>7848</v>
      </c>
      <c r="V55" s="65">
        <f>'Cumulative BOM'!$J55*'Cumulative BOM'!$D55</f>
        <v>1462.3271068000001</v>
      </c>
      <c r="W55" s="62">
        <f>(QUOTIENT('Cumulative BOM'!$S55, MIN('Cumulative BOM'!$D55,'Cumulative BOM'!$J55)))*(QUOTIENT('Cumulative BOM'!$T55,MAX('Cumulative BOM'!$D55,'Cumulative BOM'!$J55)))</f>
        <v>4</v>
      </c>
      <c r="X55" s="65">
        <f>ROUNDUP('Cumulative BOM'!$B55/'Cumulative BOM'!$W55*2,0)/2</f>
        <v>0.5</v>
      </c>
      <c r="Y55" s="65">
        <f>(VLOOKUP('Cumulative BOM'!$C55,'Sheet Metal Std'!$M$2:$N$16,2))*'Cumulative BOM'!$S55*'Cumulative BOM'!$T55*'Cumulative BOM'!$X55*0.28</f>
        <v>86.249520000000004</v>
      </c>
    </row>
    <row r="56" spans="1:25" s="66" customFormat="1" ht="18" x14ac:dyDescent="0.3">
      <c r="A56" s="74">
        <v>1626062</v>
      </c>
      <c r="B56" s="75">
        <v>1</v>
      </c>
      <c r="C56" s="75" t="s">
        <v>2</v>
      </c>
      <c r="D56" s="76">
        <v>17.196100000000001</v>
      </c>
      <c r="E56" s="76">
        <v>3</v>
      </c>
      <c r="F56" s="76"/>
      <c r="G56" s="76"/>
      <c r="H56" s="76">
        <v>14.19</v>
      </c>
      <c r="I56" s="76"/>
      <c r="J56" s="76">
        <v>24.19</v>
      </c>
      <c r="K56" s="77" t="s">
        <v>64</v>
      </c>
      <c r="L56" s="75" t="s">
        <v>180</v>
      </c>
      <c r="M56" s="75" t="s">
        <v>104</v>
      </c>
      <c r="N56" s="75" t="s">
        <v>179</v>
      </c>
      <c r="O56" s="75"/>
      <c r="P56" s="62" t="s">
        <v>8</v>
      </c>
      <c r="Q56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6" s="62" t="s">
        <v>153</v>
      </c>
      <c r="S56" s="62">
        <f>IF(AND('Cumulative BOM'!$P56="G90 Grade SS50", 'Cumulative BOM'!$C56="18GA"), 50,IF(AND('Cumulative BOM'!$P56="G90 Grade SS50", 'Cumulative BOM'!$C56&lt;&gt;"18GA"), 54.5,
IF(AND('Cumulative BOM'!$P56="316 Stainless Steel 2B", 'Cumulative BOM'!$C56="18GA"), 60,IF(AND('Cumulative BOM'!$P56="316 Stainless Steel 2B", 'Cumulative BOM'!$C56&lt;&gt;"18GA"), 30,
IF('Cumulative BOM'!$P56="316L Stainless Steel #3",60,
IF(AND('Cumulative BOM'!$P56="304-2B Stainless Steel",'Cumulative BOM'!$C56="14GA",'Cumulative BOM'!$J56&lt;=29.75),29.75,IF(AND('Cumulative BOM'!$P56="304-2B Stainless Steel",'Cumulative BOM'!$C56="14GA",'Cumulative BOM'!$J56&gt;29.75),60,
IF('Cumulative BOM'!$J56&lt;=30,30,IF(AND('Cumulative BOM'!$J56&gt;30,'Cumulative BOM'!$J56&lt;=60),60)))))))))</f>
        <v>54.5</v>
      </c>
      <c r="T56" s="62">
        <f>IF('Cumulative BOM'!$P56="G90 Grade SS50",IF('Cumulative BOM'!$D56&lt;=144,144,IF(AND('Cumulative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BOM'!$D56&lt;=240),240,0))))),IF('Cumulative BOM'!$D56&lt;=120,120,IF(AND('Cumulative BOM'!$D56&gt;120,'Cumulative BOM'!$D56&lt;=144),144,IF(AND('Cumulative BOM'!$D56&gt;144,'Cumulative BOM'!$D56&lt;=168),168,IF(AND('Cumulative BOM'!$D56&gt;168,'Cumulative BOM'!$D56&lt;=192),192,IF(AND('Cumulative BOM'!$D56&gt;192,'Cumulative BOM'!$D56&lt;=216),216, IF(AND('Cumulative BOM'!$D56&gt;216,'Cumulative BOM'!$D56&lt;=240),240,0)))))))</f>
        <v>144</v>
      </c>
      <c r="U56" s="62">
        <f>'Cumulative BOM'!$T56*'Cumulative BOM'!$S56</f>
        <v>7848</v>
      </c>
      <c r="V56" s="65">
        <f>'Cumulative BOM'!$J56*'Cumulative BOM'!$D56</f>
        <v>415.97365900000005</v>
      </c>
      <c r="W56" s="62">
        <f>(QUOTIENT('Cumulative BOM'!$S56, MIN('Cumulative BOM'!$D56,'Cumulative BOM'!$J56)))*(QUOTIENT('Cumulative BOM'!$T56,MAX('Cumulative BOM'!$D56,'Cumulative BOM'!$J56)))</f>
        <v>15</v>
      </c>
      <c r="X56" s="65">
        <f>ROUNDUP('Cumulative BOM'!$B56/'Cumulative BOM'!$W56*2,0)/2</f>
        <v>0.5</v>
      </c>
      <c r="Y56" s="65">
        <f>(VLOOKUP('Cumulative BOM'!$C56,'Sheet Metal Std'!$M$2:$N$16,2))*'Cumulative BOM'!$S56*'Cumulative BOM'!$T56*'Cumulative BOM'!$X56*0.28</f>
        <v>86.249520000000004</v>
      </c>
    </row>
    <row r="57" spans="1:25" s="66" customFormat="1" ht="18" x14ac:dyDescent="0.3">
      <c r="A57" s="74">
        <v>1626055</v>
      </c>
      <c r="B57" s="75">
        <v>1</v>
      </c>
      <c r="C57" s="75" t="s">
        <v>2</v>
      </c>
      <c r="D57" s="76">
        <v>49.906199999999998</v>
      </c>
      <c r="E57" s="76">
        <v>3</v>
      </c>
      <c r="F57" s="76">
        <v>1.75</v>
      </c>
      <c r="G57" s="76"/>
      <c r="H57" s="76">
        <v>14.19</v>
      </c>
      <c r="I57" s="76"/>
      <c r="J57" s="76">
        <v>24.19</v>
      </c>
      <c r="K57" s="77" t="s">
        <v>64</v>
      </c>
      <c r="L57" s="75" t="s">
        <v>180</v>
      </c>
      <c r="M57" s="75" t="s">
        <v>104</v>
      </c>
      <c r="N57" s="75" t="s">
        <v>179</v>
      </c>
      <c r="O57" s="75"/>
      <c r="P57" s="62" t="s">
        <v>8</v>
      </c>
      <c r="Q57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7" s="62" t="s">
        <v>153</v>
      </c>
      <c r="S57" s="62">
        <f>IF(AND('Cumulative BOM'!$P57="G90 Grade SS50", 'Cumulative BOM'!$C57="18GA"), 50,IF(AND('Cumulative BOM'!$P57="G90 Grade SS50", 'Cumulative BOM'!$C57&lt;&gt;"18GA"), 54.5,
IF(AND('Cumulative BOM'!$P57="316 Stainless Steel 2B", 'Cumulative BOM'!$C57="18GA"), 60,IF(AND('Cumulative BOM'!$P57="316 Stainless Steel 2B", 'Cumulative BOM'!$C57&lt;&gt;"18GA"), 30,
IF('Cumulative BOM'!$P57="316L Stainless Steel #3",60,
IF(AND('Cumulative BOM'!$P57="304-2B Stainless Steel",'Cumulative BOM'!$C57="14GA",'Cumulative BOM'!$J57&lt;=29.75),29.75,IF(AND('Cumulative BOM'!$P57="304-2B Stainless Steel",'Cumulative BOM'!$C57="14GA",'Cumulative BOM'!$J57&gt;29.75),60,
IF('Cumulative BOM'!$J57&lt;=30,30,IF(AND('Cumulative BOM'!$J57&gt;30,'Cumulative BOM'!$J57&lt;=60),60)))))))))</f>
        <v>54.5</v>
      </c>
      <c r="T57" s="62">
        <f>IF('Cumulative BOM'!$P57="G90 Grade SS50",IF('Cumulative BOM'!$D57&lt;=144,144,IF(AND('Cumulative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BOM'!$D57&lt;=240),240,0))))),IF('Cumulative BOM'!$D57&lt;=120,120,IF(AND('Cumulative BOM'!$D57&gt;120,'Cumulative BOM'!$D57&lt;=144),144,IF(AND('Cumulative BOM'!$D57&gt;144,'Cumulative BOM'!$D57&lt;=168),168,IF(AND('Cumulative BOM'!$D57&gt;168,'Cumulative BOM'!$D57&lt;=192),192,IF(AND('Cumulative BOM'!$D57&gt;192,'Cumulative BOM'!$D57&lt;=216),216, IF(AND('Cumulative BOM'!$D57&gt;216,'Cumulative BOM'!$D57&lt;=240),240,0)))))))</f>
        <v>144</v>
      </c>
      <c r="U57" s="62">
        <f>'Cumulative BOM'!$T57*'Cumulative BOM'!$S57</f>
        <v>7848</v>
      </c>
      <c r="V57" s="65">
        <f>'Cumulative BOM'!$J57*'Cumulative BOM'!$D57</f>
        <v>1207.2309780000001</v>
      </c>
      <c r="W57" s="62">
        <f>(QUOTIENT('Cumulative BOM'!$S57, MIN('Cumulative BOM'!$D57,'Cumulative BOM'!$J57)))*(QUOTIENT('Cumulative BOM'!$T57,MAX('Cumulative BOM'!$D57,'Cumulative BOM'!$J57)))</f>
        <v>4</v>
      </c>
      <c r="X57" s="65">
        <f>ROUNDUP('Cumulative BOM'!$B57/'Cumulative BOM'!$W57*2,0)/2</f>
        <v>0.5</v>
      </c>
      <c r="Y57" s="65">
        <f>(VLOOKUP('Cumulative BOM'!$C57,'Sheet Metal Std'!$M$2:$N$16,2))*'Cumulative BOM'!$S57*'Cumulative BOM'!$T57*'Cumulative BOM'!$X57*0.28</f>
        <v>86.249520000000004</v>
      </c>
    </row>
    <row r="58" spans="1:25" s="66" customFormat="1" ht="18" x14ac:dyDescent="0.3">
      <c r="A58" s="74">
        <v>1625894</v>
      </c>
      <c r="B58" s="75">
        <v>1</v>
      </c>
      <c r="C58" s="75" t="s">
        <v>2</v>
      </c>
      <c r="D58" s="76">
        <v>60.847540000000002</v>
      </c>
      <c r="E58" s="76">
        <v>3</v>
      </c>
      <c r="F58" s="76"/>
      <c r="G58" s="76"/>
      <c r="H58" s="76">
        <v>14.19</v>
      </c>
      <c r="I58" s="76"/>
      <c r="J58" s="76">
        <v>24.19</v>
      </c>
      <c r="K58" s="77" t="s">
        <v>64</v>
      </c>
      <c r="L58" s="75" t="s">
        <v>180</v>
      </c>
      <c r="M58" s="75" t="s">
        <v>104</v>
      </c>
      <c r="N58" s="75" t="s">
        <v>179</v>
      </c>
      <c r="O58" s="75"/>
      <c r="P58" s="62" t="s">
        <v>8</v>
      </c>
      <c r="Q58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8" s="62" t="s">
        <v>153</v>
      </c>
      <c r="S58" s="62">
        <f>IF(AND('Cumulative BOM'!$P58="G90 Grade SS50", 'Cumulative BOM'!$C58="18GA"), 50,IF(AND('Cumulative BOM'!$P58="G90 Grade SS50", 'Cumulative BOM'!$C58&lt;&gt;"18GA"), 54.5,
IF(AND('Cumulative BOM'!$P58="316 Stainless Steel 2B", 'Cumulative BOM'!$C58="18GA"), 60,IF(AND('Cumulative BOM'!$P58="316 Stainless Steel 2B", 'Cumulative BOM'!$C58&lt;&gt;"18GA"), 30,
IF('Cumulative BOM'!$P58="316L Stainless Steel #3",60,
IF(AND('Cumulative BOM'!$P58="304-2B Stainless Steel",'Cumulative BOM'!$C58="14GA",'Cumulative BOM'!$J58&lt;=29.75),29.75,IF(AND('Cumulative BOM'!$P58="304-2B Stainless Steel",'Cumulative BOM'!$C58="14GA",'Cumulative BOM'!$J58&gt;29.75),60,
IF('Cumulative BOM'!$J58&lt;=30,30,IF(AND('Cumulative BOM'!$J58&gt;30,'Cumulative BOM'!$J58&lt;=60),60)))))))))</f>
        <v>54.5</v>
      </c>
      <c r="T58" s="62">
        <f>IF('Cumulative BOM'!$P58="G90 Grade SS50",IF('Cumulative BOM'!$D58&lt;=144,144,IF(AND('Cumulative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BOM'!$D58&lt;=240),240,0))))),IF('Cumulative BOM'!$D58&lt;=120,120,IF(AND('Cumulative BOM'!$D58&gt;120,'Cumulative BOM'!$D58&lt;=144),144,IF(AND('Cumulative BOM'!$D58&gt;144,'Cumulative BOM'!$D58&lt;=168),168,IF(AND('Cumulative BOM'!$D58&gt;168,'Cumulative BOM'!$D58&lt;=192),192,IF(AND('Cumulative BOM'!$D58&gt;192,'Cumulative BOM'!$D58&lt;=216),216, IF(AND('Cumulative BOM'!$D58&gt;216,'Cumulative BOM'!$D58&lt;=240),240,0)))))))</f>
        <v>144</v>
      </c>
      <c r="U58" s="62">
        <f>'Cumulative BOM'!$T58*'Cumulative BOM'!$S58</f>
        <v>7848</v>
      </c>
      <c r="V58" s="65">
        <f>'Cumulative BOM'!$J58*'Cumulative BOM'!$D58</f>
        <v>1471.9019926000001</v>
      </c>
      <c r="W58" s="62">
        <f>(QUOTIENT('Cumulative BOM'!$S58, MIN('Cumulative BOM'!$D58,'Cumulative BOM'!$J58)))*(QUOTIENT('Cumulative BOM'!$T58,MAX('Cumulative BOM'!$D58,'Cumulative BOM'!$J58)))</f>
        <v>4</v>
      </c>
      <c r="X58" s="65">
        <f>ROUNDUP('Cumulative BOM'!$B58/'Cumulative BOM'!$W58*2,0)/2</f>
        <v>0.5</v>
      </c>
      <c r="Y58" s="65">
        <f>(VLOOKUP('Cumulative BOM'!$C58,'Sheet Metal Std'!$M$2:$N$16,2))*'Cumulative BOM'!$S58*'Cumulative BOM'!$T58*'Cumulative BOM'!$X58*0.28</f>
        <v>86.249520000000004</v>
      </c>
    </row>
    <row r="59" spans="1:25" s="66" customFormat="1" ht="18" x14ac:dyDescent="0.3">
      <c r="A59" s="74">
        <v>1626062</v>
      </c>
      <c r="B59" s="75">
        <v>1</v>
      </c>
      <c r="C59" s="75" t="s">
        <v>2</v>
      </c>
      <c r="D59" s="76">
        <v>17.196100000000001</v>
      </c>
      <c r="E59" s="76">
        <v>3</v>
      </c>
      <c r="F59" s="76"/>
      <c r="G59" s="76"/>
      <c r="H59" s="76">
        <v>14.19</v>
      </c>
      <c r="I59" s="76"/>
      <c r="J59" s="76">
        <v>24.19</v>
      </c>
      <c r="K59" s="77" t="s">
        <v>64</v>
      </c>
      <c r="L59" s="75" t="s">
        <v>180</v>
      </c>
      <c r="M59" s="75" t="s">
        <v>104</v>
      </c>
      <c r="N59" s="75" t="s">
        <v>179</v>
      </c>
      <c r="O59" s="75"/>
      <c r="P59" s="62" t="s">
        <v>8</v>
      </c>
      <c r="Q59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59" s="62" t="s">
        <v>153</v>
      </c>
      <c r="S59" s="62">
        <f>IF(AND('Cumulative BOM'!$P59="G90 Grade SS50", 'Cumulative BOM'!$C59="18GA"), 50,IF(AND('Cumulative BOM'!$P59="G90 Grade SS50", 'Cumulative BOM'!$C59&lt;&gt;"18GA"), 54.5,
IF(AND('Cumulative BOM'!$P59="316 Stainless Steel 2B", 'Cumulative BOM'!$C59="18GA"), 60,IF(AND('Cumulative BOM'!$P59="316 Stainless Steel 2B", 'Cumulative BOM'!$C59&lt;&gt;"18GA"), 30,
IF('Cumulative BOM'!$P59="316L Stainless Steel #3",60,
IF(AND('Cumulative BOM'!$P59="304-2B Stainless Steel",'Cumulative BOM'!$C59="14GA",'Cumulative BOM'!$J59&lt;=29.75),29.75,IF(AND('Cumulative BOM'!$P59="304-2B Stainless Steel",'Cumulative BOM'!$C59="14GA",'Cumulative BOM'!$J59&gt;29.75),60,
IF('Cumulative BOM'!$J59&lt;=30,30,IF(AND('Cumulative BOM'!$J59&gt;30,'Cumulative BOM'!$J59&lt;=60),60)))))))))</f>
        <v>54.5</v>
      </c>
      <c r="T59" s="62">
        <f>IF('Cumulative BOM'!$P59="G90 Grade SS50",IF('Cumulative BOM'!$D59&lt;=144,144,IF(AND('Cumulative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BOM'!$D59&lt;=240),240,0))))),IF('Cumulative BOM'!$D59&lt;=120,120,IF(AND('Cumulative BOM'!$D59&gt;120,'Cumulative BOM'!$D59&lt;=144),144,IF(AND('Cumulative BOM'!$D59&gt;144,'Cumulative BOM'!$D59&lt;=168),168,IF(AND('Cumulative BOM'!$D59&gt;168,'Cumulative BOM'!$D59&lt;=192),192,IF(AND('Cumulative BOM'!$D59&gt;192,'Cumulative BOM'!$D59&lt;=216),216, IF(AND('Cumulative BOM'!$D59&gt;216,'Cumulative BOM'!$D59&lt;=240),240,0)))))))</f>
        <v>144</v>
      </c>
      <c r="U59" s="62">
        <f>'Cumulative BOM'!$T59*'Cumulative BOM'!$S59</f>
        <v>7848</v>
      </c>
      <c r="V59" s="65">
        <f>'Cumulative BOM'!$J59*'Cumulative BOM'!$D59</f>
        <v>415.97365900000005</v>
      </c>
      <c r="W59" s="62">
        <f>(QUOTIENT('Cumulative BOM'!$S59, MIN('Cumulative BOM'!$D59,'Cumulative BOM'!$J59)))*(QUOTIENT('Cumulative BOM'!$T59,MAX('Cumulative BOM'!$D59,'Cumulative BOM'!$J59)))</f>
        <v>15</v>
      </c>
      <c r="X59" s="65">
        <f>ROUNDUP('Cumulative BOM'!$B59/'Cumulative BOM'!$W59*2,0)/2</f>
        <v>0.5</v>
      </c>
      <c r="Y59" s="65">
        <f>(VLOOKUP('Cumulative BOM'!$C59,'Sheet Metal Std'!$M$2:$N$16,2))*'Cumulative BOM'!$S59*'Cumulative BOM'!$T59*'Cumulative BOM'!$X59*0.28</f>
        <v>86.249520000000004</v>
      </c>
    </row>
    <row r="60" spans="1:25" s="66" customFormat="1" ht="18" x14ac:dyDescent="0.3">
      <c r="A60" s="74">
        <v>1626055</v>
      </c>
      <c r="B60" s="75">
        <v>1</v>
      </c>
      <c r="C60" s="75" t="s">
        <v>2</v>
      </c>
      <c r="D60" s="76">
        <v>49.906199999999998</v>
      </c>
      <c r="E60" s="76">
        <v>3</v>
      </c>
      <c r="F60" s="76">
        <v>1.75</v>
      </c>
      <c r="G60" s="76"/>
      <c r="H60" s="76">
        <v>14.19</v>
      </c>
      <c r="I60" s="76"/>
      <c r="J60" s="76">
        <v>24.19</v>
      </c>
      <c r="K60" s="77" t="s">
        <v>64</v>
      </c>
      <c r="L60" s="75" t="s">
        <v>180</v>
      </c>
      <c r="M60" s="75" t="s">
        <v>104</v>
      </c>
      <c r="N60" s="75" t="s">
        <v>179</v>
      </c>
      <c r="O60" s="75"/>
      <c r="P60" s="62" t="s">
        <v>8</v>
      </c>
      <c r="Q60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0" s="62" t="s">
        <v>153</v>
      </c>
      <c r="S60" s="62">
        <f>IF(AND('Cumulative BOM'!$P60="G90 Grade SS50", 'Cumulative BOM'!$C60="18GA"), 50,IF(AND('Cumulative BOM'!$P60="G90 Grade SS50", 'Cumulative BOM'!$C60&lt;&gt;"18GA"), 54.5,
IF(AND('Cumulative BOM'!$P60="316 Stainless Steel 2B", 'Cumulative BOM'!$C60="18GA"), 60,IF(AND('Cumulative BOM'!$P60="316 Stainless Steel 2B", 'Cumulative BOM'!$C60&lt;&gt;"18GA"), 30,
IF('Cumulative BOM'!$P60="316L Stainless Steel #3",60,
IF(AND('Cumulative BOM'!$P60="304-2B Stainless Steel",'Cumulative BOM'!$C60="14GA",'Cumulative BOM'!$J60&lt;=29.75),29.75,IF(AND('Cumulative BOM'!$P60="304-2B Stainless Steel",'Cumulative BOM'!$C60="14GA",'Cumulative BOM'!$J60&gt;29.75),60,
IF('Cumulative BOM'!$J60&lt;=30,30,IF(AND('Cumulative BOM'!$J60&gt;30,'Cumulative BOM'!$J60&lt;=60),60)))))))))</f>
        <v>54.5</v>
      </c>
      <c r="T60" s="62">
        <f>IF('Cumulative BOM'!$P60="G90 Grade SS50",IF('Cumulative BOM'!$D60&lt;=144,144,IF(AND('Cumulative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BOM'!$D60&lt;=240),240,0))))),IF('Cumulative BOM'!$D60&lt;=120,120,IF(AND('Cumulative BOM'!$D60&gt;120,'Cumulative BOM'!$D60&lt;=144),144,IF(AND('Cumulative BOM'!$D60&gt;144,'Cumulative BOM'!$D60&lt;=168),168,IF(AND('Cumulative BOM'!$D60&gt;168,'Cumulative BOM'!$D60&lt;=192),192,IF(AND('Cumulative BOM'!$D60&gt;192,'Cumulative BOM'!$D60&lt;=216),216, IF(AND('Cumulative BOM'!$D60&gt;216,'Cumulative BOM'!$D60&lt;=240),240,0)))))))</f>
        <v>144</v>
      </c>
      <c r="U60" s="62">
        <f>'Cumulative BOM'!$T60*'Cumulative BOM'!$S60</f>
        <v>7848</v>
      </c>
      <c r="V60" s="65">
        <f>'Cumulative BOM'!$J60*'Cumulative BOM'!$D60</f>
        <v>1207.2309780000001</v>
      </c>
      <c r="W60" s="62">
        <f>(QUOTIENT('Cumulative BOM'!$S60, MIN('Cumulative BOM'!$D60,'Cumulative BOM'!$J60)))*(QUOTIENT('Cumulative BOM'!$T60,MAX('Cumulative BOM'!$D60,'Cumulative BOM'!$J60)))</f>
        <v>4</v>
      </c>
      <c r="X60" s="65">
        <f>ROUNDUP('Cumulative BOM'!$B60/'Cumulative BOM'!$W60*2,0)/2</f>
        <v>0.5</v>
      </c>
      <c r="Y60" s="65">
        <f>(VLOOKUP('Cumulative BOM'!$C60,'Sheet Metal Std'!$M$2:$N$16,2))*'Cumulative BOM'!$S60*'Cumulative BOM'!$T60*'Cumulative BOM'!$X60*0.28</f>
        <v>86.249520000000004</v>
      </c>
    </row>
    <row r="61" spans="1:25" s="66" customFormat="1" ht="18" x14ac:dyDescent="0.3">
      <c r="A61" s="78">
        <v>1625867</v>
      </c>
      <c r="B61" s="79">
        <v>1</v>
      </c>
      <c r="C61" s="79" t="s">
        <v>1</v>
      </c>
      <c r="D61" s="80">
        <v>151.94846999999999</v>
      </c>
      <c r="E61" s="80">
        <v>3</v>
      </c>
      <c r="F61" s="80">
        <v>1.75</v>
      </c>
      <c r="G61" s="80"/>
      <c r="H61" s="80">
        <v>8</v>
      </c>
      <c r="I61" s="80"/>
      <c r="J61" s="80">
        <v>18</v>
      </c>
      <c r="K61" s="81" t="s">
        <v>64</v>
      </c>
      <c r="L61" s="79" t="s">
        <v>181</v>
      </c>
      <c r="M61" s="79" t="s">
        <v>104</v>
      </c>
      <c r="N61" s="79" t="s">
        <v>179</v>
      </c>
      <c r="O61" s="79"/>
      <c r="P61" s="82" t="s">
        <v>8</v>
      </c>
      <c r="Q61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1" s="82" t="s">
        <v>153</v>
      </c>
      <c r="S61" s="82">
        <f>IF(AND('Cumulative BOM'!$P61="G90 Grade SS50", 'Cumulative BOM'!$C61="18GA"), 50,IF(AND('Cumulative BOM'!$P61="G90 Grade SS50", 'Cumulative BOM'!$C61&lt;&gt;"18GA"), 54.5,
IF(AND('Cumulative BOM'!$P61="316 Stainless Steel 2B", 'Cumulative BOM'!$C61="18GA"), 60,IF(AND('Cumulative BOM'!$P61="316 Stainless Steel 2B", 'Cumulative BOM'!$C61&lt;&gt;"18GA"), 30,
IF('Cumulative BOM'!$P61="316L Stainless Steel #3",60,
IF(AND('Cumulative BOM'!$P61="304-2B Stainless Steel",'Cumulative BOM'!$C61="14GA",'Cumulative BOM'!$J61&lt;=29.75),29.75,IF(AND('Cumulative BOM'!$P61="304-2B Stainless Steel",'Cumulative BOM'!$C61="14GA",'Cumulative BOM'!$J61&gt;29.75),60,
IF('Cumulative BOM'!$J61&lt;=30,30,IF(AND('Cumulative BOM'!$J61&gt;30,'Cumulative BOM'!$J61&lt;=60),60)))))))))</f>
        <v>54.5</v>
      </c>
      <c r="T61" s="82">
        <f>IF('Cumulative BOM'!$P61="G90 Grade SS50",IF('Cumulative BOM'!$D61&lt;=144,144,IF(AND('Cumulative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BOM'!$D61&lt;=240),240,0))))),IF('Cumulative BOM'!$D61&lt;=120,120,IF(AND('Cumulative BOM'!$D61&gt;120,'Cumulative BOM'!$D61&lt;=144),144,IF(AND('Cumulative BOM'!$D61&gt;144,'Cumulative BOM'!$D61&lt;=168),168,IF(AND('Cumulative BOM'!$D61&gt;168,'Cumulative BOM'!$D61&lt;=192),192,IF(AND('Cumulative BOM'!$D61&gt;192,'Cumulative BOM'!$D61&lt;=216),216, IF(AND('Cumulative BOM'!$D61&gt;216,'Cumulative BOM'!$D61&lt;=240),240,0)))))))</f>
        <v>168</v>
      </c>
      <c r="U61" s="82">
        <f>'Cumulative BOM'!$T61*'Cumulative BOM'!$S61</f>
        <v>9156</v>
      </c>
      <c r="V61" s="83">
        <f>'Cumulative BOM'!$J61*'Cumulative BOM'!$D61</f>
        <v>2735.0724599999999</v>
      </c>
      <c r="W61" s="82">
        <f>(QUOTIENT('Cumulative BOM'!$S61, MIN('Cumulative BOM'!$D61,'Cumulative BOM'!$J61)))*(QUOTIENT('Cumulative BOM'!$T61,MAX('Cumulative BOM'!$D61,'Cumulative BOM'!$J61)))</f>
        <v>3</v>
      </c>
      <c r="X61" s="83">
        <f>ROUNDUP('Cumulative BOM'!$B61/'Cumulative BOM'!$W61*2,0)/2</f>
        <v>0.5</v>
      </c>
      <c r="Y61" s="83">
        <f>(VLOOKUP('Cumulative BOM'!$C61,'Sheet Metal Std'!$M$2:$N$16,2))*'Cumulative BOM'!$S61*'Cumulative BOM'!$T61*'Cumulative BOM'!$X61*0.28</f>
        <v>138.95145600000001</v>
      </c>
    </row>
    <row r="62" spans="1:25" s="66" customFormat="1" ht="18" x14ac:dyDescent="0.3">
      <c r="A62" s="74">
        <v>1625900</v>
      </c>
      <c r="B62" s="75">
        <v>1</v>
      </c>
      <c r="C62" s="75" t="s">
        <v>2</v>
      </c>
      <c r="D62" s="76">
        <v>152.17162999999999</v>
      </c>
      <c r="E62" s="76">
        <v>3</v>
      </c>
      <c r="F62" s="76">
        <v>1.75</v>
      </c>
      <c r="G62" s="76"/>
      <c r="H62" s="76">
        <v>10</v>
      </c>
      <c r="I62" s="76"/>
      <c r="J62" s="76">
        <v>20.5</v>
      </c>
      <c r="K62" s="75" t="s">
        <v>62</v>
      </c>
      <c r="L62" s="75" t="s">
        <v>107</v>
      </c>
      <c r="M62" s="75" t="s">
        <v>104</v>
      </c>
      <c r="N62" s="75" t="s">
        <v>179</v>
      </c>
      <c r="O62" s="75"/>
      <c r="P62" s="62" t="s">
        <v>8</v>
      </c>
      <c r="Q62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62" s="62" t="s">
        <v>153</v>
      </c>
      <c r="S62" s="62">
        <f>IF(AND('Cumulative BOM'!$P62="G90 Grade SS50", 'Cumulative BOM'!$C62="18GA"), 50,IF(AND('Cumulative BOM'!$P62="G90 Grade SS50", 'Cumulative BOM'!$C62&lt;&gt;"18GA"), 54.5,
IF(AND('Cumulative BOM'!$P62="316 Stainless Steel 2B", 'Cumulative BOM'!$C62="18GA"), 60,IF(AND('Cumulative BOM'!$P62="316 Stainless Steel 2B", 'Cumulative BOM'!$C62&lt;&gt;"18GA"), 30,
IF('Cumulative BOM'!$P62="316L Stainless Steel #3",60,
IF(AND('Cumulative BOM'!$P62="304-2B Stainless Steel",'Cumulative BOM'!$C62="14GA",'Cumulative BOM'!$J62&lt;=29.75),29.75,IF(AND('Cumulative BOM'!$P62="304-2B Stainless Steel",'Cumulative BOM'!$C62="14GA",'Cumulative BOM'!$J62&gt;29.75),60,
IF('Cumulative BOM'!$J62&lt;=30,30,IF(AND('Cumulative BOM'!$J62&gt;30,'Cumulative BOM'!$J62&lt;=60),60)))))))))</f>
        <v>54.5</v>
      </c>
      <c r="T62" s="62">
        <f>IF('Cumulative BOM'!$P62="G90 Grade SS50",IF('Cumulative BOM'!$D62&lt;=144,144,IF(AND('Cumulative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BOM'!$D62&lt;=240),240,0))))),IF('Cumulative BOM'!$D62&lt;=120,120,IF(AND('Cumulative BOM'!$D62&gt;120,'Cumulative BOM'!$D62&lt;=144),144,IF(AND('Cumulative BOM'!$D62&gt;144,'Cumulative BOM'!$D62&lt;=168),168,IF(AND('Cumulative BOM'!$D62&gt;168,'Cumulative BOM'!$D62&lt;=192),192,IF(AND('Cumulative BOM'!$D62&gt;192,'Cumulative BOM'!$D62&lt;=216),216, IF(AND('Cumulative BOM'!$D62&gt;216,'Cumulative BOM'!$D62&lt;=240),240,0)))))))</f>
        <v>168</v>
      </c>
      <c r="U62" s="62">
        <f>'Cumulative BOM'!$T62*'Cumulative BOM'!$S62</f>
        <v>9156</v>
      </c>
      <c r="V62" s="65">
        <f>'Cumulative BOM'!$J62*'Cumulative BOM'!$D62</f>
        <v>3119.518415</v>
      </c>
      <c r="W62" s="62">
        <f>(QUOTIENT('Cumulative BOM'!$S62, MIN('Cumulative BOM'!$D62,'Cumulative BOM'!$J62)))*(QUOTIENT('Cumulative BOM'!$T62,MAX('Cumulative BOM'!$D62,'Cumulative BOM'!$J62)))</f>
        <v>2</v>
      </c>
      <c r="X62" s="65">
        <f>ROUNDUP('Cumulative BOM'!$B62/'Cumulative BOM'!$W62*2,0)/2</f>
        <v>0.5</v>
      </c>
      <c r="Y62" s="65">
        <f>(VLOOKUP('Cumulative BOM'!$C62,'Sheet Metal Std'!$M$2:$N$16,2))*'Cumulative BOM'!$S62*'Cumulative BOM'!$T62*'Cumulative BOM'!$X62*0.28</f>
        <v>100.62444000000001</v>
      </c>
    </row>
    <row r="63" spans="1:25" s="66" customFormat="1" ht="18" x14ac:dyDescent="0.3">
      <c r="A63" s="78">
        <v>1625882</v>
      </c>
      <c r="B63" s="79">
        <v>1</v>
      </c>
      <c r="C63" s="79" t="s">
        <v>1</v>
      </c>
      <c r="D63" s="80">
        <v>152.45058</v>
      </c>
      <c r="E63" s="80">
        <v>3</v>
      </c>
      <c r="F63" s="80">
        <v>1.75</v>
      </c>
      <c r="G63" s="80"/>
      <c r="H63" s="80">
        <v>8</v>
      </c>
      <c r="I63" s="80"/>
      <c r="J63" s="80">
        <v>18.5</v>
      </c>
      <c r="K63" s="79" t="s">
        <v>62</v>
      </c>
      <c r="L63" s="79" t="s">
        <v>107</v>
      </c>
      <c r="M63" s="79" t="s">
        <v>104</v>
      </c>
      <c r="N63" s="79" t="s">
        <v>179</v>
      </c>
      <c r="O63" s="79"/>
      <c r="P63" s="82" t="s">
        <v>8</v>
      </c>
      <c r="Q63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3" s="82" t="s">
        <v>153</v>
      </c>
      <c r="S63" s="82">
        <f>IF(AND('Cumulative BOM'!$P63="G90 Grade SS50", 'Cumulative BOM'!$C63="18GA"), 50,IF(AND('Cumulative BOM'!$P63="G90 Grade SS50", 'Cumulative BOM'!$C63&lt;&gt;"18GA"), 54.5,
IF(AND('Cumulative BOM'!$P63="316 Stainless Steel 2B", 'Cumulative BOM'!$C63="18GA"), 60,IF(AND('Cumulative BOM'!$P63="316 Stainless Steel 2B", 'Cumulative BOM'!$C63&lt;&gt;"18GA"), 30,
IF('Cumulative BOM'!$P63="316L Stainless Steel #3",60,
IF(AND('Cumulative BOM'!$P63="304-2B Stainless Steel",'Cumulative BOM'!$C63="14GA",'Cumulative BOM'!$J63&lt;=29.75),29.75,IF(AND('Cumulative BOM'!$P63="304-2B Stainless Steel",'Cumulative BOM'!$C63="14GA",'Cumulative BOM'!$J63&gt;29.75),60,
IF('Cumulative BOM'!$J63&lt;=30,30,IF(AND('Cumulative BOM'!$J63&gt;30,'Cumulative BOM'!$J63&lt;=60),60)))))))))</f>
        <v>54.5</v>
      </c>
      <c r="T63" s="82">
        <f>IF('Cumulative BOM'!$P63="G90 Grade SS50",IF('Cumulative BOM'!$D63&lt;=144,144,IF(AND('Cumulative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BOM'!$D63&lt;=240),240,0))))),IF('Cumulative BOM'!$D63&lt;=120,120,IF(AND('Cumulative BOM'!$D63&gt;120,'Cumulative BOM'!$D63&lt;=144),144,IF(AND('Cumulative BOM'!$D63&gt;144,'Cumulative BOM'!$D63&lt;=168),168,IF(AND('Cumulative BOM'!$D63&gt;168,'Cumulative BOM'!$D63&lt;=192),192,IF(AND('Cumulative BOM'!$D63&gt;192,'Cumulative BOM'!$D63&lt;=216),216, IF(AND('Cumulative BOM'!$D63&gt;216,'Cumulative BOM'!$D63&lt;=240),240,0)))))))</f>
        <v>168</v>
      </c>
      <c r="U63" s="82">
        <f>'Cumulative BOM'!$T63*'Cumulative BOM'!$S63</f>
        <v>9156</v>
      </c>
      <c r="V63" s="83">
        <f>'Cumulative BOM'!$J63*'Cumulative BOM'!$D63</f>
        <v>2820.3357300000002</v>
      </c>
      <c r="W63" s="82">
        <f>(QUOTIENT('Cumulative BOM'!$S63, MIN('Cumulative BOM'!$D63,'Cumulative BOM'!$J63)))*(QUOTIENT('Cumulative BOM'!$T63,MAX('Cumulative BOM'!$D63,'Cumulative BOM'!$J63)))</f>
        <v>2</v>
      </c>
      <c r="X63" s="83">
        <f>ROUNDUP('Cumulative BOM'!$B63/'Cumulative BOM'!$W63*2,0)/2</f>
        <v>0.5</v>
      </c>
      <c r="Y63" s="83">
        <f>(VLOOKUP('Cumulative BOM'!$C63,'Sheet Metal Std'!$M$2:$N$16,2))*'Cumulative BOM'!$S63*'Cumulative BOM'!$T63*'Cumulative BOM'!$X63*0.28</f>
        <v>138.95145600000001</v>
      </c>
    </row>
    <row r="64" spans="1:25" s="66" customFormat="1" ht="18" x14ac:dyDescent="0.3">
      <c r="A64" s="74">
        <v>1625919</v>
      </c>
      <c r="B64" s="75">
        <v>1</v>
      </c>
      <c r="C64" s="75" t="s">
        <v>2</v>
      </c>
      <c r="D64" s="76">
        <v>52.032130000000002</v>
      </c>
      <c r="E64" s="76">
        <v>3</v>
      </c>
      <c r="F64" s="76">
        <v>1.75</v>
      </c>
      <c r="G64" s="76"/>
      <c r="H64" s="76">
        <v>10</v>
      </c>
      <c r="I64" s="76"/>
      <c r="J64" s="76">
        <v>20.5</v>
      </c>
      <c r="K64" s="75" t="s">
        <v>62</v>
      </c>
      <c r="L64" s="75" t="s">
        <v>182</v>
      </c>
      <c r="M64" s="75" t="s">
        <v>104</v>
      </c>
      <c r="N64" s="75" t="s">
        <v>179</v>
      </c>
      <c r="O64" s="75"/>
      <c r="P64" s="62" t="s">
        <v>8</v>
      </c>
      <c r="Q64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4" s="62" t="s">
        <v>153</v>
      </c>
      <c r="S64" s="62">
        <f>IF(AND('Cumulative BOM'!$P64="G90 Grade SS50", 'Cumulative BOM'!$C64="18GA"), 50,IF(AND('Cumulative BOM'!$P64="G90 Grade SS50", 'Cumulative BOM'!$C64&lt;&gt;"18GA"), 54.5,
IF(AND('Cumulative BOM'!$P64="316 Stainless Steel 2B", 'Cumulative BOM'!$C64="18GA"), 60,IF(AND('Cumulative BOM'!$P64="316 Stainless Steel 2B", 'Cumulative BOM'!$C64&lt;&gt;"18GA"), 30,
IF('Cumulative BOM'!$P64="316L Stainless Steel #3",60,
IF(AND('Cumulative BOM'!$P64="304-2B Stainless Steel",'Cumulative BOM'!$C64="14GA",'Cumulative BOM'!$J64&lt;=29.75),29.75,IF(AND('Cumulative BOM'!$P64="304-2B Stainless Steel",'Cumulative BOM'!$C64="14GA",'Cumulative BOM'!$J64&gt;29.75),60,
IF('Cumulative BOM'!$J64&lt;=30,30,IF(AND('Cumulative BOM'!$J64&gt;30,'Cumulative BOM'!$J64&lt;=60),60)))))))))</f>
        <v>54.5</v>
      </c>
      <c r="T64" s="62">
        <f>IF('Cumulative BOM'!$P64="G90 Grade SS50",IF('Cumulative BOM'!$D64&lt;=144,144,IF(AND('Cumulative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BOM'!$D64&lt;=240),240,0))))),IF('Cumulative BOM'!$D64&lt;=120,120,IF(AND('Cumulative BOM'!$D64&gt;120,'Cumulative BOM'!$D64&lt;=144),144,IF(AND('Cumulative BOM'!$D64&gt;144,'Cumulative BOM'!$D64&lt;=168),168,IF(AND('Cumulative BOM'!$D64&gt;168,'Cumulative BOM'!$D64&lt;=192),192,IF(AND('Cumulative BOM'!$D64&gt;192,'Cumulative BOM'!$D64&lt;=216),216, IF(AND('Cumulative BOM'!$D64&gt;216,'Cumulative BOM'!$D64&lt;=240),240,0)))))))</f>
        <v>144</v>
      </c>
      <c r="U64" s="62">
        <f>'Cumulative BOM'!$T64*'Cumulative BOM'!$S64</f>
        <v>7848</v>
      </c>
      <c r="V64" s="65">
        <f>'Cumulative BOM'!$J64*'Cumulative BOM'!$D64</f>
        <v>1066.6586650000002</v>
      </c>
      <c r="W64" s="62">
        <f>(QUOTIENT('Cumulative BOM'!$S64, MIN('Cumulative BOM'!$D64,'Cumulative BOM'!$J64)))*(QUOTIENT('Cumulative BOM'!$T64,MAX('Cumulative BOM'!$D64,'Cumulative BOM'!$J64)))</f>
        <v>4</v>
      </c>
      <c r="X64" s="65">
        <f>ROUNDUP('Cumulative BOM'!$B64/'Cumulative BOM'!$W64*2,0)/2</f>
        <v>0.5</v>
      </c>
      <c r="Y64" s="65">
        <f>(VLOOKUP('Cumulative BOM'!$C64,'Sheet Metal Std'!$M$2:$N$16,2))*'Cumulative BOM'!$S64*'Cumulative BOM'!$T64*'Cumulative BOM'!$X64*0.28</f>
        <v>86.249520000000004</v>
      </c>
    </row>
    <row r="65" spans="1:25" s="66" customFormat="1" ht="18" x14ac:dyDescent="0.3">
      <c r="A65" s="74">
        <v>1626133</v>
      </c>
      <c r="B65" s="75">
        <v>1</v>
      </c>
      <c r="C65" s="75" t="s">
        <v>2</v>
      </c>
      <c r="D65" s="76">
        <v>52.311079999999997</v>
      </c>
      <c r="E65" s="76">
        <v>3</v>
      </c>
      <c r="F65" s="76">
        <v>1.75</v>
      </c>
      <c r="G65" s="76"/>
      <c r="H65" s="76">
        <v>10.25</v>
      </c>
      <c r="I65" s="76"/>
      <c r="J65" s="76">
        <v>20.75</v>
      </c>
      <c r="K65" s="75" t="s">
        <v>62</v>
      </c>
      <c r="L65" s="75" t="s">
        <v>182</v>
      </c>
      <c r="M65" s="75" t="s">
        <v>104</v>
      </c>
      <c r="N65" s="75" t="s">
        <v>179</v>
      </c>
      <c r="O65" s="75"/>
      <c r="P65" s="62" t="s">
        <v>8</v>
      </c>
      <c r="Q65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5" s="62" t="s">
        <v>153</v>
      </c>
      <c r="S65" s="62">
        <f>IF(AND('Cumulative BOM'!$P65="G90 Grade SS50", 'Cumulative BOM'!$C65="18GA"), 50,IF(AND('Cumulative BOM'!$P65="G90 Grade SS50", 'Cumulative BOM'!$C65&lt;&gt;"18GA"), 54.5,
IF(AND('Cumulative BOM'!$P65="316 Stainless Steel 2B", 'Cumulative BOM'!$C65="18GA"), 60,IF(AND('Cumulative BOM'!$P65="316 Stainless Steel 2B", 'Cumulative BOM'!$C65&lt;&gt;"18GA"), 30,
IF('Cumulative BOM'!$P65="316L Stainless Steel #3",60,
IF(AND('Cumulative BOM'!$P65="304-2B Stainless Steel",'Cumulative BOM'!$C65="14GA",'Cumulative BOM'!$J65&lt;=29.75),29.75,IF(AND('Cumulative BOM'!$P65="304-2B Stainless Steel",'Cumulative BOM'!$C65="14GA",'Cumulative BOM'!$J65&gt;29.75),60,
IF('Cumulative BOM'!$J65&lt;=30,30,IF(AND('Cumulative BOM'!$J65&gt;30,'Cumulative BOM'!$J65&lt;=60),60)))))))))</f>
        <v>54.5</v>
      </c>
      <c r="T65" s="62">
        <f>IF('Cumulative BOM'!$P65="G90 Grade SS50",IF('Cumulative BOM'!$D65&lt;=144,144,IF(AND('Cumulative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BOM'!$D65&lt;=240),240,0))))),IF('Cumulative BOM'!$D65&lt;=120,120,IF(AND('Cumulative BOM'!$D65&gt;120,'Cumulative BOM'!$D65&lt;=144),144,IF(AND('Cumulative BOM'!$D65&gt;144,'Cumulative BOM'!$D65&lt;=168),168,IF(AND('Cumulative BOM'!$D65&gt;168,'Cumulative BOM'!$D65&lt;=192),192,IF(AND('Cumulative BOM'!$D65&gt;192,'Cumulative BOM'!$D65&lt;=216),216, IF(AND('Cumulative BOM'!$D65&gt;216,'Cumulative BOM'!$D65&lt;=240),240,0)))))))</f>
        <v>144</v>
      </c>
      <c r="U65" s="62">
        <f>'Cumulative BOM'!$T65*'Cumulative BOM'!$S65</f>
        <v>7848</v>
      </c>
      <c r="V65" s="65">
        <f>'Cumulative BOM'!$J65*'Cumulative BOM'!$D65</f>
        <v>1085.4549099999999</v>
      </c>
      <c r="W65" s="62">
        <f>(QUOTIENT('Cumulative BOM'!$S65, MIN('Cumulative BOM'!$D65,'Cumulative BOM'!$J65)))*(QUOTIENT('Cumulative BOM'!$T65,MAX('Cumulative BOM'!$D65,'Cumulative BOM'!$J65)))</f>
        <v>4</v>
      </c>
      <c r="X65" s="65">
        <f>ROUNDUP('Cumulative BOM'!$B65/'Cumulative BOM'!$W65*2,0)/2</f>
        <v>0.5</v>
      </c>
      <c r="Y65" s="65">
        <f>(VLOOKUP('Cumulative BOM'!$C65,'Sheet Metal Std'!$M$2:$N$16,2))*'Cumulative BOM'!$S65*'Cumulative BOM'!$T65*'Cumulative BOM'!$X65*0.28</f>
        <v>86.249520000000004</v>
      </c>
    </row>
    <row r="66" spans="1:25" s="66" customFormat="1" ht="18" x14ac:dyDescent="0.3">
      <c r="A66" s="74">
        <v>1625916</v>
      </c>
      <c r="B66" s="75">
        <v>1</v>
      </c>
      <c r="C66" s="75" t="s">
        <v>2</v>
      </c>
      <c r="D66" s="76">
        <v>52.597000000000001</v>
      </c>
      <c r="E66" s="76">
        <v>3</v>
      </c>
      <c r="F66" s="76">
        <v>1.75</v>
      </c>
      <c r="G66" s="76"/>
      <c r="H66" s="76">
        <v>16</v>
      </c>
      <c r="I66" s="76"/>
      <c r="J66" s="76">
        <v>26.5</v>
      </c>
      <c r="K66" s="75" t="s">
        <v>62</v>
      </c>
      <c r="L66" s="75" t="s">
        <v>182</v>
      </c>
      <c r="M66" s="75" t="s">
        <v>104</v>
      </c>
      <c r="N66" s="75" t="s">
        <v>179</v>
      </c>
      <c r="O66" s="75"/>
      <c r="P66" s="62" t="s">
        <v>8</v>
      </c>
      <c r="Q66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6" s="62" t="s">
        <v>153</v>
      </c>
      <c r="S66" s="62">
        <f>IF(AND('Cumulative BOM'!$P66="G90 Grade SS50", 'Cumulative BOM'!$C66="18GA"), 50,IF(AND('Cumulative BOM'!$P66="G90 Grade SS50", 'Cumulative BOM'!$C66&lt;&gt;"18GA"), 54.5,
IF(AND('Cumulative BOM'!$P66="316 Stainless Steel 2B", 'Cumulative BOM'!$C66="18GA"), 60,IF(AND('Cumulative BOM'!$P66="316 Stainless Steel 2B", 'Cumulative BOM'!$C66&lt;&gt;"18GA"), 30,
IF('Cumulative BOM'!$P66="316L Stainless Steel #3",60,
IF(AND('Cumulative BOM'!$P66="304-2B Stainless Steel",'Cumulative BOM'!$C66="14GA",'Cumulative BOM'!$J66&lt;=29.75),29.75,IF(AND('Cumulative BOM'!$P66="304-2B Stainless Steel",'Cumulative BOM'!$C66="14GA",'Cumulative BOM'!$J66&gt;29.75),60,
IF('Cumulative BOM'!$J66&lt;=30,30,IF(AND('Cumulative BOM'!$J66&gt;30,'Cumulative BOM'!$J66&lt;=60),60)))))))))</f>
        <v>54.5</v>
      </c>
      <c r="T66" s="62">
        <f>IF('Cumulative BOM'!$P66="G90 Grade SS50",IF('Cumulative BOM'!$D66&lt;=144,144,IF(AND('Cumulative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BOM'!$D66&lt;=240),240,0))))),IF('Cumulative BOM'!$D66&lt;=120,120,IF(AND('Cumulative BOM'!$D66&gt;120,'Cumulative BOM'!$D66&lt;=144),144,IF(AND('Cumulative BOM'!$D66&gt;144,'Cumulative BOM'!$D66&lt;=168),168,IF(AND('Cumulative BOM'!$D66&gt;168,'Cumulative BOM'!$D66&lt;=192),192,IF(AND('Cumulative BOM'!$D66&gt;192,'Cumulative BOM'!$D66&lt;=216),216, IF(AND('Cumulative BOM'!$D66&gt;216,'Cumulative BOM'!$D66&lt;=240),240,0)))))))</f>
        <v>144</v>
      </c>
      <c r="U66" s="62">
        <f>'Cumulative BOM'!$T66*'Cumulative BOM'!$S66</f>
        <v>7848</v>
      </c>
      <c r="V66" s="65">
        <f>'Cumulative BOM'!$J66*'Cumulative BOM'!$D66</f>
        <v>1393.8205</v>
      </c>
      <c r="W66" s="62">
        <f>(QUOTIENT('Cumulative BOM'!$S66, MIN('Cumulative BOM'!$D66,'Cumulative BOM'!$J66)))*(QUOTIENT('Cumulative BOM'!$T66,MAX('Cumulative BOM'!$D66,'Cumulative BOM'!$J66)))</f>
        <v>4</v>
      </c>
      <c r="X66" s="65">
        <f>ROUNDUP('Cumulative BOM'!$B66/'Cumulative BOM'!$W66*2,0)/2</f>
        <v>0.5</v>
      </c>
      <c r="Y66" s="65">
        <f>(VLOOKUP('Cumulative BOM'!$C66,'Sheet Metal Std'!$M$2:$N$16,2))*'Cumulative BOM'!$S66*'Cumulative BOM'!$T66*'Cumulative BOM'!$X66*0.28</f>
        <v>86.249520000000004</v>
      </c>
    </row>
    <row r="67" spans="1:25" s="66" customFormat="1" ht="18" x14ac:dyDescent="0.3">
      <c r="A67" s="74">
        <v>1625913</v>
      </c>
      <c r="B67" s="75">
        <v>1</v>
      </c>
      <c r="C67" s="75" t="s">
        <v>2</v>
      </c>
      <c r="D67" s="76">
        <v>53.043320000000001</v>
      </c>
      <c r="E67" s="76">
        <v>3</v>
      </c>
      <c r="F67" s="76">
        <v>1.75</v>
      </c>
      <c r="G67" s="76"/>
      <c r="H67" s="76">
        <v>16</v>
      </c>
      <c r="I67" s="76"/>
      <c r="J67" s="76">
        <v>26.5</v>
      </c>
      <c r="K67" s="75" t="s">
        <v>62</v>
      </c>
      <c r="L67" s="75" t="s">
        <v>182</v>
      </c>
      <c r="M67" s="75" t="s">
        <v>104</v>
      </c>
      <c r="N67" s="75" t="s">
        <v>179</v>
      </c>
      <c r="O67" s="75"/>
      <c r="P67" s="62" t="s">
        <v>8</v>
      </c>
      <c r="Q67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67" s="62" t="s">
        <v>153</v>
      </c>
      <c r="S67" s="62">
        <f>IF(AND('Cumulative BOM'!$P67="G90 Grade SS50", 'Cumulative BOM'!$C67="18GA"), 50,IF(AND('Cumulative BOM'!$P67="G90 Grade SS50", 'Cumulative BOM'!$C67&lt;&gt;"18GA"), 54.5,
IF(AND('Cumulative BOM'!$P67="316 Stainless Steel 2B", 'Cumulative BOM'!$C67="18GA"), 60,IF(AND('Cumulative BOM'!$P67="316 Stainless Steel 2B", 'Cumulative BOM'!$C67&lt;&gt;"18GA"), 30,
IF('Cumulative BOM'!$P67="316L Stainless Steel #3",60,
IF(AND('Cumulative BOM'!$P67="304-2B Stainless Steel",'Cumulative BOM'!$C67="14GA",'Cumulative BOM'!$J67&lt;=29.75),29.75,IF(AND('Cumulative BOM'!$P67="304-2B Stainless Steel",'Cumulative BOM'!$C67="14GA",'Cumulative BOM'!$J67&gt;29.75),60,
IF('Cumulative BOM'!$J67&lt;=30,30,IF(AND('Cumulative BOM'!$J67&gt;30,'Cumulative BOM'!$J67&lt;=60),60)))))))))</f>
        <v>54.5</v>
      </c>
      <c r="T67" s="62">
        <f>IF('Cumulative BOM'!$P67="G90 Grade SS50",IF('Cumulative BOM'!$D67&lt;=144,144,IF(AND('Cumulative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BOM'!$D67&lt;=240),240,0))))),IF('Cumulative BOM'!$D67&lt;=120,120,IF(AND('Cumulative BOM'!$D67&gt;120,'Cumulative BOM'!$D67&lt;=144),144,IF(AND('Cumulative BOM'!$D67&gt;144,'Cumulative BOM'!$D67&lt;=168),168,IF(AND('Cumulative BOM'!$D67&gt;168,'Cumulative BOM'!$D67&lt;=192),192,IF(AND('Cumulative BOM'!$D67&gt;192,'Cumulative BOM'!$D67&lt;=216),216, IF(AND('Cumulative BOM'!$D67&gt;216,'Cumulative BOM'!$D67&lt;=240),240,0)))))))</f>
        <v>144</v>
      </c>
      <c r="U67" s="62">
        <f>'Cumulative BOM'!$T67*'Cumulative BOM'!$S67</f>
        <v>7848</v>
      </c>
      <c r="V67" s="65">
        <f>'Cumulative BOM'!$J67*'Cumulative BOM'!$D67</f>
        <v>1405.64798</v>
      </c>
      <c r="W67" s="62">
        <f>(QUOTIENT('Cumulative BOM'!$S67, MIN('Cumulative BOM'!$D67,'Cumulative BOM'!$J67)))*(QUOTIENT('Cumulative BOM'!$T67,MAX('Cumulative BOM'!$D67,'Cumulative BOM'!$J67)))</f>
        <v>4</v>
      </c>
      <c r="X67" s="65">
        <f>ROUNDUP('Cumulative BOM'!$B67/'Cumulative BOM'!$W67*2,0)/2</f>
        <v>0.5</v>
      </c>
      <c r="Y67" s="65">
        <f>(VLOOKUP('Cumulative BOM'!$C67,'Sheet Metal Std'!$M$2:$N$16,2))*'Cumulative BOM'!$S67*'Cumulative BOM'!$T67*'Cumulative BOM'!$X67*0.28</f>
        <v>86.249520000000004</v>
      </c>
    </row>
    <row r="68" spans="1:25" s="66" customFormat="1" ht="18" x14ac:dyDescent="0.3">
      <c r="A68" s="78">
        <v>1625870</v>
      </c>
      <c r="B68" s="79">
        <v>1</v>
      </c>
      <c r="C68" s="79" t="s">
        <v>1</v>
      </c>
      <c r="D68" s="80">
        <v>154.13123999999999</v>
      </c>
      <c r="E68" s="80">
        <v>3</v>
      </c>
      <c r="F68" s="80">
        <v>1.75</v>
      </c>
      <c r="G68" s="80"/>
      <c r="H68" s="80">
        <v>8</v>
      </c>
      <c r="I68" s="80"/>
      <c r="J68" s="80">
        <v>18</v>
      </c>
      <c r="K68" s="81" t="s">
        <v>64</v>
      </c>
      <c r="L68" s="79" t="s">
        <v>181</v>
      </c>
      <c r="M68" s="79" t="s">
        <v>104</v>
      </c>
      <c r="N68" s="79" t="s">
        <v>179</v>
      </c>
      <c r="O68" s="79"/>
      <c r="P68" s="82" t="s">
        <v>8</v>
      </c>
      <c r="Q68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8" s="82" t="s">
        <v>153</v>
      </c>
      <c r="S68" s="82">
        <f>IF(AND('Cumulative BOM'!$P68="G90 Grade SS50", 'Cumulative BOM'!$C68="18GA"), 50,IF(AND('Cumulative BOM'!$P68="G90 Grade SS50", 'Cumulative BOM'!$C68&lt;&gt;"18GA"), 54.5,
IF(AND('Cumulative BOM'!$P68="316 Stainless Steel 2B", 'Cumulative BOM'!$C68="18GA"), 60,IF(AND('Cumulative BOM'!$P68="316 Stainless Steel 2B", 'Cumulative BOM'!$C68&lt;&gt;"18GA"), 30,
IF('Cumulative BOM'!$P68="316L Stainless Steel #3",60,
IF(AND('Cumulative BOM'!$P68="304-2B Stainless Steel",'Cumulative BOM'!$C68="14GA",'Cumulative BOM'!$J68&lt;=29.75),29.75,IF(AND('Cumulative BOM'!$P68="304-2B Stainless Steel",'Cumulative BOM'!$C68="14GA",'Cumulative BOM'!$J68&gt;29.75),60,
IF('Cumulative BOM'!$J68&lt;=30,30,IF(AND('Cumulative BOM'!$J68&gt;30,'Cumulative BOM'!$J68&lt;=60),60)))))))))</f>
        <v>54.5</v>
      </c>
      <c r="T68" s="82">
        <f>IF('Cumulative BOM'!$P68="G90 Grade SS50",IF('Cumulative BOM'!$D68&lt;=144,144,IF(AND('Cumulative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BOM'!$D68&lt;=240),240,0))))),IF('Cumulative BOM'!$D68&lt;=120,120,IF(AND('Cumulative BOM'!$D68&gt;120,'Cumulative BOM'!$D68&lt;=144),144,IF(AND('Cumulative BOM'!$D68&gt;144,'Cumulative BOM'!$D68&lt;=168),168,IF(AND('Cumulative BOM'!$D68&gt;168,'Cumulative BOM'!$D68&lt;=192),192,IF(AND('Cumulative BOM'!$D68&gt;192,'Cumulative BOM'!$D68&lt;=216),216, IF(AND('Cumulative BOM'!$D68&gt;216,'Cumulative BOM'!$D68&lt;=240),240,0)))))))</f>
        <v>168</v>
      </c>
      <c r="U68" s="82">
        <f>'Cumulative BOM'!$T68*'Cumulative BOM'!$S68</f>
        <v>9156</v>
      </c>
      <c r="V68" s="83">
        <f>'Cumulative BOM'!$J68*'Cumulative BOM'!$D68</f>
        <v>2774.3623199999997</v>
      </c>
      <c r="W68" s="82">
        <f>(QUOTIENT('Cumulative BOM'!$S68, MIN('Cumulative BOM'!$D68,'Cumulative BOM'!$J68)))*(QUOTIENT('Cumulative BOM'!$T68,MAX('Cumulative BOM'!$D68,'Cumulative BOM'!$J68)))</f>
        <v>3</v>
      </c>
      <c r="X68" s="83">
        <f>ROUNDUP('Cumulative BOM'!$B68/'Cumulative BOM'!$W68*2,0)/2</f>
        <v>0.5</v>
      </c>
      <c r="Y68" s="83">
        <f>(VLOOKUP('Cumulative BOM'!$C68,'Sheet Metal Std'!$M$2:$N$16,2))*'Cumulative BOM'!$S68*'Cumulative BOM'!$T68*'Cumulative BOM'!$X68*0.28</f>
        <v>138.95145600000001</v>
      </c>
    </row>
    <row r="69" spans="1:25" s="66" customFormat="1" ht="18" x14ac:dyDescent="0.3">
      <c r="A69" s="78">
        <v>1625879</v>
      </c>
      <c r="B69" s="79">
        <v>1</v>
      </c>
      <c r="C69" s="79" t="s">
        <v>1</v>
      </c>
      <c r="D69" s="80">
        <v>154.59818999999999</v>
      </c>
      <c r="E69" s="80">
        <v>3</v>
      </c>
      <c r="F69" s="80">
        <v>1.75</v>
      </c>
      <c r="G69" s="80"/>
      <c r="H69" s="80">
        <v>8</v>
      </c>
      <c r="I69" s="80"/>
      <c r="J69" s="80">
        <v>18.5</v>
      </c>
      <c r="K69" s="79" t="s">
        <v>62</v>
      </c>
      <c r="L69" s="79" t="s">
        <v>107</v>
      </c>
      <c r="M69" s="79" t="s">
        <v>104</v>
      </c>
      <c r="N69" s="79" t="s">
        <v>179</v>
      </c>
      <c r="O69" s="79"/>
      <c r="P69" s="82" t="s">
        <v>8</v>
      </c>
      <c r="Q69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69" s="82" t="s">
        <v>153</v>
      </c>
      <c r="S69" s="82">
        <f>IF(AND('Cumulative BOM'!$P69="G90 Grade SS50", 'Cumulative BOM'!$C69="18GA"), 50,IF(AND('Cumulative BOM'!$P69="G90 Grade SS50", 'Cumulative BOM'!$C69&lt;&gt;"18GA"), 54.5,
IF(AND('Cumulative BOM'!$P69="316 Stainless Steel 2B", 'Cumulative BOM'!$C69="18GA"), 60,IF(AND('Cumulative BOM'!$P69="316 Stainless Steel 2B", 'Cumulative BOM'!$C69&lt;&gt;"18GA"), 30,
IF('Cumulative BOM'!$P69="316L Stainless Steel #3",60,
IF(AND('Cumulative BOM'!$P69="304-2B Stainless Steel",'Cumulative BOM'!$C69="14GA",'Cumulative BOM'!$J69&lt;=29.75),29.75,IF(AND('Cumulative BOM'!$P69="304-2B Stainless Steel",'Cumulative BOM'!$C69="14GA",'Cumulative BOM'!$J69&gt;29.75),60,
IF('Cumulative BOM'!$J69&lt;=30,30,IF(AND('Cumulative BOM'!$J69&gt;30,'Cumulative BOM'!$J69&lt;=60),60)))))))))</f>
        <v>54.5</v>
      </c>
      <c r="T69" s="82">
        <f>IF('Cumulative BOM'!$P69="G90 Grade SS50",IF('Cumulative BOM'!$D69&lt;=144,144,IF(AND('Cumulative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BOM'!$D69&lt;=240),240,0))))),IF('Cumulative BOM'!$D69&lt;=120,120,IF(AND('Cumulative BOM'!$D69&gt;120,'Cumulative BOM'!$D69&lt;=144),144,IF(AND('Cumulative BOM'!$D69&gt;144,'Cumulative BOM'!$D69&lt;=168),168,IF(AND('Cumulative BOM'!$D69&gt;168,'Cumulative BOM'!$D69&lt;=192),192,IF(AND('Cumulative BOM'!$D69&gt;192,'Cumulative BOM'!$D69&lt;=216),216, IF(AND('Cumulative BOM'!$D69&gt;216,'Cumulative BOM'!$D69&lt;=240),240,0)))))))</f>
        <v>168</v>
      </c>
      <c r="U69" s="82">
        <f>'Cumulative BOM'!$T69*'Cumulative BOM'!$S69</f>
        <v>9156</v>
      </c>
      <c r="V69" s="83">
        <f>'Cumulative BOM'!$J69*'Cumulative BOM'!$D69</f>
        <v>2860.066515</v>
      </c>
      <c r="W69" s="82">
        <f>(QUOTIENT('Cumulative BOM'!$S69, MIN('Cumulative BOM'!$D69,'Cumulative BOM'!$J69)))*(QUOTIENT('Cumulative BOM'!$T69,MAX('Cumulative BOM'!$D69,'Cumulative BOM'!$J69)))</f>
        <v>2</v>
      </c>
      <c r="X69" s="83">
        <f>ROUNDUP('Cumulative BOM'!$B69/'Cumulative BOM'!$W69*2,0)/2</f>
        <v>0.5</v>
      </c>
      <c r="Y69" s="83">
        <f>(VLOOKUP('Cumulative BOM'!$C69,'Sheet Metal Std'!$M$2:$N$16,2))*'Cumulative BOM'!$S69*'Cumulative BOM'!$T69*'Cumulative BOM'!$X69*0.28</f>
        <v>138.95145600000001</v>
      </c>
    </row>
    <row r="70" spans="1:25" s="66" customFormat="1" ht="18" x14ac:dyDescent="0.3">
      <c r="A70" s="74">
        <v>1625891</v>
      </c>
      <c r="B70" s="75">
        <v>1</v>
      </c>
      <c r="C70" s="75" t="s">
        <v>2</v>
      </c>
      <c r="D70" s="76">
        <v>64.116249999999994</v>
      </c>
      <c r="E70" s="76">
        <v>3</v>
      </c>
      <c r="F70" s="76"/>
      <c r="G70" s="76"/>
      <c r="H70" s="76">
        <v>14.19</v>
      </c>
      <c r="I70" s="76"/>
      <c r="J70" s="76">
        <v>24.19</v>
      </c>
      <c r="K70" s="77" t="s">
        <v>64</v>
      </c>
      <c r="L70" s="75" t="s">
        <v>180</v>
      </c>
      <c r="M70" s="75" t="s">
        <v>104</v>
      </c>
      <c r="N70" s="75" t="s">
        <v>179</v>
      </c>
      <c r="O70" s="75"/>
      <c r="P70" s="62" t="s">
        <v>8</v>
      </c>
      <c r="Q70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0" s="62" t="s">
        <v>153</v>
      </c>
      <c r="S70" s="62">
        <f>IF(AND('Cumulative BOM'!$P70="G90 Grade SS50", 'Cumulative BOM'!$C70="18GA"), 50,IF(AND('Cumulative BOM'!$P70="G90 Grade SS50", 'Cumulative BOM'!$C70&lt;&gt;"18GA"), 54.5,
IF(AND('Cumulative BOM'!$P70="316 Stainless Steel 2B", 'Cumulative BOM'!$C70="18GA"), 60,IF(AND('Cumulative BOM'!$P70="316 Stainless Steel 2B", 'Cumulative BOM'!$C70&lt;&gt;"18GA"), 30,
IF('Cumulative BOM'!$P70="316L Stainless Steel #3",60,
IF(AND('Cumulative BOM'!$P70="304-2B Stainless Steel",'Cumulative BOM'!$C70="14GA",'Cumulative BOM'!$J70&lt;=29.75),29.75,IF(AND('Cumulative BOM'!$P70="304-2B Stainless Steel",'Cumulative BOM'!$C70="14GA",'Cumulative BOM'!$J70&gt;29.75),60,
IF('Cumulative BOM'!$J70&lt;=30,30,IF(AND('Cumulative BOM'!$J70&gt;30,'Cumulative BOM'!$J70&lt;=60),60)))))))))</f>
        <v>54.5</v>
      </c>
      <c r="T70" s="62">
        <f>IF('Cumulative BOM'!$P70="G90 Grade SS50",IF('Cumulative BOM'!$D70&lt;=144,144,IF(AND('Cumulative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BOM'!$D70&lt;=240),240,0))))),IF('Cumulative BOM'!$D70&lt;=120,120,IF(AND('Cumulative BOM'!$D70&gt;120,'Cumulative BOM'!$D70&lt;=144),144,IF(AND('Cumulative BOM'!$D70&gt;144,'Cumulative BOM'!$D70&lt;=168),168,IF(AND('Cumulative BOM'!$D70&gt;168,'Cumulative BOM'!$D70&lt;=192),192,IF(AND('Cumulative BOM'!$D70&gt;192,'Cumulative BOM'!$D70&lt;=216),216, IF(AND('Cumulative BOM'!$D70&gt;216,'Cumulative BOM'!$D70&lt;=240),240,0)))))))</f>
        <v>144</v>
      </c>
      <c r="U70" s="62">
        <f>'Cumulative BOM'!$T70*'Cumulative BOM'!$S70</f>
        <v>7848</v>
      </c>
      <c r="V70" s="65">
        <f>'Cumulative BOM'!$J70*'Cumulative BOM'!$D70</f>
        <v>1550.9720875</v>
      </c>
      <c r="W70" s="62">
        <f>(QUOTIENT('Cumulative BOM'!$S70, MIN('Cumulative BOM'!$D70,'Cumulative BOM'!$J70)))*(QUOTIENT('Cumulative BOM'!$T70,MAX('Cumulative BOM'!$D70,'Cumulative BOM'!$J70)))</f>
        <v>4</v>
      </c>
      <c r="X70" s="65">
        <f>ROUNDUP('Cumulative BOM'!$B70/'Cumulative BOM'!$W70*2,0)/2</f>
        <v>0.5</v>
      </c>
      <c r="Y70" s="65">
        <f>(VLOOKUP('Cumulative BOM'!$C70,'Sheet Metal Std'!$M$2:$N$16,2))*'Cumulative BOM'!$S70*'Cumulative BOM'!$T70*'Cumulative BOM'!$X70*0.28</f>
        <v>86.249520000000004</v>
      </c>
    </row>
    <row r="71" spans="1:25" s="66" customFormat="1" ht="18" x14ac:dyDescent="0.3">
      <c r="A71" s="74">
        <v>1626062</v>
      </c>
      <c r="B71" s="75">
        <v>1</v>
      </c>
      <c r="C71" s="75" t="s">
        <v>2</v>
      </c>
      <c r="D71" s="76">
        <v>17.196100000000001</v>
      </c>
      <c r="E71" s="76">
        <v>3</v>
      </c>
      <c r="F71" s="76"/>
      <c r="G71" s="76"/>
      <c r="H71" s="76">
        <v>14.19</v>
      </c>
      <c r="I71" s="76"/>
      <c r="J71" s="76">
        <v>24.19</v>
      </c>
      <c r="K71" s="77" t="s">
        <v>64</v>
      </c>
      <c r="L71" s="75" t="s">
        <v>180</v>
      </c>
      <c r="M71" s="75" t="s">
        <v>104</v>
      </c>
      <c r="N71" s="75" t="s">
        <v>179</v>
      </c>
      <c r="O71" s="75"/>
      <c r="P71" s="62" t="s">
        <v>8</v>
      </c>
      <c r="Q71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1" s="62" t="s">
        <v>153</v>
      </c>
      <c r="S71" s="62">
        <f>IF(AND('Cumulative BOM'!$P71="G90 Grade SS50", 'Cumulative BOM'!$C71="18GA"), 50,IF(AND('Cumulative BOM'!$P71="G90 Grade SS50", 'Cumulative BOM'!$C71&lt;&gt;"18GA"), 54.5,
IF(AND('Cumulative BOM'!$P71="316 Stainless Steel 2B", 'Cumulative BOM'!$C71="18GA"), 60,IF(AND('Cumulative BOM'!$P71="316 Stainless Steel 2B", 'Cumulative BOM'!$C71&lt;&gt;"18GA"), 30,
IF('Cumulative BOM'!$P71="316L Stainless Steel #3",60,
IF(AND('Cumulative BOM'!$P71="304-2B Stainless Steel",'Cumulative BOM'!$C71="14GA",'Cumulative BOM'!$J71&lt;=29.75),29.75,IF(AND('Cumulative BOM'!$P71="304-2B Stainless Steel",'Cumulative BOM'!$C71="14GA",'Cumulative BOM'!$J71&gt;29.75),60,
IF('Cumulative BOM'!$J71&lt;=30,30,IF(AND('Cumulative BOM'!$J71&gt;30,'Cumulative BOM'!$J71&lt;=60),60)))))))))</f>
        <v>54.5</v>
      </c>
      <c r="T71" s="62">
        <f>IF('Cumulative BOM'!$P71="G90 Grade SS50",IF('Cumulative BOM'!$D71&lt;=144,144,IF(AND('Cumulative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BOM'!$D71&lt;=240),240,0))))),IF('Cumulative BOM'!$D71&lt;=120,120,IF(AND('Cumulative BOM'!$D71&gt;120,'Cumulative BOM'!$D71&lt;=144),144,IF(AND('Cumulative BOM'!$D71&gt;144,'Cumulative BOM'!$D71&lt;=168),168,IF(AND('Cumulative BOM'!$D71&gt;168,'Cumulative BOM'!$D71&lt;=192),192,IF(AND('Cumulative BOM'!$D71&gt;192,'Cumulative BOM'!$D71&lt;=216),216, IF(AND('Cumulative BOM'!$D71&gt;216,'Cumulative BOM'!$D71&lt;=240),240,0)))))))</f>
        <v>144</v>
      </c>
      <c r="U71" s="62">
        <f>'Cumulative BOM'!$T71*'Cumulative BOM'!$S71</f>
        <v>7848</v>
      </c>
      <c r="V71" s="65">
        <f>'Cumulative BOM'!$J71*'Cumulative BOM'!$D71</f>
        <v>415.97365900000005</v>
      </c>
      <c r="W71" s="62">
        <f>(QUOTIENT('Cumulative BOM'!$S71, MIN('Cumulative BOM'!$D71,'Cumulative BOM'!$J71)))*(QUOTIENT('Cumulative BOM'!$T71,MAX('Cumulative BOM'!$D71,'Cumulative BOM'!$J71)))</f>
        <v>15</v>
      </c>
      <c r="X71" s="65">
        <f>ROUNDUP('Cumulative BOM'!$B71/'Cumulative BOM'!$W71*2,0)/2</f>
        <v>0.5</v>
      </c>
      <c r="Y71" s="65">
        <f>(VLOOKUP('Cumulative BOM'!$C71,'Sheet Metal Std'!$M$2:$N$16,2))*'Cumulative BOM'!$S71*'Cumulative BOM'!$T71*'Cumulative BOM'!$X71*0.28</f>
        <v>86.249520000000004</v>
      </c>
    </row>
    <row r="72" spans="1:25" s="66" customFormat="1" ht="18" x14ac:dyDescent="0.3">
      <c r="A72" s="74">
        <v>1626055</v>
      </c>
      <c r="B72" s="75">
        <v>1</v>
      </c>
      <c r="C72" s="75" t="s">
        <v>2</v>
      </c>
      <c r="D72" s="76">
        <v>49.906199999999998</v>
      </c>
      <c r="E72" s="76">
        <v>3</v>
      </c>
      <c r="F72" s="76">
        <v>1.75</v>
      </c>
      <c r="G72" s="76"/>
      <c r="H72" s="76">
        <v>14.19</v>
      </c>
      <c r="I72" s="76"/>
      <c r="J72" s="76">
        <v>24.19</v>
      </c>
      <c r="K72" s="77" t="s">
        <v>64</v>
      </c>
      <c r="L72" s="75" t="s">
        <v>180</v>
      </c>
      <c r="M72" s="75" t="s">
        <v>104</v>
      </c>
      <c r="N72" s="75" t="s">
        <v>179</v>
      </c>
      <c r="O72" s="75"/>
      <c r="P72" s="62" t="s">
        <v>8</v>
      </c>
      <c r="Q72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2" s="62" t="s">
        <v>153</v>
      </c>
      <c r="S72" s="62">
        <f>IF(AND('Cumulative BOM'!$P72="G90 Grade SS50", 'Cumulative BOM'!$C72="18GA"), 50,IF(AND('Cumulative BOM'!$P72="G90 Grade SS50", 'Cumulative BOM'!$C72&lt;&gt;"18GA"), 54.5,
IF(AND('Cumulative BOM'!$P72="316 Stainless Steel 2B", 'Cumulative BOM'!$C72="18GA"), 60,IF(AND('Cumulative BOM'!$P72="316 Stainless Steel 2B", 'Cumulative BOM'!$C72&lt;&gt;"18GA"), 30,
IF('Cumulative BOM'!$P72="316L Stainless Steel #3",60,
IF(AND('Cumulative BOM'!$P72="304-2B Stainless Steel",'Cumulative BOM'!$C72="14GA",'Cumulative BOM'!$J72&lt;=29.75),29.75,IF(AND('Cumulative BOM'!$P72="304-2B Stainless Steel",'Cumulative BOM'!$C72="14GA",'Cumulative BOM'!$J72&gt;29.75),60,
IF('Cumulative BOM'!$J72&lt;=30,30,IF(AND('Cumulative BOM'!$J72&gt;30,'Cumulative BOM'!$J72&lt;=60),60)))))))))</f>
        <v>54.5</v>
      </c>
      <c r="T72" s="62">
        <f>IF('Cumulative BOM'!$P72="G90 Grade SS50",IF('Cumulative BOM'!$D72&lt;=144,144,IF(AND('Cumulative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BOM'!$D72&lt;=240),240,0))))),IF('Cumulative BOM'!$D72&lt;=120,120,IF(AND('Cumulative BOM'!$D72&gt;120,'Cumulative BOM'!$D72&lt;=144),144,IF(AND('Cumulative BOM'!$D72&gt;144,'Cumulative BOM'!$D72&lt;=168),168,IF(AND('Cumulative BOM'!$D72&gt;168,'Cumulative BOM'!$D72&lt;=192),192,IF(AND('Cumulative BOM'!$D72&gt;192,'Cumulative BOM'!$D72&lt;=216),216, IF(AND('Cumulative BOM'!$D72&gt;216,'Cumulative BOM'!$D72&lt;=240),240,0)))))))</f>
        <v>144</v>
      </c>
      <c r="U72" s="62">
        <f>'Cumulative BOM'!$T72*'Cumulative BOM'!$S72</f>
        <v>7848</v>
      </c>
      <c r="V72" s="65">
        <f>'Cumulative BOM'!$J72*'Cumulative BOM'!$D72</f>
        <v>1207.2309780000001</v>
      </c>
      <c r="W72" s="62">
        <f>(QUOTIENT('Cumulative BOM'!$S72, MIN('Cumulative BOM'!$D72,'Cumulative BOM'!$J72)))*(QUOTIENT('Cumulative BOM'!$T72,MAX('Cumulative BOM'!$D72,'Cumulative BOM'!$J72)))</f>
        <v>4</v>
      </c>
      <c r="X72" s="65">
        <f>ROUNDUP('Cumulative BOM'!$B72/'Cumulative BOM'!$W72*2,0)/2</f>
        <v>0.5</v>
      </c>
      <c r="Y72" s="65">
        <f>(VLOOKUP('Cumulative BOM'!$C72,'Sheet Metal Std'!$M$2:$N$16,2))*'Cumulative BOM'!$S72*'Cumulative BOM'!$T72*'Cumulative BOM'!$X72*0.28</f>
        <v>86.249520000000004</v>
      </c>
    </row>
    <row r="73" spans="1:25" s="66" customFormat="1" ht="18" x14ac:dyDescent="0.3">
      <c r="A73" s="74">
        <v>1625888</v>
      </c>
      <c r="B73" s="75">
        <v>1</v>
      </c>
      <c r="C73" s="75" t="s">
        <v>2</v>
      </c>
      <c r="D73" s="76">
        <v>64.512079999999997</v>
      </c>
      <c r="E73" s="76">
        <v>3</v>
      </c>
      <c r="F73" s="76"/>
      <c r="G73" s="76"/>
      <c r="H73" s="76">
        <v>14.19</v>
      </c>
      <c r="I73" s="76"/>
      <c r="J73" s="76">
        <v>24.19</v>
      </c>
      <c r="K73" s="77" t="s">
        <v>64</v>
      </c>
      <c r="L73" s="75" t="s">
        <v>180</v>
      </c>
      <c r="M73" s="75" t="s">
        <v>104</v>
      </c>
      <c r="N73" s="75" t="s">
        <v>179</v>
      </c>
      <c r="O73" s="75"/>
      <c r="P73" s="62" t="s">
        <v>8</v>
      </c>
      <c r="Q73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3" s="62" t="s">
        <v>153</v>
      </c>
      <c r="S73" s="62">
        <f>IF(AND('Cumulative BOM'!$P73="G90 Grade SS50", 'Cumulative BOM'!$C73="18GA"), 50,IF(AND('Cumulative BOM'!$P73="G90 Grade SS50", 'Cumulative BOM'!$C73&lt;&gt;"18GA"), 54.5,
IF(AND('Cumulative BOM'!$P73="316 Stainless Steel 2B", 'Cumulative BOM'!$C73="18GA"), 60,IF(AND('Cumulative BOM'!$P73="316 Stainless Steel 2B", 'Cumulative BOM'!$C73&lt;&gt;"18GA"), 30,
IF('Cumulative BOM'!$P73="316L Stainless Steel #3",60,
IF(AND('Cumulative BOM'!$P73="304-2B Stainless Steel",'Cumulative BOM'!$C73="14GA",'Cumulative BOM'!$J73&lt;=29.75),29.75,IF(AND('Cumulative BOM'!$P73="304-2B Stainless Steel",'Cumulative BOM'!$C73="14GA",'Cumulative BOM'!$J73&gt;29.75),60,
IF('Cumulative BOM'!$J73&lt;=30,30,IF(AND('Cumulative BOM'!$J73&gt;30,'Cumulative BOM'!$J73&lt;=60),60)))))))))</f>
        <v>54.5</v>
      </c>
      <c r="T73" s="62">
        <f>IF('Cumulative BOM'!$P73="G90 Grade SS50",IF('Cumulative BOM'!$D73&lt;=144,144,IF(AND('Cumulative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BOM'!$D73&lt;=240),240,0))))),IF('Cumulative BOM'!$D73&lt;=120,120,IF(AND('Cumulative BOM'!$D73&gt;120,'Cumulative BOM'!$D73&lt;=144),144,IF(AND('Cumulative BOM'!$D73&gt;144,'Cumulative BOM'!$D73&lt;=168),168,IF(AND('Cumulative BOM'!$D73&gt;168,'Cumulative BOM'!$D73&lt;=192),192,IF(AND('Cumulative BOM'!$D73&gt;192,'Cumulative BOM'!$D73&lt;=216),216, IF(AND('Cumulative BOM'!$D73&gt;216,'Cumulative BOM'!$D73&lt;=240),240,0)))))))</f>
        <v>144</v>
      </c>
      <c r="U73" s="62">
        <f>'Cumulative BOM'!$T73*'Cumulative BOM'!$S73</f>
        <v>7848</v>
      </c>
      <c r="V73" s="65">
        <f>'Cumulative BOM'!$J73*'Cumulative BOM'!$D73</f>
        <v>1560.5472152</v>
      </c>
      <c r="W73" s="62">
        <f>(QUOTIENT('Cumulative BOM'!$S73, MIN('Cumulative BOM'!$D73,'Cumulative BOM'!$J73)))*(QUOTIENT('Cumulative BOM'!$T73,MAX('Cumulative BOM'!$D73,'Cumulative BOM'!$J73)))</f>
        <v>4</v>
      </c>
      <c r="X73" s="65">
        <f>ROUNDUP('Cumulative BOM'!$B73/'Cumulative BOM'!$W73*2,0)/2</f>
        <v>0.5</v>
      </c>
      <c r="Y73" s="65">
        <f>(VLOOKUP('Cumulative BOM'!$C73,'Sheet Metal Std'!$M$2:$N$16,2))*'Cumulative BOM'!$S73*'Cumulative BOM'!$T73*'Cumulative BOM'!$X73*0.28</f>
        <v>86.249520000000004</v>
      </c>
    </row>
    <row r="74" spans="1:25" s="66" customFormat="1" ht="18" x14ac:dyDescent="0.3">
      <c r="A74" s="74">
        <v>1626062</v>
      </c>
      <c r="B74" s="75">
        <v>1</v>
      </c>
      <c r="C74" s="75" t="s">
        <v>2</v>
      </c>
      <c r="D74" s="76">
        <v>17.196100000000001</v>
      </c>
      <c r="E74" s="76">
        <v>3</v>
      </c>
      <c r="F74" s="76"/>
      <c r="G74" s="76"/>
      <c r="H74" s="76">
        <v>14.19</v>
      </c>
      <c r="I74" s="76"/>
      <c r="J74" s="76">
        <v>24.19</v>
      </c>
      <c r="K74" s="77" t="s">
        <v>64</v>
      </c>
      <c r="L74" s="75" t="s">
        <v>180</v>
      </c>
      <c r="M74" s="75" t="s">
        <v>104</v>
      </c>
      <c r="N74" s="75" t="s">
        <v>179</v>
      </c>
      <c r="O74" s="75"/>
      <c r="P74" s="62" t="s">
        <v>8</v>
      </c>
      <c r="Q74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4" s="62" t="s">
        <v>153</v>
      </c>
      <c r="S74" s="62">
        <f>IF(AND('Cumulative BOM'!$P74="G90 Grade SS50", 'Cumulative BOM'!$C74="18GA"), 50,IF(AND('Cumulative BOM'!$P74="G90 Grade SS50", 'Cumulative BOM'!$C74&lt;&gt;"18GA"), 54.5,
IF(AND('Cumulative BOM'!$P74="316 Stainless Steel 2B", 'Cumulative BOM'!$C74="18GA"), 60,IF(AND('Cumulative BOM'!$P74="316 Stainless Steel 2B", 'Cumulative BOM'!$C74&lt;&gt;"18GA"), 30,
IF('Cumulative BOM'!$P74="316L Stainless Steel #3",60,
IF(AND('Cumulative BOM'!$P74="304-2B Stainless Steel",'Cumulative BOM'!$C74="14GA",'Cumulative BOM'!$J74&lt;=29.75),29.75,IF(AND('Cumulative BOM'!$P74="304-2B Stainless Steel",'Cumulative BOM'!$C74="14GA",'Cumulative BOM'!$J74&gt;29.75),60,
IF('Cumulative BOM'!$J74&lt;=30,30,IF(AND('Cumulative BOM'!$J74&gt;30,'Cumulative BOM'!$J74&lt;=60),60)))))))))</f>
        <v>54.5</v>
      </c>
      <c r="T74" s="62">
        <f>IF('Cumulative BOM'!$P74="G90 Grade SS50",IF('Cumulative BOM'!$D74&lt;=144,144,IF(AND('Cumulative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BOM'!$D74&lt;=240),240,0))))),IF('Cumulative BOM'!$D74&lt;=120,120,IF(AND('Cumulative BOM'!$D74&gt;120,'Cumulative BOM'!$D74&lt;=144),144,IF(AND('Cumulative BOM'!$D74&gt;144,'Cumulative BOM'!$D74&lt;=168),168,IF(AND('Cumulative BOM'!$D74&gt;168,'Cumulative BOM'!$D74&lt;=192),192,IF(AND('Cumulative BOM'!$D74&gt;192,'Cumulative BOM'!$D74&lt;=216),216, IF(AND('Cumulative BOM'!$D74&gt;216,'Cumulative BOM'!$D74&lt;=240),240,0)))))))</f>
        <v>144</v>
      </c>
      <c r="U74" s="62">
        <f>'Cumulative BOM'!$T74*'Cumulative BOM'!$S74</f>
        <v>7848</v>
      </c>
      <c r="V74" s="65">
        <f>'Cumulative BOM'!$J74*'Cumulative BOM'!$D74</f>
        <v>415.97365900000005</v>
      </c>
      <c r="W74" s="62">
        <f>(QUOTIENT('Cumulative BOM'!$S74, MIN('Cumulative BOM'!$D74,'Cumulative BOM'!$J74)))*(QUOTIENT('Cumulative BOM'!$T74,MAX('Cumulative BOM'!$D74,'Cumulative BOM'!$J74)))</f>
        <v>15</v>
      </c>
      <c r="X74" s="65">
        <f>ROUNDUP('Cumulative BOM'!$B74/'Cumulative BOM'!$W74*2,0)/2</f>
        <v>0.5</v>
      </c>
      <c r="Y74" s="65">
        <f>(VLOOKUP('Cumulative BOM'!$C74,'Sheet Metal Std'!$M$2:$N$16,2))*'Cumulative BOM'!$S74*'Cumulative BOM'!$T74*'Cumulative BOM'!$X74*0.28</f>
        <v>86.249520000000004</v>
      </c>
    </row>
    <row r="75" spans="1:25" s="66" customFormat="1" ht="18" x14ac:dyDescent="0.3">
      <c r="A75" s="74">
        <v>1626055</v>
      </c>
      <c r="B75" s="75">
        <v>1</v>
      </c>
      <c r="C75" s="75" t="s">
        <v>2</v>
      </c>
      <c r="D75" s="76">
        <v>49.906199999999998</v>
      </c>
      <c r="E75" s="76">
        <v>3</v>
      </c>
      <c r="F75" s="76">
        <v>1.75</v>
      </c>
      <c r="G75" s="76"/>
      <c r="H75" s="76">
        <v>14.19</v>
      </c>
      <c r="I75" s="76"/>
      <c r="J75" s="76">
        <v>24.19</v>
      </c>
      <c r="K75" s="77" t="s">
        <v>64</v>
      </c>
      <c r="L75" s="75" t="s">
        <v>180</v>
      </c>
      <c r="M75" s="75" t="s">
        <v>104</v>
      </c>
      <c r="N75" s="75" t="s">
        <v>179</v>
      </c>
      <c r="O75" s="75"/>
      <c r="P75" s="62" t="s">
        <v>8</v>
      </c>
      <c r="Q75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75" s="62" t="s">
        <v>153</v>
      </c>
      <c r="S75" s="62">
        <f>IF(AND('Cumulative BOM'!$P75="G90 Grade SS50", 'Cumulative BOM'!$C75="18GA"), 50,IF(AND('Cumulative BOM'!$P75="G90 Grade SS50", 'Cumulative BOM'!$C75&lt;&gt;"18GA"), 54.5,
IF(AND('Cumulative BOM'!$P75="316 Stainless Steel 2B", 'Cumulative BOM'!$C75="18GA"), 60,IF(AND('Cumulative BOM'!$P75="316 Stainless Steel 2B", 'Cumulative BOM'!$C75&lt;&gt;"18GA"), 30,
IF('Cumulative BOM'!$P75="316L Stainless Steel #3",60,
IF(AND('Cumulative BOM'!$P75="304-2B Stainless Steel",'Cumulative BOM'!$C75="14GA",'Cumulative BOM'!$J75&lt;=29.75),29.75,IF(AND('Cumulative BOM'!$P75="304-2B Stainless Steel",'Cumulative BOM'!$C75="14GA",'Cumulative BOM'!$J75&gt;29.75),60,
IF('Cumulative BOM'!$J75&lt;=30,30,IF(AND('Cumulative BOM'!$J75&gt;30,'Cumulative BOM'!$J75&lt;=60),60)))))))))</f>
        <v>54.5</v>
      </c>
      <c r="T75" s="62">
        <f>IF('Cumulative BOM'!$P75="G90 Grade SS50",IF('Cumulative BOM'!$D75&lt;=144,144,IF(AND('Cumulative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BOM'!$D75&lt;=240),240,0))))),IF('Cumulative BOM'!$D75&lt;=120,120,IF(AND('Cumulative BOM'!$D75&gt;120,'Cumulative BOM'!$D75&lt;=144),144,IF(AND('Cumulative BOM'!$D75&gt;144,'Cumulative BOM'!$D75&lt;=168),168,IF(AND('Cumulative BOM'!$D75&gt;168,'Cumulative BOM'!$D75&lt;=192),192,IF(AND('Cumulative BOM'!$D75&gt;192,'Cumulative BOM'!$D75&lt;=216),216, IF(AND('Cumulative BOM'!$D75&gt;216,'Cumulative BOM'!$D75&lt;=240),240,0)))))))</f>
        <v>144</v>
      </c>
      <c r="U75" s="62">
        <f>'Cumulative BOM'!$T75*'Cumulative BOM'!$S75</f>
        <v>7848</v>
      </c>
      <c r="V75" s="65">
        <f>'Cumulative BOM'!$J75*'Cumulative BOM'!$D75</f>
        <v>1207.2309780000001</v>
      </c>
      <c r="W75" s="62">
        <f>(QUOTIENT('Cumulative BOM'!$S75, MIN('Cumulative BOM'!$D75,'Cumulative BOM'!$J75)))*(QUOTIENT('Cumulative BOM'!$T75,MAX('Cumulative BOM'!$D75,'Cumulative BOM'!$J75)))</f>
        <v>4</v>
      </c>
      <c r="X75" s="65">
        <f>ROUNDUP('Cumulative BOM'!$B75/'Cumulative BOM'!$W75*2,0)/2</f>
        <v>0.5</v>
      </c>
      <c r="Y75" s="65">
        <f>(VLOOKUP('Cumulative BOM'!$C75,'Sheet Metal Std'!$M$2:$N$16,2))*'Cumulative BOM'!$S75*'Cumulative BOM'!$T75*'Cumulative BOM'!$X75*0.28</f>
        <v>86.249520000000004</v>
      </c>
    </row>
    <row r="76" spans="1:25" s="66" customFormat="1" ht="18" x14ac:dyDescent="0.3">
      <c r="A76" s="78">
        <v>1625873</v>
      </c>
      <c r="B76" s="79">
        <v>1</v>
      </c>
      <c r="C76" s="79" t="s">
        <v>1</v>
      </c>
      <c r="D76" s="80">
        <v>155.61301</v>
      </c>
      <c r="E76" s="80">
        <v>3</v>
      </c>
      <c r="F76" s="80">
        <v>1.75</v>
      </c>
      <c r="G76" s="80"/>
      <c r="H76" s="80">
        <v>8</v>
      </c>
      <c r="I76" s="80"/>
      <c r="J76" s="80">
        <v>18</v>
      </c>
      <c r="K76" s="81" t="s">
        <v>64</v>
      </c>
      <c r="L76" s="79" t="s">
        <v>181</v>
      </c>
      <c r="M76" s="79" t="s">
        <v>104</v>
      </c>
      <c r="N76" s="79" t="s">
        <v>179</v>
      </c>
      <c r="O76" s="79"/>
      <c r="P76" s="82" t="s">
        <v>8</v>
      </c>
      <c r="Q76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76" s="82" t="s">
        <v>153</v>
      </c>
      <c r="S76" s="82">
        <f>IF(AND('Cumulative BOM'!$P76="G90 Grade SS50", 'Cumulative BOM'!$C76="18GA"), 50,IF(AND('Cumulative BOM'!$P76="G90 Grade SS50", 'Cumulative BOM'!$C76&lt;&gt;"18GA"), 54.5,
IF(AND('Cumulative BOM'!$P76="316 Stainless Steel 2B", 'Cumulative BOM'!$C76="18GA"), 60,IF(AND('Cumulative BOM'!$P76="316 Stainless Steel 2B", 'Cumulative BOM'!$C76&lt;&gt;"18GA"), 30,
IF('Cumulative BOM'!$P76="316L Stainless Steel #3",60,
IF(AND('Cumulative BOM'!$P76="304-2B Stainless Steel",'Cumulative BOM'!$C76="14GA",'Cumulative BOM'!$J76&lt;=29.75),29.75,IF(AND('Cumulative BOM'!$P76="304-2B Stainless Steel",'Cumulative BOM'!$C76="14GA",'Cumulative BOM'!$J76&gt;29.75),60,
IF('Cumulative BOM'!$J76&lt;=30,30,IF(AND('Cumulative BOM'!$J76&gt;30,'Cumulative BOM'!$J76&lt;=60),60)))))))))</f>
        <v>54.5</v>
      </c>
      <c r="T76" s="82">
        <f>IF('Cumulative BOM'!$P76="G90 Grade SS50",IF('Cumulative BOM'!$D76&lt;=144,144,IF(AND('Cumulative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BOM'!$D76&lt;=240),240,0))))),IF('Cumulative BOM'!$D76&lt;=120,120,IF(AND('Cumulative BOM'!$D76&gt;120,'Cumulative BOM'!$D76&lt;=144),144,IF(AND('Cumulative BOM'!$D76&gt;144,'Cumulative BOM'!$D76&lt;=168),168,IF(AND('Cumulative BOM'!$D76&gt;168,'Cumulative BOM'!$D76&lt;=192),192,IF(AND('Cumulative BOM'!$D76&gt;192,'Cumulative BOM'!$D76&lt;=216),216, IF(AND('Cumulative BOM'!$D76&gt;216,'Cumulative BOM'!$D76&lt;=240),240,0)))))))</f>
        <v>168</v>
      </c>
      <c r="U76" s="82">
        <f>'Cumulative BOM'!$T76*'Cumulative BOM'!$S76</f>
        <v>9156</v>
      </c>
      <c r="V76" s="83">
        <f>'Cumulative BOM'!$J76*'Cumulative BOM'!$D76</f>
        <v>2801.0341800000001</v>
      </c>
      <c r="W76" s="82">
        <f>(QUOTIENT('Cumulative BOM'!$S76, MIN('Cumulative BOM'!$D76,'Cumulative BOM'!$J76)))*(QUOTIENT('Cumulative BOM'!$T76,MAX('Cumulative BOM'!$D76,'Cumulative BOM'!$J76)))</f>
        <v>3</v>
      </c>
      <c r="X76" s="83">
        <f>ROUNDUP('Cumulative BOM'!$B76/'Cumulative BOM'!$W76*2,0)/2</f>
        <v>0.5</v>
      </c>
      <c r="Y76" s="83">
        <f>(VLOOKUP('Cumulative BOM'!$C76,'Sheet Metal Std'!$M$2:$N$16,2))*'Cumulative BOM'!$S76*'Cumulative BOM'!$T76*'Cumulative BOM'!$X76*0.28</f>
        <v>138.95145600000001</v>
      </c>
    </row>
    <row r="77" spans="1:25" s="66" customFormat="1" ht="18" x14ac:dyDescent="0.3">
      <c r="A77" s="74">
        <v>1625903</v>
      </c>
      <c r="B77" s="75">
        <v>1</v>
      </c>
      <c r="C77" s="75" t="s">
        <v>2</v>
      </c>
      <c r="D77" s="76">
        <v>155.83616000000001</v>
      </c>
      <c r="E77" s="76">
        <v>3</v>
      </c>
      <c r="F77" s="76">
        <v>1.75</v>
      </c>
      <c r="G77" s="76">
        <v>1</v>
      </c>
      <c r="H77" s="76">
        <v>8</v>
      </c>
      <c r="I77" s="76"/>
      <c r="J77" s="76">
        <v>18.5</v>
      </c>
      <c r="K77" s="75" t="s">
        <v>62</v>
      </c>
      <c r="L77" s="75" t="s">
        <v>107</v>
      </c>
      <c r="M77" s="75" t="s">
        <v>104</v>
      </c>
      <c r="N77" s="75" t="s">
        <v>179</v>
      </c>
      <c r="O77" s="75"/>
      <c r="P77" s="62" t="s">
        <v>8</v>
      </c>
      <c r="Q77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77" s="62" t="s">
        <v>153</v>
      </c>
      <c r="S77" s="62">
        <f>IF(AND('Cumulative BOM'!$P77="G90 Grade SS50", 'Cumulative BOM'!$C77="18GA"), 50,IF(AND('Cumulative BOM'!$P77="G90 Grade SS50", 'Cumulative BOM'!$C77&lt;&gt;"18GA"), 54.5,
IF(AND('Cumulative BOM'!$P77="316 Stainless Steel 2B", 'Cumulative BOM'!$C77="18GA"), 60,IF(AND('Cumulative BOM'!$P77="316 Stainless Steel 2B", 'Cumulative BOM'!$C77&lt;&gt;"18GA"), 30,
IF('Cumulative BOM'!$P77="316L Stainless Steel #3",60,
IF(AND('Cumulative BOM'!$P77="304-2B Stainless Steel",'Cumulative BOM'!$C77="14GA",'Cumulative BOM'!$J77&lt;=29.75),29.75,IF(AND('Cumulative BOM'!$P77="304-2B Stainless Steel",'Cumulative BOM'!$C77="14GA",'Cumulative BOM'!$J77&gt;29.75),60,
IF('Cumulative BOM'!$J77&lt;=30,30,IF(AND('Cumulative BOM'!$J77&gt;30,'Cumulative BOM'!$J77&lt;=60),60)))))))))</f>
        <v>54.5</v>
      </c>
      <c r="T77" s="62">
        <f>IF('Cumulative BOM'!$P77="G90 Grade SS50",IF('Cumulative BOM'!$D77&lt;=144,144,IF(AND('Cumulative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BOM'!$D77&lt;=240),240,0))))),IF('Cumulative BOM'!$D77&lt;=120,120,IF(AND('Cumulative BOM'!$D77&gt;120,'Cumulative BOM'!$D77&lt;=144),144,IF(AND('Cumulative BOM'!$D77&gt;144,'Cumulative BOM'!$D77&lt;=168),168,IF(AND('Cumulative BOM'!$D77&gt;168,'Cumulative BOM'!$D77&lt;=192),192,IF(AND('Cumulative BOM'!$D77&gt;192,'Cumulative BOM'!$D77&lt;=216),216, IF(AND('Cumulative BOM'!$D77&gt;216,'Cumulative BOM'!$D77&lt;=240),240,0)))))))</f>
        <v>168</v>
      </c>
      <c r="U77" s="62">
        <f>'Cumulative BOM'!$T77*'Cumulative BOM'!$S77</f>
        <v>9156</v>
      </c>
      <c r="V77" s="65">
        <f>'Cumulative BOM'!$J77*'Cumulative BOM'!$D77</f>
        <v>2882.9689600000002</v>
      </c>
      <c r="W77" s="62">
        <f>(QUOTIENT('Cumulative BOM'!$S77, MIN('Cumulative BOM'!$D77,'Cumulative BOM'!$J77)))*(QUOTIENT('Cumulative BOM'!$T77,MAX('Cumulative BOM'!$D77,'Cumulative BOM'!$J77)))</f>
        <v>2</v>
      </c>
      <c r="X77" s="65">
        <f>ROUNDUP('Cumulative BOM'!$B77/'Cumulative BOM'!$W77*2,0)/2</f>
        <v>0.5</v>
      </c>
      <c r="Y77" s="65">
        <f>(VLOOKUP('Cumulative BOM'!$C77,'Sheet Metal Std'!$M$2:$N$16,2))*'Cumulative BOM'!$S77*'Cumulative BOM'!$T77*'Cumulative BOM'!$X77*0.28</f>
        <v>100.62444000000001</v>
      </c>
    </row>
    <row r="78" spans="1:25" s="66" customFormat="1" ht="18" x14ac:dyDescent="0.3">
      <c r="A78" s="84">
        <v>1626247</v>
      </c>
      <c r="B78" s="85">
        <v>1</v>
      </c>
      <c r="C78" s="85" t="s">
        <v>4</v>
      </c>
      <c r="D78" s="86">
        <v>137.28319999999999</v>
      </c>
      <c r="E78" s="86"/>
      <c r="F78" s="86"/>
      <c r="G78" s="86"/>
      <c r="H78" s="86"/>
      <c r="I78" s="86"/>
      <c r="J78" s="86">
        <v>44.566899999999997</v>
      </c>
      <c r="K78" s="85" t="s">
        <v>94</v>
      </c>
      <c r="L78" s="85" t="s">
        <v>108</v>
      </c>
      <c r="M78" s="85" t="s">
        <v>177</v>
      </c>
      <c r="N78" s="85" t="s">
        <v>179</v>
      </c>
      <c r="O78" s="85" t="s">
        <v>152</v>
      </c>
      <c r="P78" s="87" t="s">
        <v>8</v>
      </c>
      <c r="Q78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8" s="87" t="s">
        <v>153</v>
      </c>
      <c r="S78" s="87">
        <f>IF(AND('Cumulative BOM'!$P78="G90 Grade SS50", 'Cumulative BOM'!$C78="18GA"), 50,IF(AND('Cumulative BOM'!$P78="G90 Grade SS50", 'Cumulative BOM'!$C78&lt;&gt;"18GA"), 54.5,
IF(AND('Cumulative BOM'!$P78="316 Stainless Steel 2B", 'Cumulative BOM'!$C78="18GA"), 60,IF(AND('Cumulative BOM'!$P78="316 Stainless Steel 2B", 'Cumulative BOM'!$C78&lt;&gt;"18GA"), 30,
IF('Cumulative BOM'!$P78="316L Stainless Steel #3",60,
IF(AND('Cumulative BOM'!$P78="304-2B Stainless Steel",'Cumulative BOM'!$C78="14GA",'Cumulative BOM'!$J78&lt;=29.75),29.75,IF(AND('Cumulative BOM'!$P78="304-2B Stainless Steel",'Cumulative BOM'!$C78="14GA",'Cumulative BOM'!$J78&gt;29.75),60,
IF('Cumulative BOM'!$J78&lt;=30,30,IF(AND('Cumulative BOM'!$J78&gt;30,'Cumulative BOM'!$J78&lt;=60),60)))))))))</f>
        <v>50</v>
      </c>
      <c r="T78" s="87">
        <f>IF('Cumulative BOM'!$P78="G90 Grade SS50",IF('Cumulative BOM'!$D78&lt;=144,144,IF(AND('Cumulative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BOM'!$D78&lt;=240),240,0))))),IF('Cumulative BOM'!$D78&lt;=120,120,IF(AND('Cumulative BOM'!$D78&gt;120,'Cumulative BOM'!$D78&lt;=144),144,IF(AND('Cumulative BOM'!$D78&gt;144,'Cumulative BOM'!$D78&lt;=168),168,IF(AND('Cumulative BOM'!$D78&gt;168,'Cumulative BOM'!$D78&lt;=192),192,IF(AND('Cumulative BOM'!$D78&gt;192,'Cumulative BOM'!$D78&lt;=216),216, IF(AND('Cumulative BOM'!$D78&gt;216,'Cumulative BOM'!$D78&lt;=240),240,0)))))))</f>
        <v>144</v>
      </c>
      <c r="U78" s="87">
        <f>'Cumulative BOM'!$T78*'Cumulative BOM'!$S78</f>
        <v>7200</v>
      </c>
      <c r="V78" s="88">
        <f>'Cumulative BOM'!$J78*'Cumulative BOM'!$D78</f>
        <v>6118.2866460799996</v>
      </c>
      <c r="W78" s="87">
        <f>(QUOTIENT('Cumulative BOM'!$S78, MIN('Cumulative BOM'!$D78,'Cumulative BOM'!$J78)))*(QUOTIENT('Cumulative BOM'!$T78,MAX('Cumulative BOM'!$D78,'Cumulative BOM'!$J78)))</f>
        <v>1</v>
      </c>
      <c r="X78" s="88">
        <f>ROUNDUP('Cumulative BOM'!$B78/'Cumulative BOM'!$W78*2,0)/2</f>
        <v>1</v>
      </c>
      <c r="Y78" s="88">
        <f>(VLOOKUP('Cumulative BOM'!$C78,'Sheet Metal Std'!$M$2:$N$16,2))*'Cumulative BOM'!$S78*'Cumulative BOM'!$T78*'Cumulative BOM'!$X78*0.28</f>
        <v>104.02560000000001</v>
      </c>
    </row>
    <row r="79" spans="1:25" s="66" customFormat="1" ht="18" x14ac:dyDescent="0.3">
      <c r="A79" s="84">
        <v>1626250</v>
      </c>
      <c r="B79" s="85">
        <v>1</v>
      </c>
      <c r="C79" s="85" t="s">
        <v>4</v>
      </c>
      <c r="D79" s="86">
        <v>137.28319999999999</v>
      </c>
      <c r="E79" s="86"/>
      <c r="F79" s="86"/>
      <c r="G79" s="86"/>
      <c r="H79" s="86"/>
      <c r="I79" s="86"/>
      <c r="J79" s="86">
        <v>19.926220000000001</v>
      </c>
      <c r="K79" s="85" t="s">
        <v>94</v>
      </c>
      <c r="L79" s="85" t="s">
        <v>108</v>
      </c>
      <c r="M79" s="85" t="s">
        <v>177</v>
      </c>
      <c r="N79" s="85" t="s">
        <v>179</v>
      </c>
      <c r="O79" s="85"/>
      <c r="P79" s="87" t="s">
        <v>8</v>
      </c>
      <c r="Q79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79" s="87" t="s">
        <v>153</v>
      </c>
      <c r="S79" s="87">
        <f>IF(AND('Cumulative BOM'!$P79="G90 Grade SS50", 'Cumulative BOM'!$C79="18GA"), 50,IF(AND('Cumulative BOM'!$P79="G90 Grade SS50", 'Cumulative BOM'!$C79&lt;&gt;"18GA"), 54.5,
IF(AND('Cumulative BOM'!$P79="316 Stainless Steel 2B", 'Cumulative BOM'!$C79="18GA"), 60,IF(AND('Cumulative BOM'!$P79="316 Stainless Steel 2B", 'Cumulative BOM'!$C79&lt;&gt;"18GA"), 30,
IF('Cumulative BOM'!$P79="316L Stainless Steel #3",60,
IF(AND('Cumulative BOM'!$P79="304-2B Stainless Steel",'Cumulative BOM'!$C79="14GA",'Cumulative BOM'!$J79&lt;=29.75),29.75,IF(AND('Cumulative BOM'!$P79="304-2B Stainless Steel",'Cumulative BOM'!$C79="14GA",'Cumulative BOM'!$J79&gt;29.75),60,
IF('Cumulative BOM'!$J79&lt;=30,30,IF(AND('Cumulative BOM'!$J79&gt;30,'Cumulative BOM'!$J79&lt;=60),60)))))))))</f>
        <v>50</v>
      </c>
      <c r="T79" s="87">
        <f>IF('Cumulative BOM'!$P79="G90 Grade SS50",IF('Cumulative BOM'!$D79&lt;=144,144,IF(AND('Cumulative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BOM'!$D79&lt;=240),240,0))))),IF('Cumulative BOM'!$D79&lt;=120,120,IF(AND('Cumulative BOM'!$D79&gt;120,'Cumulative BOM'!$D79&lt;=144),144,IF(AND('Cumulative BOM'!$D79&gt;144,'Cumulative BOM'!$D79&lt;=168),168,IF(AND('Cumulative BOM'!$D79&gt;168,'Cumulative BOM'!$D79&lt;=192),192,IF(AND('Cumulative BOM'!$D79&gt;192,'Cumulative BOM'!$D79&lt;=216),216, IF(AND('Cumulative BOM'!$D79&gt;216,'Cumulative BOM'!$D79&lt;=240),240,0)))))))</f>
        <v>144</v>
      </c>
      <c r="U79" s="87">
        <f>'Cumulative BOM'!$T79*'Cumulative BOM'!$S79</f>
        <v>7200</v>
      </c>
      <c r="V79" s="88">
        <f>'Cumulative BOM'!$J79*'Cumulative BOM'!$D79</f>
        <v>2735.5352455040002</v>
      </c>
      <c r="W79" s="87">
        <f>(QUOTIENT('Cumulative BOM'!$S79, MIN('Cumulative BOM'!$D79,'Cumulative BOM'!$J79)))*(QUOTIENT('Cumulative BOM'!$T79,MAX('Cumulative BOM'!$D79,'Cumulative BOM'!$J79)))</f>
        <v>2</v>
      </c>
      <c r="X79" s="88">
        <f>ROUNDUP('Cumulative BOM'!$B79/'Cumulative BOM'!$W79*2,0)/2</f>
        <v>0.5</v>
      </c>
      <c r="Y79" s="88">
        <f>(VLOOKUP('Cumulative BOM'!$C79,'Sheet Metal Std'!$M$2:$N$16,2))*'Cumulative BOM'!$S79*'Cumulative BOM'!$T79*'Cumulative BOM'!$X79*0.28</f>
        <v>52.012800000000006</v>
      </c>
    </row>
    <row r="80" spans="1:25" s="66" customFormat="1" ht="18" x14ac:dyDescent="0.3">
      <c r="A80" s="84">
        <v>1626253</v>
      </c>
      <c r="B80" s="85">
        <v>1</v>
      </c>
      <c r="C80" s="85" t="s">
        <v>4</v>
      </c>
      <c r="D80" s="86">
        <v>39.141599999999997</v>
      </c>
      <c r="E80" s="86"/>
      <c r="F80" s="86"/>
      <c r="G80" s="86"/>
      <c r="H80" s="86"/>
      <c r="I80" s="86"/>
      <c r="J80" s="86">
        <v>55.873350000000002</v>
      </c>
      <c r="K80" s="85" t="s">
        <v>94</v>
      </c>
      <c r="L80" s="85" t="s">
        <v>108</v>
      </c>
      <c r="M80" s="85" t="s">
        <v>177</v>
      </c>
      <c r="N80" s="85" t="s">
        <v>179</v>
      </c>
      <c r="O80" s="85"/>
      <c r="P80" s="87" t="s">
        <v>8</v>
      </c>
      <c r="Q80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0" s="87" t="s">
        <v>153</v>
      </c>
      <c r="S80" s="87">
        <f>IF(AND('Cumulative BOM'!$P80="G90 Grade SS50", 'Cumulative BOM'!$C80="18GA"), 50,IF(AND('Cumulative BOM'!$P80="G90 Grade SS50", 'Cumulative BOM'!$C80&lt;&gt;"18GA"), 54.5,
IF(AND('Cumulative BOM'!$P80="316 Stainless Steel 2B", 'Cumulative BOM'!$C80="18GA"), 60,IF(AND('Cumulative BOM'!$P80="316 Stainless Steel 2B", 'Cumulative BOM'!$C80&lt;&gt;"18GA"), 30,
IF('Cumulative BOM'!$P80="316L Stainless Steel #3",60,
IF(AND('Cumulative BOM'!$P80="304-2B Stainless Steel",'Cumulative BOM'!$C80="14GA",'Cumulative BOM'!$J80&lt;=29.75),29.75,IF(AND('Cumulative BOM'!$P80="304-2B Stainless Steel",'Cumulative BOM'!$C80="14GA",'Cumulative BOM'!$J80&gt;29.75),60,
IF('Cumulative BOM'!$J80&lt;=30,30,IF(AND('Cumulative BOM'!$J80&gt;30,'Cumulative BOM'!$J80&lt;=60),60)))))))))</f>
        <v>50</v>
      </c>
      <c r="T80" s="87">
        <f>IF('Cumulative BOM'!$P80="G90 Grade SS50",IF('Cumulative BOM'!$D80&lt;=144,144,IF(AND('Cumulative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BOM'!$D80&lt;=240),240,0))))),IF('Cumulative BOM'!$D80&lt;=120,120,IF(AND('Cumulative BOM'!$D80&gt;120,'Cumulative BOM'!$D80&lt;=144),144,IF(AND('Cumulative BOM'!$D80&gt;144,'Cumulative BOM'!$D80&lt;=168),168,IF(AND('Cumulative BOM'!$D80&gt;168,'Cumulative BOM'!$D80&lt;=192),192,IF(AND('Cumulative BOM'!$D80&gt;192,'Cumulative BOM'!$D80&lt;=216),216, IF(AND('Cumulative BOM'!$D80&gt;216,'Cumulative BOM'!$D80&lt;=240),240,0)))))))</f>
        <v>144</v>
      </c>
      <c r="U80" s="87">
        <f>'Cumulative BOM'!$T80*'Cumulative BOM'!$S80</f>
        <v>7200</v>
      </c>
      <c r="V80" s="88">
        <f>'Cumulative BOM'!$J80*'Cumulative BOM'!$D80</f>
        <v>2186.9723163599997</v>
      </c>
      <c r="W80" s="87">
        <f>(QUOTIENT('Cumulative BOM'!$S80, MIN('Cumulative BOM'!$D80,'Cumulative BOM'!$J80)))*(QUOTIENT('Cumulative BOM'!$T80,MAX('Cumulative BOM'!$D80,'Cumulative BOM'!$J80)))</f>
        <v>2</v>
      </c>
      <c r="X80" s="88">
        <f>ROUNDUP('Cumulative BOM'!$B80/'Cumulative BOM'!$W80*2,0)/2</f>
        <v>0.5</v>
      </c>
      <c r="Y80" s="88">
        <f>(VLOOKUP('Cumulative BOM'!$C80,'Sheet Metal Std'!$M$2:$N$16,2))*'Cumulative BOM'!$S80*'Cumulative BOM'!$T80*'Cumulative BOM'!$X80*0.28</f>
        <v>52.012800000000006</v>
      </c>
    </row>
    <row r="81" spans="1:25" s="66" customFormat="1" ht="18" x14ac:dyDescent="0.3">
      <c r="A81" s="84">
        <v>1626256</v>
      </c>
      <c r="B81" s="85">
        <v>1</v>
      </c>
      <c r="C81" s="85" t="s">
        <v>4</v>
      </c>
      <c r="D81" s="86">
        <v>137.28319999999999</v>
      </c>
      <c r="E81" s="86"/>
      <c r="F81" s="86"/>
      <c r="G81" s="86"/>
      <c r="H81" s="86"/>
      <c r="I81" s="86"/>
      <c r="J81" s="86">
        <v>24.743929999999999</v>
      </c>
      <c r="K81" s="85" t="s">
        <v>94</v>
      </c>
      <c r="L81" s="85" t="s">
        <v>108</v>
      </c>
      <c r="M81" s="85" t="s">
        <v>177</v>
      </c>
      <c r="N81" s="85" t="s">
        <v>179</v>
      </c>
      <c r="O81" s="85"/>
      <c r="P81" s="87" t="s">
        <v>8</v>
      </c>
      <c r="Q81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1" s="87" t="s">
        <v>153</v>
      </c>
      <c r="S81" s="87">
        <f>IF(AND('Cumulative BOM'!$P81="G90 Grade SS50", 'Cumulative BOM'!$C81="18GA"), 50,IF(AND('Cumulative BOM'!$P81="G90 Grade SS50", 'Cumulative BOM'!$C81&lt;&gt;"18GA"), 54.5,
IF(AND('Cumulative BOM'!$P81="316 Stainless Steel 2B", 'Cumulative BOM'!$C81="18GA"), 60,IF(AND('Cumulative BOM'!$P81="316 Stainless Steel 2B", 'Cumulative BOM'!$C81&lt;&gt;"18GA"), 30,
IF('Cumulative BOM'!$P81="316L Stainless Steel #3",60,
IF(AND('Cumulative BOM'!$P81="304-2B Stainless Steel",'Cumulative BOM'!$C81="14GA",'Cumulative BOM'!$J81&lt;=29.75),29.75,IF(AND('Cumulative BOM'!$P81="304-2B Stainless Steel",'Cumulative BOM'!$C81="14GA",'Cumulative BOM'!$J81&gt;29.75),60,
IF('Cumulative BOM'!$J81&lt;=30,30,IF(AND('Cumulative BOM'!$J81&gt;30,'Cumulative BOM'!$J81&lt;=60),60)))))))))</f>
        <v>50</v>
      </c>
      <c r="T81" s="87">
        <f>IF('Cumulative BOM'!$P81="G90 Grade SS50",IF('Cumulative BOM'!$D81&lt;=144,144,IF(AND('Cumulative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BOM'!$D81&lt;=240),240,0))))),IF('Cumulative BOM'!$D81&lt;=120,120,IF(AND('Cumulative BOM'!$D81&gt;120,'Cumulative BOM'!$D81&lt;=144),144,IF(AND('Cumulative BOM'!$D81&gt;144,'Cumulative BOM'!$D81&lt;=168),168,IF(AND('Cumulative BOM'!$D81&gt;168,'Cumulative BOM'!$D81&lt;=192),192,IF(AND('Cumulative BOM'!$D81&gt;192,'Cumulative BOM'!$D81&lt;=216),216, IF(AND('Cumulative BOM'!$D81&gt;216,'Cumulative BOM'!$D81&lt;=240),240,0)))))))</f>
        <v>144</v>
      </c>
      <c r="U81" s="87">
        <f>'Cumulative BOM'!$T81*'Cumulative BOM'!$S81</f>
        <v>7200</v>
      </c>
      <c r="V81" s="88">
        <f>'Cumulative BOM'!$J81*'Cumulative BOM'!$D81</f>
        <v>3396.9258909759997</v>
      </c>
      <c r="W81" s="87">
        <f>(QUOTIENT('Cumulative BOM'!$S81, MIN('Cumulative BOM'!$D81,'Cumulative BOM'!$J81)))*(QUOTIENT('Cumulative BOM'!$T81,MAX('Cumulative BOM'!$D81,'Cumulative BOM'!$J81)))</f>
        <v>2</v>
      </c>
      <c r="X81" s="88">
        <f>ROUNDUP('Cumulative BOM'!$B81/'Cumulative BOM'!$W81*2,0)/2</f>
        <v>0.5</v>
      </c>
      <c r="Y81" s="88">
        <f>(VLOOKUP('Cumulative BOM'!$C81,'Sheet Metal Std'!$M$2:$N$16,2))*'Cumulative BOM'!$S81*'Cumulative BOM'!$T81*'Cumulative BOM'!$X81*0.28</f>
        <v>52.012800000000006</v>
      </c>
    </row>
    <row r="82" spans="1:25" s="66" customFormat="1" ht="18" x14ac:dyDescent="0.3">
      <c r="A82" s="84">
        <v>1626259</v>
      </c>
      <c r="B82" s="85">
        <v>1</v>
      </c>
      <c r="C82" s="85" t="s">
        <v>4</v>
      </c>
      <c r="D82" s="86">
        <v>137.28319999999999</v>
      </c>
      <c r="E82" s="86"/>
      <c r="F82" s="86"/>
      <c r="G82" s="86"/>
      <c r="H82" s="86"/>
      <c r="I82" s="86"/>
      <c r="J82" s="86">
        <v>40.546340000000001</v>
      </c>
      <c r="K82" s="85" t="s">
        <v>94</v>
      </c>
      <c r="L82" s="85" t="s">
        <v>108</v>
      </c>
      <c r="M82" s="85" t="s">
        <v>177</v>
      </c>
      <c r="N82" s="85" t="s">
        <v>179</v>
      </c>
      <c r="O82" s="85" t="s">
        <v>152</v>
      </c>
      <c r="P82" s="87" t="s">
        <v>8</v>
      </c>
      <c r="Q82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82" s="87" t="s">
        <v>153</v>
      </c>
      <c r="S82" s="87">
        <f>IF(AND('Cumulative BOM'!$P82="G90 Grade SS50", 'Cumulative BOM'!$C82="18GA"), 50,IF(AND('Cumulative BOM'!$P82="G90 Grade SS50", 'Cumulative BOM'!$C82&lt;&gt;"18GA"), 54.5,
IF(AND('Cumulative BOM'!$P82="316 Stainless Steel 2B", 'Cumulative BOM'!$C82="18GA"), 60,IF(AND('Cumulative BOM'!$P82="316 Stainless Steel 2B", 'Cumulative BOM'!$C82&lt;&gt;"18GA"), 30,
IF('Cumulative BOM'!$P82="316L Stainless Steel #3",60,
IF(AND('Cumulative BOM'!$P82="304-2B Stainless Steel",'Cumulative BOM'!$C82="14GA",'Cumulative BOM'!$J82&lt;=29.75),29.75,IF(AND('Cumulative BOM'!$P82="304-2B Stainless Steel",'Cumulative BOM'!$C82="14GA",'Cumulative BOM'!$J82&gt;29.75),60,
IF('Cumulative BOM'!$J82&lt;=30,30,IF(AND('Cumulative BOM'!$J82&gt;30,'Cumulative BOM'!$J82&lt;=60),60)))))))))</f>
        <v>50</v>
      </c>
      <c r="T82" s="87">
        <f>IF('Cumulative BOM'!$P82="G90 Grade SS50",IF('Cumulative BOM'!$D82&lt;=144,144,IF(AND('Cumulative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BOM'!$D82&lt;=240),240,0))))),IF('Cumulative BOM'!$D82&lt;=120,120,IF(AND('Cumulative BOM'!$D82&gt;120,'Cumulative BOM'!$D82&lt;=144),144,IF(AND('Cumulative BOM'!$D82&gt;144,'Cumulative BOM'!$D82&lt;=168),168,IF(AND('Cumulative BOM'!$D82&gt;168,'Cumulative BOM'!$D82&lt;=192),192,IF(AND('Cumulative BOM'!$D82&gt;192,'Cumulative BOM'!$D82&lt;=216),216, IF(AND('Cumulative BOM'!$D82&gt;216,'Cumulative BOM'!$D82&lt;=240),240,0)))))))</f>
        <v>144</v>
      </c>
      <c r="U82" s="87">
        <f>'Cumulative BOM'!$T82*'Cumulative BOM'!$S82</f>
        <v>7200</v>
      </c>
      <c r="V82" s="88">
        <f>'Cumulative BOM'!$J82*'Cumulative BOM'!$D82</f>
        <v>5566.3313034880002</v>
      </c>
      <c r="W82" s="87">
        <f>(QUOTIENT('Cumulative BOM'!$S82, MIN('Cumulative BOM'!$D82,'Cumulative BOM'!$J82)))*(QUOTIENT('Cumulative BOM'!$T82,MAX('Cumulative BOM'!$D82,'Cumulative BOM'!$J82)))</f>
        <v>1</v>
      </c>
      <c r="X82" s="88">
        <f>ROUNDUP('Cumulative BOM'!$B82/'Cumulative BOM'!$W82*2,0)/2</f>
        <v>1</v>
      </c>
      <c r="Y82" s="88">
        <f>(VLOOKUP('Cumulative BOM'!$C82,'Sheet Metal Std'!$M$2:$N$16,2))*'Cumulative BOM'!$S82*'Cumulative BOM'!$T82*'Cumulative BOM'!$X82*0.28</f>
        <v>104.02560000000001</v>
      </c>
    </row>
    <row r="83" spans="1:25" s="66" customFormat="1" ht="18" x14ac:dyDescent="0.35">
      <c r="A83" s="70"/>
      <c r="B83" s="71"/>
      <c r="C83" s="71"/>
      <c r="D83" s="72"/>
      <c r="E83" s="72"/>
      <c r="F83" s="72"/>
      <c r="G83" s="72"/>
      <c r="H83" s="72"/>
      <c r="I83" s="72"/>
      <c r="J83" s="72"/>
      <c r="K83" s="71"/>
      <c r="L83" s="73" t="s">
        <v>183</v>
      </c>
      <c r="M83" s="71"/>
      <c r="N83" s="71"/>
      <c r="O83" s="71"/>
      <c r="P83" s="60"/>
      <c r="Q83" s="60"/>
      <c r="R83" s="60"/>
      <c r="S83" s="60"/>
      <c r="T83" s="60"/>
      <c r="U83" s="60"/>
      <c r="V83" s="60"/>
      <c r="W83" s="60"/>
      <c r="X83" s="60"/>
      <c r="Y83" s="60"/>
    </row>
    <row r="84" spans="1:25" s="66" customFormat="1" ht="18" x14ac:dyDescent="0.3">
      <c r="A84" s="78">
        <v>1626173</v>
      </c>
      <c r="B84" s="79">
        <v>1</v>
      </c>
      <c r="C84" s="79" t="s">
        <v>1</v>
      </c>
      <c r="D84" s="80">
        <v>150.64160000000001</v>
      </c>
      <c r="E84" s="80">
        <v>3.125</v>
      </c>
      <c r="F84" s="80">
        <v>1.75</v>
      </c>
      <c r="G84" s="80"/>
      <c r="H84" s="80">
        <v>9</v>
      </c>
      <c r="I84" s="80">
        <v>9</v>
      </c>
      <c r="J84" s="80">
        <v>28.5</v>
      </c>
      <c r="K84" s="81" t="s">
        <v>213</v>
      </c>
      <c r="L84" s="79" t="s">
        <v>184</v>
      </c>
      <c r="M84" s="79" t="s">
        <v>103</v>
      </c>
      <c r="N84" s="79" t="s">
        <v>185</v>
      </c>
      <c r="O84" s="79"/>
      <c r="P84" s="82" t="s">
        <v>8</v>
      </c>
      <c r="Q84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4" s="82" t="s">
        <v>153</v>
      </c>
      <c r="S84" s="82">
        <f>IF(AND('Cumulative BOM'!$P84="G90 Grade SS50", 'Cumulative BOM'!$C84="18GA"), 50,IF(AND('Cumulative BOM'!$P84="G90 Grade SS50", 'Cumulative BOM'!$C84&lt;&gt;"18GA"), 54.5,
IF(AND('Cumulative BOM'!$P84="316 Stainless Steel 2B", 'Cumulative BOM'!$C84="18GA"), 60,IF(AND('Cumulative BOM'!$P84="316 Stainless Steel 2B", 'Cumulative BOM'!$C84&lt;&gt;"18GA"), 30,
IF('Cumulative BOM'!$P84="316L Stainless Steel #3",60,
IF(AND('Cumulative BOM'!$P84="304-2B Stainless Steel",'Cumulative BOM'!$C84="14GA",'Cumulative BOM'!$J84&lt;=29.75),29.75,IF(AND('Cumulative BOM'!$P84="304-2B Stainless Steel",'Cumulative BOM'!$C84="14GA",'Cumulative BOM'!$J84&gt;29.75),60,
IF('Cumulative BOM'!$J84&lt;=30,30,IF(AND('Cumulative BOM'!$J84&gt;30,'Cumulative BOM'!$J84&lt;=60),60)))))))))</f>
        <v>54.5</v>
      </c>
      <c r="T84" s="82">
        <f>IF('Cumulative BOM'!$P84="G90 Grade SS50",IF('Cumulative BOM'!$D84&lt;=144,144,IF(AND('Cumulative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BOM'!$D84&lt;=240),240,0))))),IF('Cumulative BOM'!$D84&lt;=120,120,IF(AND('Cumulative BOM'!$D84&gt;120,'Cumulative BOM'!$D84&lt;=144),144,IF(AND('Cumulative BOM'!$D84&gt;144,'Cumulative BOM'!$D84&lt;=168),168,IF(AND('Cumulative BOM'!$D84&gt;168,'Cumulative BOM'!$D84&lt;=192),192,IF(AND('Cumulative BOM'!$D84&gt;192,'Cumulative BOM'!$D84&lt;=216),216, IF(AND('Cumulative BOM'!$D84&gt;216,'Cumulative BOM'!$D84&lt;=240),240,0)))))))</f>
        <v>168</v>
      </c>
      <c r="U84" s="82">
        <f>'Cumulative BOM'!$T84*'Cumulative BOM'!$S84</f>
        <v>9156</v>
      </c>
      <c r="V84" s="83">
        <f>'Cumulative BOM'!$J84*'Cumulative BOM'!$D84</f>
        <v>4293.2856000000002</v>
      </c>
      <c r="W84" s="82">
        <f>(QUOTIENT('Cumulative BOM'!$S84, MIN('Cumulative BOM'!$D84,'Cumulative BOM'!$J84)))*(QUOTIENT('Cumulative BOM'!$T84,MAX('Cumulative BOM'!$D84,'Cumulative BOM'!$J84)))</f>
        <v>1</v>
      </c>
      <c r="X84" s="83">
        <f>ROUNDUP('Cumulative BOM'!$B84/'Cumulative BOM'!$W84*2,0)/2</f>
        <v>1</v>
      </c>
      <c r="Y84" s="83">
        <f>(VLOOKUP('Cumulative BOM'!$C84,'Sheet Metal Std'!$M$2:$N$16,2))*'Cumulative BOM'!$S84*'Cumulative BOM'!$T84*'Cumulative BOM'!$X84*0.28</f>
        <v>277.90291200000001</v>
      </c>
    </row>
    <row r="85" spans="1:25" s="66" customFormat="1" ht="18" x14ac:dyDescent="0.3">
      <c r="A85" s="74">
        <v>1626185</v>
      </c>
      <c r="B85" s="75">
        <v>1</v>
      </c>
      <c r="C85" s="75" t="s">
        <v>2</v>
      </c>
      <c r="D85" s="76">
        <v>150.64160000000001</v>
      </c>
      <c r="E85" s="76">
        <v>3</v>
      </c>
      <c r="F85" s="76">
        <v>1.75</v>
      </c>
      <c r="G85" s="76"/>
      <c r="H85" s="76">
        <v>10</v>
      </c>
      <c r="I85" s="76"/>
      <c r="J85" s="76">
        <v>20</v>
      </c>
      <c r="K85" s="77" t="s">
        <v>64</v>
      </c>
      <c r="L85" s="75" t="s">
        <v>109</v>
      </c>
      <c r="M85" s="75" t="s">
        <v>104</v>
      </c>
      <c r="N85" s="75" t="s">
        <v>185</v>
      </c>
      <c r="O85" s="75"/>
      <c r="P85" s="62" t="s">
        <v>8</v>
      </c>
      <c r="Q85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5" s="62" t="s">
        <v>153</v>
      </c>
      <c r="S85" s="62">
        <f>IF(AND('Cumulative BOM'!$P85="G90 Grade SS50", 'Cumulative BOM'!$C85="18GA"), 50,IF(AND('Cumulative BOM'!$P85="G90 Grade SS50", 'Cumulative BOM'!$C85&lt;&gt;"18GA"), 54.5,
IF(AND('Cumulative BOM'!$P85="316 Stainless Steel 2B", 'Cumulative BOM'!$C85="18GA"), 60,IF(AND('Cumulative BOM'!$P85="316 Stainless Steel 2B", 'Cumulative BOM'!$C85&lt;&gt;"18GA"), 30,
IF('Cumulative BOM'!$P85="316L Stainless Steel #3",60,
IF(AND('Cumulative BOM'!$P85="304-2B Stainless Steel",'Cumulative BOM'!$C85="14GA",'Cumulative BOM'!$J85&lt;=29.75),29.75,IF(AND('Cumulative BOM'!$P85="304-2B Stainless Steel",'Cumulative BOM'!$C85="14GA",'Cumulative BOM'!$J85&gt;29.75),60,
IF('Cumulative BOM'!$J85&lt;=30,30,IF(AND('Cumulative BOM'!$J85&gt;30,'Cumulative BOM'!$J85&lt;=60),60)))))))))</f>
        <v>54.5</v>
      </c>
      <c r="T85" s="62">
        <f>IF('Cumulative BOM'!$P85="G90 Grade SS50",IF('Cumulative BOM'!$D85&lt;=144,144,IF(AND('Cumulative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BOM'!$D85&lt;=240),240,0))))),IF('Cumulative BOM'!$D85&lt;=120,120,IF(AND('Cumulative BOM'!$D85&gt;120,'Cumulative BOM'!$D85&lt;=144),144,IF(AND('Cumulative BOM'!$D85&gt;144,'Cumulative BOM'!$D85&lt;=168),168,IF(AND('Cumulative BOM'!$D85&gt;168,'Cumulative BOM'!$D85&lt;=192),192,IF(AND('Cumulative BOM'!$D85&gt;192,'Cumulative BOM'!$D85&lt;=216),216, IF(AND('Cumulative BOM'!$D85&gt;216,'Cumulative BOM'!$D85&lt;=240),240,0)))))))</f>
        <v>168</v>
      </c>
      <c r="U85" s="62">
        <f>'Cumulative BOM'!$T85*'Cumulative BOM'!$S85</f>
        <v>9156</v>
      </c>
      <c r="V85" s="65">
        <f>'Cumulative BOM'!$J85*'Cumulative BOM'!$D85</f>
        <v>3012.8320000000003</v>
      </c>
      <c r="W85" s="62">
        <f>(QUOTIENT('Cumulative BOM'!$S85, MIN('Cumulative BOM'!$D85,'Cumulative BOM'!$J85)))*(QUOTIENT('Cumulative BOM'!$T85,MAX('Cumulative BOM'!$D85,'Cumulative BOM'!$J85)))</f>
        <v>2</v>
      </c>
      <c r="X85" s="65">
        <f>ROUNDUP('Cumulative BOM'!$B85/'Cumulative BOM'!$W85*2,0)/2</f>
        <v>0.5</v>
      </c>
      <c r="Y85" s="65">
        <f>(VLOOKUP('Cumulative BOM'!$C85,'Sheet Metal Std'!$M$2:$N$16,2))*'Cumulative BOM'!$S85*'Cumulative BOM'!$T85*'Cumulative BOM'!$X85*0.28</f>
        <v>100.62444000000001</v>
      </c>
    </row>
    <row r="86" spans="1:25" s="66" customFormat="1" ht="18" x14ac:dyDescent="0.3">
      <c r="A86" s="74">
        <v>1623226</v>
      </c>
      <c r="B86" s="75">
        <v>5</v>
      </c>
      <c r="C86" s="75" t="s">
        <v>2</v>
      </c>
      <c r="D86" s="76">
        <v>150.64160000000001</v>
      </c>
      <c r="E86" s="76">
        <v>3</v>
      </c>
      <c r="F86" s="76">
        <v>1.75</v>
      </c>
      <c r="G86" s="76"/>
      <c r="H86" s="76">
        <v>16</v>
      </c>
      <c r="I86" s="76"/>
      <c r="J86" s="76">
        <v>26.5</v>
      </c>
      <c r="K86" s="75" t="s">
        <v>62</v>
      </c>
      <c r="L86" s="75" t="s">
        <v>109</v>
      </c>
      <c r="M86" s="75" t="s">
        <v>104</v>
      </c>
      <c r="N86" s="75" t="s">
        <v>185</v>
      </c>
      <c r="O86" s="75"/>
      <c r="P86" s="62" t="s">
        <v>8</v>
      </c>
      <c r="Q86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6" s="62" t="s">
        <v>153</v>
      </c>
      <c r="S86" s="62">
        <f>IF(AND('Cumulative BOM'!$P86="G90 Grade SS50", 'Cumulative BOM'!$C86="18GA"), 50,IF(AND('Cumulative BOM'!$P86="G90 Grade SS50", 'Cumulative BOM'!$C86&lt;&gt;"18GA"), 54.5,
IF(AND('Cumulative BOM'!$P86="316 Stainless Steel 2B", 'Cumulative BOM'!$C86="18GA"), 60,IF(AND('Cumulative BOM'!$P86="316 Stainless Steel 2B", 'Cumulative BOM'!$C86&lt;&gt;"18GA"), 30,
IF('Cumulative BOM'!$P86="316L Stainless Steel #3",60,
IF(AND('Cumulative BOM'!$P86="304-2B Stainless Steel",'Cumulative BOM'!$C86="14GA",'Cumulative BOM'!$J86&lt;=29.75),29.75,IF(AND('Cumulative BOM'!$P86="304-2B Stainless Steel",'Cumulative BOM'!$C86="14GA",'Cumulative BOM'!$J86&gt;29.75),60,
IF('Cumulative BOM'!$J86&lt;=30,30,IF(AND('Cumulative BOM'!$J86&gt;30,'Cumulative BOM'!$J86&lt;=60),60)))))))))</f>
        <v>54.5</v>
      </c>
      <c r="T86" s="62">
        <f>IF('Cumulative BOM'!$P86="G90 Grade SS50",IF('Cumulative BOM'!$D86&lt;=144,144,IF(AND('Cumulative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BOM'!$D86&lt;=240),240,0))))),IF('Cumulative BOM'!$D86&lt;=120,120,IF(AND('Cumulative BOM'!$D86&gt;120,'Cumulative BOM'!$D86&lt;=144),144,IF(AND('Cumulative BOM'!$D86&gt;144,'Cumulative BOM'!$D86&lt;=168),168,IF(AND('Cumulative BOM'!$D86&gt;168,'Cumulative BOM'!$D86&lt;=192),192,IF(AND('Cumulative BOM'!$D86&gt;192,'Cumulative BOM'!$D86&lt;=216),216, IF(AND('Cumulative BOM'!$D86&gt;216,'Cumulative BOM'!$D86&lt;=240),240,0)))))))</f>
        <v>168</v>
      </c>
      <c r="U86" s="62">
        <f>'Cumulative BOM'!$T86*'Cumulative BOM'!$S86</f>
        <v>9156</v>
      </c>
      <c r="V86" s="65">
        <f>'Cumulative BOM'!$J86*'Cumulative BOM'!$D86</f>
        <v>3992.0024000000003</v>
      </c>
      <c r="W86" s="62">
        <f>(QUOTIENT('Cumulative BOM'!$S86, MIN('Cumulative BOM'!$D86,'Cumulative BOM'!$J86)))*(QUOTIENT('Cumulative BOM'!$T86,MAX('Cumulative BOM'!$D86,'Cumulative BOM'!$J86)))</f>
        <v>2</v>
      </c>
      <c r="X86" s="65">
        <f>ROUNDUP('Cumulative BOM'!$B86/'Cumulative BOM'!$W86*2,0)/2</f>
        <v>2.5</v>
      </c>
      <c r="Y86" s="65">
        <f>(VLOOKUP('Cumulative BOM'!$C86,'Sheet Metal Std'!$M$2:$N$16,2))*'Cumulative BOM'!$S86*'Cumulative BOM'!$T86*'Cumulative BOM'!$X86*0.28</f>
        <v>503.12220000000008</v>
      </c>
    </row>
    <row r="87" spans="1:25" s="66" customFormat="1" ht="18" x14ac:dyDescent="0.3">
      <c r="A87" s="74">
        <v>1626142</v>
      </c>
      <c r="B87" s="75">
        <v>1</v>
      </c>
      <c r="C87" s="75" t="s">
        <v>2</v>
      </c>
      <c r="D87" s="76">
        <v>150.64160000000001</v>
      </c>
      <c r="E87" s="76">
        <v>3</v>
      </c>
      <c r="F87" s="76">
        <v>1.75</v>
      </c>
      <c r="G87" s="76"/>
      <c r="H87" s="76">
        <v>9.43</v>
      </c>
      <c r="I87" s="76"/>
      <c r="J87" s="76">
        <v>19.93</v>
      </c>
      <c r="K87" s="75" t="s">
        <v>62</v>
      </c>
      <c r="L87" s="75" t="s">
        <v>109</v>
      </c>
      <c r="M87" s="75" t="s">
        <v>104</v>
      </c>
      <c r="N87" s="75" t="s">
        <v>185</v>
      </c>
      <c r="O87" s="75"/>
      <c r="P87" s="62" t="s">
        <v>8</v>
      </c>
      <c r="Q87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7" s="62" t="s">
        <v>153</v>
      </c>
      <c r="S87" s="62">
        <f>IF(AND('Cumulative BOM'!$P87="G90 Grade SS50", 'Cumulative BOM'!$C87="18GA"), 50,IF(AND('Cumulative BOM'!$P87="G90 Grade SS50", 'Cumulative BOM'!$C87&lt;&gt;"18GA"), 54.5,
IF(AND('Cumulative BOM'!$P87="316 Stainless Steel 2B", 'Cumulative BOM'!$C87="18GA"), 60,IF(AND('Cumulative BOM'!$P87="316 Stainless Steel 2B", 'Cumulative BOM'!$C87&lt;&gt;"18GA"), 30,
IF('Cumulative BOM'!$P87="316L Stainless Steel #3",60,
IF(AND('Cumulative BOM'!$P87="304-2B Stainless Steel",'Cumulative BOM'!$C87="14GA",'Cumulative BOM'!$J87&lt;=29.75),29.75,IF(AND('Cumulative BOM'!$P87="304-2B Stainless Steel",'Cumulative BOM'!$C87="14GA",'Cumulative BOM'!$J87&gt;29.75),60,
IF('Cumulative BOM'!$J87&lt;=30,30,IF(AND('Cumulative BOM'!$J87&gt;30,'Cumulative BOM'!$J87&lt;=60),60)))))))))</f>
        <v>54.5</v>
      </c>
      <c r="T87" s="62">
        <f>IF('Cumulative BOM'!$P87="G90 Grade SS50",IF('Cumulative BOM'!$D87&lt;=144,144,IF(AND('Cumulative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BOM'!$D87&lt;=240),240,0))))),IF('Cumulative BOM'!$D87&lt;=120,120,IF(AND('Cumulative BOM'!$D87&gt;120,'Cumulative BOM'!$D87&lt;=144),144,IF(AND('Cumulative BOM'!$D87&gt;144,'Cumulative BOM'!$D87&lt;=168),168,IF(AND('Cumulative BOM'!$D87&gt;168,'Cumulative BOM'!$D87&lt;=192),192,IF(AND('Cumulative BOM'!$D87&gt;192,'Cumulative BOM'!$D87&lt;=216),216, IF(AND('Cumulative BOM'!$D87&gt;216,'Cumulative BOM'!$D87&lt;=240),240,0)))))))</f>
        <v>168</v>
      </c>
      <c r="U87" s="62">
        <f>'Cumulative BOM'!$T87*'Cumulative BOM'!$S87</f>
        <v>9156</v>
      </c>
      <c r="V87" s="65">
        <f>'Cumulative BOM'!$J87*'Cumulative BOM'!$D87</f>
        <v>3002.287088</v>
      </c>
      <c r="W87" s="62">
        <f>(QUOTIENT('Cumulative BOM'!$S87, MIN('Cumulative BOM'!$D87,'Cumulative BOM'!$J87)))*(QUOTIENT('Cumulative BOM'!$T87,MAX('Cumulative BOM'!$D87,'Cumulative BOM'!$J87)))</f>
        <v>2</v>
      </c>
      <c r="X87" s="65">
        <f>ROUNDUP('Cumulative BOM'!$B87/'Cumulative BOM'!$W87*2,0)/2</f>
        <v>0.5</v>
      </c>
      <c r="Y87" s="65">
        <f>(VLOOKUP('Cumulative BOM'!$C87,'Sheet Metal Std'!$M$2:$N$16,2))*'Cumulative BOM'!$S87*'Cumulative BOM'!$T87*'Cumulative BOM'!$X87*0.28</f>
        <v>100.62444000000001</v>
      </c>
    </row>
    <row r="88" spans="1:25" s="66" customFormat="1" ht="18" x14ac:dyDescent="0.3">
      <c r="A88" s="74">
        <v>1623226</v>
      </c>
      <c r="B88" s="75">
        <v>7</v>
      </c>
      <c r="C88" s="75" t="s">
        <v>2</v>
      </c>
      <c r="D88" s="76">
        <v>150.64160000000001</v>
      </c>
      <c r="E88" s="76">
        <v>3</v>
      </c>
      <c r="F88" s="76">
        <v>1.75</v>
      </c>
      <c r="G88" s="76"/>
      <c r="H88" s="76">
        <v>16</v>
      </c>
      <c r="I88" s="76"/>
      <c r="J88" s="76">
        <v>26.5</v>
      </c>
      <c r="K88" s="75" t="s">
        <v>62</v>
      </c>
      <c r="L88" s="75" t="s">
        <v>109</v>
      </c>
      <c r="M88" s="75" t="s">
        <v>104</v>
      </c>
      <c r="N88" s="75" t="s">
        <v>185</v>
      </c>
      <c r="O88" s="75"/>
      <c r="P88" s="62" t="s">
        <v>8</v>
      </c>
      <c r="Q88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88" s="62" t="s">
        <v>153</v>
      </c>
      <c r="S88" s="62">
        <f>IF(AND('Cumulative BOM'!$P88="G90 Grade SS50", 'Cumulative BOM'!$C88="18GA"), 50,IF(AND('Cumulative BOM'!$P88="G90 Grade SS50", 'Cumulative BOM'!$C88&lt;&gt;"18GA"), 54.5,
IF(AND('Cumulative BOM'!$P88="316 Stainless Steel 2B", 'Cumulative BOM'!$C88="18GA"), 60,IF(AND('Cumulative BOM'!$P88="316 Stainless Steel 2B", 'Cumulative BOM'!$C88&lt;&gt;"18GA"), 30,
IF('Cumulative BOM'!$P88="316L Stainless Steel #3",60,
IF(AND('Cumulative BOM'!$P88="304-2B Stainless Steel",'Cumulative BOM'!$C88="14GA",'Cumulative BOM'!$J88&lt;=29.75),29.75,IF(AND('Cumulative BOM'!$P88="304-2B Stainless Steel",'Cumulative BOM'!$C88="14GA",'Cumulative BOM'!$J88&gt;29.75),60,
IF('Cumulative BOM'!$J88&lt;=30,30,IF(AND('Cumulative BOM'!$J88&gt;30,'Cumulative BOM'!$J88&lt;=60),60)))))))))</f>
        <v>54.5</v>
      </c>
      <c r="T88" s="62">
        <f>IF('Cumulative BOM'!$P88="G90 Grade SS50",IF('Cumulative BOM'!$D88&lt;=144,144,IF(AND('Cumulative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BOM'!$D88&lt;=240),240,0))))),IF('Cumulative BOM'!$D88&lt;=120,120,IF(AND('Cumulative BOM'!$D88&gt;120,'Cumulative BOM'!$D88&lt;=144),144,IF(AND('Cumulative BOM'!$D88&gt;144,'Cumulative BOM'!$D88&lt;=168),168,IF(AND('Cumulative BOM'!$D88&gt;168,'Cumulative BOM'!$D88&lt;=192),192,IF(AND('Cumulative BOM'!$D88&gt;192,'Cumulative BOM'!$D88&lt;=216),216, IF(AND('Cumulative BOM'!$D88&gt;216,'Cumulative BOM'!$D88&lt;=240),240,0)))))))</f>
        <v>168</v>
      </c>
      <c r="U88" s="62">
        <f>'Cumulative BOM'!$T88*'Cumulative BOM'!$S88</f>
        <v>9156</v>
      </c>
      <c r="V88" s="65">
        <f>'Cumulative BOM'!$J88*'Cumulative BOM'!$D88</f>
        <v>3992.0024000000003</v>
      </c>
      <c r="W88" s="62">
        <f>(QUOTIENT('Cumulative BOM'!$S88, MIN('Cumulative BOM'!$D88,'Cumulative BOM'!$J88)))*(QUOTIENT('Cumulative BOM'!$T88,MAX('Cumulative BOM'!$D88,'Cumulative BOM'!$J88)))</f>
        <v>2</v>
      </c>
      <c r="X88" s="65">
        <f>ROUNDUP('Cumulative BOM'!$B88/'Cumulative BOM'!$W88*2,0)/2</f>
        <v>3.5</v>
      </c>
      <c r="Y88" s="65">
        <f>(VLOOKUP('Cumulative BOM'!$C88,'Sheet Metal Std'!$M$2:$N$16,2))*'Cumulative BOM'!$S88*'Cumulative BOM'!$T88*'Cumulative BOM'!$X88*0.28</f>
        <v>704.37108000000001</v>
      </c>
    </row>
    <row r="89" spans="1:25" s="66" customFormat="1" ht="18" x14ac:dyDescent="0.3">
      <c r="A89" s="78">
        <v>1623244</v>
      </c>
      <c r="B89" s="79">
        <v>1</v>
      </c>
      <c r="C89" s="79" t="s">
        <v>1</v>
      </c>
      <c r="D89" s="80">
        <v>150.64160000000001</v>
      </c>
      <c r="E89" s="80">
        <v>3</v>
      </c>
      <c r="F89" s="80">
        <v>1.75</v>
      </c>
      <c r="G89" s="80"/>
      <c r="H89" s="80">
        <v>8</v>
      </c>
      <c r="I89" s="80"/>
      <c r="J89" s="80">
        <v>18.5</v>
      </c>
      <c r="K89" s="79" t="s">
        <v>62</v>
      </c>
      <c r="L89" s="79" t="s">
        <v>109</v>
      </c>
      <c r="M89" s="79" t="s">
        <v>104</v>
      </c>
      <c r="N89" s="79" t="s">
        <v>185</v>
      </c>
      <c r="O89" s="79"/>
      <c r="P89" s="82" t="s">
        <v>8</v>
      </c>
      <c r="Q89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89" s="82" t="s">
        <v>153</v>
      </c>
      <c r="S89" s="82">
        <f>IF(AND('Cumulative BOM'!$P89="G90 Grade SS50", 'Cumulative BOM'!$C89="18GA"), 50,IF(AND('Cumulative BOM'!$P89="G90 Grade SS50", 'Cumulative BOM'!$C89&lt;&gt;"18GA"), 54.5,
IF(AND('Cumulative BOM'!$P89="316 Stainless Steel 2B", 'Cumulative BOM'!$C89="18GA"), 60,IF(AND('Cumulative BOM'!$P89="316 Stainless Steel 2B", 'Cumulative BOM'!$C89&lt;&gt;"18GA"), 30,
IF('Cumulative BOM'!$P89="316L Stainless Steel #3",60,
IF(AND('Cumulative BOM'!$P89="304-2B Stainless Steel",'Cumulative BOM'!$C89="14GA",'Cumulative BOM'!$J89&lt;=29.75),29.75,IF(AND('Cumulative BOM'!$P89="304-2B Stainless Steel",'Cumulative BOM'!$C89="14GA",'Cumulative BOM'!$J89&gt;29.75),60,
IF('Cumulative BOM'!$J89&lt;=30,30,IF(AND('Cumulative BOM'!$J89&gt;30,'Cumulative BOM'!$J89&lt;=60),60)))))))))</f>
        <v>54.5</v>
      </c>
      <c r="T89" s="82">
        <f>IF('Cumulative BOM'!$P89="G90 Grade SS50",IF('Cumulative BOM'!$D89&lt;=144,144,IF(AND('Cumulative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BOM'!$D89&lt;=240),240,0))))),IF('Cumulative BOM'!$D89&lt;=120,120,IF(AND('Cumulative BOM'!$D89&gt;120,'Cumulative BOM'!$D89&lt;=144),144,IF(AND('Cumulative BOM'!$D89&gt;144,'Cumulative BOM'!$D89&lt;=168),168,IF(AND('Cumulative BOM'!$D89&gt;168,'Cumulative BOM'!$D89&lt;=192),192,IF(AND('Cumulative BOM'!$D89&gt;192,'Cumulative BOM'!$D89&lt;=216),216, IF(AND('Cumulative BOM'!$D89&gt;216,'Cumulative BOM'!$D89&lt;=240),240,0)))))))</f>
        <v>168</v>
      </c>
      <c r="U89" s="82">
        <f>'Cumulative BOM'!$T89*'Cumulative BOM'!$S89</f>
        <v>9156</v>
      </c>
      <c r="V89" s="83">
        <f>'Cumulative BOM'!$J89*'Cumulative BOM'!$D89</f>
        <v>2786.8696</v>
      </c>
      <c r="W89" s="82">
        <f>(QUOTIENT('Cumulative BOM'!$S89, MIN('Cumulative BOM'!$D89,'Cumulative BOM'!$J89)))*(QUOTIENT('Cumulative BOM'!$T89,MAX('Cumulative BOM'!$D89,'Cumulative BOM'!$J89)))</f>
        <v>2</v>
      </c>
      <c r="X89" s="83">
        <f>ROUNDUP('Cumulative BOM'!$B89/'Cumulative BOM'!$W89*2,0)/2</f>
        <v>0.5</v>
      </c>
      <c r="Y89" s="83">
        <f>(VLOOKUP('Cumulative BOM'!$C89,'Sheet Metal Std'!$M$2:$N$16,2))*'Cumulative BOM'!$S89*'Cumulative BOM'!$T89*'Cumulative BOM'!$X89*0.28</f>
        <v>138.95145600000001</v>
      </c>
    </row>
    <row r="90" spans="1:25" s="66" customFormat="1" ht="18" x14ac:dyDescent="0.3">
      <c r="A90" s="74">
        <v>1623306</v>
      </c>
      <c r="B90" s="75">
        <v>1</v>
      </c>
      <c r="C90" s="75" t="s">
        <v>2</v>
      </c>
      <c r="D90" s="76">
        <v>44.866500000000002</v>
      </c>
      <c r="E90" s="76">
        <v>3</v>
      </c>
      <c r="F90" s="76"/>
      <c r="G90" s="76"/>
      <c r="H90" s="76">
        <v>15.19</v>
      </c>
      <c r="I90" s="76"/>
      <c r="J90" s="76">
        <v>25.19</v>
      </c>
      <c r="K90" s="77" t="s">
        <v>64</v>
      </c>
      <c r="L90" s="75" t="s">
        <v>186</v>
      </c>
      <c r="M90" s="75" t="s">
        <v>104</v>
      </c>
      <c r="N90" s="75" t="s">
        <v>185</v>
      </c>
      <c r="O90" s="75"/>
      <c r="P90" s="62" t="s">
        <v>8</v>
      </c>
      <c r="Q90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0" s="62" t="s">
        <v>153</v>
      </c>
      <c r="S90" s="62">
        <f>IF(AND('Cumulative BOM'!$P90="G90 Grade SS50", 'Cumulative BOM'!$C90="18GA"), 50,IF(AND('Cumulative BOM'!$P90="G90 Grade SS50", 'Cumulative BOM'!$C90&lt;&gt;"18GA"), 54.5,
IF(AND('Cumulative BOM'!$P90="316 Stainless Steel 2B", 'Cumulative BOM'!$C90="18GA"), 60,IF(AND('Cumulative BOM'!$P90="316 Stainless Steel 2B", 'Cumulative BOM'!$C90&lt;&gt;"18GA"), 30,
IF('Cumulative BOM'!$P90="316L Stainless Steel #3",60,
IF(AND('Cumulative BOM'!$P90="304-2B Stainless Steel",'Cumulative BOM'!$C90="14GA",'Cumulative BOM'!$J90&lt;=29.75),29.75,IF(AND('Cumulative BOM'!$P90="304-2B Stainless Steel",'Cumulative BOM'!$C90="14GA",'Cumulative BOM'!$J90&gt;29.75),60,
IF('Cumulative BOM'!$J90&lt;=30,30,IF(AND('Cumulative BOM'!$J90&gt;30,'Cumulative BOM'!$J90&lt;=60),60)))))))))</f>
        <v>54.5</v>
      </c>
      <c r="T90" s="62">
        <f>IF('Cumulative BOM'!$P90="G90 Grade SS50",IF('Cumulative BOM'!$D90&lt;=144,144,IF(AND('Cumulative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BOM'!$D90&lt;=240),240,0))))),IF('Cumulative BOM'!$D90&lt;=120,120,IF(AND('Cumulative BOM'!$D90&gt;120,'Cumulative BOM'!$D90&lt;=144),144,IF(AND('Cumulative BOM'!$D90&gt;144,'Cumulative BOM'!$D90&lt;=168),168,IF(AND('Cumulative BOM'!$D90&gt;168,'Cumulative BOM'!$D90&lt;=192),192,IF(AND('Cumulative BOM'!$D90&gt;192,'Cumulative BOM'!$D90&lt;=216),216, IF(AND('Cumulative BOM'!$D90&gt;216,'Cumulative BOM'!$D90&lt;=240),240,0)))))))</f>
        <v>144</v>
      </c>
      <c r="U90" s="62">
        <f>'Cumulative BOM'!$T90*'Cumulative BOM'!$S90</f>
        <v>7848</v>
      </c>
      <c r="V90" s="65">
        <f>'Cumulative BOM'!$J90*'Cumulative BOM'!$D90</f>
        <v>1130.1871350000001</v>
      </c>
      <c r="W90" s="62">
        <f>(QUOTIENT('Cumulative BOM'!$S90, MIN('Cumulative BOM'!$D90,'Cumulative BOM'!$J90)))*(QUOTIENT('Cumulative BOM'!$T90,MAX('Cumulative BOM'!$D90,'Cumulative BOM'!$J90)))</f>
        <v>6</v>
      </c>
      <c r="X90" s="65">
        <f>ROUNDUP('Cumulative BOM'!$B90/'Cumulative BOM'!$W90*2,0)/2</f>
        <v>0.5</v>
      </c>
      <c r="Y90" s="65">
        <f>(VLOOKUP('Cumulative BOM'!$C90,'Sheet Metal Std'!$M$2:$N$16,2))*'Cumulative BOM'!$S90*'Cumulative BOM'!$T90*'Cumulative BOM'!$X90*0.28</f>
        <v>86.249520000000004</v>
      </c>
    </row>
    <row r="91" spans="1:25" s="66" customFormat="1" ht="18" x14ac:dyDescent="0.3">
      <c r="A91" s="74">
        <v>1623309</v>
      </c>
      <c r="B91" s="75">
        <v>1</v>
      </c>
      <c r="C91" s="75" t="s">
        <v>2</v>
      </c>
      <c r="D91" s="76">
        <v>29.266110000000001</v>
      </c>
      <c r="E91" s="76">
        <v>3</v>
      </c>
      <c r="F91" s="76"/>
      <c r="G91" s="76"/>
      <c r="H91" s="76">
        <v>15.19</v>
      </c>
      <c r="I91" s="76"/>
      <c r="J91" s="76">
        <v>25.19</v>
      </c>
      <c r="K91" s="77" t="s">
        <v>64</v>
      </c>
      <c r="L91" s="75" t="s">
        <v>186</v>
      </c>
      <c r="M91" s="75" t="s">
        <v>104</v>
      </c>
      <c r="N91" s="75" t="s">
        <v>185</v>
      </c>
      <c r="O91" s="75"/>
      <c r="P91" s="62" t="s">
        <v>8</v>
      </c>
      <c r="Q91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1" s="62" t="s">
        <v>153</v>
      </c>
      <c r="S91" s="62">
        <f>IF(AND('Cumulative BOM'!$P91="G90 Grade SS50", 'Cumulative BOM'!$C91="18GA"), 50,IF(AND('Cumulative BOM'!$P91="G90 Grade SS50", 'Cumulative BOM'!$C91&lt;&gt;"18GA"), 54.5,
IF(AND('Cumulative BOM'!$P91="316 Stainless Steel 2B", 'Cumulative BOM'!$C91="18GA"), 60,IF(AND('Cumulative BOM'!$P91="316 Stainless Steel 2B", 'Cumulative BOM'!$C91&lt;&gt;"18GA"), 30,
IF('Cumulative BOM'!$P91="316L Stainless Steel #3",60,
IF(AND('Cumulative BOM'!$P91="304-2B Stainless Steel",'Cumulative BOM'!$C91="14GA",'Cumulative BOM'!$J91&lt;=29.75),29.75,IF(AND('Cumulative BOM'!$P91="304-2B Stainless Steel",'Cumulative BOM'!$C91="14GA",'Cumulative BOM'!$J91&gt;29.75),60,
IF('Cumulative BOM'!$J91&lt;=30,30,IF(AND('Cumulative BOM'!$J91&gt;30,'Cumulative BOM'!$J91&lt;=60),60)))))))))</f>
        <v>54.5</v>
      </c>
      <c r="T91" s="62">
        <f>IF('Cumulative BOM'!$P91="G90 Grade SS50",IF('Cumulative BOM'!$D91&lt;=144,144,IF(AND('Cumulative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BOM'!$D91&lt;=240),240,0))))),IF('Cumulative BOM'!$D91&lt;=120,120,IF(AND('Cumulative BOM'!$D91&gt;120,'Cumulative BOM'!$D91&lt;=144),144,IF(AND('Cumulative BOM'!$D91&gt;144,'Cumulative BOM'!$D91&lt;=168),168,IF(AND('Cumulative BOM'!$D91&gt;168,'Cumulative BOM'!$D91&lt;=192),192,IF(AND('Cumulative BOM'!$D91&gt;192,'Cumulative BOM'!$D91&lt;=216),216, IF(AND('Cumulative BOM'!$D91&gt;216,'Cumulative BOM'!$D91&lt;=240),240,0)))))))</f>
        <v>144</v>
      </c>
      <c r="U91" s="62">
        <f>'Cumulative BOM'!$T91*'Cumulative BOM'!$S91</f>
        <v>7848</v>
      </c>
      <c r="V91" s="65">
        <f>'Cumulative BOM'!$J91*'Cumulative BOM'!$D91</f>
        <v>737.21331090000001</v>
      </c>
      <c r="W91" s="62">
        <f>(QUOTIENT('Cumulative BOM'!$S91, MIN('Cumulative BOM'!$D91,'Cumulative BOM'!$J91)))*(QUOTIENT('Cumulative BOM'!$T91,MAX('Cumulative BOM'!$D91,'Cumulative BOM'!$J91)))</f>
        <v>8</v>
      </c>
      <c r="X91" s="65">
        <f>ROUNDUP('Cumulative BOM'!$B91/'Cumulative BOM'!$W91*2,0)/2</f>
        <v>0.5</v>
      </c>
      <c r="Y91" s="65">
        <f>(VLOOKUP('Cumulative BOM'!$C91,'Sheet Metal Std'!$M$2:$N$16,2))*'Cumulative BOM'!$S91*'Cumulative BOM'!$T91*'Cumulative BOM'!$X91*0.28</f>
        <v>86.249520000000004</v>
      </c>
    </row>
    <row r="92" spans="1:25" s="66" customFormat="1" ht="18" x14ac:dyDescent="0.3">
      <c r="A92" s="74">
        <v>1623253</v>
      </c>
      <c r="B92" s="75">
        <v>1</v>
      </c>
      <c r="C92" s="75" t="s">
        <v>2</v>
      </c>
      <c r="D92" s="76">
        <v>48.906199999999998</v>
      </c>
      <c r="E92" s="76">
        <v>3</v>
      </c>
      <c r="F92" s="76">
        <v>1.75</v>
      </c>
      <c r="G92" s="76"/>
      <c r="H92" s="76">
        <v>15.19</v>
      </c>
      <c r="I92" s="76"/>
      <c r="J92" s="76">
        <v>25.19</v>
      </c>
      <c r="K92" s="77" t="s">
        <v>64</v>
      </c>
      <c r="L92" s="75" t="s">
        <v>186</v>
      </c>
      <c r="M92" s="75" t="s">
        <v>104</v>
      </c>
      <c r="N92" s="75" t="s">
        <v>185</v>
      </c>
      <c r="O92" s="75"/>
      <c r="P92" s="62" t="s">
        <v>8</v>
      </c>
      <c r="Q92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2" s="62" t="s">
        <v>153</v>
      </c>
      <c r="S92" s="62">
        <f>IF(AND('Cumulative BOM'!$P92="G90 Grade SS50", 'Cumulative BOM'!$C92="18GA"), 50,IF(AND('Cumulative BOM'!$P92="G90 Grade SS50", 'Cumulative BOM'!$C92&lt;&gt;"18GA"), 54.5,
IF(AND('Cumulative BOM'!$P92="316 Stainless Steel 2B", 'Cumulative BOM'!$C92="18GA"), 60,IF(AND('Cumulative BOM'!$P92="316 Stainless Steel 2B", 'Cumulative BOM'!$C92&lt;&gt;"18GA"), 30,
IF('Cumulative BOM'!$P92="316L Stainless Steel #3",60,
IF(AND('Cumulative BOM'!$P92="304-2B Stainless Steel",'Cumulative BOM'!$C92="14GA",'Cumulative BOM'!$J92&lt;=29.75),29.75,IF(AND('Cumulative BOM'!$P92="304-2B Stainless Steel",'Cumulative BOM'!$C92="14GA",'Cumulative BOM'!$J92&gt;29.75),60,
IF('Cumulative BOM'!$J92&lt;=30,30,IF(AND('Cumulative BOM'!$J92&gt;30,'Cumulative BOM'!$J92&lt;=60),60)))))))))</f>
        <v>54.5</v>
      </c>
      <c r="T92" s="62">
        <f>IF('Cumulative BOM'!$P92="G90 Grade SS50",IF('Cumulative BOM'!$D92&lt;=144,144,IF(AND('Cumulative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BOM'!$D92&lt;=240),240,0))))),IF('Cumulative BOM'!$D92&lt;=120,120,IF(AND('Cumulative BOM'!$D92&gt;120,'Cumulative BOM'!$D92&lt;=144),144,IF(AND('Cumulative BOM'!$D92&gt;144,'Cumulative BOM'!$D92&lt;=168),168,IF(AND('Cumulative BOM'!$D92&gt;168,'Cumulative BOM'!$D92&lt;=192),192,IF(AND('Cumulative BOM'!$D92&gt;192,'Cumulative BOM'!$D92&lt;=216),216, IF(AND('Cumulative BOM'!$D92&gt;216,'Cumulative BOM'!$D92&lt;=240),240,0)))))))</f>
        <v>144</v>
      </c>
      <c r="U92" s="62">
        <f>'Cumulative BOM'!$T92*'Cumulative BOM'!$S92</f>
        <v>7848</v>
      </c>
      <c r="V92" s="65">
        <f>'Cumulative BOM'!$J92*'Cumulative BOM'!$D92</f>
        <v>1231.9471780000001</v>
      </c>
      <c r="W92" s="62">
        <f>(QUOTIENT('Cumulative BOM'!$S92, MIN('Cumulative BOM'!$D92,'Cumulative BOM'!$J92)))*(QUOTIENT('Cumulative BOM'!$T92,MAX('Cumulative BOM'!$D92,'Cumulative BOM'!$J92)))</f>
        <v>4</v>
      </c>
      <c r="X92" s="65">
        <f>ROUNDUP('Cumulative BOM'!$B92/'Cumulative BOM'!$W92*2,0)/2</f>
        <v>0.5</v>
      </c>
      <c r="Y92" s="65">
        <f>(VLOOKUP('Cumulative BOM'!$C92,'Sheet Metal Std'!$M$2:$N$16,2))*'Cumulative BOM'!$S92*'Cumulative BOM'!$T92*'Cumulative BOM'!$X92*0.28</f>
        <v>86.249520000000004</v>
      </c>
    </row>
    <row r="93" spans="1:25" s="66" customFormat="1" ht="18" x14ac:dyDescent="0.3">
      <c r="A93" s="74">
        <v>1623306</v>
      </c>
      <c r="B93" s="75">
        <v>1</v>
      </c>
      <c r="C93" s="75" t="s">
        <v>2</v>
      </c>
      <c r="D93" s="76">
        <v>44.866500000000002</v>
      </c>
      <c r="E93" s="76">
        <v>3</v>
      </c>
      <c r="F93" s="76"/>
      <c r="G93" s="76"/>
      <c r="H93" s="76">
        <v>15.19</v>
      </c>
      <c r="I93" s="76"/>
      <c r="J93" s="76">
        <v>25.19</v>
      </c>
      <c r="K93" s="77" t="s">
        <v>64</v>
      </c>
      <c r="L93" s="75" t="s">
        <v>186</v>
      </c>
      <c r="M93" s="75" t="s">
        <v>104</v>
      </c>
      <c r="N93" s="75" t="s">
        <v>185</v>
      </c>
      <c r="O93" s="75"/>
      <c r="P93" s="62" t="s">
        <v>8</v>
      </c>
      <c r="Q93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3" s="62" t="s">
        <v>153</v>
      </c>
      <c r="S93" s="62">
        <f>IF(AND('Cumulative BOM'!$P93="G90 Grade SS50", 'Cumulative BOM'!$C93="18GA"), 50,IF(AND('Cumulative BOM'!$P93="G90 Grade SS50", 'Cumulative BOM'!$C93&lt;&gt;"18GA"), 54.5,
IF(AND('Cumulative BOM'!$P93="316 Stainless Steel 2B", 'Cumulative BOM'!$C93="18GA"), 60,IF(AND('Cumulative BOM'!$P93="316 Stainless Steel 2B", 'Cumulative BOM'!$C93&lt;&gt;"18GA"), 30,
IF('Cumulative BOM'!$P93="316L Stainless Steel #3",60,
IF(AND('Cumulative BOM'!$P93="304-2B Stainless Steel",'Cumulative BOM'!$C93="14GA",'Cumulative BOM'!$J93&lt;=29.75),29.75,IF(AND('Cumulative BOM'!$P93="304-2B Stainless Steel",'Cumulative BOM'!$C93="14GA",'Cumulative BOM'!$J93&gt;29.75),60,
IF('Cumulative BOM'!$J93&lt;=30,30,IF(AND('Cumulative BOM'!$J93&gt;30,'Cumulative BOM'!$J93&lt;=60),60)))))))))</f>
        <v>54.5</v>
      </c>
      <c r="T93" s="62">
        <f>IF('Cumulative BOM'!$P93="G90 Grade SS50",IF('Cumulative BOM'!$D93&lt;=144,144,IF(AND('Cumulative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BOM'!$D93&lt;=240),240,0))))),IF('Cumulative BOM'!$D93&lt;=120,120,IF(AND('Cumulative BOM'!$D93&gt;120,'Cumulative BOM'!$D93&lt;=144),144,IF(AND('Cumulative BOM'!$D93&gt;144,'Cumulative BOM'!$D93&lt;=168),168,IF(AND('Cumulative BOM'!$D93&gt;168,'Cumulative BOM'!$D93&lt;=192),192,IF(AND('Cumulative BOM'!$D93&gt;192,'Cumulative BOM'!$D93&lt;=216),216, IF(AND('Cumulative BOM'!$D93&gt;216,'Cumulative BOM'!$D93&lt;=240),240,0)))))))</f>
        <v>144</v>
      </c>
      <c r="U93" s="62">
        <f>'Cumulative BOM'!$T93*'Cumulative BOM'!$S93</f>
        <v>7848</v>
      </c>
      <c r="V93" s="65">
        <f>'Cumulative BOM'!$J93*'Cumulative BOM'!$D93</f>
        <v>1130.1871350000001</v>
      </c>
      <c r="W93" s="62">
        <f>(QUOTIENT('Cumulative BOM'!$S93, MIN('Cumulative BOM'!$D93,'Cumulative BOM'!$J93)))*(QUOTIENT('Cumulative BOM'!$T93,MAX('Cumulative BOM'!$D93,'Cumulative BOM'!$J93)))</f>
        <v>6</v>
      </c>
      <c r="X93" s="65">
        <f>ROUNDUP('Cumulative BOM'!$B93/'Cumulative BOM'!$W93*2,0)/2</f>
        <v>0.5</v>
      </c>
      <c r="Y93" s="65">
        <f>(VLOOKUP('Cumulative BOM'!$C93,'Sheet Metal Std'!$M$2:$N$16,2))*'Cumulative BOM'!$S93*'Cumulative BOM'!$T93*'Cumulative BOM'!$X93*0.28</f>
        <v>86.249520000000004</v>
      </c>
    </row>
    <row r="94" spans="1:25" s="66" customFormat="1" ht="18" x14ac:dyDescent="0.3">
      <c r="A94" s="74">
        <v>1623309</v>
      </c>
      <c r="B94" s="75">
        <v>1</v>
      </c>
      <c r="C94" s="75" t="s">
        <v>2</v>
      </c>
      <c r="D94" s="76">
        <v>29.266110000000001</v>
      </c>
      <c r="E94" s="76">
        <v>3</v>
      </c>
      <c r="F94" s="76"/>
      <c r="G94" s="76"/>
      <c r="H94" s="76">
        <v>15.19</v>
      </c>
      <c r="I94" s="76"/>
      <c r="J94" s="76">
        <v>25.19</v>
      </c>
      <c r="K94" s="77" t="s">
        <v>64</v>
      </c>
      <c r="L94" s="75" t="s">
        <v>186</v>
      </c>
      <c r="M94" s="75" t="s">
        <v>104</v>
      </c>
      <c r="N94" s="75" t="s">
        <v>185</v>
      </c>
      <c r="O94" s="75"/>
      <c r="P94" s="62" t="s">
        <v>8</v>
      </c>
      <c r="Q94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4" s="62" t="s">
        <v>153</v>
      </c>
      <c r="S94" s="62">
        <f>IF(AND('Cumulative BOM'!$P94="G90 Grade SS50", 'Cumulative BOM'!$C94="18GA"), 50,IF(AND('Cumulative BOM'!$P94="G90 Grade SS50", 'Cumulative BOM'!$C94&lt;&gt;"18GA"), 54.5,
IF(AND('Cumulative BOM'!$P94="316 Stainless Steel 2B", 'Cumulative BOM'!$C94="18GA"), 60,IF(AND('Cumulative BOM'!$P94="316 Stainless Steel 2B", 'Cumulative BOM'!$C94&lt;&gt;"18GA"), 30,
IF('Cumulative BOM'!$P94="316L Stainless Steel #3",60,
IF(AND('Cumulative BOM'!$P94="304-2B Stainless Steel",'Cumulative BOM'!$C94="14GA",'Cumulative BOM'!$J94&lt;=29.75),29.75,IF(AND('Cumulative BOM'!$P94="304-2B Stainless Steel",'Cumulative BOM'!$C94="14GA",'Cumulative BOM'!$J94&gt;29.75),60,
IF('Cumulative BOM'!$J94&lt;=30,30,IF(AND('Cumulative BOM'!$J94&gt;30,'Cumulative BOM'!$J94&lt;=60),60)))))))))</f>
        <v>54.5</v>
      </c>
      <c r="T94" s="62">
        <f>IF('Cumulative BOM'!$P94="G90 Grade SS50",IF('Cumulative BOM'!$D94&lt;=144,144,IF(AND('Cumulative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BOM'!$D94&lt;=240),240,0))))),IF('Cumulative BOM'!$D94&lt;=120,120,IF(AND('Cumulative BOM'!$D94&gt;120,'Cumulative BOM'!$D94&lt;=144),144,IF(AND('Cumulative BOM'!$D94&gt;144,'Cumulative BOM'!$D94&lt;=168),168,IF(AND('Cumulative BOM'!$D94&gt;168,'Cumulative BOM'!$D94&lt;=192),192,IF(AND('Cumulative BOM'!$D94&gt;192,'Cumulative BOM'!$D94&lt;=216),216, IF(AND('Cumulative BOM'!$D94&gt;216,'Cumulative BOM'!$D94&lt;=240),240,0)))))))</f>
        <v>144</v>
      </c>
      <c r="U94" s="62">
        <f>'Cumulative BOM'!$T94*'Cumulative BOM'!$S94</f>
        <v>7848</v>
      </c>
      <c r="V94" s="65">
        <f>'Cumulative BOM'!$J94*'Cumulative BOM'!$D94</f>
        <v>737.21331090000001</v>
      </c>
      <c r="W94" s="62">
        <f>(QUOTIENT('Cumulative BOM'!$S94, MIN('Cumulative BOM'!$D94,'Cumulative BOM'!$J94)))*(QUOTIENT('Cumulative BOM'!$T94,MAX('Cumulative BOM'!$D94,'Cumulative BOM'!$J94)))</f>
        <v>8</v>
      </c>
      <c r="X94" s="65">
        <f>ROUNDUP('Cumulative BOM'!$B94/'Cumulative BOM'!$W94*2,0)/2</f>
        <v>0.5</v>
      </c>
      <c r="Y94" s="65">
        <f>(VLOOKUP('Cumulative BOM'!$C94,'Sheet Metal Std'!$M$2:$N$16,2))*'Cumulative BOM'!$S94*'Cumulative BOM'!$T94*'Cumulative BOM'!$X94*0.28</f>
        <v>86.249520000000004</v>
      </c>
    </row>
    <row r="95" spans="1:25" s="66" customFormat="1" ht="18" x14ac:dyDescent="0.3">
      <c r="A95" s="74">
        <v>1623253</v>
      </c>
      <c r="B95" s="75">
        <v>1</v>
      </c>
      <c r="C95" s="75" t="s">
        <v>2</v>
      </c>
      <c r="D95" s="76">
        <v>48.906199999999998</v>
      </c>
      <c r="E95" s="76">
        <v>3</v>
      </c>
      <c r="F95" s="76">
        <v>1.75</v>
      </c>
      <c r="G95" s="76"/>
      <c r="H95" s="76">
        <v>15.19</v>
      </c>
      <c r="I95" s="76"/>
      <c r="J95" s="76">
        <v>25.19</v>
      </c>
      <c r="K95" s="77" t="s">
        <v>64</v>
      </c>
      <c r="L95" s="75" t="s">
        <v>186</v>
      </c>
      <c r="M95" s="75" t="s">
        <v>104</v>
      </c>
      <c r="N95" s="75" t="s">
        <v>185</v>
      </c>
      <c r="O95" s="75"/>
      <c r="P95" s="62" t="s">
        <v>8</v>
      </c>
      <c r="Q95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95" s="62" t="s">
        <v>153</v>
      </c>
      <c r="S95" s="62">
        <f>IF(AND('Cumulative BOM'!$P95="G90 Grade SS50", 'Cumulative BOM'!$C95="18GA"), 50,IF(AND('Cumulative BOM'!$P95="G90 Grade SS50", 'Cumulative BOM'!$C95&lt;&gt;"18GA"), 54.5,
IF(AND('Cumulative BOM'!$P95="316 Stainless Steel 2B", 'Cumulative BOM'!$C95="18GA"), 60,IF(AND('Cumulative BOM'!$P95="316 Stainless Steel 2B", 'Cumulative BOM'!$C95&lt;&gt;"18GA"), 30,
IF('Cumulative BOM'!$P95="316L Stainless Steel #3",60,
IF(AND('Cumulative BOM'!$P95="304-2B Stainless Steel",'Cumulative BOM'!$C95="14GA",'Cumulative BOM'!$J95&lt;=29.75),29.75,IF(AND('Cumulative BOM'!$P95="304-2B Stainless Steel",'Cumulative BOM'!$C95="14GA",'Cumulative BOM'!$J95&gt;29.75),60,
IF('Cumulative BOM'!$J95&lt;=30,30,IF(AND('Cumulative BOM'!$J95&gt;30,'Cumulative BOM'!$J95&lt;=60),60)))))))))</f>
        <v>54.5</v>
      </c>
      <c r="T95" s="62">
        <f>IF('Cumulative BOM'!$P95="G90 Grade SS50",IF('Cumulative BOM'!$D95&lt;=144,144,IF(AND('Cumulative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BOM'!$D95&lt;=240),240,0))))),IF('Cumulative BOM'!$D95&lt;=120,120,IF(AND('Cumulative BOM'!$D95&gt;120,'Cumulative BOM'!$D95&lt;=144),144,IF(AND('Cumulative BOM'!$D95&gt;144,'Cumulative BOM'!$D95&lt;=168),168,IF(AND('Cumulative BOM'!$D95&gt;168,'Cumulative BOM'!$D95&lt;=192),192,IF(AND('Cumulative BOM'!$D95&gt;192,'Cumulative BOM'!$D95&lt;=216),216, IF(AND('Cumulative BOM'!$D95&gt;216,'Cumulative BOM'!$D95&lt;=240),240,0)))))))</f>
        <v>144</v>
      </c>
      <c r="U95" s="62">
        <f>'Cumulative BOM'!$T95*'Cumulative BOM'!$S95</f>
        <v>7848</v>
      </c>
      <c r="V95" s="65">
        <f>'Cumulative BOM'!$J95*'Cumulative BOM'!$D95</f>
        <v>1231.9471780000001</v>
      </c>
      <c r="W95" s="62">
        <f>(QUOTIENT('Cumulative BOM'!$S95, MIN('Cumulative BOM'!$D95,'Cumulative BOM'!$J95)))*(QUOTIENT('Cumulative BOM'!$T95,MAX('Cumulative BOM'!$D95,'Cumulative BOM'!$J95)))</f>
        <v>4</v>
      </c>
      <c r="X95" s="65">
        <f>ROUNDUP('Cumulative BOM'!$B95/'Cumulative BOM'!$W95*2,0)/2</f>
        <v>0.5</v>
      </c>
      <c r="Y95" s="65">
        <f>(VLOOKUP('Cumulative BOM'!$C95,'Sheet Metal Std'!$M$2:$N$16,2))*'Cumulative BOM'!$S95*'Cumulative BOM'!$T95*'Cumulative BOM'!$X95*0.28</f>
        <v>86.249520000000004</v>
      </c>
    </row>
    <row r="96" spans="1:25" s="66" customFormat="1" ht="18" x14ac:dyDescent="0.3">
      <c r="A96" s="78">
        <v>1623238</v>
      </c>
      <c r="B96" s="79">
        <v>1</v>
      </c>
      <c r="C96" s="79" t="s">
        <v>1</v>
      </c>
      <c r="D96" s="80">
        <v>150.64160000000001</v>
      </c>
      <c r="E96" s="80">
        <v>3</v>
      </c>
      <c r="F96" s="80">
        <v>1.75</v>
      </c>
      <c r="G96" s="80"/>
      <c r="H96" s="80">
        <v>8</v>
      </c>
      <c r="I96" s="80"/>
      <c r="J96" s="80">
        <v>18</v>
      </c>
      <c r="K96" s="81" t="s">
        <v>64</v>
      </c>
      <c r="L96" s="79" t="s">
        <v>109</v>
      </c>
      <c r="M96" s="79" t="s">
        <v>104</v>
      </c>
      <c r="N96" s="79" t="s">
        <v>185</v>
      </c>
      <c r="O96" s="79"/>
      <c r="P96" s="82" t="s">
        <v>8</v>
      </c>
      <c r="Q96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96" s="82" t="s">
        <v>153</v>
      </c>
      <c r="S96" s="82">
        <f>IF(AND('Cumulative BOM'!$P96="G90 Grade SS50", 'Cumulative BOM'!$C96="18GA"), 50,IF(AND('Cumulative BOM'!$P96="G90 Grade SS50", 'Cumulative BOM'!$C96&lt;&gt;"18GA"), 54.5,
IF(AND('Cumulative BOM'!$P96="316 Stainless Steel 2B", 'Cumulative BOM'!$C96="18GA"), 60,IF(AND('Cumulative BOM'!$P96="316 Stainless Steel 2B", 'Cumulative BOM'!$C96&lt;&gt;"18GA"), 30,
IF('Cumulative BOM'!$P96="316L Stainless Steel #3",60,
IF(AND('Cumulative BOM'!$P96="304-2B Stainless Steel",'Cumulative BOM'!$C96="14GA",'Cumulative BOM'!$J96&lt;=29.75),29.75,IF(AND('Cumulative BOM'!$P96="304-2B Stainless Steel",'Cumulative BOM'!$C96="14GA",'Cumulative BOM'!$J96&gt;29.75),60,
IF('Cumulative BOM'!$J96&lt;=30,30,IF(AND('Cumulative BOM'!$J96&gt;30,'Cumulative BOM'!$J96&lt;=60),60)))))))))</f>
        <v>54.5</v>
      </c>
      <c r="T96" s="82">
        <f>IF('Cumulative BOM'!$P96="G90 Grade SS50",IF('Cumulative BOM'!$D96&lt;=144,144,IF(AND('Cumulative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BOM'!$D96&lt;=240),240,0))))),IF('Cumulative BOM'!$D96&lt;=120,120,IF(AND('Cumulative BOM'!$D96&gt;120,'Cumulative BOM'!$D96&lt;=144),144,IF(AND('Cumulative BOM'!$D96&gt;144,'Cumulative BOM'!$D96&lt;=168),168,IF(AND('Cumulative BOM'!$D96&gt;168,'Cumulative BOM'!$D96&lt;=192),192,IF(AND('Cumulative BOM'!$D96&gt;192,'Cumulative BOM'!$D96&lt;=216),216, IF(AND('Cumulative BOM'!$D96&gt;216,'Cumulative BOM'!$D96&lt;=240),240,0)))))))</f>
        <v>168</v>
      </c>
      <c r="U96" s="82">
        <f>'Cumulative BOM'!$T96*'Cumulative BOM'!$S96</f>
        <v>9156</v>
      </c>
      <c r="V96" s="83">
        <f>'Cumulative BOM'!$J96*'Cumulative BOM'!$D96</f>
        <v>2711.5488</v>
      </c>
      <c r="W96" s="82">
        <f>(QUOTIENT('Cumulative BOM'!$S96, MIN('Cumulative BOM'!$D96,'Cumulative BOM'!$J96)))*(QUOTIENT('Cumulative BOM'!$T96,MAX('Cumulative BOM'!$D96,'Cumulative BOM'!$J96)))</f>
        <v>3</v>
      </c>
      <c r="X96" s="83">
        <f>ROUNDUP('Cumulative BOM'!$B96/'Cumulative BOM'!$W96*2,0)/2</f>
        <v>0.5</v>
      </c>
      <c r="Y96" s="83">
        <f>(VLOOKUP('Cumulative BOM'!$C96,'Sheet Metal Std'!$M$2:$N$16,2))*'Cumulative BOM'!$S96*'Cumulative BOM'!$T96*'Cumulative BOM'!$X96*0.28</f>
        <v>138.95145600000001</v>
      </c>
    </row>
    <row r="97" spans="1:25" s="66" customFormat="1" ht="18" x14ac:dyDescent="0.3">
      <c r="A97" s="74">
        <v>1623226</v>
      </c>
      <c r="B97" s="75">
        <v>1</v>
      </c>
      <c r="C97" s="75" t="s">
        <v>2</v>
      </c>
      <c r="D97" s="76">
        <v>150.64160000000001</v>
      </c>
      <c r="E97" s="76">
        <v>3</v>
      </c>
      <c r="F97" s="76">
        <v>1.75</v>
      </c>
      <c r="G97" s="76"/>
      <c r="H97" s="76">
        <v>16</v>
      </c>
      <c r="I97" s="76"/>
      <c r="J97" s="76">
        <v>26.5</v>
      </c>
      <c r="K97" s="75" t="s">
        <v>62</v>
      </c>
      <c r="L97" s="75" t="s">
        <v>109</v>
      </c>
      <c r="M97" s="75" t="s">
        <v>104</v>
      </c>
      <c r="N97" s="75" t="s">
        <v>185</v>
      </c>
      <c r="O97" s="75"/>
      <c r="P97" s="62" t="s">
        <v>8</v>
      </c>
      <c r="Q97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7" s="62" t="s">
        <v>153</v>
      </c>
      <c r="S97" s="62">
        <f>IF(AND('Cumulative BOM'!$P97="G90 Grade SS50", 'Cumulative BOM'!$C97="18GA"), 50,IF(AND('Cumulative BOM'!$P97="G90 Grade SS50", 'Cumulative BOM'!$C97&lt;&gt;"18GA"), 54.5,
IF(AND('Cumulative BOM'!$P97="316 Stainless Steel 2B", 'Cumulative BOM'!$C97="18GA"), 60,IF(AND('Cumulative BOM'!$P97="316 Stainless Steel 2B", 'Cumulative BOM'!$C97&lt;&gt;"18GA"), 30,
IF('Cumulative BOM'!$P97="316L Stainless Steel #3",60,
IF(AND('Cumulative BOM'!$P97="304-2B Stainless Steel",'Cumulative BOM'!$C97="14GA",'Cumulative BOM'!$J97&lt;=29.75),29.75,IF(AND('Cumulative BOM'!$P97="304-2B Stainless Steel",'Cumulative BOM'!$C97="14GA",'Cumulative BOM'!$J97&gt;29.75),60,
IF('Cumulative BOM'!$J97&lt;=30,30,IF(AND('Cumulative BOM'!$J97&gt;30,'Cumulative BOM'!$J97&lt;=60),60)))))))))</f>
        <v>54.5</v>
      </c>
      <c r="T97" s="62">
        <f>IF('Cumulative BOM'!$P97="G90 Grade SS50",IF('Cumulative BOM'!$D97&lt;=144,144,IF(AND('Cumulative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BOM'!$D97&lt;=240),240,0))))),IF('Cumulative BOM'!$D97&lt;=120,120,IF(AND('Cumulative BOM'!$D97&gt;120,'Cumulative BOM'!$D97&lt;=144),144,IF(AND('Cumulative BOM'!$D97&gt;144,'Cumulative BOM'!$D97&lt;=168),168,IF(AND('Cumulative BOM'!$D97&gt;168,'Cumulative BOM'!$D97&lt;=192),192,IF(AND('Cumulative BOM'!$D97&gt;192,'Cumulative BOM'!$D97&lt;=216),216, IF(AND('Cumulative BOM'!$D97&gt;216,'Cumulative BOM'!$D97&lt;=240),240,0)))))))</f>
        <v>168</v>
      </c>
      <c r="U97" s="62">
        <f>'Cumulative BOM'!$T97*'Cumulative BOM'!$S97</f>
        <v>9156</v>
      </c>
      <c r="V97" s="65">
        <f>'Cumulative BOM'!$J97*'Cumulative BOM'!$D97</f>
        <v>3992.0024000000003</v>
      </c>
      <c r="W97" s="62">
        <f>(QUOTIENT('Cumulative BOM'!$S97, MIN('Cumulative BOM'!$D97,'Cumulative BOM'!$J97)))*(QUOTIENT('Cumulative BOM'!$T97,MAX('Cumulative BOM'!$D97,'Cumulative BOM'!$J97)))</f>
        <v>2</v>
      </c>
      <c r="X97" s="65">
        <f>ROUNDUP('Cumulative BOM'!$B97/'Cumulative BOM'!$W97*2,0)/2</f>
        <v>0.5</v>
      </c>
      <c r="Y97" s="65">
        <f>(VLOOKUP('Cumulative BOM'!$C97,'Sheet Metal Std'!$M$2:$N$16,2))*'Cumulative BOM'!$S97*'Cumulative BOM'!$T97*'Cumulative BOM'!$X97*0.28</f>
        <v>100.62444000000001</v>
      </c>
    </row>
    <row r="98" spans="1:25" s="66" customFormat="1" ht="18" x14ac:dyDescent="0.3">
      <c r="A98" s="74">
        <v>1626005</v>
      </c>
      <c r="B98" s="75">
        <v>1</v>
      </c>
      <c r="C98" s="75" t="s">
        <v>2</v>
      </c>
      <c r="D98" s="76">
        <v>150.64160000000001</v>
      </c>
      <c r="E98" s="76">
        <v>3</v>
      </c>
      <c r="F98" s="76">
        <v>1.75</v>
      </c>
      <c r="G98" s="76"/>
      <c r="H98" s="76">
        <v>10</v>
      </c>
      <c r="I98" s="76"/>
      <c r="J98" s="76">
        <v>20.5</v>
      </c>
      <c r="K98" s="75" t="s">
        <v>62</v>
      </c>
      <c r="L98" s="75" t="s">
        <v>109</v>
      </c>
      <c r="M98" s="75" t="s">
        <v>104</v>
      </c>
      <c r="N98" s="75" t="s">
        <v>185</v>
      </c>
      <c r="O98" s="75"/>
      <c r="P98" s="62" t="s">
        <v>8</v>
      </c>
      <c r="Q98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8" s="62" t="s">
        <v>153</v>
      </c>
      <c r="S98" s="62">
        <f>IF(AND('Cumulative BOM'!$P98="G90 Grade SS50", 'Cumulative BOM'!$C98="18GA"), 50,IF(AND('Cumulative BOM'!$P98="G90 Grade SS50", 'Cumulative BOM'!$C98&lt;&gt;"18GA"), 54.5,
IF(AND('Cumulative BOM'!$P98="316 Stainless Steel 2B", 'Cumulative BOM'!$C98="18GA"), 60,IF(AND('Cumulative BOM'!$P98="316 Stainless Steel 2B", 'Cumulative BOM'!$C98&lt;&gt;"18GA"), 30,
IF('Cumulative BOM'!$P98="316L Stainless Steel #3",60,
IF(AND('Cumulative BOM'!$P98="304-2B Stainless Steel",'Cumulative BOM'!$C98="14GA",'Cumulative BOM'!$J98&lt;=29.75),29.75,IF(AND('Cumulative BOM'!$P98="304-2B Stainless Steel",'Cumulative BOM'!$C98="14GA",'Cumulative BOM'!$J98&gt;29.75),60,
IF('Cumulative BOM'!$J98&lt;=30,30,IF(AND('Cumulative BOM'!$J98&gt;30,'Cumulative BOM'!$J98&lt;=60),60)))))))))</f>
        <v>54.5</v>
      </c>
      <c r="T98" s="62">
        <f>IF('Cumulative BOM'!$P98="G90 Grade SS50",IF('Cumulative BOM'!$D98&lt;=144,144,IF(AND('Cumulative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BOM'!$D98&lt;=240),240,0))))),IF('Cumulative BOM'!$D98&lt;=120,120,IF(AND('Cumulative BOM'!$D98&gt;120,'Cumulative BOM'!$D98&lt;=144),144,IF(AND('Cumulative BOM'!$D98&gt;144,'Cumulative BOM'!$D98&lt;=168),168,IF(AND('Cumulative BOM'!$D98&gt;168,'Cumulative BOM'!$D98&lt;=192),192,IF(AND('Cumulative BOM'!$D98&gt;192,'Cumulative BOM'!$D98&lt;=216),216, IF(AND('Cumulative BOM'!$D98&gt;216,'Cumulative BOM'!$D98&lt;=240),240,0)))))))</f>
        <v>168</v>
      </c>
      <c r="U98" s="62">
        <f>'Cumulative BOM'!$T98*'Cumulative BOM'!$S98</f>
        <v>9156</v>
      </c>
      <c r="V98" s="65">
        <f>'Cumulative BOM'!$J98*'Cumulative BOM'!$D98</f>
        <v>3088.1528000000003</v>
      </c>
      <c r="W98" s="62">
        <f>(QUOTIENT('Cumulative BOM'!$S98, MIN('Cumulative BOM'!$D98,'Cumulative BOM'!$J98)))*(QUOTIENT('Cumulative BOM'!$T98,MAX('Cumulative BOM'!$D98,'Cumulative BOM'!$J98)))</f>
        <v>2</v>
      </c>
      <c r="X98" s="65">
        <f>ROUNDUP('Cumulative BOM'!$B98/'Cumulative BOM'!$W98*2,0)/2</f>
        <v>0.5</v>
      </c>
      <c r="Y98" s="65">
        <f>(VLOOKUP('Cumulative BOM'!$C98,'Sheet Metal Std'!$M$2:$N$16,2))*'Cumulative BOM'!$S98*'Cumulative BOM'!$T98*'Cumulative BOM'!$X98*0.28</f>
        <v>100.62444000000001</v>
      </c>
    </row>
    <row r="99" spans="1:25" s="66" customFormat="1" ht="18" x14ac:dyDescent="0.3">
      <c r="A99" s="74">
        <v>1623226</v>
      </c>
      <c r="B99" s="75">
        <v>4</v>
      </c>
      <c r="C99" s="75" t="s">
        <v>2</v>
      </c>
      <c r="D99" s="76">
        <v>150.64160000000001</v>
      </c>
      <c r="E99" s="76">
        <v>3</v>
      </c>
      <c r="F99" s="76">
        <v>1.75</v>
      </c>
      <c r="G99" s="76"/>
      <c r="H99" s="76">
        <v>16</v>
      </c>
      <c r="I99" s="76"/>
      <c r="J99" s="76">
        <v>26.5</v>
      </c>
      <c r="K99" s="75" t="s">
        <v>62</v>
      </c>
      <c r="L99" s="75" t="s">
        <v>109</v>
      </c>
      <c r="M99" s="75" t="s">
        <v>104</v>
      </c>
      <c r="N99" s="75" t="s">
        <v>185</v>
      </c>
      <c r="O99" s="75"/>
      <c r="P99" s="62" t="s">
        <v>8</v>
      </c>
      <c r="Q99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99" s="62" t="s">
        <v>153</v>
      </c>
      <c r="S99" s="62">
        <f>IF(AND('Cumulative BOM'!$P99="G90 Grade SS50", 'Cumulative BOM'!$C99="18GA"), 50,IF(AND('Cumulative BOM'!$P99="G90 Grade SS50", 'Cumulative BOM'!$C99&lt;&gt;"18GA"), 54.5,
IF(AND('Cumulative BOM'!$P99="316 Stainless Steel 2B", 'Cumulative BOM'!$C99="18GA"), 60,IF(AND('Cumulative BOM'!$P99="316 Stainless Steel 2B", 'Cumulative BOM'!$C99&lt;&gt;"18GA"), 30,
IF('Cumulative BOM'!$P99="316L Stainless Steel #3",60,
IF(AND('Cumulative BOM'!$P99="304-2B Stainless Steel",'Cumulative BOM'!$C99="14GA",'Cumulative BOM'!$J99&lt;=29.75),29.75,IF(AND('Cumulative BOM'!$P99="304-2B Stainless Steel",'Cumulative BOM'!$C99="14GA",'Cumulative BOM'!$J99&gt;29.75),60,
IF('Cumulative BOM'!$J99&lt;=30,30,IF(AND('Cumulative BOM'!$J99&gt;30,'Cumulative BOM'!$J99&lt;=60),60)))))))))</f>
        <v>54.5</v>
      </c>
      <c r="T99" s="62">
        <f>IF('Cumulative BOM'!$P99="G90 Grade SS50",IF('Cumulative BOM'!$D99&lt;=144,144,IF(AND('Cumulative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BOM'!$D99&lt;=240),240,0))))),IF('Cumulative BOM'!$D99&lt;=120,120,IF(AND('Cumulative BOM'!$D99&gt;120,'Cumulative BOM'!$D99&lt;=144),144,IF(AND('Cumulative BOM'!$D99&gt;144,'Cumulative BOM'!$D99&lt;=168),168,IF(AND('Cumulative BOM'!$D99&gt;168,'Cumulative BOM'!$D99&lt;=192),192,IF(AND('Cumulative BOM'!$D99&gt;192,'Cumulative BOM'!$D99&lt;=216),216, IF(AND('Cumulative BOM'!$D99&gt;216,'Cumulative BOM'!$D99&lt;=240),240,0)))))))</f>
        <v>168</v>
      </c>
      <c r="U99" s="62">
        <f>'Cumulative BOM'!$T99*'Cumulative BOM'!$S99</f>
        <v>9156</v>
      </c>
      <c r="V99" s="65">
        <f>'Cumulative BOM'!$J99*'Cumulative BOM'!$D99</f>
        <v>3992.0024000000003</v>
      </c>
      <c r="W99" s="62">
        <f>(QUOTIENT('Cumulative BOM'!$S99, MIN('Cumulative BOM'!$D99,'Cumulative BOM'!$J99)))*(QUOTIENT('Cumulative BOM'!$T99,MAX('Cumulative BOM'!$D99,'Cumulative BOM'!$J99)))</f>
        <v>2</v>
      </c>
      <c r="X99" s="65">
        <f>ROUNDUP('Cumulative BOM'!$B99/'Cumulative BOM'!$W99*2,0)/2</f>
        <v>2</v>
      </c>
      <c r="Y99" s="65">
        <f>(VLOOKUP('Cumulative BOM'!$C99,'Sheet Metal Std'!$M$2:$N$16,2))*'Cumulative BOM'!$S99*'Cumulative BOM'!$T99*'Cumulative BOM'!$X99*0.28</f>
        <v>402.49776000000003</v>
      </c>
    </row>
    <row r="100" spans="1:25" s="66" customFormat="1" ht="18" x14ac:dyDescent="0.3">
      <c r="A100" s="78">
        <v>1623244</v>
      </c>
      <c r="B100" s="79">
        <v>1</v>
      </c>
      <c r="C100" s="79" t="s">
        <v>1</v>
      </c>
      <c r="D100" s="80">
        <v>150.64160000000001</v>
      </c>
      <c r="E100" s="80">
        <v>3</v>
      </c>
      <c r="F100" s="80">
        <v>1.75</v>
      </c>
      <c r="G100" s="80"/>
      <c r="H100" s="80">
        <v>8</v>
      </c>
      <c r="I100" s="80"/>
      <c r="J100" s="80">
        <v>18.5</v>
      </c>
      <c r="K100" s="79" t="s">
        <v>62</v>
      </c>
      <c r="L100" s="79" t="s">
        <v>109</v>
      </c>
      <c r="M100" s="79" t="s">
        <v>104</v>
      </c>
      <c r="N100" s="79" t="s">
        <v>185</v>
      </c>
      <c r="O100" s="79"/>
      <c r="P100" s="82" t="s">
        <v>8</v>
      </c>
      <c r="Q100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0" s="82" t="s">
        <v>153</v>
      </c>
      <c r="S100" s="82">
        <f>IF(AND('Cumulative BOM'!$P100="G90 Grade SS50", 'Cumulative BOM'!$C100="18GA"), 50,IF(AND('Cumulative BOM'!$P100="G90 Grade SS50", 'Cumulative BOM'!$C100&lt;&gt;"18GA"), 54.5,
IF(AND('Cumulative BOM'!$P100="316 Stainless Steel 2B", 'Cumulative BOM'!$C100="18GA"), 60,IF(AND('Cumulative BOM'!$P100="316 Stainless Steel 2B", 'Cumulative BOM'!$C100&lt;&gt;"18GA"), 30,
IF('Cumulative BOM'!$P100="316L Stainless Steel #3",60,
IF(AND('Cumulative BOM'!$P100="304-2B Stainless Steel",'Cumulative BOM'!$C100="14GA",'Cumulative BOM'!$J100&lt;=29.75),29.75,IF(AND('Cumulative BOM'!$P100="304-2B Stainless Steel",'Cumulative BOM'!$C100="14GA",'Cumulative BOM'!$J100&gt;29.75),60,
IF('Cumulative BOM'!$J100&lt;=30,30,IF(AND('Cumulative BOM'!$J100&gt;30,'Cumulative BOM'!$J100&lt;=60),60)))))))))</f>
        <v>54.5</v>
      </c>
      <c r="T100" s="82">
        <f>IF('Cumulative BOM'!$P100="G90 Grade SS50",IF('Cumulative BOM'!$D100&lt;=144,144,IF(AND('Cumulative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BOM'!$D100&lt;=240),240,0))))),IF('Cumulative BOM'!$D100&lt;=120,120,IF(AND('Cumulative BOM'!$D100&gt;120,'Cumulative BOM'!$D100&lt;=144),144,IF(AND('Cumulative BOM'!$D100&gt;144,'Cumulative BOM'!$D100&lt;=168),168,IF(AND('Cumulative BOM'!$D100&gt;168,'Cumulative BOM'!$D100&lt;=192),192,IF(AND('Cumulative BOM'!$D100&gt;192,'Cumulative BOM'!$D100&lt;=216),216, IF(AND('Cumulative BOM'!$D100&gt;216,'Cumulative BOM'!$D100&lt;=240),240,0)))))))</f>
        <v>168</v>
      </c>
      <c r="U100" s="82">
        <f>'Cumulative BOM'!$T100*'Cumulative BOM'!$S100</f>
        <v>9156</v>
      </c>
      <c r="V100" s="83">
        <f>'Cumulative BOM'!$J100*'Cumulative BOM'!$D100</f>
        <v>2786.8696</v>
      </c>
      <c r="W100" s="82">
        <f>(QUOTIENT('Cumulative BOM'!$S100, MIN('Cumulative BOM'!$D100,'Cumulative BOM'!$J100)))*(QUOTIENT('Cumulative BOM'!$T100,MAX('Cumulative BOM'!$D100,'Cumulative BOM'!$J100)))</f>
        <v>2</v>
      </c>
      <c r="X100" s="83">
        <f>ROUNDUP('Cumulative BOM'!$B100/'Cumulative BOM'!$W100*2,0)/2</f>
        <v>0.5</v>
      </c>
      <c r="Y100" s="83">
        <f>(VLOOKUP('Cumulative BOM'!$C100,'Sheet Metal Std'!$M$2:$N$16,2))*'Cumulative BOM'!$S100*'Cumulative BOM'!$T100*'Cumulative BOM'!$X100*0.28</f>
        <v>138.95145600000001</v>
      </c>
    </row>
    <row r="101" spans="1:25" s="66" customFormat="1" ht="18" x14ac:dyDescent="0.3">
      <c r="A101" s="74">
        <v>1623306</v>
      </c>
      <c r="B101" s="75">
        <v>1</v>
      </c>
      <c r="C101" s="75" t="s">
        <v>2</v>
      </c>
      <c r="D101" s="76">
        <v>44.866500000000002</v>
      </c>
      <c r="E101" s="76">
        <v>3</v>
      </c>
      <c r="F101" s="76"/>
      <c r="G101" s="76"/>
      <c r="H101" s="76">
        <v>15.19</v>
      </c>
      <c r="I101" s="76"/>
      <c r="J101" s="76">
        <v>25.19</v>
      </c>
      <c r="K101" s="77" t="s">
        <v>64</v>
      </c>
      <c r="L101" s="75" t="s">
        <v>186</v>
      </c>
      <c r="M101" s="75" t="s">
        <v>104</v>
      </c>
      <c r="N101" s="75" t="s">
        <v>185</v>
      </c>
      <c r="O101" s="75"/>
      <c r="P101" s="62" t="s">
        <v>8</v>
      </c>
      <c r="Q101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1" s="62" t="s">
        <v>153</v>
      </c>
      <c r="S101" s="62">
        <f>IF(AND('Cumulative BOM'!$P101="G90 Grade SS50", 'Cumulative BOM'!$C101="18GA"), 50,IF(AND('Cumulative BOM'!$P101="G90 Grade SS50", 'Cumulative BOM'!$C101&lt;&gt;"18GA"), 54.5,
IF(AND('Cumulative BOM'!$P101="316 Stainless Steel 2B", 'Cumulative BOM'!$C101="18GA"), 60,IF(AND('Cumulative BOM'!$P101="316 Stainless Steel 2B", 'Cumulative BOM'!$C101&lt;&gt;"18GA"), 30,
IF('Cumulative BOM'!$P101="316L Stainless Steel #3",60,
IF(AND('Cumulative BOM'!$P101="304-2B Stainless Steel",'Cumulative BOM'!$C101="14GA",'Cumulative BOM'!$J101&lt;=29.75),29.75,IF(AND('Cumulative BOM'!$P101="304-2B Stainless Steel",'Cumulative BOM'!$C101="14GA",'Cumulative BOM'!$J101&gt;29.75),60,
IF('Cumulative BOM'!$J101&lt;=30,30,IF(AND('Cumulative BOM'!$J101&gt;30,'Cumulative BOM'!$J101&lt;=60),60)))))))))</f>
        <v>54.5</v>
      </c>
      <c r="T101" s="62">
        <f>IF('Cumulative BOM'!$P101="G90 Grade SS50",IF('Cumulative BOM'!$D101&lt;=144,144,IF(AND('Cumulative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BOM'!$D101&lt;=240),240,0))))),IF('Cumulative BOM'!$D101&lt;=120,120,IF(AND('Cumulative BOM'!$D101&gt;120,'Cumulative BOM'!$D101&lt;=144),144,IF(AND('Cumulative BOM'!$D101&gt;144,'Cumulative BOM'!$D101&lt;=168),168,IF(AND('Cumulative BOM'!$D101&gt;168,'Cumulative BOM'!$D101&lt;=192),192,IF(AND('Cumulative BOM'!$D101&gt;192,'Cumulative BOM'!$D101&lt;=216),216, IF(AND('Cumulative BOM'!$D101&gt;216,'Cumulative BOM'!$D101&lt;=240),240,0)))))))</f>
        <v>144</v>
      </c>
      <c r="U101" s="62">
        <f>'Cumulative BOM'!$T101*'Cumulative BOM'!$S101</f>
        <v>7848</v>
      </c>
      <c r="V101" s="65">
        <f>'Cumulative BOM'!$J101*'Cumulative BOM'!$D101</f>
        <v>1130.1871350000001</v>
      </c>
      <c r="W101" s="62">
        <f>(QUOTIENT('Cumulative BOM'!$S101, MIN('Cumulative BOM'!$D101,'Cumulative BOM'!$J101)))*(QUOTIENT('Cumulative BOM'!$T101,MAX('Cumulative BOM'!$D101,'Cumulative BOM'!$J101)))</f>
        <v>6</v>
      </c>
      <c r="X101" s="65">
        <f>ROUNDUP('Cumulative BOM'!$B101/'Cumulative BOM'!$W101*2,0)/2</f>
        <v>0.5</v>
      </c>
      <c r="Y101" s="65">
        <f>(VLOOKUP('Cumulative BOM'!$C101,'Sheet Metal Std'!$M$2:$N$16,2))*'Cumulative BOM'!$S101*'Cumulative BOM'!$T101*'Cumulative BOM'!$X101*0.28</f>
        <v>86.249520000000004</v>
      </c>
    </row>
    <row r="102" spans="1:25" s="66" customFormat="1" ht="18" x14ac:dyDescent="0.3">
      <c r="A102" s="74">
        <v>1623309</v>
      </c>
      <c r="B102" s="75">
        <v>1</v>
      </c>
      <c r="C102" s="75" t="s">
        <v>2</v>
      </c>
      <c r="D102" s="76">
        <v>29.266110000000001</v>
      </c>
      <c r="E102" s="76">
        <v>3</v>
      </c>
      <c r="F102" s="76"/>
      <c r="G102" s="76"/>
      <c r="H102" s="76">
        <v>15.19</v>
      </c>
      <c r="I102" s="76"/>
      <c r="J102" s="76">
        <v>25.19</v>
      </c>
      <c r="K102" s="77" t="s">
        <v>64</v>
      </c>
      <c r="L102" s="75" t="s">
        <v>186</v>
      </c>
      <c r="M102" s="75" t="s">
        <v>104</v>
      </c>
      <c r="N102" s="75" t="s">
        <v>185</v>
      </c>
      <c r="O102" s="75"/>
      <c r="P102" s="62" t="s">
        <v>8</v>
      </c>
      <c r="Q102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2" s="62" t="s">
        <v>153</v>
      </c>
      <c r="S102" s="62">
        <f>IF(AND('Cumulative BOM'!$P102="G90 Grade SS50", 'Cumulative BOM'!$C102="18GA"), 50,IF(AND('Cumulative BOM'!$P102="G90 Grade SS50", 'Cumulative BOM'!$C102&lt;&gt;"18GA"), 54.5,
IF(AND('Cumulative BOM'!$P102="316 Stainless Steel 2B", 'Cumulative BOM'!$C102="18GA"), 60,IF(AND('Cumulative BOM'!$P102="316 Stainless Steel 2B", 'Cumulative BOM'!$C102&lt;&gt;"18GA"), 30,
IF('Cumulative BOM'!$P102="316L Stainless Steel #3",60,
IF(AND('Cumulative BOM'!$P102="304-2B Stainless Steel",'Cumulative BOM'!$C102="14GA",'Cumulative BOM'!$J102&lt;=29.75),29.75,IF(AND('Cumulative BOM'!$P102="304-2B Stainless Steel",'Cumulative BOM'!$C102="14GA",'Cumulative BOM'!$J102&gt;29.75),60,
IF('Cumulative BOM'!$J102&lt;=30,30,IF(AND('Cumulative BOM'!$J102&gt;30,'Cumulative BOM'!$J102&lt;=60),60)))))))))</f>
        <v>54.5</v>
      </c>
      <c r="T102" s="62">
        <f>IF('Cumulative BOM'!$P102="G90 Grade SS50",IF('Cumulative BOM'!$D102&lt;=144,144,IF(AND('Cumulative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BOM'!$D102&lt;=240),240,0))))),IF('Cumulative BOM'!$D102&lt;=120,120,IF(AND('Cumulative BOM'!$D102&gt;120,'Cumulative BOM'!$D102&lt;=144),144,IF(AND('Cumulative BOM'!$D102&gt;144,'Cumulative BOM'!$D102&lt;=168),168,IF(AND('Cumulative BOM'!$D102&gt;168,'Cumulative BOM'!$D102&lt;=192),192,IF(AND('Cumulative BOM'!$D102&gt;192,'Cumulative BOM'!$D102&lt;=216),216, IF(AND('Cumulative BOM'!$D102&gt;216,'Cumulative BOM'!$D102&lt;=240),240,0)))))))</f>
        <v>144</v>
      </c>
      <c r="U102" s="62">
        <f>'Cumulative BOM'!$T102*'Cumulative BOM'!$S102</f>
        <v>7848</v>
      </c>
      <c r="V102" s="65">
        <f>'Cumulative BOM'!$J102*'Cumulative BOM'!$D102</f>
        <v>737.21331090000001</v>
      </c>
      <c r="W102" s="62">
        <f>(QUOTIENT('Cumulative BOM'!$S102, MIN('Cumulative BOM'!$D102,'Cumulative BOM'!$J102)))*(QUOTIENT('Cumulative BOM'!$T102,MAX('Cumulative BOM'!$D102,'Cumulative BOM'!$J102)))</f>
        <v>8</v>
      </c>
      <c r="X102" s="65">
        <f>ROUNDUP('Cumulative BOM'!$B102/'Cumulative BOM'!$W102*2,0)/2</f>
        <v>0.5</v>
      </c>
      <c r="Y102" s="65">
        <f>(VLOOKUP('Cumulative BOM'!$C102,'Sheet Metal Std'!$M$2:$N$16,2))*'Cumulative BOM'!$S102*'Cumulative BOM'!$T102*'Cumulative BOM'!$X102*0.28</f>
        <v>86.249520000000004</v>
      </c>
    </row>
    <row r="103" spans="1:25" s="66" customFormat="1" ht="18" x14ac:dyDescent="0.3">
      <c r="A103" s="74">
        <v>1623253</v>
      </c>
      <c r="B103" s="75">
        <v>1</v>
      </c>
      <c r="C103" s="75" t="s">
        <v>2</v>
      </c>
      <c r="D103" s="76">
        <v>48.906199999999998</v>
      </c>
      <c r="E103" s="76">
        <v>3</v>
      </c>
      <c r="F103" s="76">
        <v>1.75</v>
      </c>
      <c r="G103" s="76"/>
      <c r="H103" s="76">
        <v>15.19</v>
      </c>
      <c r="I103" s="76"/>
      <c r="J103" s="76">
        <v>25.19</v>
      </c>
      <c r="K103" s="77" t="s">
        <v>64</v>
      </c>
      <c r="L103" s="75" t="s">
        <v>186</v>
      </c>
      <c r="M103" s="75" t="s">
        <v>104</v>
      </c>
      <c r="N103" s="75" t="s">
        <v>185</v>
      </c>
      <c r="O103" s="75"/>
      <c r="P103" s="62" t="s">
        <v>8</v>
      </c>
      <c r="Q103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3" s="62" t="s">
        <v>153</v>
      </c>
      <c r="S103" s="62">
        <f>IF(AND('Cumulative BOM'!$P103="G90 Grade SS50", 'Cumulative BOM'!$C103="18GA"), 50,IF(AND('Cumulative BOM'!$P103="G90 Grade SS50", 'Cumulative BOM'!$C103&lt;&gt;"18GA"), 54.5,
IF(AND('Cumulative BOM'!$P103="316 Stainless Steel 2B", 'Cumulative BOM'!$C103="18GA"), 60,IF(AND('Cumulative BOM'!$P103="316 Stainless Steel 2B", 'Cumulative BOM'!$C103&lt;&gt;"18GA"), 30,
IF('Cumulative BOM'!$P103="316L Stainless Steel #3",60,
IF(AND('Cumulative BOM'!$P103="304-2B Stainless Steel",'Cumulative BOM'!$C103="14GA",'Cumulative BOM'!$J103&lt;=29.75),29.75,IF(AND('Cumulative BOM'!$P103="304-2B Stainless Steel",'Cumulative BOM'!$C103="14GA",'Cumulative BOM'!$J103&gt;29.75),60,
IF('Cumulative BOM'!$J103&lt;=30,30,IF(AND('Cumulative BOM'!$J103&gt;30,'Cumulative BOM'!$J103&lt;=60),60)))))))))</f>
        <v>54.5</v>
      </c>
      <c r="T103" s="62">
        <f>IF('Cumulative BOM'!$P103="G90 Grade SS50",IF('Cumulative BOM'!$D103&lt;=144,144,IF(AND('Cumulative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BOM'!$D103&lt;=240),240,0))))),IF('Cumulative BOM'!$D103&lt;=120,120,IF(AND('Cumulative BOM'!$D103&gt;120,'Cumulative BOM'!$D103&lt;=144),144,IF(AND('Cumulative BOM'!$D103&gt;144,'Cumulative BOM'!$D103&lt;=168),168,IF(AND('Cumulative BOM'!$D103&gt;168,'Cumulative BOM'!$D103&lt;=192),192,IF(AND('Cumulative BOM'!$D103&gt;192,'Cumulative BOM'!$D103&lt;=216),216, IF(AND('Cumulative BOM'!$D103&gt;216,'Cumulative BOM'!$D103&lt;=240),240,0)))))))</f>
        <v>144</v>
      </c>
      <c r="U103" s="62">
        <f>'Cumulative BOM'!$T103*'Cumulative BOM'!$S103</f>
        <v>7848</v>
      </c>
      <c r="V103" s="65">
        <f>'Cumulative BOM'!$J103*'Cumulative BOM'!$D103</f>
        <v>1231.9471780000001</v>
      </c>
      <c r="W103" s="62">
        <f>(QUOTIENT('Cumulative BOM'!$S103, MIN('Cumulative BOM'!$D103,'Cumulative BOM'!$J103)))*(QUOTIENT('Cumulative BOM'!$T103,MAX('Cumulative BOM'!$D103,'Cumulative BOM'!$J103)))</f>
        <v>4</v>
      </c>
      <c r="X103" s="65">
        <f>ROUNDUP('Cumulative BOM'!$B103/'Cumulative BOM'!$W103*2,0)/2</f>
        <v>0.5</v>
      </c>
      <c r="Y103" s="65">
        <f>(VLOOKUP('Cumulative BOM'!$C103,'Sheet Metal Std'!$M$2:$N$16,2))*'Cumulative BOM'!$S103*'Cumulative BOM'!$T103*'Cumulative BOM'!$X103*0.28</f>
        <v>86.249520000000004</v>
      </c>
    </row>
    <row r="104" spans="1:25" s="66" customFormat="1" ht="18" x14ac:dyDescent="0.3">
      <c r="A104" s="74">
        <v>1623306</v>
      </c>
      <c r="B104" s="75">
        <v>1</v>
      </c>
      <c r="C104" s="75" t="s">
        <v>2</v>
      </c>
      <c r="D104" s="76">
        <v>44.866500000000002</v>
      </c>
      <c r="E104" s="76">
        <v>3</v>
      </c>
      <c r="F104" s="76"/>
      <c r="G104" s="76"/>
      <c r="H104" s="76">
        <v>15.19</v>
      </c>
      <c r="I104" s="76"/>
      <c r="J104" s="76">
        <v>25.19</v>
      </c>
      <c r="K104" s="77" t="s">
        <v>64</v>
      </c>
      <c r="L104" s="75" t="s">
        <v>186</v>
      </c>
      <c r="M104" s="75" t="s">
        <v>104</v>
      </c>
      <c r="N104" s="75" t="s">
        <v>185</v>
      </c>
      <c r="O104" s="75"/>
      <c r="P104" s="62" t="s">
        <v>8</v>
      </c>
      <c r="Q104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4" s="62" t="s">
        <v>153</v>
      </c>
      <c r="S104" s="62">
        <f>IF(AND('Cumulative BOM'!$P104="G90 Grade SS50", 'Cumulative BOM'!$C104="18GA"), 50,IF(AND('Cumulative BOM'!$P104="G90 Grade SS50", 'Cumulative BOM'!$C104&lt;&gt;"18GA"), 54.5,
IF(AND('Cumulative BOM'!$P104="316 Stainless Steel 2B", 'Cumulative BOM'!$C104="18GA"), 60,IF(AND('Cumulative BOM'!$P104="316 Stainless Steel 2B", 'Cumulative BOM'!$C104&lt;&gt;"18GA"), 30,
IF('Cumulative BOM'!$P104="316L Stainless Steel #3",60,
IF(AND('Cumulative BOM'!$P104="304-2B Stainless Steel",'Cumulative BOM'!$C104="14GA",'Cumulative BOM'!$J104&lt;=29.75),29.75,IF(AND('Cumulative BOM'!$P104="304-2B Stainless Steel",'Cumulative BOM'!$C104="14GA",'Cumulative BOM'!$J104&gt;29.75),60,
IF('Cumulative BOM'!$J104&lt;=30,30,IF(AND('Cumulative BOM'!$J104&gt;30,'Cumulative BOM'!$J104&lt;=60),60)))))))))</f>
        <v>54.5</v>
      </c>
      <c r="T104" s="62">
        <f>IF('Cumulative BOM'!$P104="G90 Grade SS50",IF('Cumulative BOM'!$D104&lt;=144,144,IF(AND('Cumulative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BOM'!$D104&lt;=240),240,0))))),IF('Cumulative BOM'!$D104&lt;=120,120,IF(AND('Cumulative BOM'!$D104&gt;120,'Cumulative BOM'!$D104&lt;=144),144,IF(AND('Cumulative BOM'!$D104&gt;144,'Cumulative BOM'!$D104&lt;=168),168,IF(AND('Cumulative BOM'!$D104&gt;168,'Cumulative BOM'!$D104&lt;=192),192,IF(AND('Cumulative BOM'!$D104&gt;192,'Cumulative BOM'!$D104&lt;=216),216, IF(AND('Cumulative BOM'!$D104&gt;216,'Cumulative BOM'!$D104&lt;=240),240,0)))))))</f>
        <v>144</v>
      </c>
      <c r="U104" s="62">
        <f>'Cumulative BOM'!$T104*'Cumulative BOM'!$S104</f>
        <v>7848</v>
      </c>
      <c r="V104" s="65">
        <f>'Cumulative BOM'!$J104*'Cumulative BOM'!$D104</f>
        <v>1130.1871350000001</v>
      </c>
      <c r="W104" s="62">
        <f>(QUOTIENT('Cumulative BOM'!$S104, MIN('Cumulative BOM'!$D104,'Cumulative BOM'!$J104)))*(QUOTIENT('Cumulative BOM'!$T104,MAX('Cumulative BOM'!$D104,'Cumulative BOM'!$J104)))</f>
        <v>6</v>
      </c>
      <c r="X104" s="65">
        <f>ROUNDUP('Cumulative BOM'!$B104/'Cumulative BOM'!$W104*2,0)/2</f>
        <v>0.5</v>
      </c>
      <c r="Y104" s="65">
        <f>(VLOOKUP('Cumulative BOM'!$C104,'Sheet Metal Std'!$M$2:$N$16,2))*'Cumulative BOM'!$S104*'Cumulative BOM'!$T104*'Cumulative BOM'!$X104*0.28</f>
        <v>86.249520000000004</v>
      </c>
    </row>
    <row r="105" spans="1:25" s="66" customFormat="1" ht="18" x14ac:dyDescent="0.3">
      <c r="A105" s="74">
        <v>1623309</v>
      </c>
      <c r="B105" s="75">
        <v>1</v>
      </c>
      <c r="C105" s="75" t="s">
        <v>2</v>
      </c>
      <c r="D105" s="76">
        <v>29.266110000000001</v>
      </c>
      <c r="E105" s="76">
        <v>3</v>
      </c>
      <c r="F105" s="76"/>
      <c r="G105" s="76"/>
      <c r="H105" s="76">
        <v>15.19</v>
      </c>
      <c r="I105" s="76"/>
      <c r="J105" s="76">
        <v>25.19</v>
      </c>
      <c r="K105" s="77" t="s">
        <v>64</v>
      </c>
      <c r="L105" s="75" t="s">
        <v>186</v>
      </c>
      <c r="M105" s="75" t="s">
        <v>104</v>
      </c>
      <c r="N105" s="75" t="s">
        <v>185</v>
      </c>
      <c r="O105" s="75"/>
      <c r="P105" s="62" t="s">
        <v>8</v>
      </c>
      <c r="Q105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5" s="62" t="s">
        <v>153</v>
      </c>
      <c r="S105" s="62">
        <f>IF(AND('Cumulative BOM'!$P105="G90 Grade SS50", 'Cumulative BOM'!$C105="18GA"), 50,IF(AND('Cumulative BOM'!$P105="G90 Grade SS50", 'Cumulative BOM'!$C105&lt;&gt;"18GA"), 54.5,
IF(AND('Cumulative BOM'!$P105="316 Stainless Steel 2B", 'Cumulative BOM'!$C105="18GA"), 60,IF(AND('Cumulative BOM'!$P105="316 Stainless Steel 2B", 'Cumulative BOM'!$C105&lt;&gt;"18GA"), 30,
IF('Cumulative BOM'!$P105="316L Stainless Steel #3",60,
IF(AND('Cumulative BOM'!$P105="304-2B Stainless Steel",'Cumulative BOM'!$C105="14GA",'Cumulative BOM'!$J105&lt;=29.75),29.75,IF(AND('Cumulative BOM'!$P105="304-2B Stainless Steel",'Cumulative BOM'!$C105="14GA",'Cumulative BOM'!$J105&gt;29.75),60,
IF('Cumulative BOM'!$J105&lt;=30,30,IF(AND('Cumulative BOM'!$J105&gt;30,'Cumulative BOM'!$J105&lt;=60),60)))))))))</f>
        <v>54.5</v>
      </c>
      <c r="T105" s="62">
        <f>IF('Cumulative BOM'!$P105="G90 Grade SS50",IF('Cumulative BOM'!$D105&lt;=144,144,IF(AND('Cumulative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BOM'!$D105&lt;=240),240,0))))),IF('Cumulative BOM'!$D105&lt;=120,120,IF(AND('Cumulative BOM'!$D105&gt;120,'Cumulative BOM'!$D105&lt;=144),144,IF(AND('Cumulative BOM'!$D105&gt;144,'Cumulative BOM'!$D105&lt;=168),168,IF(AND('Cumulative BOM'!$D105&gt;168,'Cumulative BOM'!$D105&lt;=192),192,IF(AND('Cumulative BOM'!$D105&gt;192,'Cumulative BOM'!$D105&lt;=216),216, IF(AND('Cumulative BOM'!$D105&gt;216,'Cumulative BOM'!$D105&lt;=240),240,0)))))))</f>
        <v>144</v>
      </c>
      <c r="U105" s="62">
        <f>'Cumulative BOM'!$T105*'Cumulative BOM'!$S105</f>
        <v>7848</v>
      </c>
      <c r="V105" s="65">
        <f>'Cumulative BOM'!$J105*'Cumulative BOM'!$D105</f>
        <v>737.21331090000001</v>
      </c>
      <c r="W105" s="62">
        <f>(QUOTIENT('Cumulative BOM'!$S105, MIN('Cumulative BOM'!$D105,'Cumulative BOM'!$J105)))*(QUOTIENT('Cumulative BOM'!$T105,MAX('Cumulative BOM'!$D105,'Cumulative BOM'!$J105)))</f>
        <v>8</v>
      </c>
      <c r="X105" s="65">
        <f>ROUNDUP('Cumulative BOM'!$B105/'Cumulative BOM'!$W105*2,0)/2</f>
        <v>0.5</v>
      </c>
      <c r="Y105" s="65">
        <f>(VLOOKUP('Cumulative BOM'!$C105,'Sheet Metal Std'!$M$2:$N$16,2))*'Cumulative BOM'!$S105*'Cumulative BOM'!$T105*'Cumulative BOM'!$X105*0.28</f>
        <v>86.249520000000004</v>
      </c>
    </row>
    <row r="106" spans="1:25" s="66" customFormat="1" ht="18" x14ac:dyDescent="0.3">
      <c r="A106" s="74">
        <v>1623253</v>
      </c>
      <c r="B106" s="75">
        <v>1</v>
      </c>
      <c r="C106" s="75" t="s">
        <v>2</v>
      </c>
      <c r="D106" s="76">
        <v>48.906199999999998</v>
      </c>
      <c r="E106" s="76">
        <v>3</v>
      </c>
      <c r="F106" s="76">
        <v>1.75</v>
      </c>
      <c r="G106" s="76"/>
      <c r="H106" s="76">
        <v>15.19</v>
      </c>
      <c r="I106" s="76"/>
      <c r="J106" s="76">
        <v>25.19</v>
      </c>
      <c r="K106" s="77" t="s">
        <v>64</v>
      </c>
      <c r="L106" s="75" t="s">
        <v>186</v>
      </c>
      <c r="M106" s="75" t="s">
        <v>104</v>
      </c>
      <c r="N106" s="75" t="s">
        <v>185</v>
      </c>
      <c r="O106" s="75"/>
      <c r="P106" s="62" t="s">
        <v>8</v>
      </c>
      <c r="Q106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06" s="62" t="s">
        <v>153</v>
      </c>
      <c r="S106" s="62">
        <f>IF(AND('Cumulative BOM'!$P106="G90 Grade SS50", 'Cumulative BOM'!$C106="18GA"), 50,IF(AND('Cumulative BOM'!$P106="G90 Grade SS50", 'Cumulative BOM'!$C106&lt;&gt;"18GA"), 54.5,
IF(AND('Cumulative BOM'!$P106="316 Stainless Steel 2B", 'Cumulative BOM'!$C106="18GA"), 60,IF(AND('Cumulative BOM'!$P106="316 Stainless Steel 2B", 'Cumulative BOM'!$C106&lt;&gt;"18GA"), 30,
IF('Cumulative BOM'!$P106="316L Stainless Steel #3",60,
IF(AND('Cumulative BOM'!$P106="304-2B Stainless Steel",'Cumulative BOM'!$C106="14GA",'Cumulative BOM'!$J106&lt;=29.75),29.75,IF(AND('Cumulative BOM'!$P106="304-2B Stainless Steel",'Cumulative BOM'!$C106="14GA",'Cumulative BOM'!$J106&gt;29.75),60,
IF('Cumulative BOM'!$J106&lt;=30,30,IF(AND('Cumulative BOM'!$J106&gt;30,'Cumulative BOM'!$J106&lt;=60),60)))))))))</f>
        <v>54.5</v>
      </c>
      <c r="T106" s="62">
        <f>IF('Cumulative BOM'!$P106="G90 Grade SS50",IF('Cumulative BOM'!$D106&lt;=144,144,IF(AND('Cumulative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BOM'!$D106&lt;=240),240,0))))),IF('Cumulative BOM'!$D106&lt;=120,120,IF(AND('Cumulative BOM'!$D106&gt;120,'Cumulative BOM'!$D106&lt;=144),144,IF(AND('Cumulative BOM'!$D106&gt;144,'Cumulative BOM'!$D106&lt;=168),168,IF(AND('Cumulative BOM'!$D106&gt;168,'Cumulative BOM'!$D106&lt;=192),192,IF(AND('Cumulative BOM'!$D106&gt;192,'Cumulative BOM'!$D106&lt;=216),216, IF(AND('Cumulative BOM'!$D106&gt;216,'Cumulative BOM'!$D106&lt;=240),240,0)))))))</f>
        <v>144</v>
      </c>
      <c r="U106" s="62">
        <f>'Cumulative BOM'!$T106*'Cumulative BOM'!$S106</f>
        <v>7848</v>
      </c>
      <c r="V106" s="65">
        <f>'Cumulative BOM'!$J106*'Cumulative BOM'!$D106</f>
        <v>1231.9471780000001</v>
      </c>
      <c r="W106" s="62">
        <f>(QUOTIENT('Cumulative BOM'!$S106, MIN('Cumulative BOM'!$D106,'Cumulative BOM'!$J106)))*(QUOTIENT('Cumulative BOM'!$T106,MAX('Cumulative BOM'!$D106,'Cumulative BOM'!$J106)))</f>
        <v>4</v>
      </c>
      <c r="X106" s="65">
        <f>ROUNDUP('Cumulative BOM'!$B106/'Cumulative BOM'!$W106*2,0)/2</f>
        <v>0.5</v>
      </c>
      <c r="Y106" s="65">
        <f>(VLOOKUP('Cumulative BOM'!$C106,'Sheet Metal Std'!$M$2:$N$16,2))*'Cumulative BOM'!$S106*'Cumulative BOM'!$T106*'Cumulative BOM'!$X106*0.28</f>
        <v>86.249520000000004</v>
      </c>
    </row>
    <row r="107" spans="1:25" s="66" customFormat="1" ht="18" x14ac:dyDescent="0.3">
      <c r="A107" s="78">
        <v>1623238</v>
      </c>
      <c r="B107" s="79">
        <v>1</v>
      </c>
      <c r="C107" s="79" t="s">
        <v>1</v>
      </c>
      <c r="D107" s="80">
        <v>150.64160000000001</v>
      </c>
      <c r="E107" s="80">
        <v>3</v>
      </c>
      <c r="F107" s="80">
        <v>1.75</v>
      </c>
      <c r="G107" s="80"/>
      <c r="H107" s="80">
        <v>8</v>
      </c>
      <c r="I107" s="80"/>
      <c r="J107" s="80">
        <v>18</v>
      </c>
      <c r="K107" s="81" t="s">
        <v>64</v>
      </c>
      <c r="L107" s="79" t="s">
        <v>109</v>
      </c>
      <c r="M107" s="79" t="s">
        <v>104</v>
      </c>
      <c r="N107" s="79" t="s">
        <v>185</v>
      </c>
      <c r="O107" s="79"/>
      <c r="P107" s="82" t="s">
        <v>8</v>
      </c>
      <c r="Q107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07" s="82" t="s">
        <v>153</v>
      </c>
      <c r="S107" s="82">
        <f>IF(AND('Cumulative BOM'!$P107="G90 Grade SS50", 'Cumulative BOM'!$C107="18GA"), 50,IF(AND('Cumulative BOM'!$P107="G90 Grade SS50", 'Cumulative BOM'!$C107&lt;&gt;"18GA"), 54.5,
IF(AND('Cumulative BOM'!$P107="316 Stainless Steel 2B", 'Cumulative BOM'!$C107="18GA"), 60,IF(AND('Cumulative BOM'!$P107="316 Stainless Steel 2B", 'Cumulative BOM'!$C107&lt;&gt;"18GA"), 30,
IF('Cumulative BOM'!$P107="316L Stainless Steel #3",60,
IF(AND('Cumulative BOM'!$P107="304-2B Stainless Steel",'Cumulative BOM'!$C107="14GA",'Cumulative BOM'!$J107&lt;=29.75),29.75,IF(AND('Cumulative BOM'!$P107="304-2B Stainless Steel",'Cumulative BOM'!$C107="14GA",'Cumulative BOM'!$J107&gt;29.75),60,
IF('Cumulative BOM'!$J107&lt;=30,30,IF(AND('Cumulative BOM'!$J107&gt;30,'Cumulative BOM'!$J107&lt;=60),60)))))))))</f>
        <v>54.5</v>
      </c>
      <c r="T107" s="82">
        <f>IF('Cumulative BOM'!$P107="G90 Grade SS50",IF('Cumulative BOM'!$D107&lt;=144,144,IF(AND('Cumulative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BOM'!$D107&lt;=240),240,0))))),IF('Cumulative BOM'!$D107&lt;=120,120,IF(AND('Cumulative BOM'!$D107&gt;120,'Cumulative BOM'!$D107&lt;=144),144,IF(AND('Cumulative BOM'!$D107&gt;144,'Cumulative BOM'!$D107&lt;=168),168,IF(AND('Cumulative BOM'!$D107&gt;168,'Cumulative BOM'!$D107&lt;=192),192,IF(AND('Cumulative BOM'!$D107&gt;192,'Cumulative BOM'!$D107&lt;=216),216, IF(AND('Cumulative BOM'!$D107&gt;216,'Cumulative BOM'!$D107&lt;=240),240,0)))))))</f>
        <v>168</v>
      </c>
      <c r="U107" s="82">
        <f>'Cumulative BOM'!$T107*'Cumulative BOM'!$S107</f>
        <v>9156</v>
      </c>
      <c r="V107" s="83">
        <f>'Cumulative BOM'!$J107*'Cumulative BOM'!$D107</f>
        <v>2711.5488</v>
      </c>
      <c r="W107" s="82">
        <f>(QUOTIENT('Cumulative BOM'!$S107, MIN('Cumulative BOM'!$D107,'Cumulative BOM'!$J107)))*(QUOTIENT('Cumulative BOM'!$T107,MAX('Cumulative BOM'!$D107,'Cumulative BOM'!$J107)))</f>
        <v>3</v>
      </c>
      <c r="X107" s="83">
        <f>ROUNDUP('Cumulative BOM'!$B107/'Cumulative BOM'!$W107*2,0)/2</f>
        <v>0.5</v>
      </c>
      <c r="Y107" s="83">
        <f>(VLOOKUP('Cumulative BOM'!$C107,'Sheet Metal Std'!$M$2:$N$16,2))*'Cumulative BOM'!$S107*'Cumulative BOM'!$T107*'Cumulative BOM'!$X107*0.28</f>
        <v>138.95145600000001</v>
      </c>
    </row>
    <row r="108" spans="1:25" s="66" customFormat="1" ht="18" x14ac:dyDescent="0.3">
      <c r="A108" s="74">
        <v>1623226</v>
      </c>
      <c r="B108" s="75">
        <v>1</v>
      </c>
      <c r="C108" s="75" t="s">
        <v>2</v>
      </c>
      <c r="D108" s="76">
        <v>150.64160000000001</v>
      </c>
      <c r="E108" s="76">
        <v>3</v>
      </c>
      <c r="F108" s="76">
        <v>1.75</v>
      </c>
      <c r="G108" s="76"/>
      <c r="H108" s="76">
        <v>16</v>
      </c>
      <c r="I108" s="76"/>
      <c r="J108" s="76">
        <v>26.5</v>
      </c>
      <c r="K108" s="75" t="s">
        <v>62</v>
      </c>
      <c r="L108" s="75" t="s">
        <v>109</v>
      </c>
      <c r="M108" s="75" t="s">
        <v>104</v>
      </c>
      <c r="N108" s="75" t="s">
        <v>185</v>
      </c>
      <c r="O108" s="75"/>
      <c r="P108" s="62" t="s">
        <v>8</v>
      </c>
      <c r="Q108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8" s="62" t="s">
        <v>153</v>
      </c>
      <c r="S108" s="62">
        <f>IF(AND('Cumulative BOM'!$P108="G90 Grade SS50", 'Cumulative BOM'!$C108="18GA"), 50,IF(AND('Cumulative BOM'!$P108="G90 Grade SS50", 'Cumulative BOM'!$C108&lt;&gt;"18GA"), 54.5,
IF(AND('Cumulative BOM'!$P108="316 Stainless Steel 2B", 'Cumulative BOM'!$C108="18GA"), 60,IF(AND('Cumulative BOM'!$P108="316 Stainless Steel 2B", 'Cumulative BOM'!$C108&lt;&gt;"18GA"), 30,
IF('Cumulative BOM'!$P108="316L Stainless Steel #3",60,
IF(AND('Cumulative BOM'!$P108="304-2B Stainless Steel",'Cumulative BOM'!$C108="14GA",'Cumulative BOM'!$J108&lt;=29.75),29.75,IF(AND('Cumulative BOM'!$P108="304-2B Stainless Steel",'Cumulative BOM'!$C108="14GA",'Cumulative BOM'!$J108&gt;29.75),60,
IF('Cumulative BOM'!$J108&lt;=30,30,IF(AND('Cumulative BOM'!$J108&gt;30,'Cumulative BOM'!$J108&lt;=60),60)))))))))</f>
        <v>54.5</v>
      </c>
      <c r="T108" s="62">
        <f>IF('Cumulative BOM'!$P108="G90 Grade SS50",IF('Cumulative BOM'!$D108&lt;=144,144,IF(AND('Cumulative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BOM'!$D108&lt;=240),240,0))))),IF('Cumulative BOM'!$D108&lt;=120,120,IF(AND('Cumulative BOM'!$D108&gt;120,'Cumulative BOM'!$D108&lt;=144),144,IF(AND('Cumulative BOM'!$D108&gt;144,'Cumulative BOM'!$D108&lt;=168),168,IF(AND('Cumulative BOM'!$D108&gt;168,'Cumulative BOM'!$D108&lt;=192),192,IF(AND('Cumulative BOM'!$D108&gt;192,'Cumulative BOM'!$D108&lt;=216),216, IF(AND('Cumulative BOM'!$D108&gt;216,'Cumulative BOM'!$D108&lt;=240),240,0)))))))</f>
        <v>168</v>
      </c>
      <c r="U108" s="62">
        <f>'Cumulative BOM'!$T108*'Cumulative BOM'!$S108</f>
        <v>9156</v>
      </c>
      <c r="V108" s="65">
        <f>'Cumulative BOM'!$J108*'Cumulative BOM'!$D108</f>
        <v>3992.0024000000003</v>
      </c>
      <c r="W108" s="62">
        <f>(QUOTIENT('Cumulative BOM'!$S108, MIN('Cumulative BOM'!$D108,'Cumulative BOM'!$J108)))*(QUOTIENT('Cumulative BOM'!$T108,MAX('Cumulative BOM'!$D108,'Cumulative BOM'!$J108)))</f>
        <v>2</v>
      </c>
      <c r="X108" s="65">
        <f>ROUNDUP('Cumulative BOM'!$B108/'Cumulative BOM'!$W108*2,0)/2</f>
        <v>0.5</v>
      </c>
      <c r="Y108" s="65">
        <f>(VLOOKUP('Cumulative BOM'!$C108,'Sheet Metal Std'!$M$2:$N$16,2))*'Cumulative BOM'!$S108*'Cumulative BOM'!$T108*'Cumulative BOM'!$X108*0.28</f>
        <v>100.62444000000001</v>
      </c>
    </row>
    <row r="109" spans="1:25" s="66" customFormat="1" ht="18" x14ac:dyDescent="0.3">
      <c r="A109" s="74">
        <v>1625861</v>
      </c>
      <c r="B109" s="75">
        <v>1</v>
      </c>
      <c r="C109" s="75" t="s">
        <v>2</v>
      </c>
      <c r="D109" s="76">
        <v>150.64160000000001</v>
      </c>
      <c r="E109" s="76">
        <v>3</v>
      </c>
      <c r="F109" s="76">
        <v>1.75</v>
      </c>
      <c r="G109" s="76"/>
      <c r="H109" s="76">
        <v>10</v>
      </c>
      <c r="I109" s="76"/>
      <c r="J109" s="76">
        <v>20.5</v>
      </c>
      <c r="K109" s="75" t="s">
        <v>62</v>
      </c>
      <c r="L109" s="75" t="s">
        <v>109</v>
      </c>
      <c r="M109" s="75" t="s">
        <v>104</v>
      </c>
      <c r="N109" s="75" t="s">
        <v>185</v>
      </c>
      <c r="O109" s="75"/>
      <c r="P109" s="62" t="s">
        <v>8</v>
      </c>
      <c r="Q109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09" s="62" t="s">
        <v>153</v>
      </c>
      <c r="S109" s="62">
        <f>IF(AND('Cumulative BOM'!$P109="G90 Grade SS50", 'Cumulative BOM'!$C109="18GA"), 50,IF(AND('Cumulative BOM'!$P109="G90 Grade SS50", 'Cumulative BOM'!$C109&lt;&gt;"18GA"), 54.5,
IF(AND('Cumulative BOM'!$P109="316 Stainless Steel 2B", 'Cumulative BOM'!$C109="18GA"), 60,IF(AND('Cumulative BOM'!$P109="316 Stainless Steel 2B", 'Cumulative BOM'!$C109&lt;&gt;"18GA"), 30,
IF('Cumulative BOM'!$P109="316L Stainless Steel #3",60,
IF(AND('Cumulative BOM'!$P109="304-2B Stainless Steel",'Cumulative BOM'!$C109="14GA",'Cumulative BOM'!$J109&lt;=29.75),29.75,IF(AND('Cumulative BOM'!$P109="304-2B Stainless Steel",'Cumulative BOM'!$C109="14GA",'Cumulative BOM'!$J109&gt;29.75),60,
IF('Cumulative BOM'!$J109&lt;=30,30,IF(AND('Cumulative BOM'!$J109&gt;30,'Cumulative BOM'!$J109&lt;=60),60)))))))))</f>
        <v>54.5</v>
      </c>
      <c r="T109" s="62">
        <f>IF('Cumulative BOM'!$P109="G90 Grade SS50",IF('Cumulative BOM'!$D109&lt;=144,144,IF(AND('Cumulative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BOM'!$D109&lt;=240),240,0))))),IF('Cumulative BOM'!$D109&lt;=120,120,IF(AND('Cumulative BOM'!$D109&gt;120,'Cumulative BOM'!$D109&lt;=144),144,IF(AND('Cumulative BOM'!$D109&gt;144,'Cumulative BOM'!$D109&lt;=168),168,IF(AND('Cumulative BOM'!$D109&gt;168,'Cumulative BOM'!$D109&lt;=192),192,IF(AND('Cumulative BOM'!$D109&gt;192,'Cumulative BOM'!$D109&lt;=216),216, IF(AND('Cumulative BOM'!$D109&gt;216,'Cumulative BOM'!$D109&lt;=240),240,0)))))))</f>
        <v>168</v>
      </c>
      <c r="U109" s="62">
        <f>'Cumulative BOM'!$T109*'Cumulative BOM'!$S109</f>
        <v>9156</v>
      </c>
      <c r="V109" s="65">
        <f>'Cumulative BOM'!$J109*'Cumulative BOM'!$D109</f>
        <v>3088.1528000000003</v>
      </c>
      <c r="W109" s="62">
        <f>(QUOTIENT('Cumulative BOM'!$S109, MIN('Cumulative BOM'!$D109,'Cumulative BOM'!$J109)))*(QUOTIENT('Cumulative BOM'!$T109,MAX('Cumulative BOM'!$D109,'Cumulative BOM'!$J109)))</f>
        <v>2</v>
      </c>
      <c r="X109" s="65">
        <f>ROUNDUP('Cumulative BOM'!$B109/'Cumulative BOM'!$W109*2,0)/2</f>
        <v>0.5</v>
      </c>
      <c r="Y109" s="65">
        <f>(VLOOKUP('Cumulative BOM'!$C109,'Sheet Metal Std'!$M$2:$N$16,2))*'Cumulative BOM'!$S109*'Cumulative BOM'!$T109*'Cumulative BOM'!$X109*0.28</f>
        <v>100.62444000000001</v>
      </c>
    </row>
    <row r="110" spans="1:25" s="66" customFormat="1" ht="18" x14ac:dyDescent="0.3">
      <c r="A110" s="78">
        <v>1626199</v>
      </c>
      <c r="B110" s="79">
        <v>1</v>
      </c>
      <c r="C110" s="79" t="s">
        <v>1</v>
      </c>
      <c r="D110" s="80">
        <v>137.28319999999999</v>
      </c>
      <c r="E110" s="80"/>
      <c r="F110" s="80"/>
      <c r="G110" s="80"/>
      <c r="H110" s="80">
        <v>6.9649999999999999</v>
      </c>
      <c r="I110" s="80">
        <v>6.9649999999999999</v>
      </c>
      <c r="J110" s="80">
        <v>13.76125</v>
      </c>
      <c r="K110" s="79" t="s">
        <v>68</v>
      </c>
      <c r="L110" s="79" t="s">
        <v>187</v>
      </c>
      <c r="M110" s="79" t="s">
        <v>67</v>
      </c>
      <c r="N110" s="79" t="s">
        <v>185</v>
      </c>
      <c r="O110" s="79" t="s">
        <v>152</v>
      </c>
      <c r="P110" s="82" t="s">
        <v>8</v>
      </c>
      <c r="Q110" s="79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10" s="82" t="s">
        <v>153</v>
      </c>
      <c r="S110" s="82">
        <f>IF(AND('Cumulative BOM'!$P110="G90 Grade SS50", 'Cumulative BOM'!$C110="18GA"), 50,IF(AND('Cumulative BOM'!$P110="G90 Grade SS50", 'Cumulative BOM'!$C110&lt;&gt;"18GA"), 54.5,
IF(AND('Cumulative BOM'!$P110="316 Stainless Steel 2B", 'Cumulative BOM'!$C110="18GA"), 60,IF(AND('Cumulative BOM'!$P110="316 Stainless Steel 2B", 'Cumulative BOM'!$C110&lt;&gt;"18GA"), 30,
IF('Cumulative BOM'!$P110="316L Stainless Steel #3",60,
IF(AND('Cumulative BOM'!$P110="304-2B Stainless Steel",'Cumulative BOM'!$C110="14GA",'Cumulative BOM'!$J110&lt;=29.75),29.75,IF(AND('Cumulative BOM'!$P110="304-2B Stainless Steel",'Cumulative BOM'!$C110="14GA",'Cumulative BOM'!$J110&gt;29.75),60,
IF('Cumulative BOM'!$J110&lt;=30,30,IF(AND('Cumulative BOM'!$J110&gt;30,'Cumulative BOM'!$J110&lt;=60),60)))))))))</f>
        <v>54.5</v>
      </c>
      <c r="T110" s="82">
        <f>IF('Cumulative BOM'!$P110="G90 Grade SS50",IF('Cumulative BOM'!$D110&lt;=144,144,IF(AND('Cumulative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BOM'!$D110&lt;=240),240,0))))),IF('Cumulative BOM'!$D110&lt;=120,120,IF(AND('Cumulative BOM'!$D110&gt;120,'Cumulative BOM'!$D110&lt;=144),144,IF(AND('Cumulative BOM'!$D110&gt;144,'Cumulative BOM'!$D110&lt;=168),168,IF(AND('Cumulative BOM'!$D110&gt;168,'Cumulative BOM'!$D110&lt;=192),192,IF(AND('Cumulative BOM'!$D110&gt;192,'Cumulative BOM'!$D110&lt;=216),216, IF(AND('Cumulative BOM'!$D110&gt;216,'Cumulative BOM'!$D110&lt;=240),240,0)))))))</f>
        <v>144</v>
      </c>
      <c r="U110" s="82">
        <f>'Cumulative BOM'!$T110*'Cumulative BOM'!$S110</f>
        <v>7848</v>
      </c>
      <c r="V110" s="83">
        <f>'Cumulative BOM'!$J110*'Cumulative BOM'!$D110</f>
        <v>1889.1884359999999</v>
      </c>
      <c r="W110" s="82">
        <f>(QUOTIENT('Cumulative BOM'!$S110, MIN('Cumulative BOM'!$D110,'Cumulative BOM'!$J110)))*(QUOTIENT('Cumulative BOM'!$T110,MAX('Cumulative BOM'!$D110,'Cumulative BOM'!$J110)))</f>
        <v>3</v>
      </c>
      <c r="X110" s="83">
        <f>ROUNDUP('Cumulative BOM'!$B110/'Cumulative BOM'!$W110*2,0)/2</f>
        <v>0.5</v>
      </c>
      <c r="Y110" s="83">
        <f>(VLOOKUP('Cumulative BOM'!$C110,'Sheet Metal Std'!$M$2:$N$16,2))*'Cumulative BOM'!$S110*'Cumulative BOM'!$T110*'Cumulative BOM'!$X110*0.28</f>
        <v>119.10124800000001</v>
      </c>
    </row>
    <row r="111" spans="1:25" s="66" customFormat="1" ht="18" x14ac:dyDescent="0.3">
      <c r="A111" s="84">
        <v>1626214</v>
      </c>
      <c r="B111" s="85">
        <v>1</v>
      </c>
      <c r="C111" s="85" t="s">
        <v>4</v>
      </c>
      <c r="D111" s="86">
        <v>137.28319999999999</v>
      </c>
      <c r="E111" s="86"/>
      <c r="F111" s="86"/>
      <c r="G111" s="86"/>
      <c r="H111" s="86"/>
      <c r="I111" s="86"/>
      <c r="J111" s="86">
        <v>42.186900000000001</v>
      </c>
      <c r="K111" s="85" t="s">
        <v>94</v>
      </c>
      <c r="L111" s="85" t="s">
        <v>110</v>
      </c>
      <c r="M111" s="85" t="s">
        <v>177</v>
      </c>
      <c r="N111" s="85" t="s">
        <v>185</v>
      </c>
      <c r="O111" s="85"/>
      <c r="P111" s="87" t="s">
        <v>8</v>
      </c>
      <c r="Q111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1" s="87" t="s">
        <v>153</v>
      </c>
      <c r="S111" s="87">
        <f>IF(AND('Cumulative BOM'!$P111="G90 Grade SS50", 'Cumulative BOM'!$C111="18GA"), 50,IF(AND('Cumulative BOM'!$P111="G90 Grade SS50", 'Cumulative BOM'!$C111&lt;&gt;"18GA"), 54.5,
IF(AND('Cumulative BOM'!$P111="316 Stainless Steel 2B", 'Cumulative BOM'!$C111="18GA"), 60,IF(AND('Cumulative BOM'!$P111="316 Stainless Steel 2B", 'Cumulative BOM'!$C111&lt;&gt;"18GA"), 30,
IF('Cumulative BOM'!$P111="316L Stainless Steel #3",60,
IF(AND('Cumulative BOM'!$P111="304-2B Stainless Steel",'Cumulative BOM'!$C111="14GA",'Cumulative BOM'!$J111&lt;=29.75),29.75,IF(AND('Cumulative BOM'!$P111="304-2B Stainless Steel",'Cumulative BOM'!$C111="14GA",'Cumulative BOM'!$J111&gt;29.75),60,
IF('Cumulative BOM'!$J111&lt;=30,30,IF(AND('Cumulative BOM'!$J111&gt;30,'Cumulative BOM'!$J111&lt;=60),60)))))))))</f>
        <v>50</v>
      </c>
      <c r="T111" s="87">
        <f>IF('Cumulative BOM'!$P111="G90 Grade SS50",IF('Cumulative BOM'!$D111&lt;=144,144,IF(AND('Cumulative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BOM'!$D111&lt;=240),240,0))))),IF('Cumulative BOM'!$D111&lt;=120,120,IF(AND('Cumulative BOM'!$D111&gt;120,'Cumulative BOM'!$D111&lt;=144),144,IF(AND('Cumulative BOM'!$D111&gt;144,'Cumulative BOM'!$D111&lt;=168),168,IF(AND('Cumulative BOM'!$D111&gt;168,'Cumulative BOM'!$D111&lt;=192),192,IF(AND('Cumulative BOM'!$D111&gt;192,'Cumulative BOM'!$D111&lt;=216),216, IF(AND('Cumulative BOM'!$D111&gt;216,'Cumulative BOM'!$D111&lt;=240),240,0)))))))</f>
        <v>144</v>
      </c>
      <c r="U111" s="87">
        <f>'Cumulative BOM'!$T111*'Cumulative BOM'!$S111</f>
        <v>7200</v>
      </c>
      <c r="V111" s="88">
        <f>'Cumulative BOM'!$J111*'Cumulative BOM'!$D111</f>
        <v>5791.5526300800002</v>
      </c>
      <c r="W111" s="87">
        <f>(QUOTIENT('Cumulative BOM'!$S111, MIN('Cumulative BOM'!$D111,'Cumulative BOM'!$J111)))*(QUOTIENT('Cumulative BOM'!$T111,MAX('Cumulative BOM'!$D111,'Cumulative BOM'!$J111)))</f>
        <v>1</v>
      </c>
      <c r="X111" s="88">
        <f>ROUNDUP('Cumulative BOM'!$B111/'Cumulative BOM'!$W111*2,0)/2</f>
        <v>1</v>
      </c>
      <c r="Y111" s="88">
        <f>(VLOOKUP('Cumulative BOM'!$C111,'Sheet Metal Std'!$M$2:$N$16,2))*'Cumulative BOM'!$S111*'Cumulative BOM'!$T111*'Cumulative BOM'!$X111*0.28</f>
        <v>104.02560000000001</v>
      </c>
    </row>
    <row r="112" spans="1:25" s="66" customFormat="1" ht="18" x14ac:dyDescent="0.3">
      <c r="A112" s="84">
        <v>1626217</v>
      </c>
      <c r="B112" s="85">
        <v>1</v>
      </c>
      <c r="C112" s="85" t="s">
        <v>4</v>
      </c>
      <c r="D112" s="86">
        <v>137.28319999999999</v>
      </c>
      <c r="E112" s="86"/>
      <c r="F112" s="86"/>
      <c r="G112" s="86"/>
      <c r="H112" s="86"/>
      <c r="I112" s="86"/>
      <c r="J112" s="86">
        <v>50</v>
      </c>
      <c r="K112" s="85" t="s">
        <v>94</v>
      </c>
      <c r="L112" s="85" t="s">
        <v>110</v>
      </c>
      <c r="M112" s="85" t="s">
        <v>96</v>
      </c>
      <c r="N112" s="85" t="s">
        <v>185</v>
      </c>
      <c r="O112" s="85"/>
      <c r="P112" s="87" t="s">
        <v>8</v>
      </c>
      <c r="Q112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2" s="87" t="s">
        <v>153</v>
      </c>
      <c r="S112" s="87">
        <f>IF(AND('Cumulative BOM'!$P112="G90 Grade SS50", 'Cumulative BOM'!$C112="18GA"), 50,IF(AND('Cumulative BOM'!$P112="G90 Grade SS50", 'Cumulative BOM'!$C112&lt;&gt;"18GA"), 54.5,
IF(AND('Cumulative BOM'!$P112="316 Stainless Steel 2B", 'Cumulative BOM'!$C112="18GA"), 60,IF(AND('Cumulative BOM'!$P112="316 Stainless Steel 2B", 'Cumulative BOM'!$C112&lt;&gt;"18GA"), 30,
IF('Cumulative BOM'!$P112="316L Stainless Steel #3",60,
IF(AND('Cumulative BOM'!$P112="304-2B Stainless Steel",'Cumulative BOM'!$C112="14GA",'Cumulative BOM'!$J112&lt;=29.75),29.75,IF(AND('Cumulative BOM'!$P112="304-2B Stainless Steel",'Cumulative BOM'!$C112="14GA",'Cumulative BOM'!$J112&gt;29.75),60,
IF('Cumulative BOM'!$J112&lt;=30,30,IF(AND('Cumulative BOM'!$J112&gt;30,'Cumulative BOM'!$J112&lt;=60),60)))))))))</f>
        <v>50</v>
      </c>
      <c r="T112" s="87">
        <f>IF('Cumulative BOM'!$P112="G90 Grade SS50",IF('Cumulative BOM'!$D112&lt;=144,144,IF(AND('Cumulative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BOM'!$D112&lt;=240),240,0))))),IF('Cumulative BOM'!$D112&lt;=120,120,IF(AND('Cumulative BOM'!$D112&gt;120,'Cumulative BOM'!$D112&lt;=144),144,IF(AND('Cumulative BOM'!$D112&gt;144,'Cumulative BOM'!$D112&lt;=168),168,IF(AND('Cumulative BOM'!$D112&gt;168,'Cumulative BOM'!$D112&lt;=192),192,IF(AND('Cumulative BOM'!$D112&gt;192,'Cumulative BOM'!$D112&lt;=216),216, IF(AND('Cumulative BOM'!$D112&gt;216,'Cumulative BOM'!$D112&lt;=240),240,0)))))))</f>
        <v>144</v>
      </c>
      <c r="U112" s="87">
        <f>'Cumulative BOM'!$T112*'Cumulative BOM'!$S112</f>
        <v>7200</v>
      </c>
      <c r="V112" s="88">
        <f>'Cumulative BOM'!$J112*'Cumulative BOM'!$D112</f>
        <v>6864.16</v>
      </c>
      <c r="W112" s="87">
        <f>(QUOTIENT('Cumulative BOM'!$S112, MIN('Cumulative BOM'!$D112,'Cumulative BOM'!$J112)))*(QUOTIENT('Cumulative BOM'!$T112,MAX('Cumulative BOM'!$D112,'Cumulative BOM'!$J112)))</f>
        <v>1</v>
      </c>
      <c r="X112" s="88">
        <f>ROUNDUP('Cumulative BOM'!$B112/'Cumulative BOM'!$W112*2,0)/2</f>
        <v>1</v>
      </c>
      <c r="Y112" s="88">
        <f>(VLOOKUP('Cumulative BOM'!$C112,'Sheet Metal Std'!$M$2:$N$16,2))*'Cumulative BOM'!$S112*'Cumulative BOM'!$T112*'Cumulative BOM'!$X112*0.28</f>
        <v>104.02560000000001</v>
      </c>
    </row>
    <row r="113" spans="1:25" s="66" customFormat="1" ht="18" x14ac:dyDescent="0.3">
      <c r="A113" s="84">
        <v>1626220</v>
      </c>
      <c r="B113" s="85">
        <v>1</v>
      </c>
      <c r="C113" s="85" t="s">
        <v>4</v>
      </c>
      <c r="D113" s="86">
        <v>137.28319999999999</v>
      </c>
      <c r="E113" s="86"/>
      <c r="F113" s="86"/>
      <c r="G113" s="86"/>
      <c r="H113" s="86"/>
      <c r="I113" s="86"/>
      <c r="J113" s="86">
        <v>27.433260000000001</v>
      </c>
      <c r="K113" s="85" t="s">
        <v>94</v>
      </c>
      <c r="L113" s="85" t="s">
        <v>110</v>
      </c>
      <c r="M113" s="85" t="s">
        <v>177</v>
      </c>
      <c r="N113" s="85" t="s">
        <v>185</v>
      </c>
      <c r="O113" s="85"/>
      <c r="P113" s="87" t="s">
        <v>8</v>
      </c>
      <c r="Q113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3" s="87" t="s">
        <v>153</v>
      </c>
      <c r="S113" s="87">
        <f>IF(AND('Cumulative BOM'!$P113="G90 Grade SS50", 'Cumulative BOM'!$C113="18GA"), 50,IF(AND('Cumulative BOM'!$P113="G90 Grade SS50", 'Cumulative BOM'!$C113&lt;&gt;"18GA"), 54.5,
IF(AND('Cumulative BOM'!$P113="316 Stainless Steel 2B", 'Cumulative BOM'!$C113="18GA"), 60,IF(AND('Cumulative BOM'!$P113="316 Stainless Steel 2B", 'Cumulative BOM'!$C113&lt;&gt;"18GA"), 30,
IF('Cumulative BOM'!$P113="316L Stainless Steel #3",60,
IF(AND('Cumulative BOM'!$P113="304-2B Stainless Steel",'Cumulative BOM'!$C113="14GA",'Cumulative BOM'!$J113&lt;=29.75),29.75,IF(AND('Cumulative BOM'!$P113="304-2B Stainless Steel",'Cumulative BOM'!$C113="14GA",'Cumulative BOM'!$J113&gt;29.75),60,
IF('Cumulative BOM'!$J113&lt;=30,30,IF(AND('Cumulative BOM'!$J113&gt;30,'Cumulative BOM'!$J113&lt;=60),60)))))))))</f>
        <v>50</v>
      </c>
      <c r="T113" s="87">
        <f>IF('Cumulative BOM'!$P113="G90 Grade SS50",IF('Cumulative BOM'!$D113&lt;=144,144,IF(AND('Cumulative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BOM'!$D113&lt;=240),240,0))))),IF('Cumulative BOM'!$D113&lt;=120,120,IF(AND('Cumulative BOM'!$D113&gt;120,'Cumulative BOM'!$D113&lt;=144),144,IF(AND('Cumulative BOM'!$D113&gt;144,'Cumulative BOM'!$D113&lt;=168),168,IF(AND('Cumulative BOM'!$D113&gt;168,'Cumulative BOM'!$D113&lt;=192),192,IF(AND('Cumulative BOM'!$D113&gt;192,'Cumulative BOM'!$D113&lt;=216),216, IF(AND('Cumulative BOM'!$D113&gt;216,'Cumulative BOM'!$D113&lt;=240),240,0)))))))</f>
        <v>144</v>
      </c>
      <c r="U113" s="87">
        <f>'Cumulative BOM'!$T113*'Cumulative BOM'!$S113</f>
        <v>7200</v>
      </c>
      <c r="V113" s="88">
        <f>'Cumulative BOM'!$J113*'Cumulative BOM'!$D113</f>
        <v>3766.1257192319999</v>
      </c>
      <c r="W113" s="87">
        <f>(QUOTIENT('Cumulative BOM'!$S113, MIN('Cumulative BOM'!$D113,'Cumulative BOM'!$J113)))*(QUOTIENT('Cumulative BOM'!$T113,MAX('Cumulative BOM'!$D113,'Cumulative BOM'!$J113)))</f>
        <v>1</v>
      </c>
      <c r="X113" s="88">
        <f>ROUNDUP('Cumulative BOM'!$B113/'Cumulative BOM'!$W113*2,0)/2</f>
        <v>1</v>
      </c>
      <c r="Y113" s="88">
        <f>(VLOOKUP('Cumulative BOM'!$C113,'Sheet Metal Std'!$M$2:$N$16,2))*'Cumulative BOM'!$S113*'Cumulative BOM'!$T113*'Cumulative BOM'!$X113*0.28</f>
        <v>104.02560000000001</v>
      </c>
    </row>
    <row r="114" spans="1:25" s="66" customFormat="1" ht="18" x14ac:dyDescent="0.3">
      <c r="A114" s="84">
        <v>1626217</v>
      </c>
      <c r="B114" s="85">
        <v>2</v>
      </c>
      <c r="C114" s="85" t="s">
        <v>4</v>
      </c>
      <c r="D114" s="86">
        <v>137.28319999999999</v>
      </c>
      <c r="E114" s="86"/>
      <c r="F114" s="86"/>
      <c r="G114" s="86"/>
      <c r="H114" s="86"/>
      <c r="I114" s="86"/>
      <c r="J114" s="86">
        <v>50</v>
      </c>
      <c r="K114" s="85" t="s">
        <v>94</v>
      </c>
      <c r="L114" s="85" t="s">
        <v>110</v>
      </c>
      <c r="M114" s="85" t="s">
        <v>96</v>
      </c>
      <c r="N114" s="85" t="s">
        <v>185</v>
      </c>
      <c r="O114" s="85"/>
      <c r="P114" s="87" t="s">
        <v>8</v>
      </c>
      <c r="Q114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4" s="87" t="s">
        <v>153</v>
      </c>
      <c r="S114" s="87">
        <f>IF(AND('Cumulative BOM'!$P114="G90 Grade SS50", 'Cumulative BOM'!$C114="18GA"), 50,IF(AND('Cumulative BOM'!$P114="G90 Grade SS50", 'Cumulative BOM'!$C114&lt;&gt;"18GA"), 54.5,
IF(AND('Cumulative BOM'!$P114="316 Stainless Steel 2B", 'Cumulative BOM'!$C114="18GA"), 60,IF(AND('Cumulative BOM'!$P114="316 Stainless Steel 2B", 'Cumulative BOM'!$C114&lt;&gt;"18GA"), 30,
IF('Cumulative BOM'!$P114="316L Stainless Steel #3",60,
IF(AND('Cumulative BOM'!$P114="304-2B Stainless Steel",'Cumulative BOM'!$C114="14GA",'Cumulative BOM'!$J114&lt;=29.75),29.75,IF(AND('Cumulative BOM'!$P114="304-2B Stainless Steel",'Cumulative BOM'!$C114="14GA",'Cumulative BOM'!$J114&gt;29.75),60,
IF('Cumulative BOM'!$J114&lt;=30,30,IF(AND('Cumulative BOM'!$J114&gt;30,'Cumulative BOM'!$J114&lt;=60),60)))))))))</f>
        <v>50</v>
      </c>
      <c r="T114" s="87">
        <f>IF('Cumulative BOM'!$P114="G90 Grade SS50",IF('Cumulative BOM'!$D114&lt;=144,144,IF(AND('Cumulative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BOM'!$D114&lt;=240),240,0))))),IF('Cumulative BOM'!$D114&lt;=120,120,IF(AND('Cumulative BOM'!$D114&gt;120,'Cumulative BOM'!$D114&lt;=144),144,IF(AND('Cumulative BOM'!$D114&gt;144,'Cumulative BOM'!$D114&lt;=168),168,IF(AND('Cumulative BOM'!$D114&gt;168,'Cumulative BOM'!$D114&lt;=192),192,IF(AND('Cumulative BOM'!$D114&gt;192,'Cumulative BOM'!$D114&lt;=216),216, IF(AND('Cumulative BOM'!$D114&gt;216,'Cumulative BOM'!$D114&lt;=240),240,0)))))))</f>
        <v>144</v>
      </c>
      <c r="U114" s="87">
        <f>'Cumulative BOM'!$T114*'Cumulative BOM'!$S114</f>
        <v>7200</v>
      </c>
      <c r="V114" s="88">
        <f>'Cumulative BOM'!$J114*'Cumulative BOM'!$D114</f>
        <v>6864.16</v>
      </c>
      <c r="W114" s="87">
        <f>(QUOTIENT('Cumulative BOM'!$S114, MIN('Cumulative BOM'!$D114,'Cumulative BOM'!$J114)))*(QUOTIENT('Cumulative BOM'!$T114,MAX('Cumulative BOM'!$D114,'Cumulative BOM'!$J114)))</f>
        <v>1</v>
      </c>
      <c r="X114" s="88">
        <f>ROUNDUP('Cumulative BOM'!$B114/'Cumulative BOM'!$W114*2,0)/2</f>
        <v>2</v>
      </c>
      <c r="Y114" s="88">
        <f>(VLOOKUP('Cumulative BOM'!$C114,'Sheet Metal Std'!$M$2:$N$16,2))*'Cumulative BOM'!$S114*'Cumulative BOM'!$T114*'Cumulative BOM'!$X114*0.28</f>
        <v>208.05120000000002</v>
      </c>
    </row>
    <row r="115" spans="1:25" s="66" customFormat="1" ht="18" x14ac:dyDescent="0.3">
      <c r="A115" s="84">
        <v>1626223</v>
      </c>
      <c r="B115" s="85">
        <v>1</v>
      </c>
      <c r="C115" s="85" t="s">
        <v>4</v>
      </c>
      <c r="D115" s="86">
        <v>137.28319999999999</v>
      </c>
      <c r="E115" s="86"/>
      <c r="F115" s="86"/>
      <c r="G115" s="86"/>
      <c r="H115" s="86"/>
      <c r="I115" s="86"/>
      <c r="J115" s="86">
        <v>48.351950000000002</v>
      </c>
      <c r="K115" s="85" t="s">
        <v>94</v>
      </c>
      <c r="L115" s="85" t="s">
        <v>110</v>
      </c>
      <c r="M115" s="85" t="s">
        <v>177</v>
      </c>
      <c r="N115" s="85" t="s">
        <v>185</v>
      </c>
      <c r="O115" s="85"/>
      <c r="P115" s="87" t="s">
        <v>8</v>
      </c>
      <c r="Q115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5" s="87" t="s">
        <v>153</v>
      </c>
      <c r="S115" s="87">
        <f>IF(AND('Cumulative BOM'!$P115="G90 Grade SS50", 'Cumulative BOM'!$C115="18GA"), 50,IF(AND('Cumulative BOM'!$P115="G90 Grade SS50", 'Cumulative BOM'!$C115&lt;&gt;"18GA"), 54.5,
IF(AND('Cumulative BOM'!$P115="316 Stainless Steel 2B", 'Cumulative BOM'!$C115="18GA"), 60,IF(AND('Cumulative BOM'!$P115="316 Stainless Steel 2B", 'Cumulative BOM'!$C115&lt;&gt;"18GA"), 30,
IF('Cumulative BOM'!$P115="316L Stainless Steel #3",60,
IF(AND('Cumulative BOM'!$P115="304-2B Stainless Steel",'Cumulative BOM'!$C115="14GA",'Cumulative BOM'!$J115&lt;=29.75),29.75,IF(AND('Cumulative BOM'!$P115="304-2B Stainless Steel",'Cumulative BOM'!$C115="14GA",'Cumulative BOM'!$J115&gt;29.75),60,
IF('Cumulative BOM'!$J115&lt;=30,30,IF(AND('Cumulative BOM'!$J115&gt;30,'Cumulative BOM'!$J115&lt;=60),60)))))))))</f>
        <v>50</v>
      </c>
      <c r="T115" s="87">
        <f>IF('Cumulative BOM'!$P115="G90 Grade SS50",IF('Cumulative BOM'!$D115&lt;=144,144,IF(AND('Cumulative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BOM'!$D115&lt;=240),240,0))))),IF('Cumulative BOM'!$D115&lt;=120,120,IF(AND('Cumulative BOM'!$D115&gt;120,'Cumulative BOM'!$D115&lt;=144),144,IF(AND('Cumulative BOM'!$D115&gt;144,'Cumulative BOM'!$D115&lt;=168),168,IF(AND('Cumulative BOM'!$D115&gt;168,'Cumulative BOM'!$D115&lt;=192),192,IF(AND('Cumulative BOM'!$D115&gt;192,'Cumulative BOM'!$D115&lt;=216),216, IF(AND('Cumulative BOM'!$D115&gt;216,'Cumulative BOM'!$D115&lt;=240),240,0)))))))</f>
        <v>144</v>
      </c>
      <c r="U115" s="87">
        <f>'Cumulative BOM'!$T115*'Cumulative BOM'!$S115</f>
        <v>7200</v>
      </c>
      <c r="V115" s="88">
        <f>'Cumulative BOM'!$J115*'Cumulative BOM'!$D115</f>
        <v>6637.9104222400001</v>
      </c>
      <c r="W115" s="87">
        <f>(QUOTIENT('Cumulative BOM'!$S115, MIN('Cumulative BOM'!$D115,'Cumulative BOM'!$J115)))*(QUOTIENT('Cumulative BOM'!$T115,MAX('Cumulative BOM'!$D115,'Cumulative BOM'!$J115)))</f>
        <v>1</v>
      </c>
      <c r="X115" s="88">
        <f>ROUNDUP('Cumulative BOM'!$B115/'Cumulative BOM'!$W115*2,0)/2</f>
        <v>1</v>
      </c>
      <c r="Y115" s="88">
        <f>(VLOOKUP('Cumulative BOM'!$C115,'Sheet Metal Std'!$M$2:$N$16,2))*'Cumulative BOM'!$S115*'Cumulative BOM'!$T115*'Cumulative BOM'!$X115*0.28</f>
        <v>104.02560000000001</v>
      </c>
    </row>
    <row r="116" spans="1:25" s="66" customFormat="1" ht="18" x14ac:dyDescent="0.3">
      <c r="A116" s="84">
        <v>1626226</v>
      </c>
      <c r="B116" s="85">
        <v>1</v>
      </c>
      <c r="C116" s="85" t="s">
        <v>4</v>
      </c>
      <c r="D116" s="86">
        <v>137.28319999999999</v>
      </c>
      <c r="E116" s="86"/>
      <c r="F116" s="86"/>
      <c r="G116" s="86"/>
      <c r="H116" s="86"/>
      <c r="I116" s="86"/>
      <c r="J116" s="86">
        <v>44.002040000000001</v>
      </c>
      <c r="K116" s="85" t="s">
        <v>94</v>
      </c>
      <c r="L116" s="85" t="s">
        <v>110</v>
      </c>
      <c r="M116" s="85" t="s">
        <v>177</v>
      </c>
      <c r="N116" s="85" t="s">
        <v>185</v>
      </c>
      <c r="O116" s="85"/>
      <c r="P116" s="87" t="s">
        <v>8</v>
      </c>
      <c r="Q116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6" s="87" t="s">
        <v>153</v>
      </c>
      <c r="S116" s="87">
        <f>IF(AND('Cumulative BOM'!$P116="G90 Grade SS50", 'Cumulative BOM'!$C116="18GA"), 50,IF(AND('Cumulative BOM'!$P116="G90 Grade SS50", 'Cumulative BOM'!$C116&lt;&gt;"18GA"), 54.5,
IF(AND('Cumulative BOM'!$P116="316 Stainless Steel 2B", 'Cumulative BOM'!$C116="18GA"), 60,IF(AND('Cumulative BOM'!$P116="316 Stainless Steel 2B", 'Cumulative BOM'!$C116&lt;&gt;"18GA"), 30,
IF('Cumulative BOM'!$P116="316L Stainless Steel #3",60,
IF(AND('Cumulative BOM'!$P116="304-2B Stainless Steel",'Cumulative BOM'!$C116="14GA",'Cumulative BOM'!$J116&lt;=29.75),29.75,IF(AND('Cumulative BOM'!$P116="304-2B Stainless Steel",'Cumulative BOM'!$C116="14GA",'Cumulative BOM'!$J116&gt;29.75),60,
IF('Cumulative BOM'!$J116&lt;=30,30,IF(AND('Cumulative BOM'!$J116&gt;30,'Cumulative BOM'!$J116&lt;=60),60)))))))))</f>
        <v>50</v>
      </c>
      <c r="T116" s="87">
        <f>IF('Cumulative BOM'!$P116="G90 Grade SS50",IF('Cumulative BOM'!$D116&lt;=144,144,IF(AND('Cumulative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BOM'!$D116&lt;=240),240,0))))),IF('Cumulative BOM'!$D116&lt;=120,120,IF(AND('Cumulative BOM'!$D116&gt;120,'Cumulative BOM'!$D116&lt;=144),144,IF(AND('Cumulative BOM'!$D116&gt;144,'Cumulative BOM'!$D116&lt;=168),168,IF(AND('Cumulative BOM'!$D116&gt;168,'Cumulative BOM'!$D116&lt;=192),192,IF(AND('Cumulative BOM'!$D116&gt;192,'Cumulative BOM'!$D116&lt;=216),216, IF(AND('Cumulative BOM'!$D116&gt;216,'Cumulative BOM'!$D116&lt;=240),240,0)))))))</f>
        <v>144</v>
      </c>
      <c r="U116" s="87">
        <f>'Cumulative BOM'!$T116*'Cumulative BOM'!$S116</f>
        <v>7200</v>
      </c>
      <c r="V116" s="88">
        <f>'Cumulative BOM'!$J116*'Cumulative BOM'!$D116</f>
        <v>6040.7408577280003</v>
      </c>
      <c r="W116" s="87">
        <f>(QUOTIENT('Cumulative BOM'!$S116, MIN('Cumulative BOM'!$D116,'Cumulative BOM'!$J116)))*(QUOTIENT('Cumulative BOM'!$T116,MAX('Cumulative BOM'!$D116,'Cumulative BOM'!$J116)))</f>
        <v>1</v>
      </c>
      <c r="X116" s="88">
        <f>ROUNDUP('Cumulative BOM'!$B116/'Cumulative BOM'!$W116*2,0)/2</f>
        <v>1</v>
      </c>
      <c r="Y116" s="88">
        <f>(VLOOKUP('Cumulative BOM'!$C116,'Sheet Metal Std'!$M$2:$N$16,2))*'Cumulative BOM'!$S116*'Cumulative BOM'!$T116*'Cumulative BOM'!$X116*0.28</f>
        <v>104.02560000000001</v>
      </c>
    </row>
    <row r="117" spans="1:25" s="66" customFormat="1" ht="18" x14ac:dyDescent="0.3">
      <c r="A117" s="84">
        <v>1626217</v>
      </c>
      <c r="B117" s="85">
        <v>1</v>
      </c>
      <c r="C117" s="85" t="s">
        <v>4</v>
      </c>
      <c r="D117" s="86">
        <v>137.28319999999999</v>
      </c>
      <c r="E117" s="86"/>
      <c r="F117" s="86"/>
      <c r="G117" s="86"/>
      <c r="H117" s="86"/>
      <c r="I117" s="86"/>
      <c r="J117" s="86">
        <v>50</v>
      </c>
      <c r="K117" s="85" t="s">
        <v>94</v>
      </c>
      <c r="L117" s="85" t="s">
        <v>110</v>
      </c>
      <c r="M117" s="85" t="s">
        <v>96</v>
      </c>
      <c r="N117" s="85" t="s">
        <v>185</v>
      </c>
      <c r="O117" s="85"/>
      <c r="P117" s="87" t="s">
        <v>8</v>
      </c>
      <c r="Q117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7" s="87" t="s">
        <v>153</v>
      </c>
      <c r="S117" s="87">
        <f>IF(AND('Cumulative BOM'!$P117="G90 Grade SS50", 'Cumulative BOM'!$C117="18GA"), 50,IF(AND('Cumulative BOM'!$P117="G90 Grade SS50", 'Cumulative BOM'!$C117&lt;&gt;"18GA"), 54.5,
IF(AND('Cumulative BOM'!$P117="316 Stainless Steel 2B", 'Cumulative BOM'!$C117="18GA"), 60,IF(AND('Cumulative BOM'!$P117="316 Stainless Steel 2B", 'Cumulative BOM'!$C117&lt;&gt;"18GA"), 30,
IF('Cumulative BOM'!$P117="316L Stainless Steel #3",60,
IF(AND('Cumulative BOM'!$P117="304-2B Stainless Steel",'Cumulative BOM'!$C117="14GA",'Cumulative BOM'!$J117&lt;=29.75),29.75,IF(AND('Cumulative BOM'!$P117="304-2B Stainless Steel",'Cumulative BOM'!$C117="14GA",'Cumulative BOM'!$J117&gt;29.75),60,
IF('Cumulative BOM'!$J117&lt;=30,30,IF(AND('Cumulative BOM'!$J117&gt;30,'Cumulative BOM'!$J117&lt;=60),60)))))))))</f>
        <v>50</v>
      </c>
      <c r="T117" s="87">
        <f>IF('Cumulative BOM'!$P117="G90 Grade SS50",IF('Cumulative BOM'!$D117&lt;=144,144,IF(AND('Cumulative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BOM'!$D117&lt;=240),240,0))))),IF('Cumulative BOM'!$D117&lt;=120,120,IF(AND('Cumulative BOM'!$D117&gt;120,'Cumulative BOM'!$D117&lt;=144),144,IF(AND('Cumulative BOM'!$D117&gt;144,'Cumulative BOM'!$D117&lt;=168),168,IF(AND('Cumulative BOM'!$D117&gt;168,'Cumulative BOM'!$D117&lt;=192),192,IF(AND('Cumulative BOM'!$D117&gt;192,'Cumulative BOM'!$D117&lt;=216),216, IF(AND('Cumulative BOM'!$D117&gt;216,'Cumulative BOM'!$D117&lt;=240),240,0)))))))</f>
        <v>144</v>
      </c>
      <c r="U117" s="87">
        <f>'Cumulative BOM'!$T117*'Cumulative BOM'!$S117</f>
        <v>7200</v>
      </c>
      <c r="V117" s="88">
        <f>'Cumulative BOM'!$J117*'Cumulative BOM'!$D117</f>
        <v>6864.16</v>
      </c>
      <c r="W117" s="87">
        <f>(QUOTIENT('Cumulative BOM'!$S117, MIN('Cumulative BOM'!$D117,'Cumulative BOM'!$J117)))*(QUOTIENT('Cumulative BOM'!$T117,MAX('Cumulative BOM'!$D117,'Cumulative BOM'!$J117)))</f>
        <v>1</v>
      </c>
      <c r="X117" s="88">
        <f>ROUNDUP('Cumulative BOM'!$B117/'Cumulative BOM'!$W117*2,0)/2</f>
        <v>1</v>
      </c>
      <c r="Y117" s="88">
        <f>(VLOOKUP('Cumulative BOM'!$C117,'Sheet Metal Std'!$M$2:$N$16,2))*'Cumulative BOM'!$S117*'Cumulative BOM'!$T117*'Cumulative BOM'!$X117*0.28</f>
        <v>104.02560000000001</v>
      </c>
    </row>
    <row r="118" spans="1:25" s="66" customFormat="1" ht="18" x14ac:dyDescent="0.3">
      <c r="A118" s="84">
        <v>1626223</v>
      </c>
      <c r="B118" s="85">
        <v>1</v>
      </c>
      <c r="C118" s="85" t="s">
        <v>4</v>
      </c>
      <c r="D118" s="86">
        <v>137.28319999999999</v>
      </c>
      <c r="E118" s="86"/>
      <c r="F118" s="86"/>
      <c r="G118" s="86"/>
      <c r="H118" s="86"/>
      <c r="I118" s="86"/>
      <c r="J118" s="86">
        <v>48.351950000000002</v>
      </c>
      <c r="K118" s="85" t="s">
        <v>94</v>
      </c>
      <c r="L118" s="85" t="s">
        <v>110</v>
      </c>
      <c r="M118" s="85" t="s">
        <v>177</v>
      </c>
      <c r="N118" s="85" t="s">
        <v>185</v>
      </c>
      <c r="O118" s="85"/>
      <c r="P118" s="87" t="s">
        <v>8</v>
      </c>
      <c r="Q118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8" s="87" t="s">
        <v>153</v>
      </c>
      <c r="S118" s="87">
        <f>IF(AND('Cumulative BOM'!$P118="G90 Grade SS50", 'Cumulative BOM'!$C118="18GA"), 50,IF(AND('Cumulative BOM'!$P118="G90 Grade SS50", 'Cumulative BOM'!$C118&lt;&gt;"18GA"), 54.5,
IF(AND('Cumulative BOM'!$P118="316 Stainless Steel 2B", 'Cumulative BOM'!$C118="18GA"), 60,IF(AND('Cumulative BOM'!$P118="316 Stainless Steel 2B", 'Cumulative BOM'!$C118&lt;&gt;"18GA"), 30,
IF('Cumulative BOM'!$P118="316L Stainless Steel #3",60,
IF(AND('Cumulative BOM'!$P118="304-2B Stainless Steel",'Cumulative BOM'!$C118="14GA",'Cumulative BOM'!$J118&lt;=29.75),29.75,IF(AND('Cumulative BOM'!$P118="304-2B Stainless Steel",'Cumulative BOM'!$C118="14GA",'Cumulative BOM'!$J118&gt;29.75),60,
IF('Cumulative BOM'!$J118&lt;=30,30,IF(AND('Cumulative BOM'!$J118&gt;30,'Cumulative BOM'!$J118&lt;=60),60)))))))))</f>
        <v>50</v>
      </c>
      <c r="T118" s="87">
        <f>IF('Cumulative BOM'!$P118="G90 Grade SS50",IF('Cumulative BOM'!$D118&lt;=144,144,IF(AND('Cumulative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BOM'!$D118&lt;=240),240,0))))),IF('Cumulative BOM'!$D118&lt;=120,120,IF(AND('Cumulative BOM'!$D118&gt;120,'Cumulative BOM'!$D118&lt;=144),144,IF(AND('Cumulative BOM'!$D118&gt;144,'Cumulative BOM'!$D118&lt;=168),168,IF(AND('Cumulative BOM'!$D118&gt;168,'Cumulative BOM'!$D118&lt;=192),192,IF(AND('Cumulative BOM'!$D118&gt;192,'Cumulative BOM'!$D118&lt;=216),216, IF(AND('Cumulative BOM'!$D118&gt;216,'Cumulative BOM'!$D118&lt;=240),240,0)))))))</f>
        <v>144</v>
      </c>
      <c r="U118" s="87">
        <f>'Cumulative BOM'!$T118*'Cumulative BOM'!$S118</f>
        <v>7200</v>
      </c>
      <c r="V118" s="88">
        <f>'Cumulative BOM'!$J118*'Cumulative BOM'!$D118</f>
        <v>6637.9104222400001</v>
      </c>
      <c r="W118" s="87">
        <f>(QUOTIENT('Cumulative BOM'!$S118, MIN('Cumulative BOM'!$D118,'Cumulative BOM'!$J118)))*(QUOTIENT('Cumulative BOM'!$T118,MAX('Cumulative BOM'!$D118,'Cumulative BOM'!$J118)))</f>
        <v>1</v>
      </c>
      <c r="X118" s="88">
        <f>ROUNDUP('Cumulative BOM'!$B118/'Cumulative BOM'!$W118*2,0)/2</f>
        <v>1</v>
      </c>
      <c r="Y118" s="88">
        <f>(VLOOKUP('Cumulative BOM'!$C118,'Sheet Metal Std'!$M$2:$N$16,2))*'Cumulative BOM'!$S118*'Cumulative BOM'!$T118*'Cumulative BOM'!$X118*0.28</f>
        <v>104.02560000000001</v>
      </c>
    </row>
    <row r="119" spans="1:25" s="66" customFormat="1" ht="18" x14ac:dyDescent="0.3">
      <c r="A119" s="84">
        <v>1626229</v>
      </c>
      <c r="B119" s="85">
        <v>1</v>
      </c>
      <c r="C119" s="85" t="s">
        <v>4</v>
      </c>
      <c r="D119" s="86">
        <v>137.28319999999999</v>
      </c>
      <c r="E119" s="86"/>
      <c r="F119" s="86"/>
      <c r="G119" s="86"/>
      <c r="H119" s="86"/>
      <c r="I119" s="86"/>
      <c r="J119" s="86">
        <v>28.0032</v>
      </c>
      <c r="K119" s="85" t="s">
        <v>94</v>
      </c>
      <c r="L119" s="85" t="s">
        <v>110</v>
      </c>
      <c r="M119" s="85" t="s">
        <v>177</v>
      </c>
      <c r="N119" s="85" t="s">
        <v>185</v>
      </c>
      <c r="O119" s="85"/>
      <c r="P119" s="87" t="s">
        <v>8</v>
      </c>
      <c r="Q119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19" s="87" t="s">
        <v>153</v>
      </c>
      <c r="S119" s="87">
        <f>IF(AND('Cumulative BOM'!$P119="G90 Grade SS50", 'Cumulative BOM'!$C119="18GA"), 50,IF(AND('Cumulative BOM'!$P119="G90 Grade SS50", 'Cumulative BOM'!$C119&lt;&gt;"18GA"), 54.5,
IF(AND('Cumulative BOM'!$P119="316 Stainless Steel 2B", 'Cumulative BOM'!$C119="18GA"), 60,IF(AND('Cumulative BOM'!$P119="316 Stainless Steel 2B", 'Cumulative BOM'!$C119&lt;&gt;"18GA"), 30,
IF('Cumulative BOM'!$P119="316L Stainless Steel #3",60,
IF(AND('Cumulative BOM'!$P119="304-2B Stainless Steel",'Cumulative BOM'!$C119="14GA",'Cumulative BOM'!$J119&lt;=29.75),29.75,IF(AND('Cumulative BOM'!$P119="304-2B Stainless Steel",'Cumulative BOM'!$C119="14GA",'Cumulative BOM'!$J119&gt;29.75),60,
IF('Cumulative BOM'!$J119&lt;=30,30,IF(AND('Cumulative BOM'!$J119&gt;30,'Cumulative BOM'!$J119&lt;=60),60)))))))))</f>
        <v>50</v>
      </c>
      <c r="T119" s="87">
        <f>IF('Cumulative BOM'!$P119="G90 Grade SS50",IF('Cumulative BOM'!$D119&lt;=144,144,IF(AND('Cumulative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BOM'!$D119&lt;=240),240,0))))),IF('Cumulative BOM'!$D119&lt;=120,120,IF(AND('Cumulative BOM'!$D119&gt;120,'Cumulative BOM'!$D119&lt;=144),144,IF(AND('Cumulative BOM'!$D119&gt;144,'Cumulative BOM'!$D119&lt;=168),168,IF(AND('Cumulative BOM'!$D119&gt;168,'Cumulative BOM'!$D119&lt;=192),192,IF(AND('Cumulative BOM'!$D119&gt;192,'Cumulative BOM'!$D119&lt;=216),216, IF(AND('Cumulative BOM'!$D119&gt;216,'Cumulative BOM'!$D119&lt;=240),240,0)))))))</f>
        <v>144</v>
      </c>
      <c r="U119" s="87">
        <f>'Cumulative BOM'!$T119*'Cumulative BOM'!$S119</f>
        <v>7200</v>
      </c>
      <c r="V119" s="88">
        <f>'Cumulative BOM'!$J119*'Cumulative BOM'!$D119</f>
        <v>3844.3689062399999</v>
      </c>
      <c r="W119" s="87">
        <f>(QUOTIENT('Cumulative BOM'!$S119, MIN('Cumulative BOM'!$D119,'Cumulative BOM'!$J119)))*(QUOTIENT('Cumulative BOM'!$T119,MAX('Cumulative BOM'!$D119,'Cumulative BOM'!$J119)))</f>
        <v>1</v>
      </c>
      <c r="X119" s="88">
        <f>ROUNDUP('Cumulative BOM'!$B119/'Cumulative BOM'!$W119*2,0)/2</f>
        <v>1</v>
      </c>
      <c r="Y119" s="88">
        <f>(VLOOKUP('Cumulative BOM'!$C119,'Sheet Metal Std'!$M$2:$N$16,2))*'Cumulative BOM'!$S119*'Cumulative BOM'!$T119*'Cumulative BOM'!$X119*0.28</f>
        <v>104.02560000000001</v>
      </c>
    </row>
    <row r="120" spans="1:25" s="66" customFormat="1" ht="18" x14ac:dyDescent="0.3">
      <c r="A120" s="84">
        <v>1626262</v>
      </c>
      <c r="B120" s="85">
        <v>1</v>
      </c>
      <c r="C120" s="85" t="s">
        <v>4</v>
      </c>
      <c r="D120" s="86">
        <v>137.28319999999999</v>
      </c>
      <c r="E120" s="86"/>
      <c r="F120" s="86"/>
      <c r="G120" s="86"/>
      <c r="H120" s="86"/>
      <c r="I120" s="86"/>
      <c r="J120" s="86">
        <v>29.688110000000002</v>
      </c>
      <c r="K120" s="85" t="s">
        <v>94</v>
      </c>
      <c r="L120" s="85" t="s">
        <v>110</v>
      </c>
      <c r="M120" s="85" t="s">
        <v>177</v>
      </c>
      <c r="N120" s="85" t="s">
        <v>185</v>
      </c>
      <c r="O120" s="85" t="s">
        <v>152</v>
      </c>
      <c r="P120" s="87" t="s">
        <v>8</v>
      </c>
      <c r="Q120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20" s="87" t="s">
        <v>153</v>
      </c>
      <c r="S120" s="87">
        <f>IF(AND('Cumulative BOM'!$P120="G90 Grade SS50", 'Cumulative BOM'!$C120="18GA"), 50,IF(AND('Cumulative BOM'!$P120="G90 Grade SS50", 'Cumulative BOM'!$C120&lt;&gt;"18GA"), 54.5,
IF(AND('Cumulative BOM'!$P120="316 Stainless Steel 2B", 'Cumulative BOM'!$C120="18GA"), 60,IF(AND('Cumulative BOM'!$P120="316 Stainless Steel 2B", 'Cumulative BOM'!$C120&lt;&gt;"18GA"), 30,
IF('Cumulative BOM'!$P120="316L Stainless Steel #3",60,
IF(AND('Cumulative BOM'!$P120="304-2B Stainless Steel",'Cumulative BOM'!$C120="14GA",'Cumulative BOM'!$J120&lt;=29.75),29.75,IF(AND('Cumulative BOM'!$P120="304-2B Stainless Steel",'Cumulative BOM'!$C120="14GA",'Cumulative BOM'!$J120&gt;29.75),60,
IF('Cumulative BOM'!$J120&lt;=30,30,IF(AND('Cumulative BOM'!$J120&gt;30,'Cumulative BOM'!$J120&lt;=60),60)))))))))</f>
        <v>50</v>
      </c>
      <c r="T120" s="87">
        <f>IF('Cumulative BOM'!$P120="G90 Grade SS50",IF('Cumulative BOM'!$D120&lt;=144,144,IF(AND('Cumulative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BOM'!$D120&lt;=240),240,0))))),IF('Cumulative BOM'!$D120&lt;=120,120,IF(AND('Cumulative BOM'!$D120&gt;120,'Cumulative BOM'!$D120&lt;=144),144,IF(AND('Cumulative BOM'!$D120&gt;144,'Cumulative BOM'!$D120&lt;=168),168,IF(AND('Cumulative BOM'!$D120&gt;168,'Cumulative BOM'!$D120&lt;=192),192,IF(AND('Cumulative BOM'!$D120&gt;192,'Cumulative BOM'!$D120&lt;=216),216, IF(AND('Cumulative BOM'!$D120&gt;216,'Cumulative BOM'!$D120&lt;=240),240,0)))))))</f>
        <v>144</v>
      </c>
      <c r="U120" s="87">
        <f>'Cumulative BOM'!$T120*'Cumulative BOM'!$S120</f>
        <v>7200</v>
      </c>
      <c r="V120" s="88">
        <f>'Cumulative BOM'!$J120*'Cumulative BOM'!$D120</f>
        <v>4075.6787427519998</v>
      </c>
      <c r="W120" s="87">
        <f>(QUOTIENT('Cumulative BOM'!$S120, MIN('Cumulative BOM'!$D120,'Cumulative BOM'!$J120)))*(QUOTIENT('Cumulative BOM'!$T120,MAX('Cumulative BOM'!$D120,'Cumulative BOM'!$J120)))</f>
        <v>1</v>
      </c>
      <c r="X120" s="88">
        <f>ROUNDUP('Cumulative BOM'!$B120/'Cumulative BOM'!$W120*2,0)/2</f>
        <v>1</v>
      </c>
      <c r="Y120" s="88">
        <f>(VLOOKUP('Cumulative BOM'!$C120,'Sheet Metal Std'!$M$2:$N$16,2))*'Cumulative BOM'!$S120*'Cumulative BOM'!$T120*'Cumulative BOM'!$X120*0.28</f>
        <v>104.02560000000001</v>
      </c>
    </row>
    <row r="121" spans="1:25" s="66" customFormat="1" ht="18" x14ac:dyDescent="0.35">
      <c r="A121" s="70"/>
      <c r="B121" s="71"/>
      <c r="C121" s="71"/>
      <c r="D121" s="72"/>
      <c r="E121" s="72"/>
      <c r="F121" s="72"/>
      <c r="G121" s="72"/>
      <c r="H121" s="72"/>
      <c r="I121" s="72"/>
      <c r="J121" s="72"/>
      <c r="K121" s="71"/>
      <c r="L121" s="73" t="s">
        <v>188</v>
      </c>
      <c r="M121" s="71"/>
      <c r="N121" s="71"/>
      <c r="O121" s="71"/>
      <c r="P121" s="60"/>
      <c r="Q121" s="60"/>
      <c r="R121" s="60"/>
      <c r="S121" s="60"/>
      <c r="T121" s="60"/>
      <c r="U121" s="60"/>
      <c r="V121" s="60"/>
      <c r="W121" s="60"/>
      <c r="X121" s="60"/>
      <c r="Y121" s="60"/>
    </row>
    <row r="122" spans="1:25" s="66" customFormat="1" ht="18" x14ac:dyDescent="0.3">
      <c r="A122" s="74">
        <v>1623226</v>
      </c>
      <c r="B122" s="75">
        <v>2</v>
      </c>
      <c r="C122" s="75" t="s">
        <v>2</v>
      </c>
      <c r="D122" s="76">
        <v>150.64160000000001</v>
      </c>
      <c r="E122" s="76">
        <v>3</v>
      </c>
      <c r="F122" s="76">
        <v>1.75</v>
      </c>
      <c r="G122" s="76"/>
      <c r="H122" s="76">
        <v>16</v>
      </c>
      <c r="I122" s="76"/>
      <c r="J122" s="76">
        <v>26.5</v>
      </c>
      <c r="K122" s="75" t="s">
        <v>62</v>
      </c>
      <c r="L122" s="75" t="s">
        <v>109</v>
      </c>
      <c r="M122" s="75" t="s">
        <v>104</v>
      </c>
      <c r="N122" s="75" t="s">
        <v>189</v>
      </c>
      <c r="O122" s="75"/>
      <c r="P122" s="62" t="s">
        <v>8</v>
      </c>
      <c r="Q122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2" s="62" t="s">
        <v>153</v>
      </c>
      <c r="S122" s="62">
        <f>IF(AND('Cumulative BOM'!$P122="G90 Grade SS50", 'Cumulative BOM'!$C122="18GA"), 50,IF(AND('Cumulative BOM'!$P122="G90 Grade SS50", 'Cumulative BOM'!$C122&lt;&gt;"18GA"), 54.5,
IF(AND('Cumulative BOM'!$P122="316 Stainless Steel 2B", 'Cumulative BOM'!$C122="18GA"), 60,IF(AND('Cumulative BOM'!$P122="316 Stainless Steel 2B", 'Cumulative BOM'!$C122&lt;&gt;"18GA"), 30,
IF('Cumulative BOM'!$P122="316L Stainless Steel #3",60,
IF(AND('Cumulative BOM'!$P122="304-2B Stainless Steel",'Cumulative BOM'!$C122="14GA",'Cumulative BOM'!$J122&lt;=29.75),29.75,IF(AND('Cumulative BOM'!$P122="304-2B Stainless Steel",'Cumulative BOM'!$C122="14GA",'Cumulative BOM'!$J122&gt;29.75),60,
IF('Cumulative BOM'!$J122&lt;=30,30,IF(AND('Cumulative BOM'!$J122&gt;30,'Cumulative BOM'!$J122&lt;=60),60)))))))))</f>
        <v>54.5</v>
      </c>
      <c r="T122" s="62">
        <f>IF('Cumulative BOM'!$P122="G90 Grade SS50",IF('Cumulative BOM'!$D122&lt;=144,144,IF(AND('Cumulative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BOM'!$D122&lt;=240),240,0))))),IF('Cumulative BOM'!$D122&lt;=120,120,IF(AND('Cumulative BOM'!$D122&gt;120,'Cumulative BOM'!$D122&lt;=144),144,IF(AND('Cumulative BOM'!$D122&gt;144,'Cumulative BOM'!$D122&lt;=168),168,IF(AND('Cumulative BOM'!$D122&gt;168,'Cumulative BOM'!$D122&lt;=192),192,IF(AND('Cumulative BOM'!$D122&gt;192,'Cumulative BOM'!$D122&lt;=216),216, IF(AND('Cumulative BOM'!$D122&gt;216,'Cumulative BOM'!$D122&lt;=240),240,0)))))))</f>
        <v>168</v>
      </c>
      <c r="U122" s="62">
        <f>'Cumulative BOM'!$T122*'Cumulative BOM'!$S122</f>
        <v>9156</v>
      </c>
      <c r="V122" s="65">
        <f>'Cumulative BOM'!$J122*'Cumulative BOM'!$D122</f>
        <v>3992.0024000000003</v>
      </c>
      <c r="W122" s="62">
        <f>(QUOTIENT('Cumulative BOM'!$S122, MIN('Cumulative BOM'!$D122,'Cumulative BOM'!$J122)))*(QUOTIENT('Cumulative BOM'!$T122,MAX('Cumulative BOM'!$D122,'Cumulative BOM'!$J122)))</f>
        <v>2</v>
      </c>
      <c r="X122" s="65">
        <f>ROUNDUP('Cumulative BOM'!$B122/'Cumulative BOM'!$W122*2,0)/2</f>
        <v>1</v>
      </c>
      <c r="Y122" s="65">
        <f>(VLOOKUP('Cumulative BOM'!$C122,'Sheet Metal Std'!$M$2:$N$16,2))*'Cumulative BOM'!$S122*'Cumulative BOM'!$T122*'Cumulative BOM'!$X122*0.28</f>
        <v>201.24888000000001</v>
      </c>
    </row>
    <row r="123" spans="1:25" s="66" customFormat="1" ht="18" x14ac:dyDescent="0.3">
      <c r="A123" s="78">
        <v>1626167</v>
      </c>
      <c r="B123" s="79">
        <v>1</v>
      </c>
      <c r="C123" s="79" t="s">
        <v>1</v>
      </c>
      <c r="D123" s="80">
        <v>150.64160000000001</v>
      </c>
      <c r="E123" s="80">
        <v>3</v>
      </c>
      <c r="F123" s="80">
        <v>1.75</v>
      </c>
      <c r="G123" s="80"/>
      <c r="H123" s="80">
        <v>8</v>
      </c>
      <c r="I123" s="80"/>
      <c r="J123" s="80">
        <v>18.5</v>
      </c>
      <c r="K123" s="79" t="s">
        <v>62</v>
      </c>
      <c r="L123" s="79" t="s">
        <v>109</v>
      </c>
      <c r="M123" s="79" t="s">
        <v>104</v>
      </c>
      <c r="N123" s="79" t="s">
        <v>189</v>
      </c>
      <c r="O123" s="79"/>
      <c r="P123" s="82" t="s">
        <v>8</v>
      </c>
      <c r="Q123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3" s="82" t="s">
        <v>153</v>
      </c>
      <c r="S123" s="82">
        <f>IF(AND('Cumulative BOM'!$P123="G90 Grade SS50", 'Cumulative BOM'!$C123="18GA"), 50,IF(AND('Cumulative BOM'!$P123="G90 Grade SS50", 'Cumulative BOM'!$C123&lt;&gt;"18GA"), 54.5,
IF(AND('Cumulative BOM'!$P123="316 Stainless Steel 2B", 'Cumulative BOM'!$C123="18GA"), 60,IF(AND('Cumulative BOM'!$P123="316 Stainless Steel 2B", 'Cumulative BOM'!$C123&lt;&gt;"18GA"), 30,
IF('Cumulative BOM'!$P123="316L Stainless Steel #3",60,
IF(AND('Cumulative BOM'!$P123="304-2B Stainless Steel",'Cumulative BOM'!$C123="14GA",'Cumulative BOM'!$J123&lt;=29.75),29.75,IF(AND('Cumulative BOM'!$P123="304-2B Stainless Steel",'Cumulative BOM'!$C123="14GA",'Cumulative BOM'!$J123&gt;29.75),60,
IF('Cumulative BOM'!$J123&lt;=30,30,IF(AND('Cumulative BOM'!$J123&gt;30,'Cumulative BOM'!$J123&lt;=60),60)))))))))</f>
        <v>54.5</v>
      </c>
      <c r="T123" s="82">
        <f>IF('Cumulative BOM'!$P123="G90 Grade SS50",IF('Cumulative BOM'!$D123&lt;=144,144,IF(AND('Cumulative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BOM'!$D123&lt;=240),240,0))))),IF('Cumulative BOM'!$D123&lt;=120,120,IF(AND('Cumulative BOM'!$D123&gt;120,'Cumulative BOM'!$D123&lt;=144),144,IF(AND('Cumulative BOM'!$D123&gt;144,'Cumulative BOM'!$D123&lt;=168),168,IF(AND('Cumulative BOM'!$D123&gt;168,'Cumulative BOM'!$D123&lt;=192),192,IF(AND('Cumulative BOM'!$D123&gt;192,'Cumulative BOM'!$D123&lt;=216),216, IF(AND('Cumulative BOM'!$D123&gt;216,'Cumulative BOM'!$D123&lt;=240),240,0)))))))</f>
        <v>168</v>
      </c>
      <c r="U123" s="82">
        <f>'Cumulative BOM'!$T123*'Cumulative BOM'!$S123</f>
        <v>9156</v>
      </c>
      <c r="V123" s="83">
        <f>'Cumulative BOM'!$J123*'Cumulative BOM'!$D123</f>
        <v>2786.8696</v>
      </c>
      <c r="W123" s="82">
        <f>(QUOTIENT('Cumulative BOM'!$S123, MIN('Cumulative BOM'!$D123,'Cumulative BOM'!$J123)))*(QUOTIENT('Cumulative BOM'!$T123,MAX('Cumulative BOM'!$D123,'Cumulative BOM'!$J123)))</f>
        <v>2</v>
      </c>
      <c r="X123" s="83">
        <f>ROUNDUP('Cumulative BOM'!$B123/'Cumulative BOM'!$W123*2,0)/2</f>
        <v>0.5</v>
      </c>
      <c r="Y123" s="83">
        <f>(VLOOKUP('Cumulative BOM'!$C123,'Sheet Metal Std'!$M$2:$N$16,2))*'Cumulative BOM'!$S123*'Cumulative BOM'!$T123*'Cumulative BOM'!$X123*0.28</f>
        <v>138.95145600000001</v>
      </c>
    </row>
    <row r="124" spans="1:25" s="66" customFormat="1" ht="18" x14ac:dyDescent="0.3">
      <c r="A124" s="74">
        <v>1626013</v>
      </c>
      <c r="B124" s="75">
        <v>1</v>
      </c>
      <c r="C124" s="75" t="s">
        <v>2</v>
      </c>
      <c r="D124" s="76">
        <v>62</v>
      </c>
      <c r="E124" s="76">
        <v>3</v>
      </c>
      <c r="F124" s="76">
        <v>1.75</v>
      </c>
      <c r="G124" s="76"/>
      <c r="H124" s="76">
        <v>16</v>
      </c>
      <c r="I124" s="76"/>
      <c r="J124" s="76">
        <v>26.5</v>
      </c>
      <c r="K124" s="75" t="s">
        <v>62</v>
      </c>
      <c r="L124" s="75" t="s">
        <v>190</v>
      </c>
      <c r="M124" s="75" t="s">
        <v>104</v>
      </c>
      <c r="N124" s="75" t="s">
        <v>189</v>
      </c>
      <c r="O124" s="75"/>
      <c r="P124" s="62" t="s">
        <v>8</v>
      </c>
      <c r="Q124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4" s="62" t="s">
        <v>153</v>
      </c>
      <c r="S124" s="62">
        <f>IF(AND('Cumulative BOM'!$P124="G90 Grade SS50", 'Cumulative BOM'!$C124="18GA"), 50,IF(AND('Cumulative BOM'!$P124="G90 Grade SS50", 'Cumulative BOM'!$C124&lt;&gt;"18GA"), 54.5,
IF(AND('Cumulative BOM'!$P124="316 Stainless Steel 2B", 'Cumulative BOM'!$C124="18GA"), 60,IF(AND('Cumulative BOM'!$P124="316 Stainless Steel 2B", 'Cumulative BOM'!$C124&lt;&gt;"18GA"), 30,
IF('Cumulative BOM'!$P124="316L Stainless Steel #3",60,
IF(AND('Cumulative BOM'!$P124="304-2B Stainless Steel",'Cumulative BOM'!$C124="14GA",'Cumulative BOM'!$J124&lt;=29.75),29.75,IF(AND('Cumulative BOM'!$P124="304-2B Stainless Steel",'Cumulative BOM'!$C124="14GA",'Cumulative BOM'!$J124&gt;29.75),60,
IF('Cumulative BOM'!$J124&lt;=30,30,IF(AND('Cumulative BOM'!$J124&gt;30,'Cumulative BOM'!$J124&lt;=60),60)))))))))</f>
        <v>54.5</v>
      </c>
      <c r="T124" s="62">
        <f>IF('Cumulative BOM'!$P124="G90 Grade SS50",IF('Cumulative BOM'!$D124&lt;=144,144,IF(AND('Cumulative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BOM'!$D124&lt;=240),240,0))))),IF('Cumulative BOM'!$D124&lt;=120,120,IF(AND('Cumulative BOM'!$D124&gt;120,'Cumulative BOM'!$D124&lt;=144),144,IF(AND('Cumulative BOM'!$D124&gt;144,'Cumulative BOM'!$D124&lt;=168),168,IF(AND('Cumulative BOM'!$D124&gt;168,'Cumulative BOM'!$D124&lt;=192),192,IF(AND('Cumulative BOM'!$D124&gt;192,'Cumulative BOM'!$D124&lt;=216),216, IF(AND('Cumulative BOM'!$D124&gt;216,'Cumulative BOM'!$D124&lt;=240),240,0)))))))</f>
        <v>144</v>
      </c>
      <c r="U124" s="62">
        <f>'Cumulative BOM'!$T124*'Cumulative BOM'!$S124</f>
        <v>7848</v>
      </c>
      <c r="V124" s="65">
        <f>'Cumulative BOM'!$J124*'Cumulative BOM'!$D124</f>
        <v>1643</v>
      </c>
      <c r="W124" s="62">
        <f>(QUOTIENT('Cumulative BOM'!$S124, MIN('Cumulative BOM'!$D124,'Cumulative BOM'!$J124)))*(QUOTIENT('Cumulative BOM'!$T124,MAX('Cumulative BOM'!$D124,'Cumulative BOM'!$J124)))</f>
        <v>4</v>
      </c>
      <c r="X124" s="65">
        <f>ROUNDUP('Cumulative BOM'!$B124/'Cumulative BOM'!$W124*2,0)/2</f>
        <v>0.5</v>
      </c>
      <c r="Y124" s="65">
        <f>(VLOOKUP('Cumulative BOM'!$C124,'Sheet Metal Std'!$M$2:$N$16,2))*'Cumulative BOM'!$S124*'Cumulative BOM'!$T124*'Cumulative BOM'!$X124*0.28</f>
        <v>86.249520000000004</v>
      </c>
    </row>
    <row r="125" spans="1:25" s="66" customFormat="1" ht="18" x14ac:dyDescent="0.3">
      <c r="A125" s="74">
        <v>1626136</v>
      </c>
      <c r="B125" s="75">
        <v>1</v>
      </c>
      <c r="C125" s="75" t="s">
        <v>2</v>
      </c>
      <c r="D125" s="76">
        <v>62</v>
      </c>
      <c r="E125" s="76">
        <v>3</v>
      </c>
      <c r="F125" s="76">
        <v>1.75</v>
      </c>
      <c r="G125" s="76"/>
      <c r="H125" s="76">
        <v>8.25</v>
      </c>
      <c r="I125" s="76"/>
      <c r="J125" s="76">
        <v>18.75</v>
      </c>
      <c r="K125" s="75" t="s">
        <v>62</v>
      </c>
      <c r="L125" s="75" t="s">
        <v>190</v>
      </c>
      <c r="M125" s="75" t="s">
        <v>104</v>
      </c>
      <c r="N125" s="75" t="s">
        <v>189</v>
      </c>
      <c r="O125" s="75"/>
      <c r="P125" s="62" t="s">
        <v>8</v>
      </c>
      <c r="Q125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5" s="62" t="s">
        <v>153</v>
      </c>
      <c r="S125" s="62">
        <f>IF(AND('Cumulative BOM'!$P125="G90 Grade SS50", 'Cumulative BOM'!$C125="18GA"), 50,IF(AND('Cumulative BOM'!$P125="G90 Grade SS50", 'Cumulative BOM'!$C125&lt;&gt;"18GA"), 54.5,
IF(AND('Cumulative BOM'!$P125="316 Stainless Steel 2B", 'Cumulative BOM'!$C125="18GA"), 60,IF(AND('Cumulative BOM'!$P125="316 Stainless Steel 2B", 'Cumulative BOM'!$C125&lt;&gt;"18GA"), 30,
IF('Cumulative BOM'!$P125="316L Stainless Steel #3",60,
IF(AND('Cumulative BOM'!$P125="304-2B Stainless Steel",'Cumulative BOM'!$C125="14GA",'Cumulative BOM'!$J125&lt;=29.75),29.75,IF(AND('Cumulative BOM'!$P125="304-2B Stainless Steel",'Cumulative BOM'!$C125="14GA",'Cumulative BOM'!$J125&gt;29.75),60,
IF('Cumulative BOM'!$J125&lt;=30,30,IF(AND('Cumulative BOM'!$J125&gt;30,'Cumulative BOM'!$J125&lt;=60),60)))))))))</f>
        <v>54.5</v>
      </c>
      <c r="T125" s="62">
        <f>IF('Cumulative BOM'!$P125="G90 Grade SS50",IF('Cumulative BOM'!$D125&lt;=144,144,IF(AND('Cumulative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BOM'!$D125&lt;=240),240,0))))),IF('Cumulative BOM'!$D125&lt;=120,120,IF(AND('Cumulative BOM'!$D125&gt;120,'Cumulative BOM'!$D125&lt;=144),144,IF(AND('Cumulative BOM'!$D125&gt;144,'Cumulative BOM'!$D125&lt;=168),168,IF(AND('Cumulative BOM'!$D125&gt;168,'Cumulative BOM'!$D125&lt;=192),192,IF(AND('Cumulative BOM'!$D125&gt;192,'Cumulative BOM'!$D125&lt;=216),216, IF(AND('Cumulative BOM'!$D125&gt;216,'Cumulative BOM'!$D125&lt;=240),240,0)))))))</f>
        <v>144</v>
      </c>
      <c r="U125" s="62">
        <f>'Cumulative BOM'!$T125*'Cumulative BOM'!$S125</f>
        <v>7848</v>
      </c>
      <c r="V125" s="65">
        <f>'Cumulative BOM'!$J125*'Cumulative BOM'!$D125</f>
        <v>1162.5</v>
      </c>
      <c r="W125" s="62">
        <f>(QUOTIENT('Cumulative BOM'!$S125, MIN('Cumulative BOM'!$D125,'Cumulative BOM'!$J125)))*(QUOTIENT('Cumulative BOM'!$T125,MAX('Cumulative BOM'!$D125,'Cumulative BOM'!$J125)))</f>
        <v>4</v>
      </c>
      <c r="X125" s="65">
        <f>ROUNDUP('Cumulative BOM'!$B125/'Cumulative BOM'!$W125*2,0)/2</f>
        <v>0.5</v>
      </c>
      <c r="Y125" s="65">
        <f>(VLOOKUP('Cumulative BOM'!$C125,'Sheet Metal Std'!$M$2:$N$16,2))*'Cumulative BOM'!$S125*'Cumulative BOM'!$T125*'Cumulative BOM'!$X125*0.28</f>
        <v>86.249520000000004</v>
      </c>
    </row>
    <row r="126" spans="1:25" s="66" customFormat="1" ht="18" x14ac:dyDescent="0.3">
      <c r="A126" s="74">
        <v>1626188</v>
      </c>
      <c r="B126" s="75">
        <v>1</v>
      </c>
      <c r="C126" s="75" t="s">
        <v>2</v>
      </c>
      <c r="D126" s="76">
        <v>62</v>
      </c>
      <c r="E126" s="76">
        <v>3</v>
      </c>
      <c r="F126" s="76">
        <v>1.75</v>
      </c>
      <c r="G126" s="76"/>
      <c r="H126" s="76">
        <v>16</v>
      </c>
      <c r="I126" s="76"/>
      <c r="J126" s="76">
        <v>26.5</v>
      </c>
      <c r="K126" s="75" t="s">
        <v>62</v>
      </c>
      <c r="L126" s="75" t="s">
        <v>190</v>
      </c>
      <c r="M126" s="75" t="s">
        <v>104</v>
      </c>
      <c r="N126" s="75" t="s">
        <v>189</v>
      </c>
      <c r="O126" s="75"/>
      <c r="P126" s="62" t="s">
        <v>8</v>
      </c>
      <c r="Q126" s="75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26" s="62" t="s">
        <v>153</v>
      </c>
      <c r="S126" s="62">
        <f>IF(AND('Cumulative BOM'!$P126="G90 Grade SS50", 'Cumulative BOM'!$C126="18GA"), 50,IF(AND('Cumulative BOM'!$P126="G90 Grade SS50", 'Cumulative BOM'!$C126&lt;&gt;"18GA"), 54.5,
IF(AND('Cumulative BOM'!$P126="316 Stainless Steel 2B", 'Cumulative BOM'!$C126="18GA"), 60,IF(AND('Cumulative BOM'!$P126="316 Stainless Steel 2B", 'Cumulative BOM'!$C126&lt;&gt;"18GA"), 30,
IF('Cumulative BOM'!$P126="316L Stainless Steel #3",60,
IF(AND('Cumulative BOM'!$P126="304-2B Stainless Steel",'Cumulative BOM'!$C126="14GA",'Cumulative BOM'!$J126&lt;=29.75),29.75,IF(AND('Cumulative BOM'!$P126="304-2B Stainless Steel",'Cumulative BOM'!$C126="14GA",'Cumulative BOM'!$J126&gt;29.75),60,
IF('Cumulative BOM'!$J126&lt;=30,30,IF(AND('Cumulative BOM'!$J126&gt;30,'Cumulative BOM'!$J126&lt;=60),60)))))))))</f>
        <v>54.5</v>
      </c>
      <c r="T126" s="62">
        <f>IF('Cumulative BOM'!$P126="G90 Grade SS50",IF('Cumulative BOM'!$D126&lt;=144,144,IF(AND('Cumulative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BOM'!$D126&lt;=240),240,0))))),IF('Cumulative BOM'!$D126&lt;=120,120,IF(AND('Cumulative BOM'!$D126&gt;120,'Cumulative BOM'!$D126&lt;=144),144,IF(AND('Cumulative BOM'!$D126&gt;144,'Cumulative BOM'!$D126&lt;=168),168,IF(AND('Cumulative BOM'!$D126&gt;168,'Cumulative BOM'!$D126&lt;=192),192,IF(AND('Cumulative BOM'!$D126&gt;192,'Cumulative BOM'!$D126&lt;=216),216, IF(AND('Cumulative BOM'!$D126&gt;216,'Cumulative BOM'!$D126&lt;=240),240,0)))))))</f>
        <v>144</v>
      </c>
      <c r="U126" s="62">
        <f>'Cumulative BOM'!$T126*'Cumulative BOM'!$S126</f>
        <v>7848</v>
      </c>
      <c r="V126" s="65">
        <f>'Cumulative BOM'!$J126*'Cumulative BOM'!$D126</f>
        <v>1643</v>
      </c>
      <c r="W126" s="62">
        <f>(QUOTIENT('Cumulative BOM'!$S126, MIN('Cumulative BOM'!$D126,'Cumulative BOM'!$J126)))*(QUOTIENT('Cumulative BOM'!$T126,MAX('Cumulative BOM'!$D126,'Cumulative BOM'!$J126)))</f>
        <v>4</v>
      </c>
      <c r="X126" s="65">
        <f>ROUNDUP('Cumulative BOM'!$B126/'Cumulative BOM'!$W126*2,0)/2</f>
        <v>0.5</v>
      </c>
      <c r="Y126" s="65">
        <f>(VLOOKUP('Cumulative BOM'!$C126,'Sheet Metal Std'!$M$2:$N$16,2))*'Cumulative BOM'!$S126*'Cumulative BOM'!$T126*'Cumulative BOM'!$X126*0.28</f>
        <v>86.249520000000004</v>
      </c>
    </row>
    <row r="127" spans="1:25" s="66" customFormat="1" ht="18" x14ac:dyDescent="0.3">
      <c r="A127" s="78">
        <v>1626164</v>
      </c>
      <c r="B127" s="79">
        <v>1</v>
      </c>
      <c r="C127" s="79" t="s">
        <v>1</v>
      </c>
      <c r="D127" s="80">
        <v>150.64159000000001</v>
      </c>
      <c r="E127" s="80">
        <v>3</v>
      </c>
      <c r="F127" s="80">
        <v>1.75</v>
      </c>
      <c r="G127" s="80"/>
      <c r="H127" s="80">
        <v>8</v>
      </c>
      <c r="I127" s="80"/>
      <c r="J127" s="80">
        <v>18</v>
      </c>
      <c r="K127" s="81" t="s">
        <v>64</v>
      </c>
      <c r="L127" s="79" t="s">
        <v>109</v>
      </c>
      <c r="M127" s="79" t="s">
        <v>104</v>
      </c>
      <c r="N127" s="79" t="s">
        <v>189</v>
      </c>
      <c r="O127" s="79"/>
      <c r="P127" s="82" t="s">
        <v>8</v>
      </c>
      <c r="Q127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27" s="82" t="s">
        <v>153</v>
      </c>
      <c r="S127" s="82">
        <f>IF(AND('Cumulative BOM'!$P127="G90 Grade SS50", 'Cumulative BOM'!$C127="18GA"), 50,IF(AND('Cumulative BOM'!$P127="G90 Grade SS50", 'Cumulative BOM'!$C127&lt;&gt;"18GA"), 54.5,
IF(AND('Cumulative BOM'!$P127="316 Stainless Steel 2B", 'Cumulative BOM'!$C127="18GA"), 60,IF(AND('Cumulative BOM'!$P127="316 Stainless Steel 2B", 'Cumulative BOM'!$C127&lt;&gt;"18GA"), 30,
IF('Cumulative BOM'!$P127="316L Stainless Steel #3",60,
IF(AND('Cumulative BOM'!$P127="304-2B Stainless Steel",'Cumulative BOM'!$C127="14GA",'Cumulative BOM'!$J127&lt;=29.75),29.75,IF(AND('Cumulative BOM'!$P127="304-2B Stainless Steel",'Cumulative BOM'!$C127="14GA",'Cumulative BOM'!$J127&gt;29.75),60,
IF('Cumulative BOM'!$J127&lt;=30,30,IF(AND('Cumulative BOM'!$J127&gt;30,'Cumulative BOM'!$J127&lt;=60),60)))))))))</f>
        <v>54.5</v>
      </c>
      <c r="T127" s="82">
        <f>IF('Cumulative BOM'!$P127="G90 Grade SS50",IF('Cumulative BOM'!$D127&lt;=144,144,IF(AND('Cumulative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BOM'!$D127&lt;=240),240,0))))),IF('Cumulative BOM'!$D127&lt;=120,120,IF(AND('Cumulative BOM'!$D127&gt;120,'Cumulative BOM'!$D127&lt;=144),144,IF(AND('Cumulative BOM'!$D127&gt;144,'Cumulative BOM'!$D127&lt;=168),168,IF(AND('Cumulative BOM'!$D127&gt;168,'Cumulative BOM'!$D127&lt;=192),192,IF(AND('Cumulative BOM'!$D127&gt;192,'Cumulative BOM'!$D127&lt;=216),216, IF(AND('Cumulative BOM'!$D127&gt;216,'Cumulative BOM'!$D127&lt;=240),240,0)))))))</f>
        <v>168</v>
      </c>
      <c r="U127" s="82">
        <f>'Cumulative BOM'!$T127*'Cumulative BOM'!$S127</f>
        <v>9156</v>
      </c>
      <c r="V127" s="83">
        <f>'Cumulative BOM'!$J127*'Cumulative BOM'!$D127</f>
        <v>2711.54862</v>
      </c>
      <c r="W127" s="82">
        <f>(QUOTIENT('Cumulative BOM'!$S127, MIN('Cumulative BOM'!$D127,'Cumulative BOM'!$J127)))*(QUOTIENT('Cumulative BOM'!$T127,MAX('Cumulative BOM'!$D127,'Cumulative BOM'!$J127)))</f>
        <v>3</v>
      </c>
      <c r="X127" s="83">
        <f>ROUNDUP('Cumulative BOM'!$B127/'Cumulative BOM'!$W127*2,0)/2</f>
        <v>0.5</v>
      </c>
      <c r="Y127" s="83">
        <f>(VLOOKUP('Cumulative BOM'!$C127,'Sheet Metal Std'!$M$2:$N$16,2))*'Cumulative BOM'!$S127*'Cumulative BOM'!$T127*'Cumulative BOM'!$X127*0.28</f>
        <v>138.95145600000001</v>
      </c>
    </row>
    <row r="128" spans="1:25" s="66" customFormat="1" ht="18" x14ac:dyDescent="0.3">
      <c r="A128" s="74">
        <v>1623226</v>
      </c>
      <c r="B128" s="75">
        <v>14</v>
      </c>
      <c r="C128" s="75" t="s">
        <v>2</v>
      </c>
      <c r="D128" s="76">
        <v>150.64160000000001</v>
      </c>
      <c r="E128" s="76">
        <v>3</v>
      </c>
      <c r="F128" s="76">
        <v>1.75</v>
      </c>
      <c r="G128" s="76"/>
      <c r="H128" s="76">
        <v>16</v>
      </c>
      <c r="I128" s="76"/>
      <c r="J128" s="76">
        <v>26.5</v>
      </c>
      <c r="K128" s="75" t="s">
        <v>62</v>
      </c>
      <c r="L128" s="75" t="s">
        <v>109</v>
      </c>
      <c r="M128" s="75" t="s">
        <v>104</v>
      </c>
      <c r="N128" s="75" t="s">
        <v>189</v>
      </c>
      <c r="O128" s="75"/>
      <c r="P128" s="62" t="s">
        <v>8</v>
      </c>
      <c r="Q128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8" s="62" t="s">
        <v>153</v>
      </c>
      <c r="S128" s="62">
        <f>IF(AND('Cumulative BOM'!$P128="G90 Grade SS50", 'Cumulative BOM'!$C128="18GA"), 50,IF(AND('Cumulative BOM'!$P128="G90 Grade SS50", 'Cumulative BOM'!$C128&lt;&gt;"18GA"), 54.5,
IF(AND('Cumulative BOM'!$P128="316 Stainless Steel 2B", 'Cumulative BOM'!$C128="18GA"), 60,IF(AND('Cumulative BOM'!$P128="316 Stainless Steel 2B", 'Cumulative BOM'!$C128&lt;&gt;"18GA"), 30,
IF('Cumulative BOM'!$P128="316L Stainless Steel #3",60,
IF(AND('Cumulative BOM'!$P128="304-2B Stainless Steel",'Cumulative BOM'!$C128="14GA",'Cumulative BOM'!$J128&lt;=29.75),29.75,IF(AND('Cumulative BOM'!$P128="304-2B Stainless Steel",'Cumulative BOM'!$C128="14GA",'Cumulative BOM'!$J128&gt;29.75),60,
IF('Cumulative BOM'!$J128&lt;=30,30,IF(AND('Cumulative BOM'!$J128&gt;30,'Cumulative BOM'!$J128&lt;=60),60)))))))))</f>
        <v>54.5</v>
      </c>
      <c r="T128" s="62">
        <f>IF('Cumulative BOM'!$P128="G90 Grade SS50",IF('Cumulative BOM'!$D128&lt;=144,144,IF(AND('Cumulative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BOM'!$D128&lt;=240),240,0))))),IF('Cumulative BOM'!$D128&lt;=120,120,IF(AND('Cumulative BOM'!$D128&gt;120,'Cumulative BOM'!$D128&lt;=144),144,IF(AND('Cumulative BOM'!$D128&gt;144,'Cumulative BOM'!$D128&lt;=168),168,IF(AND('Cumulative BOM'!$D128&gt;168,'Cumulative BOM'!$D128&lt;=192),192,IF(AND('Cumulative BOM'!$D128&gt;192,'Cumulative BOM'!$D128&lt;=216),216, IF(AND('Cumulative BOM'!$D128&gt;216,'Cumulative BOM'!$D128&lt;=240),240,0)))))))</f>
        <v>168</v>
      </c>
      <c r="U128" s="62">
        <f>'Cumulative BOM'!$T128*'Cumulative BOM'!$S128</f>
        <v>9156</v>
      </c>
      <c r="V128" s="65">
        <f>'Cumulative BOM'!$J128*'Cumulative BOM'!$D128</f>
        <v>3992.0024000000003</v>
      </c>
      <c r="W128" s="62">
        <f>(QUOTIENT('Cumulative BOM'!$S128, MIN('Cumulative BOM'!$D128,'Cumulative BOM'!$J128)))*(QUOTIENT('Cumulative BOM'!$T128,MAX('Cumulative BOM'!$D128,'Cumulative BOM'!$J128)))</f>
        <v>2</v>
      </c>
      <c r="X128" s="65">
        <f>ROUNDUP('Cumulative BOM'!$B128/'Cumulative BOM'!$W128*2,0)/2</f>
        <v>7</v>
      </c>
      <c r="Y128" s="65">
        <f>(VLOOKUP('Cumulative BOM'!$C128,'Sheet Metal Std'!$M$2:$N$16,2))*'Cumulative BOM'!$S128*'Cumulative BOM'!$T128*'Cumulative BOM'!$X128*0.28</f>
        <v>1408.74216</v>
      </c>
    </row>
    <row r="129" spans="1:25" s="66" customFormat="1" ht="18" x14ac:dyDescent="0.3">
      <c r="A129" s="74">
        <v>1625855</v>
      </c>
      <c r="B129" s="75">
        <v>1</v>
      </c>
      <c r="C129" s="75" t="s">
        <v>2</v>
      </c>
      <c r="D129" s="76">
        <v>150.64160000000001</v>
      </c>
      <c r="E129" s="76">
        <v>3</v>
      </c>
      <c r="F129" s="76">
        <v>1.75</v>
      </c>
      <c r="G129" s="76"/>
      <c r="H129" s="76">
        <v>10</v>
      </c>
      <c r="I129" s="76"/>
      <c r="J129" s="76">
        <v>20.5</v>
      </c>
      <c r="K129" s="75" t="s">
        <v>62</v>
      </c>
      <c r="L129" s="75" t="s">
        <v>109</v>
      </c>
      <c r="M129" s="75" t="s">
        <v>104</v>
      </c>
      <c r="N129" s="75" t="s">
        <v>189</v>
      </c>
      <c r="O129" s="75"/>
      <c r="P129" s="62" t="s">
        <v>8</v>
      </c>
      <c r="Q129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29" s="62" t="s">
        <v>153</v>
      </c>
      <c r="S129" s="62">
        <f>IF(AND('Cumulative BOM'!$P129="G90 Grade SS50", 'Cumulative BOM'!$C129="18GA"), 50,IF(AND('Cumulative BOM'!$P129="G90 Grade SS50", 'Cumulative BOM'!$C129&lt;&gt;"18GA"), 54.5,
IF(AND('Cumulative BOM'!$P129="316 Stainless Steel 2B", 'Cumulative BOM'!$C129="18GA"), 60,IF(AND('Cumulative BOM'!$P129="316 Stainless Steel 2B", 'Cumulative BOM'!$C129&lt;&gt;"18GA"), 30,
IF('Cumulative BOM'!$P129="316L Stainless Steel #3",60,
IF(AND('Cumulative BOM'!$P129="304-2B Stainless Steel",'Cumulative BOM'!$C129="14GA",'Cumulative BOM'!$J129&lt;=29.75),29.75,IF(AND('Cumulative BOM'!$P129="304-2B Stainless Steel",'Cumulative BOM'!$C129="14GA",'Cumulative BOM'!$J129&gt;29.75),60,
IF('Cumulative BOM'!$J129&lt;=30,30,IF(AND('Cumulative BOM'!$J129&gt;30,'Cumulative BOM'!$J129&lt;=60),60)))))))))</f>
        <v>54.5</v>
      </c>
      <c r="T129" s="62">
        <f>IF('Cumulative BOM'!$P129="G90 Grade SS50",IF('Cumulative BOM'!$D129&lt;=144,144,IF(AND('Cumulative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BOM'!$D129&lt;=240),240,0))))),IF('Cumulative BOM'!$D129&lt;=120,120,IF(AND('Cumulative BOM'!$D129&gt;120,'Cumulative BOM'!$D129&lt;=144),144,IF(AND('Cumulative BOM'!$D129&gt;144,'Cumulative BOM'!$D129&lt;=168),168,IF(AND('Cumulative BOM'!$D129&gt;168,'Cumulative BOM'!$D129&lt;=192),192,IF(AND('Cumulative BOM'!$D129&gt;192,'Cumulative BOM'!$D129&lt;=216),216, IF(AND('Cumulative BOM'!$D129&gt;216,'Cumulative BOM'!$D129&lt;=240),240,0)))))))</f>
        <v>168</v>
      </c>
      <c r="U129" s="62">
        <f>'Cumulative BOM'!$T129*'Cumulative BOM'!$S129</f>
        <v>9156</v>
      </c>
      <c r="V129" s="65">
        <f>'Cumulative BOM'!$J129*'Cumulative BOM'!$D129</f>
        <v>3088.1528000000003</v>
      </c>
      <c r="W129" s="62">
        <f>(QUOTIENT('Cumulative BOM'!$S129, MIN('Cumulative BOM'!$D129,'Cumulative BOM'!$J129)))*(QUOTIENT('Cumulative BOM'!$T129,MAX('Cumulative BOM'!$D129,'Cumulative BOM'!$J129)))</f>
        <v>2</v>
      </c>
      <c r="X129" s="65">
        <f>ROUNDUP('Cumulative BOM'!$B129/'Cumulative BOM'!$W129*2,0)/2</f>
        <v>0.5</v>
      </c>
      <c r="Y129" s="65">
        <f>(VLOOKUP('Cumulative BOM'!$C129,'Sheet Metal Std'!$M$2:$N$16,2))*'Cumulative BOM'!$S129*'Cumulative BOM'!$T129*'Cumulative BOM'!$X129*0.28</f>
        <v>100.62444000000001</v>
      </c>
    </row>
    <row r="130" spans="1:25" s="66" customFormat="1" ht="18" x14ac:dyDescent="0.3">
      <c r="A130" s="78">
        <v>1626176</v>
      </c>
      <c r="B130" s="79">
        <v>1</v>
      </c>
      <c r="C130" s="79" t="s">
        <v>1</v>
      </c>
      <c r="D130" s="80">
        <v>150.68261000000001</v>
      </c>
      <c r="E130" s="80">
        <v>3.125</v>
      </c>
      <c r="F130" s="80">
        <v>1.75</v>
      </c>
      <c r="G130" s="80"/>
      <c r="H130" s="80">
        <v>9</v>
      </c>
      <c r="I130" s="80">
        <v>9</v>
      </c>
      <c r="J130" s="80">
        <v>28.5</v>
      </c>
      <c r="K130" s="81" t="s">
        <v>213</v>
      </c>
      <c r="L130" s="79" t="s">
        <v>191</v>
      </c>
      <c r="M130" s="79" t="s">
        <v>103</v>
      </c>
      <c r="N130" s="79" t="s">
        <v>189</v>
      </c>
      <c r="O130" s="79"/>
      <c r="P130" s="82" t="s">
        <v>8</v>
      </c>
      <c r="Q130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30" s="82" t="s">
        <v>153</v>
      </c>
      <c r="S130" s="82">
        <f>IF(AND('Cumulative BOM'!$P130="G90 Grade SS50", 'Cumulative BOM'!$C130="18GA"), 50,IF(AND('Cumulative BOM'!$P130="G90 Grade SS50", 'Cumulative BOM'!$C130&lt;&gt;"18GA"), 54.5,
IF(AND('Cumulative BOM'!$P130="316 Stainless Steel 2B", 'Cumulative BOM'!$C130="18GA"), 60,IF(AND('Cumulative BOM'!$P130="316 Stainless Steel 2B", 'Cumulative BOM'!$C130&lt;&gt;"18GA"), 30,
IF('Cumulative BOM'!$P130="316L Stainless Steel #3",60,
IF(AND('Cumulative BOM'!$P130="304-2B Stainless Steel",'Cumulative BOM'!$C130="14GA",'Cumulative BOM'!$J130&lt;=29.75),29.75,IF(AND('Cumulative BOM'!$P130="304-2B Stainless Steel",'Cumulative BOM'!$C130="14GA",'Cumulative BOM'!$J130&gt;29.75),60,
IF('Cumulative BOM'!$J130&lt;=30,30,IF(AND('Cumulative BOM'!$J130&gt;30,'Cumulative BOM'!$J130&lt;=60),60)))))))))</f>
        <v>54.5</v>
      </c>
      <c r="T130" s="82">
        <f>IF('Cumulative BOM'!$P130="G90 Grade SS50",IF('Cumulative BOM'!$D130&lt;=144,144,IF(AND('Cumulative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BOM'!$D130&lt;=240),240,0))))),IF('Cumulative BOM'!$D130&lt;=120,120,IF(AND('Cumulative BOM'!$D130&gt;120,'Cumulative BOM'!$D130&lt;=144),144,IF(AND('Cumulative BOM'!$D130&gt;144,'Cumulative BOM'!$D130&lt;=168),168,IF(AND('Cumulative BOM'!$D130&gt;168,'Cumulative BOM'!$D130&lt;=192),192,IF(AND('Cumulative BOM'!$D130&gt;192,'Cumulative BOM'!$D130&lt;=216),216, IF(AND('Cumulative BOM'!$D130&gt;216,'Cumulative BOM'!$D130&lt;=240),240,0)))))))</f>
        <v>168</v>
      </c>
      <c r="U130" s="82">
        <f>'Cumulative BOM'!$T130*'Cumulative BOM'!$S130</f>
        <v>9156</v>
      </c>
      <c r="V130" s="83">
        <f>'Cumulative BOM'!$J130*'Cumulative BOM'!$D130</f>
        <v>4294.454385</v>
      </c>
      <c r="W130" s="82">
        <f>(QUOTIENT('Cumulative BOM'!$S130, MIN('Cumulative BOM'!$D130,'Cumulative BOM'!$J130)))*(QUOTIENT('Cumulative BOM'!$T130,MAX('Cumulative BOM'!$D130,'Cumulative BOM'!$J130)))</f>
        <v>1</v>
      </c>
      <c r="X130" s="83">
        <f>ROUNDUP('Cumulative BOM'!$B130/'Cumulative BOM'!$W130*2,0)/2</f>
        <v>1</v>
      </c>
      <c r="Y130" s="83">
        <f>(VLOOKUP('Cumulative BOM'!$C130,'Sheet Metal Std'!$M$2:$N$16,2))*'Cumulative BOM'!$S130*'Cumulative BOM'!$T130*'Cumulative BOM'!$X130*0.28</f>
        <v>277.90291200000001</v>
      </c>
    </row>
    <row r="131" spans="1:25" s="66" customFormat="1" ht="18" x14ac:dyDescent="0.3">
      <c r="A131" s="84">
        <v>1626232</v>
      </c>
      <c r="B131" s="85">
        <v>1</v>
      </c>
      <c r="C131" s="85" t="s">
        <v>4</v>
      </c>
      <c r="D131" s="86">
        <v>137.28319999999999</v>
      </c>
      <c r="E131" s="86"/>
      <c r="F131" s="86"/>
      <c r="G131" s="86"/>
      <c r="H131" s="86"/>
      <c r="I131" s="86"/>
      <c r="J131" s="86">
        <v>25.925429999999999</v>
      </c>
      <c r="K131" s="85" t="s">
        <v>94</v>
      </c>
      <c r="L131" s="85" t="s">
        <v>192</v>
      </c>
      <c r="M131" s="85" t="s">
        <v>177</v>
      </c>
      <c r="N131" s="85" t="s">
        <v>189</v>
      </c>
      <c r="O131" s="85"/>
      <c r="P131" s="87" t="s">
        <v>8</v>
      </c>
      <c r="Q131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1" s="87" t="s">
        <v>153</v>
      </c>
      <c r="S131" s="87">
        <f>IF(AND('Cumulative BOM'!$P131="G90 Grade SS50", 'Cumulative BOM'!$C131="18GA"), 50,IF(AND('Cumulative BOM'!$P131="G90 Grade SS50", 'Cumulative BOM'!$C131&lt;&gt;"18GA"), 54.5,
IF(AND('Cumulative BOM'!$P131="316 Stainless Steel 2B", 'Cumulative BOM'!$C131="18GA"), 60,IF(AND('Cumulative BOM'!$P131="316 Stainless Steel 2B", 'Cumulative BOM'!$C131&lt;&gt;"18GA"), 30,
IF('Cumulative BOM'!$P131="316L Stainless Steel #3",60,
IF(AND('Cumulative BOM'!$P131="304-2B Stainless Steel",'Cumulative BOM'!$C131="14GA",'Cumulative BOM'!$J131&lt;=29.75),29.75,IF(AND('Cumulative BOM'!$P131="304-2B Stainless Steel",'Cumulative BOM'!$C131="14GA",'Cumulative BOM'!$J131&gt;29.75),60,
IF('Cumulative BOM'!$J131&lt;=30,30,IF(AND('Cumulative BOM'!$J131&gt;30,'Cumulative BOM'!$J131&lt;=60),60)))))))))</f>
        <v>50</v>
      </c>
      <c r="T131" s="87">
        <f>IF('Cumulative BOM'!$P131="G90 Grade SS50",IF('Cumulative BOM'!$D131&lt;=144,144,IF(AND('Cumulative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BOM'!$D131&lt;=240),240,0))))),IF('Cumulative BOM'!$D131&lt;=120,120,IF(AND('Cumulative BOM'!$D131&gt;120,'Cumulative BOM'!$D131&lt;=144),144,IF(AND('Cumulative BOM'!$D131&gt;144,'Cumulative BOM'!$D131&lt;=168),168,IF(AND('Cumulative BOM'!$D131&gt;168,'Cumulative BOM'!$D131&lt;=192),192,IF(AND('Cumulative BOM'!$D131&gt;192,'Cumulative BOM'!$D131&lt;=216),216, IF(AND('Cumulative BOM'!$D131&gt;216,'Cumulative BOM'!$D131&lt;=240),240,0)))))))</f>
        <v>144</v>
      </c>
      <c r="U131" s="87">
        <f>'Cumulative BOM'!$T131*'Cumulative BOM'!$S131</f>
        <v>7200</v>
      </c>
      <c r="V131" s="88">
        <f>'Cumulative BOM'!$J131*'Cumulative BOM'!$D131</f>
        <v>3559.1259917759999</v>
      </c>
      <c r="W131" s="87">
        <f>(QUOTIENT('Cumulative BOM'!$S131, MIN('Cumulative BOM'!$D131,'Cumulative BOM'!$J131)))*(QUOTIENT('Cumulative BOM'!$T131,MAX('Cumulative BOM'!$D131,'Cumulative BOM'!$J131)))</f>
        <v>1</v>
      </c>
      <c r="X131" s="88">
        <f>ROUNDUP('Cumulative BOM'!$B131/'Cumulative BOM'!$W131*2,0)/2</f>
        <v>1</v>
      </c>
      <c r="Y131" s="88">
        <f>(VLOOKUP('Cumulative BOM'!$C131,'Sheet Metal Std'!$M$2:$N$16,2))*'Cumulative BOM'!$S131*'Cumulative BOM'!$T131*'Cumulative BOM'!$X131*0.28</f>
        <v>104.02560000000001</v>
      </c>
    </row>
    <row r="132" spans="1:25" s="66" customFormat="1" ht="18" x14ac:dyDescent="0.3">
      <c r="A132" s="84">
        <v>1626235</v>
      </c>
      <c r="B132" s="85">
        <v>1</v>
      </c>
      <c r="C132" s="85" t="s">
        <v>4</v>
      </c>
      <c r="D132" s="86">
        <v>51.141599999999997</v>
      </c>
      <c r="E132" s="86"/>
      <c r="F132" s="86"/>
      <c r="G132" s="86"/>
      <c r="H132" s="86"/>
      <c r="I132" s="86"/>
      <c r="J132" s="86">
        <v>43.873820000000002</v>
      </c>
      <c r="K132" s="85" t="s">
        <v>94</v>
      </c>
      <c r="L132" s="85" t="s">
        <v>110</v>
      </c>
      <c r="M132" s="85" t="s">
        <v>177</v>
      </c>
      <c r="N132" s="85" t="s">
        <v>189</v>
      </c>
      <c r="O132" s="85"/>
      <c r="P132" s="87" t="s">
        <v>8</v>
      </c>
      <c r="Q132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2" s="87" t="s">
        <v>153</v>
      </c>
      <c r="S132" s="87">
        <f>IF(AND('Cumulative BOM'!$P132="G90 Grade SS50", 'Cumulative BOM'!$C132="18GA"), 50,IF(AND('Cumulative BOM'!$P132="G90 Grade SS50", 'Cumulative BOM'!$C132&lt;&gt;"18GA"), 54.5,
IF(AND('Cumulative BOM'!$P132="316 Stainless Steel 2B", 'Cumulative BOM'!$C132="18GA"), 60,IF(AND('Cumulative BOM'!$P132="316 Stainless Steel 2B", 'Cumulative BOM'!$C132&lt;&gt;"18GA"), 30,
IF('Cumulative BOM'!$P132="316L Stainless Steel #3",60,
IF(AND('Cumulative BOM'!$P132="304-2B Stainless Steel",'Cumulative BOM'!$C132="14GA",'Cumulative BOM'!$J132&lt;=29.75),29.75,IF(AND('Cumulative BOM'!$P132="304-2B Stainless Steel",'Cumulative BOM'!$C132="14GA",'Cumulative BOM'!$J132&gt;29.75),60,
IF('Cumulative BOM'!$J132&lt;=30,30,IF(AND('Cumulative BOM'!$J132&gt;30,'Cumulative BOM'!$J132&lt;=60),60)))))))))</f>
        <v>50</v>
      </c>
      <c r="T132" s="87">
        <f>IF('Cumulative BOM'!$P132="G90 Grade SS50",IF('Cumulative BOM'!$D132&lt;=144,144,IF(AND('Cumulative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BOM'!$D132&lt;=240),240,0))))),IF('Cumulative BOM'!$D132&lt;=120,120,IF(AND('Cumulative BOM'!$D132&gt;120,'Cumulative BOM'!$D132&lt;=144),144,IF(AND('Cumulative BOM'!$D132&gt;144,'Cumulative BOM'!$D132&lt;=168),168,IF(AND('Cumulative BOM'!$D132&gt;168,'Cumulative BOM'!$D132&lt;=192),192,IF(AND('Cumulative BOM'!$D132&gt;192,'Cumulative BOM'!$D132&lt;=216),216, IF(AND('Cumulative BOM'!$D132&gt;216,'Cumulative BOM'!$D132&lt;=240),240,0)))))))</f>
        <v>144</v>
      </c>
      <c r="U132" s="87">
        <f>'Cumulative BOM'!$T132*'Cumulative BOM'!$S132</f>
        <v>7200</v>
      </c>
      <c r="V132" s="88">
        <f>'Cumulative BOM'!$J132*'Cumulative BOM'!$D132</f>
        <v>2243.777352912</v>
      </c>
      <c r="W132" s="87">
        <f>(QUOTIENT('Cumulative BOM'!$S132, MIN('Cumulative BOM'!$D132,'Cumulative BOM'!$J132)))*(QUOTIENT('Cumulative BOM'!$T132,MAX('Cumulative BOM'!$D132,'Cumulative BOM'!$J132)))</f>
        <v>2</v>
      </c>
      <c r="X132" s="88">
        <f>ROUNDUP('Cumulative BOM'!$B132/'Cumulative BOM'!$W132*2,0)/2</f>
        <v>0.5</v>
      </c>
      <c r="Y132" s="88">
        <f>(VLOOKUP('Cumulative BOM'!$C132,'Sheet Metal Std'!$M$2:$N$16,2))*'Cumulative BOM'!$S132*'Cumulative BOM'!$T132*'Cumulative BOM'!$X132*0.28</f>
        <v>52.012800000000006</v>
      </c>
    </row>
    <row r="133" spans="1:25" s="66" customFormat="1" ht="18" x14ac:dyDescent="0.3">
      <c r="A133" s="84">
        <v>1626238</v>
      </c>
      <c r="B133" s="85">
        <v>1</v>
      </c>
      <c r="C133" s="85" t="s">
        <v>4</v>
      </c>
      <c r="D133" s="86">
        <v>137.28319999999999</v>
      </c>
      <c r="E133" s="86"/>
      <c r="F133" s="86"/>
      <c r="G133" s="86"/>
      <c r="H133" s="86"/>
      <c r="I133" s="86"/>
      <c r="J133" s="86">
        <v>40.080739999999999</v>
      </c>
      <c r="K133" s="85" t="s">
        <v>94</v>
      </c>
      <c r="L133" s="85" t="s">
        <v>110</v>
      </c>
      <c r="M133" s="85" t="s">
        <v>177</v>
      </c>
      <c r="N133" s="85" t="s">
        <v>189</v>
      </c>
      <c r="O133" s="85"/>
      <c r="P133" s="87" t="s">
        <v>8</v>
      </c>
      <c r="Q133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3" s="87" t="s">
        <v>153</v>
      </c>
      <c r="S133" s="87">
        <f>IF(AND('Cumulative BOM'!$P133="G90 Grade SS50", 'Cumulative BOM'!$C133="18GA"), 50,IF(AND('Cumulative BOM'!$P133="G90 Grade SS50", 'Cumulative BOM'!$C133&lt;&gt;"18GA"), 54.5,
IF(AND('Cumulative BOM'!$P133="316 Stainless Steel 2B", 'Cumulative BOM'!$C133="18GA"), 60,IF(AND('Cumulative BOM'!$P133="316 Stainless Steel 2B", 'Cumulative BOM'!$C133&lt;&gt;"18GA"), 30,
IF('Cumulative BOM'!$P133="316L Stainless Steel #3",60,
IF(AND('Cumulative BOM'!$P133="304-2B Stainless Steel",'Cumulative BOM'!$C133="14GA",'Cumulative BOM'!$J133&lt;=29.75),29.75,IF(AND('Cumulative BOM'!$P133="304-2B Stainless Steel",'Cumulative BOM'!$C133="14GA",'Cumulative BOM'!$J133&gt;29.75),60,
IF('Cumulative BOM'!$J133&lt;=30,30,IF(AND('Cumulative BOM'!$J133&gt;30,'Cumulative BOM'!$J133&lt;=60),60)))))))))</f>
        <v>50</v>
      </c>
      <c r="T133" s="87">
        <f>IF('Cumulative BOM'!$P133="G90 Grade SS50",IF('Cumulative BOM'!$D133&lt;=144,144,IF(AND('Cumulative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BOM'!$D133&lt;=240),240,0))))),IF('Cumulative BOM'!$D133&lt;=120,120,IF(AND('Cumulative BOM'!$D133&gt;120,'Cumulative BOM'!$D133&lt;=144),144,IF(AND('Cumulative BOM'!$D133&gt;144,'Cumulative BOM'!$D133&lt;=168),168,IF(AND('Cumulative BOM'!$D133&gt;168,'Cumulative BOM'!$D133&lt;=192),192,IF(AND('Cumulative BOM'!$D133&gt;192,'Cumulative BOM'!$D133&lt;=216),216, IF(AND('Cumulative BOM'!$D133&gt;216,'Cumulative BOM'!$D133&lt;=240),240,0)))))))</f>
        <v>144</v>
      </c>
      <c r="U133" s="87">
        <f>'Cumulative BOM'!$T133*'Cumulative BOM'!$S133</f>
        <v>7200</v>
      </c>
      <c r="V133" s="88">
        <f>'Cumulative BOM'!$J133*'Cumulative BOM'!$D133</f>
        <v>5502.4122455679999</v>
      </c>
      <c r="W133" s="87">
        <f>(QUOTIENT('Cumulative BOM'!$S133, MIN('Cumulative BOM'!$D133,'Cumulative BOM'!$J133)))*(QUOTIENT('Cumulative BOM'!$T133,MAX('Cumulative BOM'!$D133,'Cumulative BOM'!$J133)))</f>
        <v>1</v>
      </c>
      <c r="X133" s="88">
        <f>ROUNDUP('Cumulative BOM'!$B133/'Cumulative BOM'!$W133*2,0)/2</f>
        <v>1</v>
      </c>
      <c r="Y133" s="88">
        <f>(VLOOKUP('Cumulative BOM'!$C133,'Sheet Metal Std'!$M$2:$N$16,2))*'Cumulative BOM'!$S133*'Cumulative BOM'!$T133*'Cumulative BOM'!$X133*0.28</f>
        <v>104.02560000000001</v>
      </c>
    </row>
    <row r="134" spans="1:25" s="66" customFormat="1" ht="18" x14ac:dyDescent="0.3">
      <c r="A134" s="84">
        <v>1626307</v>
      </c>
      <c r="B134" s="85">
        <v>1</v>
      </c>
      <c r="C134" s="85" t="s">
        <v>4</v>
      </c>
      <c r="D134" s="86">
        <v>137.28319999999999</v>
      </c>
      <c r="E134" s="86"/>
      <c r="F134" s="86"/>
      <c r="G134" s="86"/>
      <c r="H134" s="86"/>
      <c r="I134" s="86"/>
      <c r="J134" s="86">
        <v>50</v>
      </c>
      <c r="K134" s="85" t="s">
        <v>94</v>
      </c>
      <c r="L134" s="85" t="s">
        <v>110</v>
      </c>
      <c r="M134" s="85" t="s">
        <v>96</v>
      </c>
      <c r="N134" s="85" t="s">
        <v>189</v>
      </c>
      <c r="O134" s="85"/>
      <c r="P134" s="87" t="s">
        <v>8</v>
      </c>
      <c r="Q134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4" s="87" t="s">
        <v>153</v>
      </c>
      <c r="S134" s="87">
        <f>IF(AND('Cumulative BOM'!$P134="G90 Grade SS50", 'Cumulative BOM'!$C134="18GA"), 50,IF(AND('Cumulative BOM'!$P134="G90 Grade SS50", 'Cumulative BOM'!$C134&lt;&gt;"18GA"), 54.5,
IF(AND('Cumulative BOM'!$P134="316 Stainless Steel 2B", 'Cumulative BOM'!$C134="18GA"), 60,IF(AND('Cumulative BOM'!$P134="316 Stainless Steel 2B", 'Cumulative BOM'!$C134&lt;&gt;"18GA"), 30,
IF('Cumulative BOM'!$P134="316L Stainless Steel #3",60,
IF(AND('Cumulative BOM'!$P134="304-2B Stainless Steel",'Cumulative BOM'!$C134="14GA",'Cumulative BOM'!$J134&lt;=29.75),29.75,IF(AND('Cumulative BOM'!$P134="304-2B Stainless Steel",'Cumulative BOM'!$C134="14GA",'Cumulative BOM'!$J134&gt;29.75),60,
IF('Cumulative BOM'!$J134&lt;=30,30,IF(AND('Cumulative BOM'!$J134&gt;30,'Cumulative BOM'!$J134&lt;=60),60)))))))))</f>
        <v>50</v>
      </c>
      <c r="T134" s="87">
        <f>IF('Cumulative BOM'!$P134="G90 Grade SS50",IF('Cumulative BOM'!$D134&lt;=144,144,IF(AND('Cumulative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BOM'!$D134&lt;=240),240,0))))),IF('Cumulative BOM'!$D134&lt;=120,120,IF(AND('Cumulative BOM'!$D134&gt;120,'Cumulative BOM'!$D134&lt;=144),144,IF(AND('Cumulative BOM'!$D134&gt;144,'Cumulative BOM'!$D134&lt;=168),168,IF(AND('Cumulative BOM'!$D134&gt;168,'Cumulative BOM'!$D134&lt;=192),192,IF(AND('Cumulative BOM'!$D134&gt;192,'Cumulative BOM'!$D134&lt;=216),216, IF(AND('Cumulative BOM'!$D134&gt;216,'Cumulative BOM'!$D134&lt;=240),240,0)))))))</f>
        <v>144</v>
      </c>
      <c r="U134" s="87">
        <f>'Cumulative BOM'!$T134*'Cumulative BOM'!$S134</f>
        <v>7200</v>
      </c>
      <c r="V134" s="88">
        <f>'Cumulative BOM'!$J134*'Cumulative BOM'!$D134</f>
        <v>6864.16</v>
      </c>
      <c r="W134" s="87">
        <f>(QUOTIENT('Cumulative BOM'!$S134, MIN('Cumulative BOM'!$D134,'Cumulative BOM'!$J134)))*(QUOTIENT('Cumulative BOM'!$T134,MAX('Cumulative BOM'!$D134,'Cumulative BOM'!$J134)))</f>
        <v>1</v>
      </c>
      <c r="X134" s="88">
        <f>ROUNDUP('Cumulative BOM'!$B134/'Cumulative BOM'!$W134*2,0)/2</f>
        <v>1</v>
      </c>
      <c r="Y134" s="88">
        <f>(VLOOKUP('Cumulative BOM'!$C134,'Sheet Metal Std'!$M$2:$N$16,2))*'Cumulative BOM'!$S134*'Cumulative BOM'!$T134*'Cumulative BOM'!$X134*0.28</f>
        <v>104.02560000000001</v>
      </c>
    </row>
    <row r="135" spans="1:25" s="66" customFormat="1" ht="18" x14ac:dyDescent="0.3">
      <c r="A135" s="84">
        <v>1626217</v>
      </c>
      <c r="B135" s="85">
        <v>1</v>
      </c>
      <c r="C135" s="85" t="s">
        <v>4</v>
      </c>
      <c r="D135" s="86">
        <v>137.28319999999999</v>
      </c>
      <c r="E135" s="86"/>
      <c r="F135" s="86"/>
      <c r="G135" s="86"/>
      <c r="H135" s="86"/>
      <c r="I135" s="86"/>
      <c r="J135" s="86">
        <v>50</v>
      </c>
      <c r="K135" s="85" t="s">
        <v>94</v>
      </c>
      <c r="L135" s="85" t="s">
        <v>110</v>
      </c>
      <c r="M135" s="85" t="s">
        <v>96</v>
      </c>
      <c r="N135" s="85" t="s">
        <v>189</v>
      </c>
      <c r="O135" s="85"/>
      <c r="P135" s="87" t="s">
        <v>8</v>
      </c>
      <c r="Q135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5" s="87" t="s">
        <v>153</v>
      </c>
      <c r="S135" s="87">
        <f>IF(AND('Cumulative BOM'!$P135="G90 Grade SS50", 'Cumulative BOM'!$C135="18GA"), 50,IF(AND('Cumulative BOM'!$P135="G90 Grade SS50", 'Cumulative BOM'!$C135&lt;&gt;"18GA"), 54.5,
IF(AND('Cumulative BOM'!$P135="316 Stainless Steel 2B", 'Cumulative BOM'!$C135="18GA"), 60,IF(AND('Cumulative BOM'!$P135="316 Stainless Steel 2B", 'Cumulative BOM'!$C135&lt;&gt;"18GA"), 30,
IF('Cumulative BOM'!$P135="316L Stainless Steel #3",60,
IF(AND('Cumulative BOM'!$P135="304-2B Stainless Steel",'Cumulative BOM'!$C135="14GA",'Cumulative BOM'!$J135&lt;=29.75),29.75,IF(AND('Cumulative BOM'!$P135="304-2B Stainless Steel",'Cumulative BOM'!$C135="14GA",'Cumulative BOM'!$J135&gt;29.75),60,
IF('Cumulative BOM'!$J135&lt;=30,30,IF(AND('Cumulative BOM'!$J135&gt;30,'Cumulative BOM'!$J135&lt;=60),60)))))))))</f>
        <v>50</v>
      </c>
      <c r="T135" s="87">
        <f>IF('Cumulative BOM'!$P135="G90 Grade SS50",IF('Cumulative BOM'!$D135&lt;=144,144,IF(AND('Cumulative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BOM'!$D135&lt;=240),240,0))))),IF('Cumulative BOM'!$D135&lt;=120,120,IF(AND('Cumulative BOM'!$D135&gt;120,'Cumulative BOM'!$D135&lt;=144),144,IF(AND('Cumulative BOM'!$D135&gt;144,'Cumulative BOM'!$D135&lt;=168),168,IF(AND('Cumulative BOM'!$D135&gt;168,'Cumulative BOM'!$D135&lt;=192),192,IF(AND('Cumulative BOM'!$D135&gt;192,'Cumulative BOM'!$D135&lt;=216),216, IF(AND('Cumulative BOM'!$D135&gt;216,'Cumulative BOM'!$D135&lt;=240),240,0)))))))</f>
        <v>144</v>
      </c>
      <c r="U135" s="87">
        <f>'Cumulative BOM'!$T135*'Cumulative BOM'!$S135</f>
        <v>7200</v>
      </c>
      <c r="V135" s="88">
        <f>'Cumulative BOM'!$J135*'Cumulative BOM'!$D135</f>
        <v>6864.16</v>
      </c>
      <c r="W135" s="87">
        <f>(QUOTIENT('Cumulative BOM'!$S135, MIN('Cumulative BOM'!$D135,'Cumulative BOM'!$J135)))*(QUOTIENT('Cumulative BOM'!$T135,MAX('Cumulative BOM'!$D135,'Cumulative BOM'!$J135)))</f>
        <v>1</v>
      </c>
      <c r="X135" s="88">
        <f>ROUNDUP('Cumulative BOM'!$B135/'Cumulative BOM'!$W135*2,0)/2</f>
        <v>1</v>
      </c>
      <c r="Y135" s="88">
        <f>(VLOOKUP('Cumulative BOM'!$C135,'Sheet Metal Std'!$M$2:$N$16,2))*'Cumulative BOM'!$S135*'Cumulative BOM'!$T135*'Cumulative BOM'!$X135*0.28</f>
        <v>104.02560000000001</v>
      </c>
    </row>
    <row r="136" spans="1:25" s="66" customFormat="1" ht="18" x14ac:dyDescent="0.3">
      <c r="A136" s="84">
        <v>1626310</v>
      </c>
      <c r="B136" s="85">
        <v>1</v>
      </c>
      <c r="C136" s="85" t="s">
        <v>4</v>
      </c>
      <c r="D136" s="86">
        <v>137.28319999999999</v>
      </c>
      <c r="E136" s="86"/>
      <c r="F136" s="86"/>
      <c r="G136" s="86"/>
      <c r="H136" s="86"/>
      <c r="I136" s="86"/>
      <c r="J136" s="86">
        <v>50</v>
      </c>
      <c r="K136" s="85" t="s">
        <v>94</v>
      </c>
      <c r="L136" s="85" t="s">
        <v>110</v>
      </c>
      <c r="M136" s="85" t="s">
        <v>96</v>
      </c>
      <c r="N136" s="85" t="s">
        <v>189</v>
      </c>
      <c r="O136" s="85"/>
      <c r="P136" s="87" t="s">
        <v>8</v>
      </c>
      <c r="Q136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6" s="87" t="s">
        <v>153</v>
      </c>
      <c r="S136" s="87">
        <f>IF(AND('Cumulative BOM'!$P136="G90 Grade SS50", 'Cumulative BOM'!$C136="18GA"), 50,IF(AND('Cumulative BOM'!$P136="G90 Grade SS50", 'Cumulative BOM'!$C136&lt;&gt;"18GA"), 54.5,
IF(AND('Cumulative BOM'!$P136="316 Stainless Steel 2B", 'Cumulative BOM'!$C136="18GA"), 60,IF(AND('Cumulative BOM'!$P136="316 Stainless Steel 2B", 'Cumulative BOM'!$C136&lt;&gt;"18GA"), 30,
IF('Cumulative BOM'!$P136="316L Stainless Steel #3",60,
IF(AND('Cumulative BOM'!$P136="304-2B Stainless Steel",'Cumulative BOM'!$C136="14GA",'Cumulative BOM'!$J136&lt;=29.75),29.75,IF(AND('Cumulative BOM'!$P136="304-2B Stainless Steel",'Cumulative BOM'!$C136="14GA",'Cumulative BOM'!$J136&gt;29.75),60,
IF('Cumulative BOM'!$J136&lt;=30,30,IF(AND('Cumulative BOM'!$J136&gt;30,'Cumulative BOM'!$J136&lt;=60),60)))))))))</f>
        <v>50</v>
      </c>
      <c r="T136" s="87">
        <f>IF('Cumulative BOM'!$P136="G90 Grade SS50",IF('Cumulative BOM'!$D136&lt;=144,144,IF(AND('Cumulative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BOM'!$D136&lt;=240),240,0))))),IF('Cumulative BOM'!$D136&lt;=120,120,IF(AND('Cumulative BOM'!$D136&gt;120,'Cumulative BOM'!$D136&lt;=144),144,IF(AND('Cumulative BOM'!$D136&gt;144,'Cumulative BOM'!$D136&lt;=168),168,IF(AND('Cumulative BOM'!$D136&gt;168,'Cumulative BOM'!$D136&lt;=192),192,IF(AND('Cumulative BOM'!$D136&gt;192,'Cumulative BOM'!$D136&lt;=216),216, IF(AND('Cumulative BOM'!$D136&gt;216,'Cumulative BOM'!$D136&lt;=240),240,0)))))))</f>
        <v>144</v>
      </c>
      <c r="U136" s="87">
        <f>'Cumulative BOM'!$T136*'Cumulative BOM'!$S136</f>
        <v>7200</v>
      </c>
      <c r="V136" s="88">
        <f>'Cumulative BOM'!$J136*'Cumulative BOM'!$D136</f>
        <v>6864.16</v>
      </c>
      <c r="W136" s="87">
        <f>(QUOTIENT('Cumulative BOM'!$S136, MIN('Cumulative BOM'!$D136,'Cumulative BOM'!$J136)))*(QUOTIENT('Cumulative BOM'!$T136,MAX('Cumulative BOM'!$D136,'Cumulative BOM'!$J136)))</f>
        <v>1</v>
      </c>
      <c r="X136" s="88">
        <f>ROUNDUP('Cumulative BOM'!$B136/'Cumulative BOM'!$W136*2,0)/2</f>
        <v>1</v>
      </c>
      <c r="Y136" s="88">
        <f>(VLOOKUP('Cumulative BOM'!$C136,'Sheet Metal Std'!$M$2:$N$16,2))*'Cumulative BOM'!$S136*'Cumulative BOM'!$T136*'Cumulative BOM'!$X136*0.28</f>
        <v>104.02560000000001</v>
      </c>
    </row>
    <row r="137" spans="1:25" s="66" customFormat="1" ht="18" x14ac:dyDescent="0.3">
      <c r="A137" s="84">
        <v>1626217</v>
      </c>
      <c r="B137" s="85">
        <v>1</v>
      </c>
      <c r="C137" s="85" t="s">
        <v>4</v>
      </c>
      <c r="D137" s="86">
        <v>137.28319999999999</v>
      </c>
      <c r="E137" s="86"/>
      <c r="F137" s="86"/>
      <c r="G137" s="86"/>
      <c r="H137" s="86"/>
      <c r="I137" s="86"/>
      <c r="J137" s="86">
        <v>50</v>
      </c>
      <c r="K137" s="85" t="s">
        <v>94</v>
      </c>
      <c r="L137" s="85" t="s">
        <v>110</v>
      </c>
      <c r="M137" s="85" t="s">
        <v>96</v>
      </c>
      <c r="N137" s="85" t="s">
        <v>189</v>
      </c>
      <c r="O137" s="85"/>
      <c r="P137" s="87" t="s">
        <v>8</v>
      </c>
      <c r="Q137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7" s="87" t="s">
        <v>153</v>
      </c>
      <c r="S137" s="87">
        <f>IF(AND('Cumulative BOM'!$P137="G90 Grade SS50", 'Cumulative BOM'!$C137="18GA"), 50,IF(AND('Cumulative BOM'!$P137="G90 Grade SS50", 'Cumulative BOM'!$C137&lt;&gt;"18GA"), 54.5,
IF(AND('Cumulative BOM'!$P137="316 Stainless Steel 2B", 'Cumulative BOM'!$C137="18GA"), 60,IF(AND('Cumulative BOM'!$P137="316 Stainless Steel 2B", 'Cumulative BOM'!$C137&lt;&gt;"18GA"), 30,
IF('Cumulative BOM'!$P137="316L Stainless Steel #3",60,
IF(AND('Cumulative BOM'!$P137="304-2B Stainless Steel",'Cumulative BOM'!$C137="14GA",'Cumulative BOM'!$J137&lt;=29.75),29.75,IF(AND('Cumulative BOM'!$P137="304-2B Stainless Steel",'Cumulative BOM'!$C137="14GA",'Cumulative BOM'!$J137&gt;29.75),60,
IF('Cumulative BOM'!$J137&lt;=30,30,IF(AND('Cumulative BOM'!$J137&gt;30,'Cumulative BOM'!$J137&lt;=60),60)))))))))</f>
        <v>50</v>
      </c>
      <c r="T137" s="87">
        <f>IF('Cumulative BOM'!$P137="G90 Grade SS50",IF('Cumulative BOM'!$D137&lt;=144,144,IF(AND('Cumulative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BOM'!$D137&lt;=240),240,0))))),IF('Cumulative BOM'!$D137&lt;=120,120,IF(AND('Cumulative BOM'!$D137&gt;120,'Cumulative BOM'!$D137&lt;=144),144,IF(AND('Cumulative BOM'!$D137&gt;144,'Cumulative BOM'!$D137&lt;=168),168,IF(AND('Cumulative BOM'!$D137&gt;168,'Cumulative BOM'!$D137&lt;=192),192,IF(AND('Cumulative BOM'!$D137&gt;192,'Cumulative BOM'!$D137&lt;=216),216, IF(AND('Cumulative BOM'!$D137&gt;216,'Cumulative BOM'!$D137&lt;=240),240,0)))))))</f>
        <v>144</v>
      </c>
      <c r="U137" s="87">
        <f>'Cumulative BOM'!$T137*'Cumulative BOM'!$S137</f>
        <v>7200</v>
      </c>
      <c r="V137" s="88">
        <f>'Cumulative BOM'!$J137*'Cumulative BOM'!$D137</f>
        <v>6864.16</v>
      </c>
      <c r="W137" s="87">
        <f>(QUOTIENT('Cumulative BOM'!$S137, MIN('Cumulative BOM'!$D137,'Cumulative BOM'!$J137)))*(QUOTIENT('Cumulative BOM'!$T137,MAX('Cumulative BOM'!$D137,'Cumulative BOM'!$J137)))</f>
        <v>1</v>
      </c>
      <c r="X137" s="88">
        <f>ROUNDUP('Cumulative BOM'!$B137/'Cumulative BOM'!$W137*2,0)/2</f>
        <v>1</v>
      </c>
      <c r="Y137" s="88">
        <f>(VLOOKUP('Cumulative BOM'!$C137,'Sheet Metal Std'!$M$2:$N$16,2))*'Cumulative BOM'!$S137*'Cumulative BOM'!$T137*'Cumulative BOM'!$X137*0.28</f>
        <v>104.02560000000001</v>
      </c>
    </row>
    <row r="138" spans="1:25" s="66" customFormat="1" ht="18" x14ac:dyDescent="0.3">
      <c r="A138" s="84">
        <v>1626241</v>
      </c>
      <c r="B138" s="85">
        <v>1</v>
      </c>
      <c r="C138" s="85" t="s">
        <v>4</v>
      </c>
      <c r="D138" s="86">
        <v>137.28319999999999</v>
      </c>
      <c r="E138" s="86"/>
      <c r="F138" s="86"/>
      <c r="G138" s="86"/>
      <c r="H138" s="86"/>
      <c r="I138" s="86"/>
      <c r="J138" s="86">
        <v>22.90888</v>
      </c>
      <c r="K138" s="85" t="s">
        <v>94</v>
      </c>
      <c r="L138" s="85" t="s">
        <v>110</v>
      </c>
      <c r="M138" s="85" t="s">
        <v>177</v>
      </c>
      <c r="N138" s="85" t="s">
        <v>189</v>
      </c>
      <c r="O138" s="85" t="s">
        <v>152</v>
      </c>
      <c r="P138" s="87" t="s">
        <v>8</v>
      </c>
      <c r="Q138" s="85" t="str">
        <f>VLOOKUP(Table1[[#This Row],[GAUGE]]&amp;Table1[[#This Row],[SHEET WIDTH]]&amp;Table1[[#This Row],[SHEET LENGTH]],'Sheet Metal Std'!A$2:K$103,MATCH(Table1[[#This Row],[MATERIAL]],'Sheet Metal Std'!A$1:K$1,0),0)</f>
        <v>817-00239</v>
      </c>
      <c r="R138" s="87" t="s">
        <v>153</v>
      </c>
      <c r="S138" s="87">
        <f>IF(AND('Cumulative BOM'!$P138="G90 Grade SS50", 'Cumulative BOM'!$C138="18GA"), 50,IF(AND('Cumulative BOM'!$P138="G90 Grade SS50", 'Cumulative BOM'!$C138&lt;&gt;"18GA"), 54.5,
IF(AND('Cumulative BOM'!$P138="316 Stainless Steel 2B", 'Cumulative BOM'!$C138="18GA"), 60,IF(AND('Cumulative BOM'!$P138="316 Stainless Steel 2B", 'Cumulative BOM'!$C138&lt;&gt;"18GA"), 30,
IF('Cumulative BOM'!$P138="316L Stainless Steel #3",60,
IF(AND('Cumulative BOM'!$P138="304-2B Stainless Steel",'Cumulative BOM'!$C138="14GA",'Cumulative BOM'!$J138&lt;=29.75),29.75,IF(AND('Cumulative BOM'!$P138="304-2B Stainless Steel",'Cumulative BOM'!$C138="14GA",'Cumulative BOM'!$J138&gt;29.75),60,
IF('Cumulative BOM'!$J138&lt;=30,30,IF(AND('Cumulative BOM'!$J138&gt;30,'Cumulative BOM'!$J138&lt;=60),60)))))))))</f>
        <v>50</v>
      </c>
      <c r="T138" s="87">
        <f>IF('Cumulative BOM'!$P138="G90 Grade SS50",IF('Cumulative BOM'!$D138&lt;=144,144,IF(AND('Cumulative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BOM'!$D138&lt;=240),240,0))))),IF('Cumulative BOM'!$D138&lt;=120,120,IF(AND('Cumulative BOM'!$D138&gt;120,'Cumulative BOM'!$D138&lt;=144),144,IF(AND('Cumulative BOM'!$D138&gt;144,'Cumulative BOM'!$D138&lt;=168),168,IF(AND('Cumulative BOM'!$D138&gt;168,'Cumulative BOM'!$D138&lt;=192),192,IF(AND('Cumulative BOM'!$D138&gt;192,'Cumulative BOM'!$D138&lt;=216),216, IF(AND('Cumulative BOM'!$D138&gt;216,'Cumulative BOM'!$D138&lt;=240),240,0)))))))</f>
        <v>144</v>
      </c>
      <c r="U138" s="87">
        <f>'Cumulative BOM'!$T138*'Cumulative BOM'!$S138</f>
        <v>7200</v>
      </c>
      <c r="V138" s="88">
        <f>'Cumulative BOM'!$J138*'Cumulative BOM'!$D138</f>
        <v>3145.0043548159997</v>
      </c>
      <c r="W138" s="87">
        <f>(QUOTIENT('Cumulative BOM'!$S138, MIN('Cumulative BOM'!$D138,'Cumulative BOM'!$J138)))*(QUOTIENT('Cumulative BOM'!$T138,MAX('Cumulative BOM'!$D138,'Cumulative BOM'!$J138)))</f>
        <v>2</v>
      </c>
      <c r="X138" s="88">
        <f>ROUNDUP('Cumulative BOM'!$B138/'Cumulative BOM'!$W138*2,0)/2</f>
        <v>0.5</v>
      </c>
      <c r="Y138" s="88">
        <f>(VLOOKUP('Cumulative BOM'!$C138,'Sheet Metal Std'!$M$2:$N$16,2))*'Cumulative BOM'!$S138*'Cumulative BOM'!$T138*'Cumulative BOM'!$X138*0.28</f>
        <v>52.012800000000006</v>
      </c>
    </row>
    <row r="139" spans="1:25" s="66" customFormat="1" ht="18" x14ac:dyDescent="0.3">
      <c r="A139" s="78">
        <v>1626244</v>
      </c>
      <c r="B139" s="79">
        <v>1</v>
      </c>
      <c r="C139" s="79" t="s">
        <v>1</v>
      </c>
      <c r="D139" s="80">
        <v>137.28319999999999</v>
      </c>
      <c r="E139" s="80"/>
      <c r="F139" s="80"/>
      <c r="G139" s="80"/>
      <c r="H139" s="80">
        <v>6.2149999999999999</v>
      </c>
      <c r="I139" s="80">
        <v>6.2103000000000002</v>
      </c>
      <c r="J139" s="80">
        <v>12.256550000000001</v>
      </c>
      <c r="K139" s="79" t="s">
        <v>68</v>
      </c>
      <c r="L139" s="79" t="s">
        <v>193</v>
      </c>
      <c r="M139" s="79" t="s">
        <v>67</v>
      </c>
      <c r="N139" s="79" t="s">
        <v>189</v>
      </c>
      <c r="O139" s="79" t="s">
        <v>152</v>
      </c>
      <c r="P139" s="82" t="s">
        <v>8</v>
      </c>
      <c r="Q139" s="79" t="str">
        <f>VLOOKUP(Table1[[#This Row],[GAUGE]]&amp;Table1[[#This Row],[SHEET WIDTH]]&amp;Table1[[#This Row],[SHEET LENGTH]],'Sheet Metal Std'!A$2:K$103,MATCH(Table1[[#This Row],[MATERIAL]],'Sheet Metal Std'!A$1:K$1,0),0)</f>
        <v>817-00227</v>
      </c>
      <c r="R139" s="82" t="s">
        <v>153</v>
      </c>
      <c r="S139" s="82">
        <f>IF(AND('Cumulative BOM'!$P139="G90 Grade SS50", 'Cumulative BOM'!$C139="18GA"), 50,IF(AND('Cumulative BOM'!$P139="G90 Grade SS50", 'Cumulative BOM'!$C139&lt;&gt;"18GA"), 54.5,
IF(AND('Cumulative BOM'!$P139="316 Stainless Steel 2B", 'Cumulative BOM'!$C139="18GA"), 60,IF(AND('Cumulative BOM'!$P139="316 Stainless Steel 2B", 'Cumulative BOM'!$C139&lt;&gt;"18GA"), 30,
IF('Cumulative BOM'!$P139="316L Stainless Steel #3",60,
IF(AND('Cumulative BOM'!$P139="304-2B Stainless Steel",'Cumulative BOM'!$C139="14GA",'Cumulative BOM'!$J139&lt;=29.75),29.75,IF(AND('Cumulative BOM'!$P139="304-2B Stainless Steel",'Cumulative BOM'!$C139="14GA",'Cumulative BOM'!$J139&gt;29.75),60,
IF('Cumulative BOM'!$J139&lt;=30,30,IF(AND('Cumulative BOM'!$J139&gt;30,'Cumulative BOM'!$J139&lt;=60),60)))))))))</f>
        <v>54.5</v>
      </c>
      <c r="T139" s="82">
        <f>IF('Cumulative BOM'!$P139="G90 Grade SS50",IF('Cumulative BOM'!$D139&lt;=144,144,IF(AND('Cumulative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BOM'!$D139&lt;=240),240,0))))),IF('Cumulative BOM'!$D139&lt;=120,120,IF(AND('Cumulative BOM'!$D139&gt;120,'Cumulative BOM'!$D139&lt;=144),144,IF(AND('Cumulative BOM'!$D139&gt;144,'Cumulative BOM'!$D139&lt;=168),168,IF(AND('Cumulative BOM'!$D139&gt;168,'Cumulative BOM'!$D139&lt;=192),192,IF(AND('Cumulative BOM'!$D139&gt;192,'Cumulative BOM'!$D139&lt;=216),216, IF(AND('Cumulative BOM'!$D139&gt;216,'Cumulative BOM'!$D139&lt;=240),240,0)))))))</f>
        <v>144</v>
      </c>
      <c r="U139" s="82">
        <f>'Cumulative BOM'!$T139*'Cumulative BOM'!$S139</f>
        <v>7848</v>
      </c>
      <c r="V139" s="83">
        <f>'Cumulative BOM'!$J139*'Cumulative BOM'!$D139</f>
        <v>1682.6184049600001</v>
      </c>
      <c r="W139" s="82">
        <f>(QUOTIENT('Cumulative BOM'!$S139, MIN('Cumulative BOM'!$D139,'Cumulative BOM'!$J139)))*(QUOTIENT('Cumulative BOM'!$T139,MAX('Cumulative BOM'!$D139,'Cumulative BOM'!$J139)))</f>
        <v>4</v>
      </c>
      <c r="X139" s="83">
        <f>ROUNDUP('Cumulative BOM'!$B139/'Cumulative BOM'!$W139*2,0)/2</f>
        <v>0.5</v>
      </c>
      <c r="Y139" s="83">
        <f>(VLOOKUP('Cumulative BOM'!$C139,'Sheet Metal Std'!$M$2:$N$16,2))*'Cumulative BOM'!$S139*'Cumulative BOM'!$T139*'Cumulative BOM'!$X139*0.28</f>
        <v>119.10124800000001</v>
      </c>
    </row>
    <row r="140" spans="1:25" s="66" customFormat="1" ht="18" x14ac:dyDescent="0.35">
      <c r="A140" s="70"/>
      <c r="B140" s="71"/>
      <c r="C140" s="71"/>
      <c r="D140" s="72"/>
      <c r="E140" s="72"/>
      <c r="F140" s="72"/>
      <c r="G140" s="72"/>
      <c r="H140" s="72"/>
      <c r="I140" s="72"/>
      <c r="J140" s="72"/>
      <c r="K140" s="71"/>
      <c r="L140" s="73" t="s">
        <v>210</v>
      </c>
      <c r="M140" s="71"/>
      <c r="N140" s="71"/>
      <c r="O140" s="71"/>
      <c r="P140" s="60"/>
      <c r="Q140" s="60"/>
      <c r="R140" s="60"/>
      <c r="S140" s="60"/>
      <c r="T140" s="60"/>
      <c r="U140" s="60"/>
      <c r="V140" s="60"/>
      <c r="W140" s="60"/>
      <c r="X140" s="60"/>
      <c r="Y140" s="60"/>
    </row>
    <row r="141" spans="1:25" s="66" customFormat="1" ht="18" x14ac:dyDescent="0.3">
      <c r="A141" s="84">
        <v>1645182</v>
      </c>
      <c r="B141" s="85">
        <v>1</v>
      </c>
      <c r="C141" s="85" t="s">
        <v>4</v>
      </c>
      <c r="D141" s="86">
        <v>153.34639999999999</v>
      </c>
      <c r="E141" s="86">
        <v>3</v>
      </c>
      <c r="F141" s="86"/>
      <c r="G141" s="86"/>
      <c r="H141" s="86">
        <v>14.5</v>
      </c>
      <c r="I141" s="86"/>
      <c r="J141" s="86">
        <v>25</v>
      </c>
      <c r="K141" s="85" t="s">
        <v>62</v>
      </c>
      <c r="L141" s="85" t="s">
        <v>202</v>
      </c>
      <c r="M141" s="85" t="s">
        <v>104</v>
      </c>
      <c r="N141" s="85" t="s">
        <v>203</v>
      </c>
      <c r="O141" s="85"/>
      <c r="P141" s="87" t="s">
        <v>8</v>
      </c>
      <c r="Q141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1" s="87" t="s">
        <v>153</v>
      </c>
      <c r="S141" s="87">
        <f>IF(AND('Cumulative BOM'!$P141="G90 Grade SS50", 'Cumulative BOM'!$C141="18GA"), 50,IF(AND('Cumulative BOM'!$P141="G90 Grade SS50", 'Cumulative BOM'!$C141&lt;&gt;"18GA"), 54.5,
IF(AND('Cumulative BOM'!$P141="316 Stainless Steel 2B", 'Cumulative BOM'!$C141="18GA"), 60,IF(AND('Cumulative BOM'!$P141="316 Stainless Steel 2B", 'Cumulative BOM'!$C141&lt;&gt;"18GA"), 30,
IF('Cumulative BOM'!$P141="316L Stainless Steel #3",60,
IF(AND('Cumulative BOM'!$P141="304-2B Stainless Steel",'Cumulative BOM'!$C141="14GA",'Cumulative BOM'!$J141&lt;=29.75),29.75,IF(AND('Cumulative BOM'!$P141="304-2B Stainless Steel",'Cumulative BOM'!$C141="14GA",'Cumulative BOM'!$J141&gt;29.75),60,
IF('Cumulative BOM'!$J141&lt;=30,30,IF(AND('Cumulative BOM'!$J141&gt;30,'Cumulative BOM'!$J141&lt;=60),60)))))))))</f>
        <v>50</v>
      </c>
      <c r="T141" s="87">
        <f>IF('Cumulative BOM'!$P141="G90 Grade SS50",IF('Cumulative BOM'!$D141&lt;=144,144,IF(AND('Cumulative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BOM'!$D141&lt;=240),240,0))))),IF('Cumulative BOM'!$D141&lt;=120,120,IF(AND('Cumulative BOM'!$D141&gt;120,'Cumulative BOM'!$D141&lt;=144),144,IF(AND('Cumulative BOM'!$D141&gt;144,'Cumulative BOM'!$D141&lt;=168),168,IF(AND('Cumulative BOM'!$D141&gt;168,'Cumulative BOM'!$D141&lt;=192),192,IF(AND('Cumulative BOM'!$D141&gt;192,'Cumulative BOM'!$D141&lt;=216),216, IF(AND('Cumulative BOM'!$D141&gt;216,'Cumulative BOM'!$D141&lt;=240),240,0)))))))</f>
        <v>168</v>
      </c>
      <c r="U141" s="87">
        <f>'Cumulative BOM'!$T141*'Cumulative BOM'!$S141</f>
        <v>8400</v>
      </c>
      <c r="V141" s="88">
        <f>'Cumulative BOM'!$J141*'Cumulative BOM'!$D141</f>
        <v>3833.66</v>
      </c>
      <c r="W141" s="87">
        <f>(QUOTIENT('Cumulative BOM'!$S141, MIN('Cumulative BOM'!$D141,'Cumulative BOM'!$J141)))*(QUOTIENT('Cumulative BOM'!$T141,MAX('Cumulative BOM'!$D141,'Cumulative BOM'!$J141)))</f>
        <v>2</v>
      </c>
      <c r="X141" s="88">
        <f>ROUNDUP('Cumulative BOM'!$B141/'Cumulative BOM'!$W141*2,0)/2</f>
        <v>0.5</v>
      </c>
      <c r="Y141" s="88">
        <f>(VLOOKUP('Cumulative BOM'!$C141,'Sheet Metal Std'!$M$2:$N$16,2))*'Cumulative BOM'!$S141*'Cumulative BOM'!$T141*'Cumulative BOM'!$X141*0.28</f>
        <v>60.681600000000003</v>
      </c>
    </row>
    <row r="142" spans="1:25" s="66" customFormat="1" ht="18" x14ac:dyDescent="0.3">
      <c r="A142" s="84">
        <v>1645180</v>
      </c>
      <c r="B142" s="85">
        <v>1</v>
      </c>
      <c r="C142" s="85" t="s">
        <v>4</v>
      </c>
      <c r="D142" s="86">
        <v>152.9419</v>
      </c>
      <c r="E142" s="86">
        <v>3</v>
      </c>
      <c r="F142" s="86"/>
      <c r="G142" s="86"/>
      <c r="H142" s="86">
        <v>14.5</v>
      </c>
      <c r="I142" s="86"/>
      <c r="J142" s="86">
        <v>25</v>
      </c>
      <c r="K142" s="85" t="s">
        <v>62</v>
      </c>
      <c r="L142" s="85" t="s">
        <v>202</v>
      </c>
      <c r="M142" s="85" t="s">
        <v>104</v>
      </c>
      <c r="N142" s="85" t="s">
        <v>203</v>
      </c>
      <c r="O142" s="85"/>
      <c r="P142" s="87" t="s">
        <v>8</v>
      </c>
      <c r="Q142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2" s="87" t="s">
        <v>153</v>
      </c>
      <c r="S142" s="87">
        <f>IF(AND('Cumulative BOM'!$P142="G90 Grade SS50", 'Cumulative BOM'!$C142="18GA"), 50,IF(AND('Cumulative BOM'!$P142="G90 Grade SS50", 'Cumulative BOM'!$C142&lt;&gt;"18GA"), 54.5,
IF(AND('Cumulative BOM'!$P142="316 Stainless Steel 2B", 'Cumulative BOM'!$C142="18GA"), 60,IF(AND('Cumulative BOM'!$P142="316 Stainless Steel 2B", 'Cumulative BOM'!$C142&lt;&gt;"18GA"), 30,
IF('Cumulative BOM'!$P142="316L Stainless Steel #3",60,
IF(AND('Cumulative BOM'!$P142="304-2B Stainless Steel",'Cumulative BOM'!$C142="14GA",'Cumulative BOM'!$J142&lt;=29.75),29.75,IF(AND('Cumulative BOM'!$P142="304-2B Stainless Steel",'Cumulative BOM'!$C142="14GA",'Cumulative BOM'!$J142&gt;29.75),60,
IF('Cumulative BOM'!$J142&lt;=30,30,IF(AND('Cumulative BOM'!$J142&gt;30,'Cumulative BOM'!$J142&lt;=60),60)))))))))</f>
        <v>50</v>
      </c>
      <c r="T142" s="87">
        <f>IF('Cumulative BOM'!$P142="G90 Grade SS50",IF('Cumulative BOM'!$D142&lt;=144,144,IF(AND('Cumulative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BOM'!$D142&lt;=240),240,0))))),IF('Cumulative BOM'!$D142&lt;=120,120,IF(AND('Cumulative BOM'!$D142&gt;120,'Cumulative BOM'!$D142&lt;=144),144,IF(AND('Cumulative BOM'!$D142&gt;144,'Cumulative BOM'!$D142&lt;=168),168,IF(AND('Cumulative BOM'!$D142&gt;168,'Cumulative BOM'!$D142&lt;=192),192,IF(AND('Cumulative BOM'!$D142&gt;192,'Cumulative BOM'!$D142&lt;=216),216, IF(AND('Cumulative BOM'!$D142&gt;216,'Cumulative BOM'!$D142&lt;=240),240,0)))))))</f>
        <v>168</v>
      </c>
      <c r="U142" s="87">
        <f>'Cumulative BOM'!$T142*'Cumulative BOM'!$S142</f>
        <v>8400</v>
      </c>
      <c r="V142" s="88">
        <f>'Cumulative BOM'!$J142*'Cumulative BOM'!$D142</f>
        <v>3823.5475000000001</v>
      </c>
      <c r="W142" s="87">
        <f>(QUOTIENT('Cumulative BOM'!$S142, MIN('Cumulative BOM'!$D142,'Cumulative BOM'!$J142)))*(QUOTIENT('Cumulative BOM'!$T142,MAX('Cumulative BOM'!$D142,'Cumulative BOM'!$J142)))</f>
        <v>2</v>
      </c>
      <c r="X142" s="88">
        <f>ROUNDUP('Cumulative BOM'!$B142/'Cumulative BOM'!$W142*2,0)/2</f>
        <v>0.5</v>
      </c>
      <c r="Y142" s="88">
        <f>(VLOOKUP('Cumulative BOM'!$C142,'Sheet Metal Std'!$M$2:$N$16,2))*'Cumulative BOM'!$S142*'Cumulative BOM'!$T142*'Cumulative BOM'!$X142*0.28</f>
        <v>60.681600000000003</v>
      </c>
    </row>
    <row r="143" spans="1:25" s="66" customFormat="1" ht="18" x14ac:dyDescent="0.3">
      <c r="A143" s="84">
        <v>1645177</v>
      </c>
      <c r="B143" s="85">
        <v>1</v>
      </c>
      <c r="C143" s="85" t="s">
        <v>4</v>
      </c>
      <c r="D143" s="86">
        <v>152.53749999999999</v>
      </c>
      <c r="E143" s="86">
        <v>3</v>
      </c>
      <c r="F143" s="86"/>
      <c r="G143" s="86"/>
      <c r="H143" s="86">
        <v>14.5</v>
      </c>
      <c r="I143" s="86"/>
      <c r="J143" s="86">
        <v>25</v>
      </c>
      <c r="K143" s="85" t="s">
        <v>62</v>
      </c>
      <c r="L143" s="85" t="s">
        <v>202</v>
      </c>
      <c r="M143" s="85" t="s">
        <v>104</v>
      </c>
      <c r="N143" s="85" t="s">
        <v>203</v>
      </c>
      <c r="O143" s="85"/>
      <c r="P143" s="87" t="s">
        <v>8</v>
      </c>
      <c r="Q143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3" s="87" t="s">
        <v>153</v>
      </c>
      <c r="S143" s="87">
        <f>IF(AND('Cumulative BOM'!$P143="G90 Grade SS50", 'Cumulative BOM'!$C143="18GA"), 50,IF(AND('Cumulative BOM'!$P143="G90 Grade SS50", 'Cumulative BOM'!$C143&lt;&gt;"18GA"), 54.5,
IF(AND('Cumulative BOM'!$P143="316 Stainless Steel 2B", 'Cumulative BOM'!$C143="18GA"), 60,IF(AND('Cumulative BOM'!$P143="316 Stainless Steel 2B", 'Cumulative BOM'!$C143&lt;&gt;"18GA"), 30,
IF('Cumulative BOM'!$P143="316L Stainless Steel #3",60,
IF(AND('Cumulative BOM'!$P143="304-2B Stainless Steel",'Cumulative BOM'!$C143="14GA",'Cumulative BOM'!$J143&lt;=29.75),29.75,IF(AND('Cumulative BOM'!$P143="304-2B Stainless Steel",'Cumulative BOM'!$C143="14GA",'Cumulative BOM'!$J143&gt;29.75),60,
IF('Cumulative BOM'!$J143&lt;=30,30,IF(AND('Cumulative BOM'!$J143&gt;30,'Cumulative BOM'!$J143&lt;=60),60)))))))))</f>
        <v>50</v>
      </c>
      <c r="T143" s="87">
        <f>IF('Cumulative BOM'!$P143="G90 Grade SS50",IF('Cumulative BOM'!$D143&lt;=144,144,IF(AND('Cumulative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BOM'!$D143&lt;=240),240,0))))),IF('Cumulative BOM'!$D143&lt;=120,120,IF(AND('Cumulative BOM'!$D143&gt;120,'Cumulative BOM'!$D143&lt;=144),144,IF(AND('Cumulative BOM'!$D143&gt;144,'Cumulative BOM'!$D143&lt;=168),168,IF(AND('Cumulative BOM'!$D143&gt;168,'Cumulative BOM'!$D143&lt;=192),192,IF(AND('Cumulative BOM'!$D143&gt;192,'Cumulative BOM'!$D143&lt;=216),216, IF(AND('Cumulative BOM'!$D143&gt;216,'Cumulative BOM'!$D143&lt;=240),240,0)))))))</f>
        <v>168</v>
      </c>
      <c r="U143" s="87">
        <f>'Cumulative BOM'!$T143*'Cumulative BOM'!$S143</f>
        <v>8400</v>
      </c>
      <c r="V143" s="88">
        <f>'Cumulative BOM'!$J143*'Cumulative BOM'!$D143</f>
        <v>3813.4375</v>
      </c>
      <c r="W143" s="87">
        <f>(QUOTIENT('Cumulative BOM'!$S143, MIN('Cumulative BOM'!$D143,'Cumulative BOM'!$J143)))*(QUOTIENT('Cumulative BOM'!$T143,MAX('Cumulative BOM'!$D143,'Cumulative BOM'!$J143)))</f>
        <v>2</v>
      </c>
      <c r="X143" s="88">
        <f>ROUNDUP('Cumulative BOM'!$B143/'Cumulative BOM'!$W143*2,0)/2</f>
        <v>0.5</v>
      </c>
      <c r="Y143" s="88">
        <f>(VLOOKUP('Cumulative BOM'!$C143,'Sheet Metal Std'!$M$2:$N$16,2))*'Cumulative BOM'!$S143*'Cumulative BOM'!$T143*'Cumulative BOM'!$X143*0.28</f>
        <v>60.681600000000003</v>
      </c>
    </row>
    <row r="144" spans="1:25" s="66" customFormat="1" ht="18" x14ac:dyDescent="0.3">
      <c r="A144" s="84">
        <v>1645176</v>
      </c>
      <c r="B144" s="85">
        <v>1</v>
      </c>
      <c r="C144" s="85" t="s">
        <v>4</v>
      </c>
      <c r="D144" s="86">
        <v>152.13300000000001</v>
      </c>
      <c r="E144" s="86">
        <v>3</v>
      </c>
      <c r="F144" s="86"/>
      <c r="G144" s="86"/>
      <c r="H144" s="86">
        <v>14.5</v>
      </c>
      <c r="I144" s="86"/>
      <c r="J144" s="86">
        <v>25</v>
      </c>
      <c r="K144" s="85" t="s">
        <v>62</v>
      </c>
      <c r="L144" s="85" t="s">
        <v>202</v>
      </c>
      <c r="M144" s="85" t="s">
        <v>104</v>
      </c>
      <c r="N144" s="85" t="s">
        <v>203</v>
      </c>
      <c r="O144" s="85"/>
      <c r="P144" s="87" t="s">
        <v>8</v>
      </c>
      <c r="Q144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4" s="87" t="s">
        <v>153</v>
      </c>
      <c r="S144" s="87">
        <f>IF(AND('Cumulative BOM'!$P144="G90 Grade SS50", 'Cumulative BOM'!$C144="18GA"), 50,IF(AND('Cumulative BOM'!$P144="G90 Grade SS50", 'Cumulative BOM'!$C144&lt;&gt;"18GA"), 54.5,
IF(AND('Cumulative BOM'!$P144="316 Stainless Steel 2B", 'Cumulative BOM'!$C144="18GA"), 60,IF(AND('Cumulative BOM'!$P144="316 Stainless Steel 2B", 'Cumulative BOM'!$C144&lt;&gt;"18GA"), 30,
IF('Cumulative BOM'!$P144="316L Stainless Steel #3",60,
IF(AND('Cumulative BOM'!$P144="304-2B Stainless Steel",'Cumulative BOM'!$C144="14GA",'Cumulative BOM'!$J144&lt;=29.75),29.75,IF(AND('Cumulative BOM'!$P144="304-2B Stainless Steel",'Cumulative BOM'!$C144="14GA",'Cumulative BOM'!$J144&gt;29.75),60,
IF('Cumulative BOM'!$J144&lt;=30,30,IF(AND('Cumulative BOM'!$J144&gt;30,'Cumulative BOM'!$J144&lt;=60),60)))))))))</f>
        <v>50</v>
      </c>
      <c r="T144" s="87">
        <f>IF('Cumulative BOM'!$P144="G90 Grade SS50",IF('Cumulative BOM'!$D144&lt;=144,144,IF(AND('Cumulative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BOM'!$D144&lt;=240),240,0))))),IF('Cumulative BOM'!$D144&lt;=120,120,IF(AND('Cumulative BOM'!$D144&gt;120,'Cumulative BOM'!$D144&lt;=144),144,IF(AND('Cumulative BOM'!$D144&gt;144,'Cumulative BOM'!$D144&lt;=168),168,IF(AND('Cumulative BOM'!$D144&gt;168,'Cumulative BOM'!$D144&lt;=192),192,IF(AND('Cumulative BOM'!$D144&gt;192,'Cumulative BOM'!$D144&lt;=216),216, IF(AND('Cumulative BOM'!$D144&gt;216,'Cumulative BOM'!$D144&lt;=240),240,0)))))))</f>
        <v>168</v>
      </c>
      <c r="U144" s="87">
        <f>'Cumulative BOM'!$T144*'Cumulative BOM'!$S144</f>
        <v>8400</v>
      </c>
      <c r="V144" s="88">
        <f>'Cumulative BOM'!$J144*'Cumulative BOM'!$D144</f>
        <v>3803.3250000000003</v>
      </c>
      <c r="W144" s="87">
        <f>(QUOTIENT('Cumulative BOM'!$S144, MIN('Cumulative BOM'!$D144,'Cumulative BOM'!$J144)))*(QUOTIENT('Cumulative BOM'!$T144,MAX('Cumulative BOM'!$D144,'Cumulative BOM'!$J144)))</f>
        <v>2</v>
      </c>
      <c r="X144" s="88">
        <f>ROUNDUP('Cumulative BOM'!$B144/'Cumulative BOM'!$W144*2,0)/2</f>
        <v>0.5</v>
      </c>
      <c r="Y144" s="88">
        <f>(VLOOKUP('Cumulative BOM'!$C144,'Sheet Metal Std'!$M$2:$N$16,2))*'Cumulative BOM'!$S144*'Cumulative BOM'!$T144*'Cumulative BOM'!$X144*0.28</f>
        <v>60.681600000000003</v>
      </c>
    </row>
    <row r="145" spans="1:25" s="66" customFormat="1" ht="18" x14ac:dyDescent="0.3">
      <c r="A145" s="84">
        <v>1645175</v>
      </c>
      <c r="B145" s="85">
        <v>1</v>
      </c>
      <c r="C145" s="85" t="s">
        <v>4</v>
      </c>
      <c r="D145" s="86">
        <v>151.7285</v>
      </c>
      <c r="E145" s="86">
        <v>3</v>
      </c>
      <c r="F145" s="86"/>
      <c r="G145" s="86"/>
      <c r="H145" s="86">
        <v>14.5</v>
      </c>
      <c r="I145" s="86"/>
      <c r="J145" s="86">
        <v>25</v>
      </c>
      <c r="K145" s="85" t="s">
        <v>62</v>
      </c>
      <c r="L145" s="85" t="s">
        <v>202</v>
      </c>
      <c r="M145" s="85" t="s">
        <v>104</v>
      </c>
      <c r="N145" s="85" t="s">
        <v>203</v>
      </c>
      <c r="O145" s="85"/>
      <c r="P145" s="87" t="s">
        <v>8</v>
      </c>
      <c r="Q145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5" s="87" t="s">
        <v>153</v>
      </c>
      <c r="S145" s="87">
        <f>IF(AND('Cumulative BOM'!$P145="G90 Grade SS50", 'Cumulative BOM'!$C145="18GA"), 50,IF(AND('Cumulative BOM'!$P145="G90 Grade SS50", 'Cumulative BOM'!$C145&lt;&gt;"18GA"), 54.5,
IF(AND('Cumulative BOM'!$P145="316 Stainless Steel 2B", 'Cumulative BOM'!$C145="18GA"), 60,IF(AND('Cumulative BOM'!$P145="316 Stainless Steel 2B", 'Cumulative BOM'!$C145&lt;&gt;"18GA"), 30,
IF('Cumulative BOM'!$P145="316L Stainless Steel #3",60,
IF(AND('Cumulative BOM'!$P145="304-2B Stainless Steel",'Cumulative BOM'!$C145="14GA",'Cumulative BOM'!$J145&lt;=29.75),29.75,IF(AND('Cumulative BOM'!$P145="304-2B Stainless Steel",'Cumulative BOM'!$C145="14GA",'Cumulative BOM'!$J145&gt;29.75),60,
IF('Cumulative BOM'!$J145&lt;=30,30,IF(AND('Cumulative BOM'!$J145&gt;30,'Cumulative BOM'!$J145&lt;=60),60)))))))))</f>
        <v>50</v>
      </c>
      <c r="T145" s="87">
        <f>IF('Cumulative BOM'!$P145="G90 Grade SS50",IF('Cumulative BOM'!$D145&lt;=144,144,IF(AND('Cumulative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BOM'!$D145&lt;=240),240,0))))),IF('Cumulative BOM'!$D145&lt;=120,120,IF(AND('Cumulative BOM'!$D145&gt;120,'Cumulative BOM'!$D145&lt;=144),144,IF(AND('Cumulative BOM'!$D145&gt;144,'Cumulative BOM'!$D145&lt;=168),168,IF(AND('Cumulative BOM'!$D145&gt;168,'Cumulative BOM'!$D145&lt;=192),192,IF(AND('Cumulative BOM'!$D145&gt;192,'Cumulative BOM'!$D145&lt;=216),216, IF(AND('Cumulative BOM'!$D145&gt;216,'Cumulative BOM'!$D145&lt;=240),240,0)))))))</f>
        <v>168</v>
      </c>
      <c r="U145" s="87">
        <f>'Cumulative BOM'!$T145*'Cumulative BOM'!$S145</f>
        <v>8400</v>
      </c>
      <c r="V145" s="88">
        <f>'Cumulative BOM'!$J145*'Cumulative BOM'!$D145</f>
        <v>3793.2125000000001</v>
      </c>
      <c r="W145" s="87">
        <f>(QUOTIENT('Cumulative BOM'!$S145, MIN('Cumulative BOM'!$D145,'Cumulative BOM'!$J145)))*(QUOTIENT('Cumulative BOM'!$T145,MAX('Cumulative BOM'!$D145,'Cumulative BOM'!$J145)))</f>
        <v>2</v>
      </c>
      <c r="X145" s="88">
        <f>ROUNDUP('Cumulative BOM'!$B145/'Cumulative BOM'!$W145*2,0)/2</f>
        <v>0.5</v>
      </c>
      <c r="Y145" s="88">
        <f>(VLOOKUP('Cumulative BOM'!$C145,'Sheet Metal Std'!$M$2:$N$16,2))*'Cumulative BOM'!$S145*'Cumulative BOM'!$T145*'Cumulative BOM'!$X145*0.28</f>
        <v>60.681600000000003</v>
      </c>
    </row>
    <row r="146" spans="1:25" s="66" customFormat="1" ht="18" x14ac:dyDescent="0.3">
      <c r="A146" s="84">
        <v>1645165</v>
      </c>
      <c r="B146" s="85">
        <v>1</v>
      </c>
      <c r="C146" s="85" t="s">
        <v>4</v>
      </c>
      <c r="D146" s="86">
        <v>151.32400000000001</v>
      </c>
      <c r="E146" s="86">
        <v>3</v>
      </c>
      <c r="F146" s="86"/>
      <c r="G146" s="86"/>
      <c r="H146" s="86">
        <v>14.5</v>
      </c>
      <c r="I146" s="86"/>
      <c r="J146" s="86">
        <v>25</v>
      </c>
      <c r="K146" s="85" t="s">
        <v>62</v>
      </c>
      <c r="L146" s="85" t="s">
        <v>202</v>
      </c>
      <c r="M146" s="85" t="s">
        <v>104</v>
      </c>
      <c r="N146" s="85" t="s">
        <v>203</v>
      </c>
      <c r="O146" s="85"/>
      <c r="P146" s="87" t="s">
        <v>8</v>
      </c>
      <c r="Q146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6" s="87" t="s">
        <v>153</v>
      </c>
      <c r="S146" s="87">
        <f>IF(AND('Cumulative BOM'!$P146="G90 Grade SS50", 'Cumulative BOM'!$C146="18GA"), 50,IF(AND('Cumulative BOM'!$P146="G90 Grade SS50", 'Cumulative BOM'!$C146&lt;&gt;"18GA"), 54.5,
IF(AND('Cumulative BOM'!$P146="316 Stainless Steel 2B", 'Cumulative BOM'!$C146="18GA"), 60,IF(AND('Cumulative BOM'!$P146="316 Stainless Steel 2B", 'Cumulative BOM'!$C146&lt;&gt;"18GA"), 30,
IF('Cumulative BOM'!$P146="316L Stainless Steel #3",60,
IF(AND('Cumulative BOM'!$P146="304-2B Stainless Steel",'Cumulative BOM'!$C146="14GA",'Cumulative BOM'!$J146&lt;=29.75),29.75,IF(AND('Cumulative BOM'!$P146="304-2B Stainless Steel",'Cumulative BOM'!$C146="14GA",'Cumulative BOM'!$J146&gt;29.75),60,
IF('Cumulative BOM'!$J146&lt;=30,30,IF(AND('Cumulative BOM'!$J146&gt;30,'Cumulative BOM'!$J146&lt;=60),60)))))))))</f>
        <v>50</v>
      </c>
      <c r="T146" s="87">
        <f>IF('Cumulative BOM'!$P146="G90 Grade SS50",IF('Cumulative BOM'!$D146&lt;=144,144,IF(AND('Cumulative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BOM'!$D146&lt;=240),240,0))))),IF('Cumulative BOM'!$D146&lt;=120,120,IF(AND('Cumulative BOM'!$D146&gt;120,'Cumulative BOM'!$D146&lt;=144),144,IF(AND('Cumulative BOM'!$D146&gt;144,'Cumulative BOM'!$D146&lt;=168),168,IF(AND('Cumulative BOM'!$D146&gt;168,'Cumulative BOM'!$D146&lt;=192),192,IF(AND('Cumulative BOM'!$D146&gt;192,'Cumulative BOM'!$D146&lt;=216),216, IF(AND('Cumulative BOM'!$D146&gt;216,'Cumulative BOM'!$D146&lt;=240),240,0)))))))</f>
        <v>168</v>
      </c>
      <c r="U146" s="87">
        <f>'Cumulative BOM'!$T146*'Cumulative BOM'!$S146</f>
        <v>8400</v>
      </c>
      <c r="V146" s="88">
        <f>'Cumulative BOM'!$J146*'Cumulative BOM'!$D146</f>
        <v>3783.1000000000004</v>
      </c>
      <c r="W146" s="87">
        <f>(QUOTIENT('Cumulative BOM'!$S146, MIN('Cumulative BOM'!$D146,'Cumulative BOM'!$J146)))*(QUOTIENT('Cumulative BOM'!$T146,MAX('Cumulative BOM'!$D146,'Cumulative BOM'!$J146)))</f>
        <v>2</v>
      </c>
      <c r="X146" s="88">
        <f>ROUNDUP('Cumulative BOM'!$B146/'Cumulative BOM'!$W146*2,0)/2</f>
        <v>0.5</v>
      </c>
      <c r="Y146" s="88">
        <f>(VLOOKUP('Cumulative BOM'!$C146,'Sheet Metal Std'!$M$2:$N$16,2))*'Cumulative BOM'!$S146*'Cumulative BOM'!$T146*'Cumulative BOM'!$X146*0.28</f>
        <v>60.681600000000003</v>
      </c>
    </row>
    <row r="147" spans="1:25" s="66" customFormat="1" ht="18" x14ac:dyDescent="0.3">
      <c r="A147" s="84">
        <v>1645162</v>
      </c>
      <c r="B147" s="85">
        <v>1</v>
      </c>
      <c r="C147" s="85" t="s">
        <v>4</v>
      </c>
      <c r="D147" s="86">
        <v>150.9196</v>
      </c>
      <c r="E147" s="86">
        <v>3</v>
      </c>
      <c r="F147" s="86"/>
      <c r="G147" s="86"/>
      <c r="H147" s="86">
        <v>14.5</v>
      </c>
      <c r="I147" s="86"/>
      <c r="J147" s="86">
        <v>25</v>
      </c>
      <c r="K147" s="85" t="s">
        <v>62</v>
      </c>
      <c r="L147" s="85" t="s">
        <v>202</v>
      </c>
      <c r="M147" s="85" t="s">
        <v>104</v>
      </c>
      <c r="N147" s="85" t="s">
        <v>203</v>
      </c>
      <c r="O147" s="85"/>
      <c r="P147" s="87" t="s">
        <v>8</v>
      </c>
      <c r="Q147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7" s="87" t="s">
        <v>153</v>
      </c>
      <c r="S147" s="87">
        <f>IF(AND('Cumulative BOM'!$P147="G90 Grade SS50", 'Cumulative BOM'!$C147="18GA"), 50,IF(AND('Cumulative BOM'!$P147="G90 Grade SS50", 'Cumulative BOM'!$C147&lt;&gt;"18GA"), 54.5,
IF(AND('Cumulative BOM'!$P147="316 Stainless Steel 2B", 'Cumulative BOM'!$C147="18GA"), 60,IF(AND('Cumulative BOM'!$P147="316 Stainless Steel 2B", 'Cumulative BOM'!$C147&lt;&gt;"18GA"), 30,
IF('Cumulative BOM'!$P147="316L Stainless Steel #3",60,
IF(AND('Cumulative BOM'!$P147="304-2B Stainless Steel",'Cumulative BOM'!$C147="14GA",'Cumulative BOM'!$J147&lt;=29.75),29.75,IF(AND('Cumulative BOM'!$P147="304-2B Stainless Steel",'Cumulative BOM'!$C147="14GA",'Cumulative BOM'!$J147&gt;29.75),60,
IF('Cumulative BOM'!$J147&lt;=30,30,IF(AND('Cumulative BOM'!$J147&gt;30,'Cumulative BOM'!$J147&lt;=60),60)))))))))</f>
        <v>50</v>
      </c>
      <c r="T147" s="87">
        <f>IF('Cumulative BOM'!$P147="G90 Grade SS50",IF('Cumulative BOM'!$D147&lt;=144,144,IF(AND('Cumulative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BOM'!$D147&lt;=240),240,0))))),IF('Cumulative BOM'!$D147&lt;=120,120,IF(AND('Cumulative BOM'!$D147&gt;120,'Cumulative BOM'!$D147&lt;=144),144,IF(AND('Cumulative BOM'!$D147&gt;144,'Cumulative BOM'!$D147&lt;=168),168,IF(AND('Cumulative BOM'!$D147&gt;168,'Cumulative BOM'!$D147&lt;=192),192,IF(AND('Cumulative BOM'!$D147&gt;192,'Cumulative BOM'!$D147&lt;=216),216, IF(AND('Cumulative BOM'!$D147&gt;216,'Cumulative BOM'!$D147&lt;=240),240,0)))))))</f>
        <v>168</v>
      </c>
      <c r="U147" s="87">
        <f>'Cumulative BOM'!$T147*'Cumulative BOM'!$S147</f>
        <v>8400</v>
      </c>
      <c r="V147" s="88">
        <f>'Cumulative BOM'!$J147*'Cumulative BOM'!$D147</f>
        <v>3772.9900000000002</v>
      </c>
      <c r="W147" s="87">
        <f>(QUOTIENT('Cumulative BOM'!$S147, MIN('Cumulative BOM'!$D147,'Cumulative BOM'!$J147)))*(QUOTIENT('Cumulative BOM'!$T147,MAX('Cumulative BOM'!$D147,'Cumulative BOM'!$J147)))</f>
        <v>2</v>
      </c>
      <c r="X147" s="88">
        <f>ROUNDUP('Cumulative BOM'!$B147/'Cumulative BOM'!$W147*2,0)/2</f>
        <v>0.5</v>
      </c>
      <c r="Y147" s="88">
        <f>(VLOOKUP('Cumulative BOM'!$C147,'Sheet Metal Std'!$M$2:$N$16,2))*'Cumulative BOM'!$S147*'Cumulative BOM'!$T147*'Cumulative BOM'!$X147*0.28</f>
        <v>60.681600000000003</v>
      </c>
    </row>
    <row r="148" spans="1:25" s="66" customFormat="1" ht="18" x14ac:dyDescent="0.3">
      <c r="A148" s="84">
        <v>1645161</v>
      </c>
      <c r="B148" s="85">
        <v>1</v>
      </c>
      <c r="C148" s="85" t="s">
        <v>4</v>
      </c>
      <c r="D148" s="86">
        <v>150.51509999999999</v>
      </c>
      <c r="E148" s="86">
        <v>3</v>
      </c>
      <c r="F148" s="86"/>
      <c r="G148" s="86"/>
      <c r="H148" s="86">
        <v>14.5</v>
      </c>
      <c r="I148" s="86"/>
      <c r="J148" s="86">
        <v>25</v>
      </c>
      <c r="K148" s="85" t="s">
        <v>62</v>
      </c>
      <c r="L148" s="85" t="s">
        <v>202</v>
      </c>
      <c r="M148" s="85" t="s">
        <v>104</v>
      </c>
      <c r="N148" s="85" t="s">
        <v>203</v>
      </c>
      <c r="O148" s="85"/>
      <c r="P148" s="87" t="s">
        <v>8</v>
      </c>
      <c r="Q148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8" s="87" t="s">
        <v>153</v>
      </c>
      <c r="S148" s="87">
        <f>IF(AND('Cumulative BOM'!$P148="G90 Grade SS50", 'Cumulative BOM'!$C148="18GA"), 50,IF(AND('Cumulative BOM'!$P148="G90 Grade SS50", 'Cumulative BOM'!$C148&lt;&gt;"18GA"), 54.5,
IF(AND('Cumulative BOM'!$P148="316 Stainless Steel 2B", 'Cumulative BOM'!$C148="18GA"), 60,IF(AND('Cumulative BOM'!$P148="316 Stainless Steel 2B", 'Cumulative BOM'!$C148&lt;&gt;"18GA"), 30,
IF('Cumulative BOM'!$P148="316L Stainless Steel #3",60,
IF(AND('Cumulative BOM'!$P148="304-2B Stainless Steel",'Cumulative BOM'!$C148="14GA",'Cumulative BOM'!$J148&lt;=29.75),29.75,IF(AND('Cumulative BOM'!$P148="304-2B Stainless Steel",'Cumulative BOM'!$C148="14GA",'Cumulative BOM'!$J148&gt;29.75),60,
IF('Cumulative BOM'!$J148&lt;=30,30,IF(AND('Cumulative BOM'!$J148&gt;30,'Cumulative BOM'!$J148&lt;=60),60)))))))))</f>
        <v>50</v>
      </c>
      <c r="T148" s="87">
        <f>IF('Cumulative BOM'!$P148="G90 Grade SS50",IF('Cumulative BOM'!$D148&lt;=144,144,IF(AND('Cumulative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BOM'!$D148&lt;=240),240,0))))),IF('Cumulative BOM'!$D148&lt;=120,120,IF(AND('Cumulative BOM'!$D148&gt;120,'Cumulative BOM'!$D148&lt;=144),144,IF(AND('Cumulative BOM'!$D148&gt;144,'Cumulative BOM'!$D148&lt;=168),168,IF(AND('Cumulative BOM'!$D148&gt;168,'Cumulative BOM'!$D148&lt;=192),192,IF(AND('Cumulative BOM'!$D148&gt;192,'Cumulative BOM'!$D148&lt;=216),216, IF(AND('Cumulative BOM'!$D148&gt;216,'Cumulative BOM'!$D148&lt;=240),240,0)))))))</f>
        <v>168</v>
      </c>
      <c r="U148" s="87">
        <f>'Cumulative BOM'!$T148*'Cumulative BOM'!$S148</f>
        <v>8400</v>
      </c>
      <c r="V148" s="88">
        <f>'Cumulative BOM'!$J148*'Cumulative BOM'!$D148</f>
        <v>3762.8774999999996</v>
      </c>
      <c r="W148" s="87">
        <f>(QUOTIENT('Cumulative BOM'!$S148, MIN('Cumulative BOM'!$D148,'Cumulative BOM'!$J148)))*(QUOTIENT('Cumulative BOM'!$T148,MAX('Cumulative BOM'!$D148,'Cumulative BOM'!$J148)))</f>
        <v>2</v>
      </c>
      <c r="X148" s="88">
        <f>ROUNDUP('Cumulative BOM'!$B148/'Cumulative BOM'!$W148*2,0)/2</f>
        <v>0.5</v>
      </c>
      <c r="Y148" s="88">
        <f>(VLOOKUP('Cumulative BOM'!$C148,'Sheet Metal Std'!$M$2:$N$16,2))*'Cumulative BOM'!$S148*'Cumulative BOM'!$T148*'Cumulative BOM'!$X148*0.28</f>
        <v>60.681600000000003</v>
      </c>
    </row>
    <row r="149" spans="1:25" s="66" customFormat="1" ht="18" x14ac:dyDescent="0.3">
      <c r="A149" s="84">
        <v>1645160</v>
      </c>
      <c r="B149" s="85">
        <v>1</v>
      </c>
      <c r="C149" s="85" t="s">
        <v>4</v>
      </c>
      <c r="D149" s="86">
        <v>150.11060000000001</v>
      </c>
      <c r="E149" s="86">
        <v>3</v>
      </c>
      <c r="F149" s="86"/>
      <c r="G149" s="86"/>
      <c r="H149" s="86">
        <v>14.5</v>
      </c>
      <c r="I149" s="86"/>
      <c r="J149" s="86">
        <v>25</v>
      </c>
      <c r="K149" s="85" t="s">
        <v>62</v>
      </c>
      <c r="L149" s="85" t="s">
        <v>202</v>
      </c>
      <c r="M149" s="85" t="s">
        <v>104</v>
      </c>
      <c r="N149" s="85" t="s">
        <v>203</v>
      </c>
      <c r="O149" s="85"/>
      <c r="P149" s="87" t="s">
        <v>8</v>
      </c>
      <c r="Q149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49" s="87" t="s">
        <v>153</v>
      </c>
      <c r="S149" s="87">
        <f>IF(AND('Cumulative BOM'!$P149="G90 Grade SS50", 'Cumulative BOM'!$C149="18GA"), 50,IF(AND('Cumulative BOM'!$P149="G90 Grade SS50", 'Cumulative BOM'!$C149&lt;&gt;"18GA"), 54.5,
IF(AND('Cumulative BOM'!$P149="316 Stainless Steel 2B", 'Cumulative BOM'!$C149="18GA"), 60,IF(AND('Cumulative BOM'!$P149="316 Stainless Steel 2B", 'Cumulative BOM'!$C149&lt;&gt;"18GA"), 30,
IF('Cumulative BOM'!$P149="316L Stainless Steel #3",60,
IF(AND('Cumulative BOM'!$P149="304-2B Stainless Steel",'Cumulative BOM'!$C149="14GA",'Cumulative BOM'!$J149&lt;=29.75),29.75,IF(AND('Cumulative BOM'!$P149="304-2B Stainless Steel",'Cumulative BOM'!$C149="14GA",'Cumulative BOM'!$J149&gt;29.75),60,
IF('Cumulative BOM'!$J149&lt;=30,30,IF(AND('Cumulative BOM'!$J149&gt;30,'Cumulative BOM'!$J149&lt;=60),60)))))))))</f>
        <v>50</v>
      </c>
      <c r="T149" s="87">
        <f>IF('Cumulative BOM'!$P149="G90 Grade SS50",IF('Cumulative BOM'!$D149&lt;=144,144,IF(AND('Cumulative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BOM'!$D149&lt;=240),240,0))))),IF('Cumulative BOM'!$D149&lt;=120,120,IF(AND('Cumulative BOM'!$D149&gt;120,'Cumulative BOM'!$D149&lt;=144),144,IF(AND('Cumulative BOM'!$D149&gt;144,'Cumulative BOM'!$D149&lt;=168),168,IF(AND('Cumulative BOM'!$D149&gt;168,'Cumulative BOM'!$D149&lt;=192),192,IF(AND('Cumulative BOM'!$D149&gt;192,'Cumulative BOM'!$D149&lt;=216),216, IF(AND('Cumulative BOM'!$D149&gt;216,'Cumulative BOM'!$D149&lt;=240),240,0)))))))</f>
        <v>168</v>
      </c>
      <c r="U149" s="87">
        <f>'Cumulative BOM'!$T149*'Cumulative BOM'!$S149</f>
        <v>8400</v>
      </c>
      <c r="V149" s="88">
        <f>'Cumulative BOM'!$J149*'Cumulative BOM'!$D149</f>
        <v>3752.7650000000003</v>
      </c>
      <c r="W149" s="87">
        <f>(QUOTIENT('Cumulative BOM'!$S149, MIN('Cumulative BOM'!$D149,'Cumulative BOM'!$J149)))*(QUOTIENT('Cumulative BOM'!$T149,MAX('Cumulative BOM'!$D149,'Cumulative BOM'!$J149)))</f>
        <v>2</v>
      </c>
      <c r="X149" s="88">
        <f>ROUNDUP('Cumulative BOM'!$B149/'Cumulative BOM'!$W149*2,0)/2</f>
        <v>0.5</v>
      </c>
      <c r="Y149" s="88">
        <f>(VLOOKUP('Cumulative BOM'!$C149,'Sheet Metal Std'!$M$2:$N$16,2))*'Cumulative BOM'!$S149*'Cumulative BOM'!$T149*'Cumulative BOM'!$X149*0.28</f>
        <v>60.681600000000003</v>
      </c>
    </row>
    <row r="150" spans="1:25" s="66" customFormat="1" ht="18" x14ac:dyDescent="0.3">
      <c r="A150" s="84">
        <v>1645157</v>
      </c>
      <c r="B150" s="85">
        <v>1</v>
      </c>
      <c r="C150" s="85" t="s">
        <v>4</v>
      </c>
      <c r="D150" s="86">
        <v>149.70609999999999</v>
      </c>
      <c r="E150" s="86">
        <v>3</v>
      </c>
      <c r="F150" s="86"/>
      <c r="G150" s="86"/>
      <c r="H150" s="86">
        <v>14.5</v>
      </c>
      <c r="I150" s="86"/>
      <c r="J150" s="86">
        <v>25</v>
      </c>
      <c r="K150" s="85" t="s">
        <v>62</v>
      </c>
      <c r="L150" s="85" t="s">
        <v>202</v>
      </c>
      <c r="M150" s="85" t="s">
        <v>104</v>
      </c>
      <c r="N150" s="85" t="s">
        <v>203</v>
      </c>
      <c r="O150" s="85"/>
      <c r="P150" s="87" t="s">
        <v>8</v>
      </c>
      <c r="Q150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0" s="87" t="s">
        <v>153</v>
      </c>
      <c r="S150" s="87">
        <f>IF(AND('Cumulative BOM'!$P150="G90 Grade SS50", 'Cumulative BOM'!$C150="18GA"), 50,IF(AND('Cumulative BOM'!$P150="G90 Grade SS50", 'Cumulative BOM'!$C150&lt;&gt;"18GA"), 54.5,
IF(AND('Cumulative BOM'!$P150="316 Stainless Steel 2B", 'Cumulative BOM'!$C150="18GA"), 60,IF(AND('Cumulative BOM'!$P150="316 Stainless Steel 2B", 'Cumulative BOM'!$C150&lt;&gt;"18GA"), 30,
IF('Cumulative BOM'!$P150="316L Stainless Steel #3",60,
IF(AND('Cumulative BOM'!$P150="304-2B Stainless Steel",'Cumulative BOM'!$C150="14GA",'Cumulative BOM'!$J150&lt;=29.75),29.75,IF(AND('Cumulative BOM'!$P150="304-2B Stainless Steel",'Cumulative BOM'!$C150="14GA",'Cumulative BOM'!$J150&gt;29.75),60,
IF('Cumulative BOM'!$J150&lt;=30,30,IF(AND('Cumulative BOM'!$J150&gt;30,'Cumulative BOM'!$J150&lt;=60),60)))))))))</f>
        <v>50</v>
      </c>
      <c r="T150" s="87">
        <f>IF('Cumulative BOM'!$P150="G90 Grade SS50",IF('Cumulative BOM'!$D150&lt;=144,144,IF(AND('Cumulative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BOM'!$D150&lt;=240),240,0))))),IF('Cumulative BOM'!$D150&lt;=120,120,IF(AND('Cumulative BOM'!$D150&gt;120,'Cumulative BOM'!$D150&lt;=144),144,IF(AND('Cumulative BOM'!$D150&gt;144,'Cumulative BOM'!$D150&lt;=168),168,IF(AND('Cumulative BOM'!$D150&gt;168,'Cumulative BOM'!$D150&lt;=192),192,IF(AND('Cumulative BOM'!$D150&gt;192,'Cumulative BOM'!$D150&lt;=216),216, IF(AND('Cumulative BOM'!$D150&gt;216,'Cumulative BOM'!$D150&lt;=240),240,0)))))))</f>
        <v>168</v>
      </c>
      <c r="U150" s="87">
        <f>'Cumulative BOM'!$T150*'Cumulative BOM'!$S150</f>
        <v>8400</v>
      </c>
      <c r="V150" s="88">
        <f>'Cumulative BOM'!$J150*'Cumulative BOM'!$D150</f>
        <v>3742.6524999999997</v>
      </c>
      <c r="W150" s="87">
        <f>(QUOTIENT('Cumulative BOM'!$S150, MIN('Cumulative BOM'!$D150,'Cumulative BOM'!$J150)))*(QUOTIENT('Cumulative BOM'!$T150,MAX('Cumulative BOM'!$D150,'Cumulative BOM'!$J150)))</f>
        <v>2</v>
      </c>
      <c r="X150" s="88">
        <f>ROUNDUP('Cumulative BOM'!$B150/'Cumulative BOM'!$W150*2,0)/2</f>
        <v>0.5</v>
      </c>
      <c r="Y150" s="88">
        <f>(VLOOKUP('Cumulative BOM'!$C150,'Sheet Metal Std'!$M$2:$N$16,2))*'Cumulative BOM'!$S150*'Cumulative BOM'!$T150*'Cumulative BOM'!$X150*0.28</f>
        <v>60.681600000000003</v>
      </c>
    </row>
    <row r="151" spans="1:25" s="66" customFormat="1" ht="18" x14ac:dyDescent="0.3">
      <c r="A151" s="84">
        <v>1645152</v>
      </c>
      <c r="B151" s="85">
        <v>1</v>
      </c>
      <c r="C151" s="85" t="s">
        <v>4</v>
      </c>
      <c r="D151" s="86">
        <v>149.30170000000001</v>
      </c>
      <c r="E151" s="86">
        <v>3</v>
      </c>
      <c r="F151" s="86"/>
      <c r="G151" s="86"/>
      <c r="H151" s="86">
        <v>14.5</v>
      </c>
      <c r="I151" s="86"/>
      <c r="J151" s="86">
        <v>25</v>
      </c>
      <c r="K151" s="85" t="s">
        <v>62</v>
      </c>
      <c r="L151" s="85" t="s">
        <v>202</v>
      </c>
      <c r="M151" s="85" t="s">
        <v>104</v>
      </c>
      <c r="N151" s="85" t="s">
        <v>203</v>
      </c>
      <c r="O151" s="85"/>
      <c r="P151" s="87" t="s">
        <v>8</v>
      </c>
      <c r="Q151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1" s="87" t="s">
        <v>153</v>
      </c>
      <c r="S151" s="87">
        <f>IF(AND('Cumulative BOM'!$P151="G90 Grade SS50", 'Cumulative BOM'!$C151="18GA"), 50,IF(AND('Cumulative BOM'!$P151="G90 Grade SS50", 'Cumulative BOM'!$C151&lt;&gt;"18GA"), 54.5,
IF(AND('Cumulative BOM'!$P151="316 Stainless Steel 2B", 'Cumulative BOM'!$C151="18GA"), 60,IF(AND('Cumulative BOM'!$P151="316 Stainless Steel 2B", 'Cumulative BOM'!$C151&lt;&gt;"18GA"), 30,
IF('Cumulative BOM'!$P151="316L Stainless Steel #3",60,
IF(AND('Cumulative BOM'!$P151="304-2B Stainless Steel",'Cumulative BOM'!$C151="14GA",'Cumulative BOM'!$J151&lt;=29.75),29.75,IF(AND('Cumulative BOM'!$P151="304-2B Stainless Steel",'Cumulative BOM'!$C151="14GA",'Cumulative BOM'!$J151&gt;29.75),60,
IF('Cumulative BOM'!$J151&lt;=30,30,IF(AND('Cumulative BOM'!$J151&gt;30,'Cumulative BOM'!$J151&lt;=60),60)))))))))</f>
        <v>50</v>
      </c>
      <c r="T151" s="87">
        <f>IF('Cumulative BOM'!$P151="G90 Grade SS50",IF('Cumulative BOM'!$D151&lt;=144,144,IF(AND('Cumulative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BOM'!$D151&lt;=240),240,0))))),IF('Cumulative BOM'!$D151&lt;=120,120,IF(AND('Cumulative BOM'!$D151&gt;120,'Cumulative BOM'!$D151&lt;=144),144,IF(AND('Cumulative BOM'!$D151&gt;144,'Cumulative BOM'!$D151&lt;=168),168,IF(AND('Cumulative BOM'!$D151&gt;168,'Cumulative BOM'!$D151&lt;=192),192,IF(AND('Cumulative BOM'!$D151&gt;192,'Cumulative BOM'!$D151&lt;=216),216, IF(AND('Cumulative BOM'!$D151&gt;216,'Cumulative BOM'!$D151&lt;=240),240,0)))))))</f>
        <v>168</v>
      </c>
      <c r="U151" s="87">
        <f>'Cumulative BOM'!$T151*'Cumulative BOM'!$S151</f>
        <v>8400</v>
      </c>
      <c r="V151" s="88">
        <f>'Cumulative BOM'!$J151*'Cumulative BOM'!$D151</f>
        <v>3732.5425000000005</v>
      </c>
      <c r="W151" s="87">
        <f>(QUOTIENT('Cumulative BOM'!$S151, MIN('Cumulative BOM'!$D151,'Cumulative BOM'!$J151)))*(QUOTIENT('Cumulative BOM'!$T151,MAX('Cumulative BOM'!$D151,'Cumulative BOM'!$J151)))</f>
        <v>2</v>
      </c>
      <c r="X151" s="88">
        <f>ROUNDUP('Cumulative BOM'!$B151/'Cumulative BOM'!$W151*2,0)/2</f>
        <v>0.5</v>
      </c>
      <c r="Y151" s="88">
        <f>(VLOOKUP('Cumulative BOM'!$C151,'Sheet Metal Std'!$M$2:$N$16,2))*'Cumulative BOM'!$S151*'Cumulative BOM'!$T151*'Cumulative BOM'!$X151*0.28</f>
        <v>60.681600000000003</v>
      </c>
    </row>
    <row r="152" spans="1:25" s="66" customFormat="1" ht="18" x14ac:dyDescent="0.3">
      <c r="A152" s="84">
        <v>1645151</v>
      </c>
      <c r="B152" s="85">
        <v>1</v>
      </c>
      <c r="C152" s="85" t="s">
        <v>4</v>
      </c>
      <c r="D152" s="86">
        <v>148.91810000000001</v>
      </c>
      <c r="E152" s="86">
        <v>3</v>
      </c>
      <c r="F152" s="86"/>
      <c r="G152" s="86"/>
      <c r="H152" s="86">
        <v>13.75</v>
      </c>
      <c r="I152" s="86"/>
      <c r="J152" s="86">
        <v>24.25</v>
      </c>
      <c r="K152" s="85" t="s">
        <v>62</v>
      </c>
      <c r="L152" s="85" t="s">
        <v>202</v>
      </c>
      <c r="M152" s="85" t="s">
        <v>104</v>
      </c>
      <c r="N152" s="85" t="s">
        <v>203</v>
      </c>
      <c r="O152" s="85"/>
      <c r="P152" s="87" t="s">
        <v>8</v>
      </c>
      <c r="Q152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2" s="87" t="s">
        <v>153</v>
      </c>
      <c r="S152" s="87">
        <f>IF(AND('Cumulative BOM'!$P152="G90 Grade SS50", 'Cumulative BOM'!$C152="18GA"), 50,IF(AND('Cumulative BOM'!$P152="G90 Grade SS50", 'Cumulative BOM'!$C152&lt;&gt;"18GA"), 54.5,
IF(AND('Cumulative BOM'!$P152="316 Stainless Steel 2B", 'Cumulative BOM'!$C152="18GA"), 60,IF(AND('Cumulative BOM'!$P152="316 Stainless Steel 2B", 'Cumulative BOM'!$C152&lt;&gt;"18GA"), 30,
IF('Cumulative BOM'!$P152="316L Stainless Steel #3",60,
IF(AND('Cumulative BOM'!$P152="304-2B Stainless Steel",'Cumulative BOM'!$C152="14GA",'Cumulative BOM'!$J152&lt;=29.75),29.75,IF(AND('Cumulative BOM'!$P152="304-2B Stainless Steel",'Cumulative BOM'!$C152="14GA",'Cumulative BOM'!$J152&gt;29.75),60,
IF('Cumulative BOM'!$J152&lt;=30,30,IF(AND('Cumulative BOM'!$J152&gt;30,'Cumulative BOM'!$J152&lt;=60),60)))))))))</f>
        <v>50</v>
      </c>
      <c r="T152" s="87">
        <f>IF('Cumulative BOM'!$P152="G90 Grade SS50",IF('Cumulative BOM'!$D152&lt;=144,144,IF(AND('Cumulative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BOM'!$D152&lt;=240),240,0))))),IF('Cumulative BOM'!$D152&lt;=120,120,IF(AND('Cumulative BOM'!$D152&gt;120,'Cumulative BOM'!$D152&lt;=144),144,IF(AND('Cumulative BOM'!$D152&gt;144,'Cumulative BOM'!$D152&lt;=168),168,IF(AND('Cumulative BOM'!$D152&gt;168,'Cumulative BOM'!$D152&lt;=192),192,IF(AND('Cumulative BOM'!$D152&gt;192,'Cumulative BOM'!$D152&lt;=216),216, IF(AND('Cumulative BOM'!$D152&gt;216,'Cumulative BOM'!$D152&lt;=240),240,0)))))))</f>
        <v>168</v>
      </c>
      <c r="U152" s="87">
        <f>'Cumulative BOM'!$T152*'Cumulative BOM'!$S152</f>
        <v>8400</v>
      </c>
      <c r="V152" s="88">
        <f>'Cumulative BOM'!$J152*'Cumulative BOM'!$D152</f>
        <v>3611.2639250000002</v>
      </c>
      <c r="W152" s="87">
        <f>(QUOTIENT('Cumulative BOM'!$S152, MIN('Cumulative BOM'!$D152,'Cumulative BOM'!$J152)))*(QUOTIENT('Cumulative BOM'!$T152,MAX('Cumulative BOM'!$D152,'Cumulative BOM'!$J152)))</f>
        <v>2</v>
      </c>
      <c r="X152" s="88">
        <f>ROUNDUP('Cumulative BOM'!$B152/'Cumulative BOM'!$W152*2,0)/2</f>
        <v>0.5</v>
      </c>
      <c r="Y152" s="88">
        <f>(VLOOKUP('Cumulative BOM'!$C152,'Sheet Metal Std'!$M$2:$N$16,2))*'Cumulative BOM'!$S152*'Cumulative BOM'!$T152*'Cumulative BOM'!$X152*0.28</f>
        <v>60.681600000000003</v>
      </c>
    </row>
    <row r="153" spans="1:25" s="66" customFormat="1" ht="18" x14ac:dyDescent="0.3">
      <c r="A153" s="84">
        <v>1645595</v>
      </c>
      <c r="B153" s="85">
        <v>1</v>
      </c>
      <c r="C153" s="85" t="s">
        <v>4</v>
      </c>
      <c r="D153" s="86">
        <v>153.7174</v>
      </c>
      <c r="E153" s="86"/>
      <c r="F153" s="86"/>
      <c r="G153" s="86"/>
      <c r="H153" s="86"/>
      <c r="I153" s="86" t="s">
        <v>160</v>
      </c>
      <c r="J153" s="86">
        <v>43.551600000000001</v>
      </c>
      <c r="K153" s="85" t="s">
        <v>94</v>
      </c>
      <c r="L153" s="85" t="s">
        <v>202</v>
      </c>
      <c r="M153" s="85" t="s">
        <v>177</v>
      </c>
      <c r="N153" s="85" t="s">
        <v>203</v>
      </c>
      <c r="O153" s="85" t="s">
        <v>152</v>
      </c>
      <c r="P153" s="87" t="s">
        <v>8</v>
      </c>
      <c r="Q153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3" s="87" t="s">
        <v>153</v>
      </c>
      <c r="S153" s="87">
        <f>IF(AND('Cumulative BOM'!$P153="G90 Grade SS50", 'Cumulative BOM'!$C153="18GA"), 50,IF(AND('Cumulative BOM'!$P153="G90 Grade SS50", 'Cumulative BOM'!$C153&lt;&gt;"18GA"), 54.5,
IF(AND('Cumulative BOM'!$P153="316 Stainless Steel 2B", 'Cumulative BOM'!$C153="18GA"), 60,IF(AND('Cumulative BOM'!$P153="316 Stainless Steel 2B", 'Cumulative BOM'!$C153&lt;&gt;"18GA"), 30,
IF('Cumulative BOM'!$P153="316L Stainless Steel #3",60,
IF(AND('Cumulative BOM'!$P153="304-2B Stainless Steel",'Cumulative BOM'!$C153="14GA",'Cumulative BOM'!$J153&lt;=29.75),29.75,IF(AND('Cumulative BOM'!$P153="304-2B Stainless Steel",'Cumulative BOM'!$C153="14GA",'Cumulative BOM'!$J153&gt;29.75),60,
IF('Cumulative BOM'!$J153&lt;=30,30,IF(AND('Cumulative BOM'!$J153&gt;30,'Cumulative BOM'!$J153&lt;=60),60)))))))))</f>
        <v>50</v>
      </c>
      <c r="T153" s="87">
        <f>IF('Cumulative BOM'!$P153="G90 Grade SS50",IF('Cumulative BOM'!$D153&lt;=144,144,IF(AND('Cumulative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BOM'!$D153&lt;=240),240,0))))),IF('Cumulative BOM'!$D153&lt;=120,120,IF(AND('Cumulative BOM'!$D153&gt;120,'Cumulative BOM'!$D153&lt;=144),144,IF(AND('Cumulative BOM'!$D153&gt;144,'Cumulative BOM'!$D153&lt;=168),168,IF(AND('Cumulative BOM'!$D153&gt;168,'Cumulative BOM'!$D153&lt;=192),192,IF(AND('Cumulative BOM'!$D153&gt;192,'Cumulative BOM'!$D153&lt;=216),216, IF(AND('Cumulative BOM'!$D153&gt;216,'Cumulative BOM'!$D153&lt;=240),240,0)))))))</f>
        <v>168</v>
      </c>
      <c r="U153" s="87">
        <f>'Cumulative BOM'!$T153*'Cumulative BOM'!$S153</f>
        <v>8400</v>
      </c>
      <c r="V153" s="88">
        <f>'Cumulative BOM'!$J153*'Cumulative BOM'!$D153</f>
        <v>6694.63871784</v>
      </c>
      <c r="W153" s="87">
        <f>(QUOTIENT('Cumulative BOM'!$S153, MIN('Cumulative BOM'!$D153,'Cumulative BOM'!$J153)))*(QUOTIENT('Cumulative BOM'!$T153,MAX('Cumulative BOM'!$D153,'Cumulative BOM'!$J153)))</f>
        <v>1</v>
      </c>
      <c r="X153" s="88">
        <f>ROUNDUP('Cumulative BOM'!$B153/'Cumulative BOM'!$W153*2,0)/2</f>
        <v>1</v>
      </c>
      <c r="Y153" s="88">
        <f>(VLOOKUP('Cumulative BOM'!$C153,'Sheet Metal Std'!$M$2:$N$16,2))*'Cumulative BOM'!$S153*'Cumulative BOM'!$T153*'Cumulative BOM'!$X153*0.28</f>
        <v>121.36320000000001</v>
      </c>
    </row>
    <row r="154" spans="1:25" s="66" customFormat="1" ht="18" x14ac:dyDescent="0.3">
      <c r="A154" s="84">
        <v>1645686</v>
      </c>
      <c r="B154" s="85">
        <v>1</v>
      </c>
      <c r="C154" s="85" t="s">
        <v>4</v>
      </c>
      <c r="D154" s="86">
        <v>152.5583</v>
      </c>
      <c r="E154" s="86"/>
      <c r="F154" s="86"/>
      <c r="G154" s="86"/>
      <c r="H154" s="86"/>
      <c r="I154" s="86" t="s">
        <v>160</v>
      </c>
      <c r="J154" s="86">
        <v>45.502400000000002</v>
      </c>
      <c r="K154" s="85" t="s">
        <v>94</v>
      </c>
      <c r="L154" s="85" t="s">
        <v>202</v>
      </c>
      <c r="M154" s="85" t="s">
        <v>177</v>
      </c>
      <c r="N154" s="85" t="s">
        <v>203</v>
      </c>
      <c r="O154" s="85"/>
      <c r="P154" s="87" t="s">
        <v>8</v>
      </c>
      <c r="Q154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4" s="87" t="s">
        <v>153</v>
      </c>
      <c r="S154" s="87">
        <f>IF(AND('Cumulative BOM'!$P154="G90 Grade SS50", 'Cumulative BOM'!$C154="18GA"), 50,IF(AND('Cumulative BOM'!$P154="G90 Grade SS50", 'Cumulative BOM'!$C154&lt;&gt;"18GA"), 54.5,
IF(AND('Cumulative BOM'!$P154="316 Stainless Steel 2B", 'Cumulative BOM'!$C154="18GA"), 60,IF(AND('Cumulative BOM'!$P154="316 Stainless Steel 2B", 'Cumulative BOM'!$C154&lt;&gt;"18GA"), 30,
IF('Cumulative BOM'!$P154="316L Stainless Steel #3",60,
IF(AND('Cumulative BOM'!$P154="304-2B Stainless Steel",'Cumulative BOM'!$C154="14GA",'Cumulative BOM'!$J154&lt;=29.75),29.75,IF(AND('Cumulative BOM'!$P154="304-2B Stainless Steel",'Cumulative BOM'!$C154="14GA",'Cumulative BOM'!$J154&gt;29.75),60,
IF('Cumulative BOM'!$J154&lt;=30,30,IF(AND('Cumulative BOM'!$J154&gt;30,'Cumulative BOM'!$J154&lt;=60),60)))))))))</f>
        <v>50</v>
      </c>
      <c r="T154" s="87">
        <f>IF('Cumulative BOM'!$P154="G90 Grade SS50",IF('Cumulative BOM'!$D154&lt;=144,144,IF(AND('Cumulative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BOM'!$D154&lt;=240),240,0))))),IF('Cumulative BOM'!$D154&lt;=120,120,IF(AND('Cumulative BOM'!$D154&gt;120,'Cumulative BOM'!$D154&lt;=144),144,IF(AND('Cumulative BOM'!$D154&gt;144,'Cumulative BOM'!$D154&lt;=168),168,IF(AND('Cumulative BOM'!$D154&gt;168,'Cumulative BOM'!$D154&lt;=192),192,IF(AND('Cumulative BOM'!$D154&gt;192,'Cumulative BOM'!$D154&lt;=216),216, IF(AND('Cumulative BOM'!$D154&gt;216,'Cumulative BOM'!$D154&lt;=240),240,0)))))))</f>
        <v>168</v>
      </c>
      <c r="U154" s="87">
        <f>'Cumulative BOM'!$T154*'Cumulative BOM'!$S154</f>
        <v>8400</v>
      </c>
      <c r="V154" s="88">
        <f>'Cumulative BOM'!$J154*'Cumulative BOM'!$D154</f>
        <v>6941.76878992</v>
      </c>
      <c r="W154" s="87">
        <f>(QUOTIENT('Cumulative BOM'!$S154, MIN('Cumulative BOM'!$D154,'Cumulative BOM'!$J154)))*(QUOTIENT('Cumulative BOM'!$T154,MAX('Cumulative BOM'!$D154,'Cumulative BOM'!$J154)))</f>
        <v>1</v>
      </c>
      <c r="X154" s="88">
        <f>ROUNDUP('Cumulative BOM'!$B154/'Cumulative BOM'!$W154*2,0)/2</f>
        <v>1</v>
      </c>
      <c r="Y154" s="88">
        <f>(VLOOKUP('Cumulative BOM'!$C154,'Sheet Metal Std'!$M$2:$N$16,2))*'Cumulative BOM'!$S154*'Cumulative BOM'!$T154*'Cumulative BOM'!$X154*0.28</f>
        <v>121.36320000000001</v>
      </c>
    </row>
    <row r="155" spans="1:25" s="66" customFormat="1" ht="18" x14ac:dyDescent="0.3">
      <c r="A155" s="84">
        <v>1651862</v>
      </c>
      <c r="B155" s="85">
        <v>1</v>
      </c>
      <c r="C155" s="85" t="s">
        <v>4</v>
      </c>
      <c r="D155" s="86">
        <v>151.3449</v>
      </c>
      <c r="E155" s="86"/>
      <c r="F155" s="86"/>
      <c r="G155" s="86"/>
      <c r="H155" s="86"/>
      <c r="I155" s="86" t="s">
        <v>160</v>
      </c>
      <c r="J155" s="86">
        <v>45.502400000000002</v>
      </c>
      <c r="K155" s="85" t="s">
        <v>94</v>
      </c>
      <c r="L155" s="85" t="s">
        <v>202</v>
      </c>
      <c r="M155" s="85" t="s">
        <v>177</v>
      </c>
      <c r="N155" s="85" t="s">
        <v>203</v>
      </c>
      <c r="O155" s="85"/>
      <c r="P155" s="87" t="s">
        <v>8</v>
      </c>
      <c r="Q155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5" s="87" t="s">
        <v>153</v>
      </c>
      <c r="S155" s="87">
        <f>IF(AND('Cumulative BOM'!$P155="G90 Grade SS50", 'Cumulative BOM'!$C155="18GA"), 50,IF(AND('Cumulative BOM'!$P155="G90 Grade SS50", 'Cumulative BOM'!$C155&lt;&gt;"18GA"), 54.5,
IF(AND('Cumulative BOM'!$P155="316 Stainless Steel 2B", 'Cumulative BOM'!$C155="18GA"), 60,IF(AND('Cumulative BOM'!$P155="316 Stainless Steel 2B", 'Cumulative BOM'!$C155&lt;&gt;"18GA"), 30,
IF('Cumulative BOM'!$P155="316L Stainless Steel #3",60,
IF(AND('Cumulative BOM'!$P155="304-2B Stainless Steel",'Cumulative BOM'!$C155="14GA",'Cumulative BOM'!$J155&lt;=29.75),29.75,IF(AND('Cumulative BOM'!$P155="304-2B Stainless Steel",'Cumulative BOM'!$C155="14GA",'Cumulative BOM'!$J155&gt;29.75),60,
IF('Cumulative BOM'!$J155&lt;=30,30,IF(AND('Cumulative BOM'!$J155&gt;30,'Cumulative BOM'!$J155&lt;=60),60)))))))))</f>
        <v>50</v>
      </c>
      <c r="T155" s="87">
        <f>IF('Cumulative BOM'!$P155="G90 Grade SS50",IF('Cumulative BOM'!$D155&lt;=144,144,IF(AND('Cumulative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BOM'!$D155&lt;=240),240,0))))),IF('Cumulative BOM'!$D155&lt;=120,120,IF(AND('Cumulative BOM'!$D155&gt;120,'Cumulative BOM'!$D155&lt;=144),144,IF(AND('Cumulative BOM'!$D155&gt;144,'Cumulative BOM'!$D155&lt;=168),168,IF(AND('Cumulative BOM'!$D155&gt;168,'Cumulative BOM'!$D155&lt;=192),192,IF(AND('Cumulative BOM'!$D155&gt;192,'Cumulative BOM'!$D155&lt;=216),216, IF(AND('Cumulative BOM'!$D155&gt;216,'Cumulative BOM'!$D155&lt;=240),240,0)))))))</f>
        <v>168</v>
      </c>
      <c r="U155" s="87">
        <f>'Cumulative BOM'!$T155*'Cumulative BOM'!$S155</f>
        <v>8400</v>
      </c>
      <c r="V155" s="88">
        <f>'Cumulative BOM'!$J155*'Cumulative BOM'!$D155</f>
        <v>6886.5561777599996</v>
      </c>
      <c r="W155" s="87">
        <f>(QUOTIENT('Cumulative BOM'!$S155, MIN('Cumulative BOM'!$D155,'Cumulative BOM'!$J155)))*(QUOTIENT('Cumulative BOM'!$T155,MAX('Cumulative BOM'!$D155,'Cumulative BOM'!$J155)))</f>
        <v>1</v>
      </c>
      <c r="X155" s="88">
        <f>ROUNDUP('Cumulative BOM'!$B155/'Cumulative BOM'!$W155*2,0)/2</f>
        <v>1</v>
      </c>
      <c r="Y155" s="88">
        <f>(VLOOKUP('Cumulative BOM'!$C155,'Sheet Metal Std'!$M$2:$N$16,2))*'Cumulative BOM'!$S155*'Cumulative BOM'!$T155*'Cumulative BOM'!$X155*0.28</f>
        <v>121.36320000000001</v>
      </c>
    </row>
    <row r="156" spans="1:25" s="66" customFormat="1" ht="18" x14ac:dyDescent="0.3">
      <c r="A156" s="84">
        <v>1645695</v>
      </c>
      <c r="B156" s="85">
        <v>1</v>
      </c>
      <c r="C156" s="85" t="s">
        <v>4</v>
      </c>
      <c r="D156" s="86">
        <v>150.13140000000001</v>
      </c>
      <c r="E156" s="86"/>
      <c r="F156" s="86"/>
      <c r="G156" s="86"/>
      <c r="H156" s="86"/>
      <c r="I156" s="86" t="s">
        <v>160</v>
      </c>
      <c r="J156" s="86">
        <v>31.003599999999999</v>
      </c>
      <c r="K156" s="85" t="s">
        <v>94</v>
      </c>
      <c r="L156" s="85" t="s">
        <v>202</v>
      </c>
      <c r="M156" s="85" t="s">
        <v>177</v>
      </c>
      <c r="N156" s="85" t="s">
        <v>203</v>
      </c>
      <c r="O156" s="85" t="s">
        <v>152</v>
      </c>
      <c r="P156" s="87" t="s">
        <v>8</v>
      </c>
      <c r="Q156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6" s="87" t="s">
        <v>153</v>
      </c>
      <c r="S156" s="87">
        <f>IF(AND('Cumulative BOM'!$P156="G90 Grade SS50", 'Cumulative BOM'!$C156="18GA"), 50,IF(AND('Cumulative BOM'!$P156="G90 Grade SS50", 'Cumulative BOM'!$C156&lt;&gt;"18GA"), 54.5,
IF(AND('Cumulative BOM'!$P156="316 Stainless Steel 2B", 'Cumulative BOM'!$C156="18GA"), 60,IF(AND('Cumulative BOM'!$P156="316 Stainless Steel 2B", 'Cumulative BOM'!$C156&lt;&gt;"18GA"), 30,
IF('Cumulative BOM'!$P156="316L Stainless Steel #3",60,
IF(AND('Cumulative BOM'!$P156="304-2B Stainless Steel",'Cumulative BOM'!$C156="14GA",'Cumulative BOM'!$J156&lt;=29.75),29.75,IF(AND('Cumulative BOM'!$P156="304-2B Stainless Steel",'Cumulative BOM'!$C156="14GA",'Cumulative BOM'!$J156&gt;29.75),60,
IF('Cumulative BOM'!$J156&lt;=30,30,IF(AND('Cumulative BOM'!$J156&gt;30,'Cumulative BOM'!$J156&lt;=60),60)))))))))</f>
        <v>50</v>
      </c>
      <c r="T156" s="87">
        <f>IF('Cumulative BOM'!$P156="G90 Grade SS50",IF('Cumulative BOM'!$D156&lt;=144,144,IF(AND('Cumulative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BOM'!$D156&lt;=240),240,0))))),IF('Cumulative BOM'!$D156&lt;=120,120,IF(AND('Cumulative BOM'!$D156&gt;120,'Cumulative BOM'!$D156&lt;=144),144,IF(AND('Cumulative BOM'!$D156&gt;144,'Cumulative BOM'!$D156&lt;=168),168,IF(AND('Cumulative BOM'!$D156&gt;168,'Cumulative BOM'!$D156&lt;=192),192,IF(AND('Cumulative BOM'!$D156&gt;192,'Cumulative BOM'!$D156&lt;=216),216, IF(AND('Cumulative BOM'!$D156&gt;216,'Cumulative BOM'!$D156&lt;=240),240,0)))))))</f>
        <v>168</v>
      </c>
      <c r="U156" s="87">
        <f>'Cumulative BOM'!$T156*'Cumulative BOM'!$S156</f>
        <v>8400</v>
      </c>
      <c r="V156" s="88">
        <f>'Cumulative BOM'!$J156*'Cumulative BOM'!$D156</f>
        <v>4654.6138730399998</v>
      </c>
      <c r="W156" s="87">
        <f>(QUOTIENT('Cumulative BOM'!$S156, MIN('Cumulative BOM'!$D156,'Cumulative BOM'!$J156)))*(QUOTIENT('Cumulative BOM'!$T156,MAX('Cumulative BOM'!$D156,'Cumulative BOM'!$J156)))</f>
        <v>1</v>
      </c>
      <c r="X156" s="88">
        <f>ROUNDUP('Cumulative BOM'!$B156/'Cumulative BOM'!$W156*2,0)/2</f>
        <v>1</v>
      </c>
      <c r="Y156" s="88">
        <f>(VLOOKUP('Cumulative BOM'!$C156,'Sheet Metal Std'!$M$2:$N$16,2))*'Cumulative BOM'!$S156*'Cumulative BOM'!$T156*'Cumulative BOM'!$X156*0.28</f>
        <v>121.36320000000001</v>
      </c>
    </row>
    <row r="157" spans="1:25" s="66" customFormat="1" ht="18" x14ac:dyDescent="0.3">
      <c r="A157" s="84">
        <v>1645696</v>
      </c>
      <c r="B157" s="85">
        <v>1</v>
      </c>
      <c r="C157" s="85" t="s">
        <v>4</v>
      </c>
      <c r="D157" s="86">
        <v>149.32249999999999</v>
      </c>
      <c r="E157" s="86"/>
      <c r="F157" s="86"/>
      <c r="G157" s="86"/>
      <c r="H157" s="86"/>
      <c r="I157" s="86" t="s">
        <v>160</v>
      </c>
      <c r="J157" s="86">
        <v>30.202300000000001</v>
      </c>
      <c r="K157" s="85" t="s">
        <v>94</v>
      </c>
      <c r="L157" s="85" t="s">
        <v>202</v>
      </c>
      <c r="M157" s="85" t="s">
        <v>177</v>
      </c>
      <c r="N157" s="85" t="s">
        <v>203</v>
      </c>
      <c r="O157" s="85" t="s">
        <v>152</v>
      </c>
      <c r="P157" s="87" t="s">
        <v>8</v>
      </c>
      <c r="Q157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57" s="87" t="s">
        <v>153</v>
      </c>
      <c r="S157" s="87">
        <f>IF(AND('Cumulative BOM'!$P157="G90 Grade SS50", 'Cumulative BOM'!$C157="18GA"), 50,IF(AND('Cumulative BOM'!$P157="G90 Grade SS50", 'Cumulative BOM'!$C157&lt;&gt;"18GA"), 54.5,
IF(AND('Cumulative BOM'!$P157="316 Stainless Steel 2B", 'Cumulative BOM'!$C157="18GA"), 60,IF(AND('Cumulative BOM'!$P157="316 Stainless Steel 2B", 'Cumulative BOM'!$C157&lt;&gt;"18GA"), 30,
IF('Cumulative BOM'!$P157="316L Stainless Steel #3",60,
IF(AND('Cumulative BOM'!$P157="304-2B Stainless Steel",'Cumulative BOM'!$C157="14GA",'Cumulative BOM'!$J157&lt;=29.75),29.75,IF(AND('Cumulative BOM'!$P157="304-2B Stainless Steel",'Cumulative BOM'!$C157="14GA",'Cumulative BOM'!$J157&gt;29.75),60,
IF('Cumulative BOM'!$J157&lt;=30,30,IF(AND('Cumulative BOM'!$J157&gt;30,'Cumulative BOM'!$J157&lt;=60),60)))))))))</f>
        <v>50</v>
      </c>
      <c r="T157" s="87">
        <f>IF('Cumulative BOM'!$P157="G90 Grade SS50",IF('Cumulative BOM'!$D157&lt;=144,144,IF(AND('Cumulative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BOM'!$D157&lt;=240),240,0))))),IF('Cumulative BOM'!$D157&lt;=120,120,IF(AND('Cumulative BOM'!$D157&gt;120,'Cumulative BOM'!$D157&lt;=144),144,IF(AND('Cumulative BOM'!$D157&gt;144,'Cumulative BOM'!$D157&lt;=168),168,IF(AND('Cumulative BOM'!$D157&gt;168,'Cumulative BOM'!$D157&lt;=192),192,IF(AND('Cumulative BOM'!$D157&gt;192,'Cumulative BOM'!$D157&lt;=216),216, IF(AND('Cumulative BOM'!$D157&gt;216,'Cumulative BOM'!$D157&lt;=240),240,0)))))))</f>
        <v>168</v>
      </c>
      <c r="U157" s="87">
        <f>'Cumulative BOM'!$T157*'Cumulative BOM'!$S157</f>
        <v>8400</v>
      </c>
      <c r="V157" s="88">
        <f>'Cumulative BOM'!$J157*'Cumulative BOM'!$D157</f>
        <v>4509.8829417500001</v>
      </c>
      <c r="W157" s="87">
        <f>(QUOTIENT('Cumulative BOM'!$S157, MIN('Cumulative BOM'!$D157,'Cumulative BOM'!$J157)))*(QUOTIENT('Cumulative BOM'!$T157,MAX('Cumulative BOM'!$D157,'Cumulative BOM'!$J157)))</f>
        <v>1</v>
      </c>
      <c r="X157" s="88">
        <f>ROUNDUP('Cumulative BOM'!$B157/'Cumulative BOM'!$W157*2,0)/2</f>
        <v>1</v>
      </c>
      <c r="Y157" s="88">
        <f>(VLOOKUP('Cumulative BOM'!$C157,'Sheet Metal Std'!$M$2:$N$16,2))*'Cumulative BOM'!$S157*'Cumulative BOM'!$T157*'Cumulative BOM'!$X157*0.28</f>
        <v>121.36320000000001</v>
      </c>
    </row>
    <row r="158" spans="1:25" s="66" customFormat="1" ht="18" x14ac:dyDescent="0.35">
      <c r="A158" s="67"/>
      <c r="B158" s="68"/>
      <c r="C158" s="68"/>
      <c r="D158" s="69"/>
      <c r="E158" s="69"/>
      <c r="F158" s="69"/>
      <c r="G158" s="69"/>
      <c r="H158" s="69"/>
      <c r="I158" s="69"/>
      <c r="J158" s="69"/>
      <c r="K158" s="68"/>
      <c r="L158" s="59" t="s">
        <v>111</v>
      </c>
      <c r="M158" s="68"/>
      <c r="N158" s="68"/>
      <c r="O158" s="68"/>
      <c r="P158" s="60"/>
      <c r="Q158" s="60"/>
      <c r="R158" s="60"/>
      <c r="S158" s="60"/>
      <c r="T158" s="60"/>
      <c r="U158" s="60"/>
      <c r="V158" s="60"/>
      <c r="W158" s="60"/>
      <c r="X158" s="60"/>
      <c r="Y158" s="60"/>
    </row>
    <row r="159" spans="1:25" s="66" customFormat="1" ht="18" x14ac:dyDescent="0.3">
      <c r="A159" s="89">
        <v>1623612</v>
      </c>
      <c r="B159" s="82">
        <v>5</v>
      </c>
      <c r="C159" s="82" t="s">
        <v>1</v>
      </c>
      <c r="D159" s="90">
        <v>168</v>
      </c>
      <c r="E159" s="90" t="s">
        <v>61</v>
      </c>
      <c r="F159" s="90"/>
      <c r="G159" s="90"/>
      <c r="H159" s="90">
        <v>5</v>
      </c>
      <c r="I159" s="90">
        <v>3</v>
      </c>
      <c r="J159" s="90">
        <v>7.8417300000000001</v>
      </c>
      <c r="K159" s="82" t="s">
        <v>57</v>
      </c>
      <c r="L159" s="82" t="s">
        <v>119</v>
      </c>
      <c r="M159" s="82" t="s">
        <v>57</v>
      </c>
      <c r="N159" s="82" t="s">
        <v>65</v>
      </c>
      <c r="O159" s="82"/>
      <c r="P159" s="82" t="s">
        <v>8</v>
      </c>
      <c r="Q159" s="82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59" s="82"/>
      <c r="S159" s="82">
        <f>IF(AND('Cumulative BOM'!$P159="G90 Grade SS50", 'Cumulative BOM'!$C159="18GA"), 50,IF(AND('Cumulative BOM'!$P159="G90 Grade SS50", 'Cumulative BOM'!$C159&lt;&gt;"18GA"), 54.5,
IF(AND('Cumulative BOM'!$P159="316 Stainless Steel 2B", 'Cumulative BOM'!$C159="18GA"), 60,IF(AND('Cumulative BOM'!$P159="316 Stainless Steel 2B", 'Cumulative BOM'!$C159&lt;&gt;"18GA"), 30,
IF('Cumulative BOM'!$P159="316L Stainless Steel #3",60,
IF(AND('Cumulative BOM'!$P159="304-2B Stainless Steel",'Cumulative BOM'!$C159="14GA",'Cumulative BOM'!$J159&lt;=29.75),29.75,IF(AND('Cumulative BOM'!$P159="304-2B Stainless Steel",'Cumulative BOM'!$C159="14GA",'Cumulative BOM'!$J159&gt;29.75),60,
IF('Cumulative BOM'!$J159&lt;=30,30,IF(AND('Cumulative BOM'!$J159&gt;30,'Cumulative BOM'!$J159&lt;=60),60)))))))))</f>
        <v>54.5</v>
      </c>
      <c r="T159" s="82">
        <f>IF('Cumulative BOM'!$P159="G90 Grade SS50",IF('Cumulative BOM'!$D159&lt;=144,144,IF(AND('Cumulative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BOM'!$D159&lt;=240),240,0))))),IF('Cumulative BOM'!$D159&lt;=120,120,IF(AND('Cumulative BOM'!$D159&gt;120,'Cumulative BOM'!$D159&lt;=144),144,IF(AND('Cumulative BOM'!$D159&gt;144,'Cumulative BOM'!$D159&lt;=168),168,IF(AND('Cumulative BOM'!$D159&gt;168,'Cumulative BOM'!$D159&lt;=192),192,IF(AND('Cumulative BOM'!$D159&gt;192,'Cumulative BOM'!$D159&lt;=216),216, IF(AND('Cumulative BOM'!$D159&gt;216,'Cumulative BOM'!$D159&lt;=240),240,0)))))))</f>
        <v>168</v>
      </c>
      <c r="U159" s="82">
        <f>'Cumulative BOM'!$T159*'Cumulative BOM'!$S159</f>
        <v>9156</v>
      </c>
      <c r="V159" s="83">
        <f>'Cumulative BOM'!$J159*'Cumulative BOM'!$D159</f>
        <v>1317.4106400000001</v>
      </c>
      <c r="W159" s="82">
        <f>(QUOTIENT('Cumulative BOM'!$S159, MIN('Cumulative BOM'!$D159,'Cumulative BOM'!$J159)))*(QUOTIENT('Cumulative BOM'!$T159,MAX('Cumulative BOM'!$D159,'Cumulative BOM'!$J159)))</f>
        <v>6</v>
      </c>
      <c r="X159" s="83">
        <f>ROUNDUP('Cumulative BOM'!$B159/'Cumulative BOM'!$W159*2,0)/2</f>
        <v>1</v>
      </c>
      <c r="Y159" s="83">
        <f>(VLOOKUP('Cumulative BOM'!$C159,'Sheet Metal Std'!$M$2:$N$16,2))*'Cumulative BOM'!$S159*'Cumulative BOM'!$T159*'Cumulative BOM'!$X159*0.28</f>
        <v>277.90291200000001</v>
      </c>
    </row>
    <row r="160" spans="1:25" s="66" customFormat="1" ht="18" x14ac:dyDescent="0.3">
      <c r="A160" s="78">
        <v>1645137</v>
      </c>
      <c r="B160" s="79">
        <v>2</v>
      </c>
      <c r="C160" s="79" t="s">
        <v>1</v>
      </c>
      <c r="D160" s="80">
        <v>168</v>
      </c>
      <c r="E160" s="80">
        <v>5.5</v>
      </c>
      <c r="F160" s="80"/>
      <c r="G160" s="80"/>
      <c r="H160" s="80">
        <v>1.5</v>
      </c>
      <c r="I160" s="80">
        <v>1.5</v>
      </c>
      <c r="J160" s="80">
        <v>8.1624999999999996</v>
      </c>
      <c r="K160" s="79" t="s">
        <v>58</v>
      </c>
      <c r="L160" s="79" t="s">
        <v>202</v>
      </c>
      <c r="M160" s="79" t="s">
        <v>207</v>
      </c>
      <c r="N160" s="79" t="s">
        <v>203</v>
      </c>
      <c r="O160" s="79"/>
      <c r="P160" s="82" t="s">
        <v>8</v>
      </c>
      <c r="Q160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0" s="82"/>
      <c r="S160" s="82">
        <f>IF(AND('Cumulative BOM'!$P160="G90 Grade SS50", 'Cumulative BOM'!$C160="18GA"), 50,IF(AND('Cumulative BOM'!$P160="G90 Grade SS50", 'Cumulative BOM'!$C160&lt;&gt;"18GA"), 54.5,
IF(AND('Cumulative BOM'!$P160="316 Stainless Steel 2B", 'Cumulative BOM'!$C160="18GA"), 60,IF(AND('Cumulative BOM'!$P160="316 Stainless Steel 2B", 'Cumulative BOM'!$C160&lt;&gt;"18GA"), 30,
IF('Cumulative BOM'!$P160="316L Stainless Steel #3",60,
IF(AND('Cumulative BOM'!$P160="304-2B Stainless Steel",'Cumulative BOM'!$C160="14GA",'Cumulative BOM'!$J160&lt;=29.75),29.75,IF(AND('Cumulative BOM'!$P160="304-2B Stainless Steel",'Cumulative BOM'!$C160="14GA",'Cumulative BOM'!$J160&gt;29.75),60,
IF('Cumulative BOM'!$J160&lt;=30,30,IF(AND('Cumulative BOM'!$J160&gt;30,'Cumulative BOM'!$J160&lt;=60),60)))))))))</f>
        <v>54.5</v>
      </c>
      <c r="T160" s="82">
        <f>IF('Cumulative BOM'!$P160="G90 Grade SS50",IF('Cumulative BOM'!$D160&lt;=144,144,IF(AND('Cumulative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BOM'!$D160&lt;=240),240,0))))),IF('Cumulative BOM'!$D160&lt;=120,120,IF(AND('Cumulative BOM'!$D160&gt;120,'Cumulative BOM'!$D160&lt;=144),144,IF(AND('Cumulative BOM'!$D160&gt;144,'Cumulative BOM'!$D160&lt;=168),168,IF(AND('Cumulative BOM'!$D160&gt;168,'Cumulative BOM'!$D160&lt;=192),192,IF(AND('Cumulative BOM'!$D160&gt;192,'Cumulative BOM'!$D160&lt;=216),216, IF(AND('Cumulative BOM'!$D160&gt;216,'Cumulative BOM'!$D160&lt;=240),240,0)))))))</f>
        <v>168</v>
      </c>
      <c r="U160" s="82">
        <f>'Cumulative BOM'!$T160*'Cumulative BOM'!$S160</f>
        <v>9156</v>
      </c>
      <c r="V160" s="83">
        <f>'Cumulative BOM'!$J160*'Cumulative BOM'!$D160</f>
        <v>1371.3</v>
      </c>
      <c r="W160" s="82">
        <f>(QUOTIENT('Cumulative BOM'!$S160, MIN('Cumulative BOM'!$D160,'Cumulative BOM'!$J160)))*(QUOTIENT('Cumulative BOM'!$T160,MAX('Cumulative BOM'!$D160,'Cumulative BOM'!$J160)))</f>
        <v>6</v>
      </c>
      <c r="X160" s="83">
        <f>ROUNDUP('Cumulative BOM'!$B160/'Cumulative BOM'!$W160*2,0)/2</f>
        <v>0.5</v>
      </c>
      <c r="Y160" s="83">
        <f>(VLOOKUP('Cumulative BOM'!$C160,'Sheet Metal Std'!$M$2:$N$16,2))*'Cumulative BOM'!$S160*'Cumulative BOM'!$T160*'Cumulative BOM'!$X160*0.28</f>
        <v>138.95145600000001</v>
      </c>
    </row>
    <row r="161" spans="1:25" s="66" customFormat="1" ht="18" x14ac:dyDescent="0.3">
      <c r="A161" s="78">
        <v>1645139</v>
      </c>
      <c r="B161" s="79">
        <v>2</v>
      </c>
      <c r="C161" s="79" t="s">
        <v>1</v>
      </c>
      <c r="D161" s="80">
        <v>168</v>
      </c>
      <c r="E161" s="80">
        <v>5.5</v>
      </c>
      <c r="F161" s="80"/>
      <c r="G161" s="80"/>
      <c r="H161" s="80">
        <v>1.5</v>
      </c>
      <c r="I161" s="80">
        <v>1.5</v>
      </c>
      <c r="J161" s="80">
        <v>8.1624999999999996</v>
      </c>
      <c r="K161" s="79" t="s">
        <v>58</v>
      </c>
      <c r="L161" s="79" t="s">
        <v>202</v>
      </c>
      <c r="M161" s="79" t="s">
        <v>207</v>
      </c>
      <c r="N161" s="79" t="s">
        <v>203</v>
      </c>
      <c r="O161" s="79"/>
      <c r="P161" s="82" t="s">
        <v>8</v>
      </c>
      <c r="Q161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1" s="82"/>
      <c r="S161" s="82">
        <f>IF(AND('Cumulative BOM'!$P161="G90 Grade SS50", 'Cumulative BOM'!$C161="18GA"), 50,IF(AND('Cumulative BOM'!$P161="G90 Grade SS50", 'Cumulative BOM'!$C161&lt;&gt;"18GA"), 54.5,
IF(AND('Cumulative BOM'!$P161="316 Stainless Steel 2B", 'Cumulative BOM'!$C161="18GA"), 60,IF(AND('Cumulative BOM'!$P161="316 Stainless Steel 2B", 'Cumulative BOM'!$C161&lt;&gt;"18GA"), 30,
IF('Cumulative BOM'!$P161="316L Stainless Steel #3",60,
IF(AND('Cumulative BOM'!$P161="304-2B Stainless Steel",'Cumulative BOM'!$C161="14GA",'Cumulative BOM'!$J161&lt;=29.75),29.75,IF(AND('Cumulative BOM'!$P161="304-2B Stainless Steel",'Cumulative BOM'!$C161="14GA",'Cumulative BOM'!$J161&gt;29.75),60,
IF('Cumulative BOM'!$J161&lt;=30,30,IF(AND('Cumulative BOM'!$J161&gt;30,'Cumulative BOM'!$J161&lt;=60),60)))))))))</f>
        <v>54.5</v>
      </c>
      <c r="T161" s="82">
        <f>IF('Cumulative BOM'!$P161="G90 Grade SS50",IF('Cumulative BOM'!$D161&lt;=144,144,IF(AND('Cumulative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BOM'!$D161&lt;=240),240,0))))),IF('Cumulative BOM'!$D161&lt;=120,120,IF(AND('Cumulative BOM'!$D161&gt;120,'Cumulative BOM'!$D161&lt;=144),144,IF(AND('Cumulative BOM'!$D161&gt;144,'Cumulative BOM'!$D161&lt;=168),168,IF(AND('Cumulative BOM'!$D161&gt;168,'Cumulative BOM'!$D161&lt;=192),192,IF(AND('Cumulative BOM'!$D161&gt;192,'Cumulative BOM'!$D161&lt;=216),216, IF(AND('Cumulative BOM'!$D161&gt;216,'Cumulative BOM'!$D161&lt;=240),240,0)))))))</f>
        <v>168</v>
      </c>
      <c r="U161" s="82">
        <f>'Cumulative BOM'!$T161*'Cumulative BOM'!$S161</f>
        <v>9156</v>
      </c>
      <c r="V161" s="83">
        <f>'Cumulative BOM'!$J161*'Cumulative BOM'!$D161</f>
        <v>1371.3</v>
      </c>
      <c r="W161" s="82">
        <f>(QUOTIENT('Cumulative BOM'!$S161, MIN('Cumulative BOM'!$D161,'Cumulative BOM'!$J161)))*(QUOTIENT('Cumulative BOM'!$T161,MAX('Cumulative BOM'!$D161,'Cumulative BOM'!$J161)))</f>
        <v>6</v>
      </c>
      <c r="X161" s="83">
        <f>ROUNDUP('Cumulative BOM'!$B161/'Cumulative BOM'!$W161*2,0)/2</f>
        <v>0.5</v>
      </c>
      <c r="Y161" s="83">
        <f>(VLOOKUP('Cumulative BOM'!$C161,'Sheet Metal Std'!$M$2:$N$16,2))*'Cumulative BOM'!$S161*'Cumulative BOM'!$T161*'Cumulative BOM'!$X161*0.28</f>
        <v>138.95145600000001</v>
      </c>
    </row>
    <row r="162" spans="1:25" s="66" customFormat="1" ht="18" x14ac:dyDescent="0.35">
      <c r="A162" s="67"/>
      <c r="B162" s="68"/>
      <c r="C162" s="68"/>
      <c r="D162" s="69"/>
      <c r="E162" s="69"/>
      <c r="F162" s="69"/>
      <c r="G162" s="69"/>
      <c r="H162" s="69"/>
      <c r="I162" s="69"/>
      <c r="J162" s="69"/>
      <c r="K162" s="68"/>
      <c r="L162" s="59" t="s">
        <v>59</v>
      </c>
      <c r="M162" s="68"/>
      <c r="N162" s="68"/>
      <c r="O162" s="68"/>
      <c r="P162" s="60"/>
      <c r="Q162" s="60"/>
      <c r="R162" s="60"/>
      <c r="S162" s="60"/>
      <c r="T162" s="60"/>
      <c r="U162" s="60"/>
      <c r="V162" s="60"/>
      <c r="W162" s="60"/>
      <c r="X162" s="60"/>
      <c r="Y162" s="60"/>
    </row>
    <row r="163" spans="1:25" s="66" customFormat="1" ht="18" x14ac:dyDescent="0.3">
      <c r="A163" s="61">
        <v>1034279</v>
      </c>
      <c r="B163" s="62">
        <v>7</v>
      </c>
      <c r="C163" s="62" t="s">
        <v>2</v>
      </c>
      <c r="D163" s="63">
        <v>168</v>
      </c>
      <c r="E163" s="63">
        <v>3.282</v>
      </c>
      <c r="F163" s="63"/>
      <c r="G163" s="63"/>
      <c r="H163" s="63">
        <v>7.0460000000000003</v>
      </c>
      <c r="I163" s="63">
        <v>2</v>
      </c>
      <c r="J163" s="63">
        <v>12.698</v>
      </c>
      <c r="K163" s="62" t="s">
        <v>209</v>
      </c>
      <c r="L163" s="62" t="s">
        <v>119</v>
      </c>
      <c r="M163" s="62" t="s">
        <v>161</v>
      </c>
      <c r="N163" s="62" t="s">
        <v>59</v>
      </c>
      <c r="O163" s="62"/>
      <c r="P163" s="62" t="s">
        <v>8</v>
      </c>
      <c r="Q163" s="6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63" s="62"/>
      <c r="S163" s="62">
        <f>IF(AND('Cumulative BOM'!$P163="G90 Grade SS50", 'Cumulative BOM'!$C163="18GA"), 50,IF(AND('Cumulative BOM'!$P163="G90 Grade SS50", 'Cumulative BOM'!$C163&lt;&gt;"18GA"), 54.5,
IF(AND('Cumulative BOM'!$P163="316 Stainless Steel 2B", 'Cumulative BOM'!$C163="18GA"), 60,IF(AND('Cumulative BOM'!$P163="316 Stainless Steel 2B", 'Cumulative BOM'!$C163&lt;&gt;"18GA"), 30,
IF('Cumulative BOM'!$P163="316L Stainless Steel #3",60,
IF(AND('Cumulative BOM'!$P163="304-2B Stainless Steel",'Cumulative BOM'!$C163="14GA",'Cumulative BOM'!$J163&lt;=29.75),29.75,IF(AND('Cumulative BOM'!$P163="304-2B Stainless Steel",'Cumulative BOM'!$C163="14GA",'Cumulative BOM'!$J163&gt;29.75),60,
IF('Cumulative BOM'!$J163&lt;=30,30,IF(AND('Cumulative BOM'!$J163&gt;30,'Cumulative BOM'!$J163&lt;=60),60)))))))))</f>
        <v>54.5</v>
      </c>
      <c r="T163" s="62">
        <f>IF('Cumulative BOM'!$P163="G90 Grade SS50",IF('Cumulative BOM'!$D163&lt;=144,144,IF(AND('Cumulative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BOM'!$D163&lt;=240),240,0))))),IF('Cumulative BOM'!$D163&lt;=120,120,IF(AND('Cumulative BOM'!$D163&gt;120,'Cumulative BOM'!$D163&lt;=144),144,IF(AND('Cumulative BOM'!$D163&gt;144,'Cumulative BOM'!$D163&lt;=168),168,IF(AND('Cumulative BOM'!$D163&gt;168,'Cumulative BOM'!$D163&lt;=192),192,IF(AND('Cumulative BOM'!$D163&gt;192,'Cumulative BOM'!$D163&lt;=216),216, IF(AND('Cumulative BOM'!$D163&gt;216,'Cumulative BOM'!$D163&lt;=240),240,0)))))))</f>
        <v>168</v>
      </c>
      <c r="U163" s="62">
        <f>'Cumulative BOM'!$T163*'Cumulative BOM'!$S163</f>
        <v>9156</v>
      </c>
      <c r="V163" s="65">
        <f>'Cumulative BOM'!$J163*'Cumulative BOM'!$D163</f>
        <v>2133.2640000000001</v>
      </c>
      <c r="W163" s="62">
        <f>(QUOTIENT('Cumulative BOM'!$S163, MIN('Cumulative BOM'!$D163,'Cumulative BOM'!$J163)))*(QUOTIENT('Cumulative BOM'!$T163,MAX('Cumulative BOM'!$D163,'Cumulative BOM'!$J163)))</f>
        <v>4</v>
      </c>
      <c r="X163" s="65">
        <f>ROUNDUP('Cumulative BOM'!$B163/'Cumulative BOM'!$W163*2,0)/2</f>
        <v>2</v>
      </c>
      <c r="Y163" s="65">
        <f>(VLOOKUP('Cumulative BOM'!$C163,'Sheet Metal Std'!$M$2:$N$16,2))*'Cumulative BOM'!$S163*'Cumulative BOM'!$T163*'Cumulative BOM'!$X163*0.28</f>
        <v>402.49776000000003</v>
      </c>
    </row>
    <row r="164" spans="1:25" s="66" customFormat="1" ht="18" x14ac:dyDescent="0.3">
      <c r="A164" s="61">
        <v>1028633</v>
      </c>
      <c r="B164" s="62">
        <v>24</v>
      </c>
      <c r="C164" s="62" t="s">
        <v>2</v>
      </c>
      <c r="D164" s="63">
        <v>2</v>
      </c>
      <c r="E164" s="63">
        <v>13.75</v>
      </c>
      <c r="F164" s="63"/>
      <c r="G164" s="63"/>
      <c r="H164" s="63">
        <v>2.4380000000000002</v>
      </c>
      <c r="I164" s="63">
        <v>2.4380000000000002</v>
      </c>
      <c r="J164" s="63">
        <v>20.222000000000001</v>
      </c>
      <c r="K164" s="62" t="s">
        <v>66</v>
      </c>
      <c r="L164" s="62" t="s">
        <v>118</v>
      </c>
      <c r="M164" s="62" t="s">
        <v>66</v>
      </c>
      <c r="N164" s="62" t="s">
        <v>59</v>
      </c>
      <c r="O164" s="62"/>
      <c r="P164" s="62" t="s">
        <v>8</v>
      </c>
      <c r="Q164" s="62" t="str">
        <f>VLOOKUP(Table1[[#This Row],[GAUGE]]&amp;Table1[[#This Row],[SHEET WIDTH]]&amp;Table1[[#This Row],[SHEET LENGTH]],'Sheet Metal Std'!A$2:K$103,MATCH(Table1[[#This Row],[MATERIAL]],'Sheet Metal Std'!A$1:K$1,0),0)</f>
        <v>817-00231</v>
      </c>
      <c r="R164" s="62"/>
      <c r="S164" s="62">
        <f>IF(AND('Cumulative BOM'!$P164="G90 Grade SS50", 'Cumulative BOM'!$C164="18GA"), 50,IF(AND('Cumulative BOM'!$P164="G90 Grade SS50", 'Cumulative BOM'!$C164&lt;&gt;"18GA"), 54.5,
IF(AND('Cumulative BOM'!$P164="316 Stainless Steel 2B", 'Cumulative BOM'!$C164="18GA"), 60,IF(AND('Cumulative BOM'!$P164="316 Stainless Steel 2B", 'Cumulative BOM'!$C164&lt;&gt;"18GA"), 30,
IF('Cumulative BOM'!$P164="316L Stainless Steel #3",60,
IF(AND('Cumulative BOM'!$P164="304-2B Stainless Steel",'Cumulative BOM'!$C164="14GA",'Cumulative BOM'!$J164&lt;=29.75),29.75,IF(AND('Cumulative BOM'!$P164="304-2B Stainless Steel",'Cumulative BOM'!$C164="14GA",'Cumulative BOM'!$J164&gt;29.75),60,
IF('Cumulative BOM'!$J164&lt;=30,30,IF(AND('Cumulative BOM'!$J164&gt;30,'Cumulative BOM'!$J164&lt;=60),60)))))))))</f>
        <v>54.5</v>
      </c>
      <c r="T164" s="62">
        <f>IF('Cumulative BOM'!$P164="G90 Grade SS50",IF('Cumulative BOM'!$D164&lt;=144,144,IF(AND('Cumulative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BOM'!$D164&lt;=240),240,0))))),IF('Cumulative BOM'!$D164&lt;=120,120,IF(AND('Cumulative BOM'!$D164&gt;120,'Cumulative BOM'!$D164&lt;=144),144,IF(AND('Cumulative BOM'!$D164&gt;144,'Cumulative BOM'!$D164&lt;=168),168,IF(AND('Cumulative BOM'!$D164&gt;168,'Cumulative BOM'!$D164&lt;=192),192,IF(AND('Cumulative BOM'!$D164&gt;192,'Cumulative BOM'!$D164&lt;=216),216, IF(AND('Cumulative BOM'!$D164&gt;216,'Cumulative BOM'!$D164&lt;=240),240,0)))))))</f>
        <v>144</v>
      </c>
      <c r="U164" s="62">
        <f>'Cumulative BOM'!$T164*'Cumulative BOM'!$S164</f>
        <v>7848</v>
      </c>
      <c r="V164" s="65">
        <f>'Cumulative BOM'!$J164*'Cumulative BOM'!$D164</f>
        <v>40.444000000000003</v>
      </c>
      <c r="W164" s="62">
        <f>(QUOTIENT('Cumulative BOM'!$S164, MIN('Cumulative BOM'!$D164,'Cumulative BOM'!$J164)))*(QUOTIENT('Cumulative BOM'!$T164,MAX('Cumulative BOM'!$D164,'Cumulative BOM'!$J164)))</f>
        <v>189</v>
      </c>
      <c r="X164" s="65">
        <f>ROUNDUP('Cumulative BOM'!$B164/'Cumulative BOM'!$W164*2,0)/2</f>
        <v>0.5</v>
      </c>
      <c r="Y164" s="65">
        <f>(VLOOKUP('Cumulative BOM'!$C164,'Sheet Metal Std'!$M$2:$N$16,2))*'Cumulative BOM'!$S164*'Cumulative BOM'!$T164*'Cumulative BOM'!$X164*0.28</f>
        <v>86.249520000000004</v>
      </c>
    </row>
    <row r="165" spans="1:25" s="66" customFormat="1" ht="18" x14ac:dyDescent="0.3">
      <c r="A165" s="78">
        <v>1411301</v>
      </c>
      <c r="B165" s="79">
        <v>7</v>
      </c>
      <c r="C165" s="79" t="s">
        <v>1</v>
      </c>
      <c r="D165" s="80">
        <v>165.32400000000001</v>
      </c>
      <c r="E165" s="80" t="s">
        <v>61</v>
      </c>
      <c r="F165" s="80"/>
      <c r="G165" s="80"/>
      <c r="H165" s="80">
        <v>3</v>
      </c>
      <c r="I165" s="80">
        <v>4.5</v>
      </c>
      <c r="J165" s="80">
        <v>7.3129999999999997</v>
      </c>
      <c r="K165" s="79" t="s">
        <v>57</v>
      </c>
      <c r="L165" s="79" t="s">
        <v>115</v>
      </c>
      <c r="M165" s="79" t="s">
        <v>171</v>
      </c>
      <c r="N165" s="79" t="s">
        <v>59</v>
      </c>
      <c r="O165" s="79"/>
      <c r="P165" s="82" t="s">
        <v>8</v>
      </c>
      <c r="Q165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5" s="82"/>
      <c r="S165" s="82">
        <f>IF(AND('Cumulative BOM'!$P165="G90 Grade SS50", 'Cumulative BOM'!$C165="18GA"), 50,IF(AND('Cumulative BOM'!$P165="G90 Grade SS50", 'Cumulative BOM'!$C165&lt;&gt;"18GA"), 54.5,
IF(AND('Cumulative BOM'!$P165="316 Stainless Steel 2B", 'Cumulative BOM'!$C165="18GA"), 60,IF(AND('Cumulative BOM'!$P165="316 Stainless Steel 2B", 'Cumulative BOM'!$C165&lt;&gt;"18GA"), 30,
IF('Cumulative BOM'!$P165="316L Stainless Steel #3",60,
IF(AND('Cumulative BOM'!$P165="304-2B Stainless Steel",'Cumulative BOM'!$C165="14GA",'Cumulative BOM'!$J165&lt;=29.75),29.75,IF(AND('Cumulative BOM'!$P165="304-2B Stainless Steel",'Cumulative BOM'!$C165="14GA",'Cumulative BOM'!$J165&gt;29.75),60,
IF('Cumulative BOM'!$J165&lt;=30,30,IF(AND('Cumulative BOM'!$J165&gt;30,'Cumulative BOM'!$J165&lt;=60),60)))))))))</f>
        <v>54.5</v>
      </c>
      <c r="T165" s="82">
        <f>IF('Cumulative BOM'!$P165="G90 Grade SS50",IF('Cumulative BOM'!$D165&lt;=144,144,IF(AND('Cumulative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BOM'!$D165&lt;=240),240,0))))),IF('Cumulative BOM'!$D165&lt;=120,120,IF(AND('Cumulative BOM'!$D165&gt;120,'Cumulative BOM'!$D165&lt;=144),144,IF(AND('Cumulative BOM'!$D165&gt;144,'Cumulative BOM'!$D165&lt;=168),168,IF(AND('Cumulative BOM'!$D165&gt;168,'Cumulative BOM'!$D165&lt;=192),192,IF(AND('Cumulative BOM'!$D165&gt;192,'Cumulative BOM'!$D165&lt;=216),216, IF(AND('Cumulative BOM'!$D165&gt;216,'Cumulative BOM'!$D165&lt;=240),240,0)))))))</f>
        <v>168</v>
      </c>
      <c r="U165" s="82">
        <f>'Cumulative BOM'!$T165*'Cumulative BOM'!$S165</f>
        <v>9156</v>
      </c>
      <c r="V165" s="83">
        <f>'Cumulative BOM'!$J165*'Cumulative BOM'!$D165</f>
        <v>1209.014412</v>
      </c>
      <c r="W165" s="82">
        <f>(QUOTIENT('Cumulative BOM'!$S165, MIN('Cumulative BOM'!$D165,'Cumulative BOM'!$J165)))*(QUOTIENT('Cumulative BOM'!$T165,MAX('Cumulative BOM'!$D165,'Cumulative BOM'!$J165)))</f>
        <v>7</v>
      </c>
      <c r="X165" s="83">
        <f>ROUNDUP('Cumulative BOM'!$B165/'Cumulative BOM'!$W165*2,0)/2</f>
        <v>1</v>
      </c>
      <c r="Y165" s="83">
        <f>(VLOOKUP('Cumulative BOM'!$C165,'Sheet Metal Std'!$M$2:$N$16,2))*'Cumulative BOM'!$S165*'Cumulative BOM'!$T165*'Cumulative BOM'!$X165*0.28</f>
        <v>277.90291200000001</v>
      </c>
    </row>
    <row r="166" spans="1:25" s="66" customFormat="1" ht="18" x14ac:dyDescent="0.3">
      <c r="A166" s="84">
        <v>1412100</v>
      </c>
      <c r="B166" s="85">
        <v>7</v>
      </c>
      <c r="C166" s="85" t="s">
        <v>4</v>
      </c>
      <c r="D166" s="86">
        <v>168</v>
      </c>
      <c r="E166" s="86" t="s">
        <v>61</v>
      </c>
      <c r="F166" s="86"/>
      <c r="G166" s="86"/>
      <c r="H166" s="86">
        <v>1.5</v>
      </c>
      <c r="I166" s="86">
        <v>1.5</v>
      </c>
      <c r="J166" s="86">
        <v>2.8730000000000002</v>
      </c>
      <c r="K166" s="85" t="s">
        <v>57</v>
      </c>
      <c r="L166" s="85" t="s">
        <v>115</v>
      </c>
      <c r="M166" s="85" t="s">
        <v>172</v>
      </c>
      <c r="N166" s="85" t="s">
        <v>59</v>
      </c>
      <c r="O166" s="85"/>
      <c r="P166" s="87" t="s">
        <v>8</v>
      </c>
      <c r="Q166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66" s="87"/>
      <c r="S166" s="87">
        <f>IF(AND('Cumulative BOM'!$P166="G90 Grade SS50", 'Cumulative BOM'!$C166="18GA"), 50,IF(AND('Cumulative BOM'!$P166="G90 Grade SS50", 'Cumulative BOM'!$C166&lt;&gt;"18GA"), 54.5,
IF(AND('Cumulative BOM'!$P166="316 Stainless Steel 2B", 'Cumulative BOM'!$C166="18GA"), 60,IF(AND('Cumulative BOM'!$P166="316 Stainless Steel 2B", 'Cumulative BOM'!$C166&lt;&gt;"18GA"), 30,
IF('Cumulative BOM'!$P166="316L Stainless Steel #3",60,
IF(AND('Cumulative BOM'!$P166="304-2B Stainless Steel",'Cumulative BOM'!$C166="14GA",'Cumulative BOM'!$J166&lt;=29.75),29.75,IF(AND('Cumulative BOM'!$P166="304-2B Stainless Steel",'Cumulative BOM'!$C166="14GA",'Cumulative BOM'!$J166&gt;29.75),60,
IF('Cumulative BOM'!$J166&lt;=30,30,IF(AND('Cumulative BOM'!$J166&gt;30,'Cumulative BOM'!$J166&lt;=60),60)))))))))</f>
        <v>50</v>
      </c>
      <c r="T166" s="87">
        <f>IF('Cumulative BOM'!$P166="G90 Grade SS50",IF('Cumulative BOM'!$D166&lt;=144,144,IF(AND('Cumulative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BOM'!$D166&lt;=240),240,0))))),IF('Cumulative BOM'!$D166&lt;=120,120,IF(AND('Cumulative BOM'!$D166&gt;120,'Cumulative BOM'!$D166&lt;=144),144,IF(AND('Cumulative BOM'!$D166&gt;144,'Cumulative BOM'!$D166&lt;=168),168,IF(AND('Cumulative BOM'!$D166&gt;168,'Cumulative BOM'!$D166&lt;=192),192,IF(AND('Cumulative BOM'!$D166&gt;192,'Cumulative BOM'!$D166&lt;=216),216, IF(AND('Cumulative BOM'!$D166&gt;216,'Cumulative BOM'!$D166&lt;=240),240,0)))))))</f>
        <v>168</v>
      </c>
      <c r="U166" s="87">
        <f>'Cumulative BOM'!$T166*'Cumulative BOM'!$S166</f>
        <v>8400</v>
      </c>
      <c r="V166" s="88">
        <f>'Cumulative BOM'!$J166*'Cumulative BOM'!$D166</f>
        <v>482.66400000000004</v>
      </c>
      <c r="W166" s="87">
        <f>(QUOTIENT('Cumulative BOM'!$S166, MIN('Cumulative BOM'!$D166,'Cumulative BOM'!$J166)))*(QUOTIENT('Cumulative BOM'!$T166,MAX('Cumulative BOM'!$D166,'Cumulative BOM'!$J166)))</f>
        <v>17</v>
      </c>
      <c r="X166" s="88">
        <f>ROUNDUP('Cumulative BOM'!$B166/'Cumulative BOM'!$W166*2,0)/2</f>
        <v>0.5</v>
      </c>
      <c r="Y166" s="88">
        <f>(VLOOKUP('Cumulative BOM'!$C166,'Sheet Metal Std'!$M$2:$N$16,2))*'Cumulative BOM'!$S166*'Cumulative BOM'!$T166*'Cumulative BOM'!$X166*0.28</f>
        <v>60.681600000000003</v>
      </c>
    </row>
    <row r="167" spans="1:25" s="66" customFormat="1" ht="18" x14ac:dyDescent="0.3">
      <c r="A167" s="78">
        <v>1052220</v>
      </c>
      <c r="B167" s="79">
        <v>7</v>
      </c>
      <c r="C167" s="79" t="s">
        <v>1</v>
      </c>
      <c r="D167" s="80">
        <v>165.32400000000001</v>
      </c>
      <c r="E167" s="80" t="s">
        <v>61</v>
      </c>
      <c r="F167" s="80"/>
      <c r="G167" s="80"/>
      <c r="H167" s="80">
        <v>3</v>
      </c>
      <c r="I167" s="80">
        <v>3</v>
      </c>
      <c r="J167" s="80">
        <v>5.8129999999999997</v>
      </c>
      <c r="K167" s="79" t="s">
        <v>57</v>
      </c>
      <c r="L167" s="79" t="s">
        <v>115</v>
      </c>
      <c r="M167" s="79" t="s">
        <v>211</v>
      </c>
      <c r="N167" s="79" t="s">
        <v>59</v>
      </c>
      <c r="O167" s="79"/>
      <c r="P167" s="82" t="s">
        <v>8</v>
      </c>
      <c r="Q167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7" s="82"/>
      <c r="S167" s="82">
        <f>IF(AND('Cumulative BOM'!$P167="G90 Grade SS50", 'Cumulative BOM'!$C167="18GA"), 50,IF(AND('Cumulative BOM'!$P167="G90 Grade SS50", 'Cumulative BOM'!$C167&lt;&gt;"18GA"), 54.5,
IF(AND('Cumulative BOM'!$P167="316 Stainless Steel 2B", 'Cumulative BOM'!$C167="18GA"), 60,IF(AND('Cumulative BOM'!$P167="316 Stainless Steel 2B", 'Cumulative BOM'!$C167&lt;&gt;"18GA"), 30,
IF('Cumulative BOM'!$P167="316L Stainless Steel #3",60,
IF(AND('Cumulative BOM'!$P167="304-2B Stainless Steel",'Cumulative BOM'!$C167="14GA",'Cumulative BOM'!$J167&lt;=29.75),29.75,IF(AND('Cumulative BOM'!$P167="304-2B Stainless Steel",'Cumulative BOM'!$C167="14GA",'Cumulative BOM'!$J167&gt;29.75),60,
IF('Cumulative BOM'!$J167&lt;=30,30,IF(AND('Cumulative BOM'!$J167&gt;30,'Cumulative BOM'!$J167&lt;=60),60)))))))))</f>
        <v>54.5</v>
      </c>
      <c r="T167" s="82">
        <f>IF('Cumulative BOM'!$P167="G90 Grade SS50",IF('Cumulative BOM'!$D167&lt;=144,144,IF(AND('Cumulative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BOM'!$D167&lt;=240),240,0))))),IF('Cumulative BOM'!$D167&lt;=120,120,IF(AND('Cumulative BOM'!$D167&gt;120,'Cumulative BOM'!$D167&lt;=144),144,IF(AND('Cumulative BOM'!$D167&gt;144,'Cumulative BOM'!$D167&lt;=168),168,IF(AND('Cumulative BOM'!$D167&gt;168,'Cumulative BOM'!$D167&lt;=192),192,IF(AND('Cumulative BOM'!$D167&gt;192,'Cumulative BOM'!$D167&lt;=216),216, IF(AND('Cumulative BOM'!$D167&gt;216,'Cumulative BOM'!$D167&lt;=240),240,0)))))))</f>
        <v>168</v>
      </c>
      <c r="U167" s="82">
        <f>'Cumulative BOM'!$T167*'Cumulative BOM'!$S167</f>
        <v>9156</v>
      </c>
      <c r="V167" s="83">
        <f>'Cumulative BOM'!$J167*'Cumulative BOM'!$D167</f>
        <v>961.028412</v>
      </c>
      <c r="W167" s="82">
        <f>(QUOTIENT('Cumulative BOM'!$S167, MIN('Cumulative BOM'!$D167,'Cumulative BOM'!$J167)))*(QUOTIENT('Cumulative BOM'!$T167,MAX('Cumulative BOM'!$D167,'Cumulative BOM'!$J167)))</f>
        <v>9</v>
      </c>
      <c r="X167" s="83">
        <f>ROUNDUP('Cumulative BOM'!$B167/'Cumulative BOM'!$W167*2,0)/2</f>
        <v>1</v>
      </c>
      <c r="Y167" s="83">
        <f>(VLOOKUP('Cumulative BOM'!$C167,'Sheet Metal Std'!$M$2:$N$16,2))*'Cumulative BOM'!$S167*'Cumulative BOM'!$T167*'Cumulative BOM'!$X167*0.28</f>
        <v>277.90291200000001</v>
      </c>
    </row>
    <row r="168" spans="1:25" s="66" customFormat="1" ht="18" x14ac:dyDescent="0.3">
      <c r="A168" s="78">
        <v>1033830</v>
      </c>
      <c r="B168" s="79">
        <v>2</v>
      </c>
      <c r="C168" s="79" t="s">
        <v>1</v>
      </c>
      <c r="D168" s="80">
        <v>168</v>
      </c>
      <c r="E168" s="80">
        <v>3.2267999999999999</v>
      </c>
      <c r="F168" s="80"/>
      <c r="G168" s="80"/>
      <c r="H168" s="80">
        <v>1.5004</v>
      </c>
      <c r="I168" s="80">
        <v>1.5004</v>
      </c>
      <c r="J168" s="80">
        <v>5.8901000000000003</v>
      </c>
      <c r="K168" s="79" t="s">
        <v>58</v>
      </c>
      <c r="L168" s="79" t="s">
        <v>194</v>
      </c>
      <c r="M168" s="79" t="s">
        <v>195</v>
      </c>
      <c r="N168" s="79" t="s">
        <v>59</v>
      </c>
      <c r="O168" s="79"/>
      <c r="P168" s="82" t="s">
        <v>8</v>
      </c>
      <c r="Q168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68" s="82"/>
      <c r="S168" s="82">
        <f>IF(AND('Cumulative BOM'!$P168="G90 Grade SS50", 'Cumulative BOM'!$C168="18GA"), 50,IF(AND('Cumulative BOM'!$P168="G90 Grade SS50", 'Cumulative BOM'!$C168&lt;&gt;"18GA"), 54.5,
IF(AND('Cumulative BOM'!$P168="316 Stainless Steel 2B", 'Cumulative BOM'!$C168="18GA"), 60,IF(AND('Cumulative BOM'!$P168="316 Stainless Steel 2B", 'Cumulative BOM'!$C168&lt;&gt;"18GA"), 30,
IF('Cumulative BOM'!$P168="316L Stainless Steel #3",60,
IF(AND('Cumulative BOM'!$P168="304-2B Stainless Steel",'Cumulative BOM'!$C168="14GA",'Cumulative BOM'!$J168&lt;=29.75),29.75,IF(AND('Cumulative BOM'!$P168="304-2B Stainless Steel",'Cumulative BOM'!$C168="14GA",'Cumulative BOM'!$J168&gt;29.75),60,
IF('Cumulative BOM'!$J168&lt;=30,30,IF(AND('Cumulative BOM'!$J168&gt;30,'Cumulative BOM'!$J168&lt;=60),60)))))))))</f>
        <v>54.5</v>
      </c>
      <c r="T168" s="82">
        <f>IF('Cumulative BOM'!$P168="G90 Grade SS50",IF('Cumulative BOM'!$D168&lt;=144,144,IF(AND('Cumulative BOM'!$D168&gt;144,'Cumulative BOM'!$D168&lt;=168),168,IF(AND('Cumulative BOM'!$D168&gt;168,'Cumulative BOM'!$D168&lt;=192),192,IF(AND('Cumulative BOM'!$D168&gt;192,'Cumulative BOM'!$D168&lt;=216),216, IF(AND('Cumulative BOM'!$D168&gt;216,'Cumulative BOM'!$D168&lt;=240),240,0))))),IF('Cumulative BOM'!$D168&lt;=120,120,IF(AND('Cumulative BOM'!$D168&gt;120,'Cumulative BOM'!$D168&lt;=144),144,IF(AND('Cumulative BOM'!$D168&gt;144,'Cumulative BOM'!$D168&lt;=168),168,IF(AND('Cumulative BOM'!$D168&gt;168,'Cumulative BOM'!$D168&lt;=192),192,IF(AND('Cumulative BOM'!$D168&gt;192,'Cumulative BOM'!$D168&lt;=216),216, IF(AND('Cumulative BOM'!$D168&gt;216,'Cumulative BOM'!$D168&lt;=240),240,0)))))))</f>
        <v>168</v>
      </c>
      <c r="U168" s="82">
        <f>'Cumulative BOM'!$T168*'Cumulative BOM'!$S168</f>
        <v>9156</v>
      </c>
      <c r="V168" s="83">
        <f>'Cumulative BOM'!$J168*'Cumulative BOM'!$D168</f>
        <v>989.53680000000008</v>
      </c>
      <c r="W168" s="82">
        <f>(QUOTIENT('Cumulative BOM'!$S168, MIN('Cumulative BOM'!$D168,'Cumulative BOM'!$J168)))*(QUOTIENT('Cumulative BOM'!$T168,MAX('Cumulative BOM'!$D168,'Cumulative BOM'!$J168)))</f>
        <v>9</v>
      </c>
      <c r="X168" s="83">
        <f>ROUNDUP('Cumulative BOM'!$B168/'Cumulative BOM'!$W168*2,0)/2</f>
        <v>0.5</v>
      </c>
      <c r="Y168" s="83">
        <f>(VLOOKUP('Cumulative BOM'!$C168,'Sheet Metal Std'!$M$2:$N$16,2))*'Cumulative BOM'!$S168*'Cumulative BOM'!$T168*'Cumulative BOM'!$X168*0.28</f>
        <v>138.95145600000001</v>
      </c>
    </row>
    <row r="169" spans="1:25" s="66" customFormat="1" ht="18" x14ac:dyDescent="0.3">
      <c r="A169" s="91">
        <v>1073791</v>
      </c>
      <c r="B169" s="92">
        <v>2</v>
      </c>
      <c r="C169" s="92" t="s">
        <v>3</v>
      </c>
      <c r="D169" s="93">
        <v>168</v>
      </c>
      <c r="E169" s="93" t="s">
        <v>61</v>
      </c>
      <c r="F169" s="93"/>
      <c r="G169" s="93"/>
      <c r="H169" s="93">
        <v>1.0640000000000001</v>
      </c>
      <c r="I169" s="93">
        <v>3.125</v>
      </c>
      <c r="J169" s="93">
        <v>4.0514999999999999</v>
      </c>
      <c r="K169" s="92" t="s">
        <v>57</v>
      </c>
      <c r="L169" s="92" t="s">
        <v>196</v>
      </c>
      <c r="M169" s="92" t="s">
        <v>197</v>
      </c>
      <c r="N169" s="92" t="s">
        <v>59</v>
      </c>
      <c r="O169" s="92"/>
      <c r="P169" s="94" t="s">
        <v>8</v>
      </c>
      <c r="Q169" s="92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69" s="94"/>
      <c r="S169" s="94">
        <f>IF(AND('Cumulative BOM'!$P169="G90 Grade SS50", 'Cumulative BOM'!$C169="18GA"), 50,IF(AND('Cumulative BOM'!$P169="G90 Grade SS50", 'Cumulative BOM'!$C169&lt;&gt;"18GA"), 54.5,
IF(AND('Cumulative BOM'!$P169="316 Stainless Steel 2B", 'Cumulative BOM'!$C169="18GA"), 60,IF(AND('Cumulative BOM'!$P169="316 Stainless Steel 2B", 'Cumulative BOM'!$C169&lt;&gt;"18GA"), 30,
IF('Cumulative BOM'!$P169="316L Stainless Steel #3",60,
IF(AND('Cumulative BOM'!$P169="304-2B Stainless Steel",'Cumulative BOM'!$C169="14GA",'Cumulative BOM'!$J169&lt;=29.75),29.75,IF(AND('Cumulative BOM'!$P169="304-2B Stainless Steel",'Cumulative BOM'!$C169="14GA",'Cumulative BOM'!$J169&gt;29.75),60,
IF('Cumulative BOM'!$J169&lt;=30,30,IF(AND('Cumulative BOM'!$J169&gt;30,'Cumulative BOM'!$J169&lt;=60),60)))))))))</f>
        <v>54.5</v>
      </c>
      <c r="T169" s="94">
        <f>IF('Cumulative BOM'!$P169="G90 Grade SS50",IF('Cumulative BOM'!$D169&lt;=144,144,IF(AND('Cumulative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BOM'!$D169&lt;=240),240,0))))),IF('Cumulative BOM'!$D169&lt;=120,120,IF(AND('Cumulative BOM'!$D169&gt;120,'Cumulative BOM'!$D169&lt;=144),144,IF(AND('Cumulative BOM'!$D169&gt;144,'Cumulative BOM'!$D169&lt;=168),168,IF(AND('Cumulative BOM'!$D169&gt;168,'Cumulative BOM'!$D169&lt;=192),192,IF(AND('Cumulative BOM'!$D169&gt;192,'Cumulative BOM'!$D169&lt;=216),216, IF(AND('Cumulative BOM'!$D169&gt;216,'Cumulative BOM'!$D169&lt;=240),240,0)))))))</f>
        <v>168</v>
      </c>
      <c r="U169" s="94">
        <f>'Cumulative BOM'!$T169*'Cumulative BOM'!$S169</f>
        <v>9156</v>
      </c>
      <c r="V169" s="95">
        <f>'Cumulative BOM'!$J169*'Cumulative BOM'!$D169</f>
        <v>680.65199999999993</v>
      </c>
      <c r="W169" s="94">
        <f>(QUOTIENT('Cumulative BOM'!$S169, MIN('Cumulative BOM'!$D169,'Cumulative BOM'!$J169)))*(QUOTIENT('Cumulative BOM'!$T169,MAX('Cumulative BOM'!$D169,'Cumulative BOM'!$J169)))</f>
        <v>13</v>
      </c>
      <c r="X169" s="95">
        <f>ROUNDUP('Cumulative BOM'!$B169/'Cumulative BOM'!$W169*2,0)/2</f>
        <v>0.5</v>
      </c>
      <c r="Y169" s="95">
        <f>(VLOOKUP('Cumulative BOM'!$C169,'Sheet Metal Std'!$M$2:$N$16,2))*'Cumulative BOM'!$S169*'Cumulative BOM'!$T169*'Cumulative BOM'!$X169*0.28</f>
        <v>81.396839999999997</v>
      </c>
    </row>
    <row r="170" spans="1:25" s="66" customFormat="1" ht="18" x14ac:dyDescent="0.3">
      <c r="A170" s="74">
        <v>1290002</v>
      </c>
      <c r="B170" s="75">
        <v>2</v>
      </c>
      <c r="C170" s="75" t="s">
        <v>2</v>
      </c>
      <c r="D170" s="76">
        <v>168</v>
      </c>
      <c r="E170" s="76" t="s">
        <v>198</v>
      </c>
      <c r="F170" s="76"/>
      <c r="G170" s="76"/>
      <c r="H170" s="76">
        <v>1.2501899999999999</v>
      </c>
      <c r="I170" s="76">
        <v>4.0001899999999999</v>
      </c>
      <c r="J170" s="76">
        <v>5.1878900000000003</v>
      </c>
      <c r="K170" s="75" t="s">
        <v>117</v>
      </c>
      <c r="L170" s="75" t="s">
        <v>199</v>
      </c>
      <c r="M170" s="75" t="s">
        <v>200</v>
      </c>
      <c r="N170" s="75" t="s">
        <v>59</v>
      </c>
      <c r="O170" s="75"/>
      <c r="P170" s="62" t="s">
        <v>8</v>
      </c>
      <c r="Q170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70" s="62"/>
      <c r="S170" s="62">
        <f>IF(AND('Cumulative BOM'!$P170="G90 Grade SS50", 'Cumulative BOM'!$C170="18GA"), 50,IF(AND('Cumulative BOM'!$P170="G90 Grade SS50", 'Cumulative BOM'!$C170&lt;&gt;"18GA"), 54.5,
IF(AND('Cumulative BOM'!$P170="316 Stainless Steel 2B", 'Cumulative BOM'!$C170="18GA"), 60,IF(AND('Cumulative BOM'!$P170="316 Stainless Steel 2B", 'Cumulative BOM'!$C170&lt;&gt;"18GA"), 30,
IF('Cumulative BOM'!$P170="316L Stainless Steel #3",60,
IF(AND('Cumulative BOM'!$P170="304-2B Stainless Steel",'Cumulative BOM'!$C170="14GA",'Cumulative BOM'!$J170&lt;=29.75),29.75,IF(AND('Cumulative BOM'!$P170="304-2B Stainless Steel",'Cumulative BOM'!$C170="14GA",'Cumulative BOM'!$J170&gt;29.75),60,
IF('Cumulative BOM'!$J170&lt;=30,30,IF(AND('Cumulative BOM'!$J170&gt;30,'Cumulative BOM'!$J170&lt;=60),60)))))))))</f>
        <v>54.5</v>
      </c>
      <c r="T170" s="62">
        <f>IF('Cumulative BOM'!$P170="G90 Grade SS50",IF('Cumulative BOM'!$D170&lt;=144,144,IF(AND('Cumulative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BOM'!$D170&lt;=240),240,0))))),IF('Cumulative BOM'!$D170&lt;=120,120,IF(AND('Cumulative BOM'!$D170&gt;120,'Cumulative BOM'!$D170&lt;=144),144,IF(AND('Cumulative BOM'!$D170&gt;144,'Cumulative BOM'!$D170&lt;=168),168,IF(AND('Cumulative BOM'!$D170&gt;168,'Cumulative BOM'!$D170&lt;=192),192,IF(AND('Cumulative BOM'!$D170&gt;192,'Cumulative BOM'!$D170&lt;=216),216, IF(AND('Cumulative BOM'!$D170&gt;216,'Cumulative BOM'!$D170&lt;=240),240,0)))))))</f>
        <v>168</v>
      </c>
      <c r="U170" s="62">
        <f>'Cumulative BOM'!$T170*'Cumulative BOM'!$S170</f>
        <v>9156</v>
      </c>
      <c r="V170" s="65">
        <f>'Cumulative BOM'!$J170*'Cumulative BOM'!$D170</f>
        <v>871.56552000000011</v>
      </c>
      <c r="W170" s="62">
        <f>(QUOTIENT('Cumulative BOM'!$S170, MIN('Cumulative BOM'!$D170,'Cumulative BOM'!$J170)))*(QUOTIENT('Cumulative BOM'!$T170,MAX('Cumulative BOM'!$D170,'Cumulative BOM'!$J170)))</f>
        <v>10</v>
      </c>
      <c r="X170" s="65">
        <f>ROUNDUP('Cumulative BOM'!$B170/'Cumulative BOM'!$W170*2,0)/2</f>
        <v>0.5</v>
      </c>
      <c r="Y170" s="65">
        <f>(VLOOKUP('Cumulative BOM'!$C170,'Sheet Metal Std'!$M$2:$N$16,2))*'Cumulative BOM'!$S170*'Cumulative BOM'!$T170*'Cumulative BOM'!$X170*0.28</f>
        <v>100.62444000000001</v>
      </c>
    </row>
    <row r="171" spans="1:25" s="66" customFormat="1" ht="18" x14ac:dyDescent="0.3">
      <c r="A171" s="78">
        <v>1411100</v>
      </c>
      <c r="B171" s="79">
        <v>1</v>
      </c>
      <c r="C171" s="79" t="s">
        <v>1</v>
      </c>
      <c r="D171" s="80">
        <v>168</v>
      </c>
      <c r="E171" s="80">
        <v>3.125</v>
      </c>
      <c r="F171" s="80"/>
      <c r="G171" s="80"/>
      <c r="H171" s="80">
        <v>2</v>
      </c>
      <c r="I171" s="80">
        <v>2</v>
      </c>
      <c r="J171" s="80">
        <v>6.7880000000000003</v>
      </c>
      <c r="K171" s="79" t="s">
        <v>71</v>
      </c>
      <c r="L171" s="79" t="s">
        <v>124</v>
      </c>
      <c r="M171" s="79" t="s">
        <v>121</v>
      </c>
      <c r="N171" s="79" t="s">
        <v>59</v>
      </c>
      <c r="O171" s="79"/>
      <c r="P171" s="82" t="s">
        <v>8</v>
      </c>
      <c r="Q171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1" s="82"/>
      <c r="S171" s="82">
        <f>IF(AND('Cumulative BOM'!$P171="G90 Grade SS50", 'Cumulative BOM'!$C171="18GA"), 50,IF(AND('Cumulative BOM'!$P171="G90 Grade SS50", 'Cumulative BOM'!$C171&lt;&gt;"18GA"), 54.5,
IF(AND('Cumulative BOM'!$P171="316 Stainless Steel 2B", 'Cumulative BOM'!$C171="18GA"), 60,IF(AND('Cumulative BOM'!$P171="316 Stainless Steel 2B", 'Cumulative BOM'!$C171&lt;&gt;"18GA"), 30,
IF('Cumulative BOM'!$P171="316L Stainless Steel #3",60,
IF(AND('Cumulative BOM'!$P171="304-2B Stainless Steel",'Cumulative BOM'!$C171="14GA",'Cumulative BOM'!$J171&lt;=29.75),29.75,IF(AND('Cumulative BOM'!$P171="304-2B Stainless Steel",'Cumulative BOM'!$C171="14GA",'Cumulative BOM'!$J171&gt;29.75),60,
IF('Cumulative BOM'!$J171&lt;=30,30,IF(AND('Cumulative BOM'!$J171&gt;30,'Cumulative BOM'!$J171&lt;=60),60)))))))))</f>
        <v>54.5</v>
      </c>
      <c r="T171" s="82">
        <f>IF('Cumulative BOM'!$P171="G90 Grade SS50",IF('Cumulative BOM'!$D171&lt;=144,144,IF(AND('Cumulative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BOM'!$D171&lt;=240),240,0))))),IF('Cumulative BOM'!$D171&lt;=120,120,IF(AND('Cumulative BOM'!$D171&gt;120,'Cumulative BOM'!$D171&lt;=144),144,IF(AND('Cumulative BOM'!$D171&gt;144,'Cumulative BOM'!$D171&lt;=168),168,IF(AND('Cumulative BOM'!$D171&gt;168,'Cumulative BOM'!$D171&lt;=192),192,IF(AND('Cumulative BOM'!$D171&gt;192,'Cumulative BOM'!$D171&lt;=216),216, IF(AND('Cumulative BOM'!$D171&gt;216,'Cumulative BOM'!$D171&lt;=240),240,0)))))))</f>
        <v>168</v>
      </c>
      <c r="U171" s="82">
        <f>'Cumulative BOM'!$T171*'Cumulative BOM'!$S171</f>
        <v>9156</v>
      </c>
      <c r="V171" s="83">
        <f>'Cumulative BOM'!$J171*'Cumulative BOM'!$D171</f>
        <v>1140.384</v>
      </c>
      <c r="W171" s="82">
        <f>(QUOTIENT('Cumulative BOM'!$S171, MIN('Cumulative BOM'!$D171,'Cumulative BOM'!$J171)))*(QUOTIENT('Cumulative BOM'!$T171,MAX('Cumulative BOM'!$D171,'Cumulative BOM'!$J171)))</f>
        <v>8</v>
      </c>
      <c r="X171" s="83">
        <f>ROUNDUP('Cumulative BOM'!$B171/'Cumulative BOM'!$W171*2,0)/2</f>
        <v>0.5</v>
      </c>
      <c r="Y171" s="83">
        <f>(VLOOKUP('Cumulative BOM'!$C171,'Sheet Metal Std'!$M$2:$N$16,2))*'Cumulative BOM'!$S171*'Cumulative BOM'!$T171*'Cumulative BOM'!$X171*0.28</f>
        <v>138.95145600000001</v>
      </c>
    </row>
    <row r="172" spans="1:25" s="66" customFormat="1" ht="18" x14ac:dyDescent="0.3">
      <c r="A172" s="78">
        <v>1411200</v>
      </c>
      <c r="B172" s="79">
        <v>1</v>
      </c>
      <c r="C172" s="79" t="s">
        <v>1</v>
      </c>
      <c r="D172" s="80">
        <v>168</v>
      </c>
      <c r="E172" s="80">
        <v>3</v>
      </c>
      <c r="F172" s="80"/>
      <c r="G172" s="80"/>
      <c r="H172" s="80">
        <v>1.875</v>
      </c>
      <c r="I172" s="80">
        <v>1.875</v>
      </c>
      <c r="J172" s="80">
        <v>6.4130000000000003</v>
      </c>
      <c r="K172" s="79" t="s">
        <v>123</v>
      </c>
      <c r="L172" s="79" t="s">
        <v>124</v>
      </c>
      <c r="M172" s="79" t="s">
        <v>122</v>
      </c>
      <c r="N172" s="79" t="s">
        <v>59</v>
      </c>
      <c r="O172" s="79"/>
      <c r="P172" s="82" t="s">
        <v>8</v>
      </c>
      <c r="Q172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2" s="82"/>
      <c r="S172" s="82">
        <f>IF(AND('Cumulative BOM'!$P172="G90 Grade SS50", 'Cumulative BOM'!$C172="18GA"), 50,IF(AND('Cumulative BOM'!$P172="G90 Grade SS50", 'Cumulative BOM'!$C172&lt;&gt;"18GA"), 54.5,
IF(AND('Cumulative BOM'!$P172="316 Stainless Steel 2B", 'Cumulative BOM'!$C172="18GA"), 60,IF(AND('Cumulative BOM'!$P172="316 Stainless Steel 2B", 'Cumulative BOM'!$C172&lt;&gt;"18GA"), 30,
IF('Cumulative BOM'!$P172="316L Stainless Steel #3",60,
IF(AND('Cumulative BOM'!$P172="304-2B Stainless Steel",'Cumulative BOM'!$C172="14GA",'Cumulative BOM'!$J172&lt;=29.75),29.75,IF(AND('Cumulative BOM'!$P172="304-2B Stainless Steel",'Cumulative BOM'!$C172="14GA",'Cumulative BOM'!$J172&gt;29.75),60,
IF('Cumulative BOM'!$J172&lt;=30,30,IF(AND('Cumulative BOM'!$J172&gt;30,'Cumulative BOM'!$J172&lt;=60),60)))))))))</f>
        <v>54.5</v>
      </c>
      <c r="T172" s="82">
        <f>IF('Cumulative BOM'!$P172="G90 Grade SS50",IF('Cumulative BOM'!$D172&lt;=144,144,IF(AND('Cumulative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BOM'!$D172&lt;=240),240,0))))),IF('Cumulative BOM'!$D172&lt;=120,120,IF(AND('Cumulative BOM'!$D172&gt;120,'Cumulative BOM'!$D172&lt;=144),144,IF(AND('Cumulative BOM'!$D172&gt;144,'Cumulative BOM'!$D172&lt;=168),168,IF(AND('Cumulative BOM'!$D172&gt;168,'Cumulative BOM'!$D172&lt;=192),192,IF(AND('Cumulative BOM'!$D172&gt;192,'Cumulative BOM'!$D172&lt;=216),216, IF(AND('Cumulative BOM'!$D172&gt;216,'Cumulative BOM'!$D172&lt;=240),240,0)))))))</f>
        <v>168</v>
      </c>
      <c r="U172" s="82">
        <f>'Cumulative BOM'!$T172*'Cumulative BOM'!$S172</f>
        <v>9156</v>
      </c>
      <c r="V172" s="83">
        <f>'Cumulative BOM'!$J172*'Cumulative BOM'!$D172</f>
        <v>1077.384</v>
      </c>
      <c r="W172" s="82">
        <f>(QUOTIENT('Cumulative BOM'!$S172, MIN('Cumulative BOM'!$D172,'Cumulative BOM'!$J172)))*(QUOTIENT('Cumulative BOM'!$T172,MAX('Cumulative BOM'!$D172,'Cumulative BOM'!$J172)))</f>
        <v>8</v>
      </c>
      <c r="X172" s="83">
        <f>ROUNDUP('Cumulative BOM'!$B172/'Cumulative BOM'!$W172*2,0)/2</f>
        <v>0.5</v>
      </c>
      <c r="Y172" s="83">
        <f>(VLOOKUP('Cumulative BOM'!$C172,'Sheet Metal Std'!$M$2:$N$16,2))*'Cumulative BOM'!$S172*'Cumulative BOM'!$T172*'Cumulative BOM'!$X172*0.28</f>
        <v>138.95145600000001</v>
      </c>
    </row>
    <row r="173" spans="1:25" s="66" customFormat="1" ht="18" x14ac:dyDescent="0.3">
      <c r="A173" s="91">
        <v>1411300</v>
      </c>
      <c r="B173" s="92">
        <v>1</v>
      </c>
      <c r="C173" s="92" t="s">
        <v>3</v>
      </c>
      <c r="D173" s="93">
        <v>168</v>
      </c>
      <c r="E173" s="93"/>
      <c r="F173" s="93"/>
      <c r="G173" s="93"/>
      <c r="H173" s="93"/>
      <c r="I173" s="93"/>
      <c r="J173" s="93">
        <v>3.2755000000000001</v>
      </c>
      <c r="K173" s="92" t="s">
        <v>117</v>
      </c>
      <c r="L173" s="92" t="s">
        <v>201</v>
      </c>
      <c r="M173" s="92" t="s">
        <v>116</v>
      </c>
      <c r="N173" s="92" t="s">
        <v>59</v>
      </c>
      <c r="O173" s="92"/>
      <c r="P173" s="94" t="s">
        <v>8</v>
      </c>
      <c r="Q173" s="92" t="str">
        <f>VLOOKUP(Table1[[#This Row],[GAUGE]]&amp;Table1[[#This Row],[SHEET WIDTH]]&amp;Table1[[#This Row],[SHEET LENGTH]],'Sheet Metal Std'!A$2:K$103,MATCH(Table1[[#This Row],[MATERIAL]],'Sheet Metal Std'!A$1:K$1,0),0)</f>
        <v>817-00233</v>
      </c>
      <c r="R173" s="94"/>
      <c r="S173" s="94">
        <f>IF(AND('Cumulative BOM'!$P173="G90 Grade SS50", 'Cumulative BOM'!$C173="18GA"), 50,IF(AND('Cumulative BOM'!$P173="G90 Grade SS50", 'Cumulative BOM'!$C173&lt;&gt;"18GA"), 54.5,
IF(AND('Cumulative BOM'!$P173="316 Stainless Steel 2B", 'Cumulative BOM'!$C173="18GA"), 60,IF(AND('Cumulative BOM'!$P173="316 Stainless Steel 2B", 'Cumulative BOM'!$C173&lt;&gt;"18GA"), 30,
IF('Cumulative BOM'!$P173="316L Stainless Steel #3",60,
IF(AND('Cumulative BOM'!$P173="304-2B Stainless Steel",'Cumulative BOM'!$C173="14GA",'Cumulative BOM'!$J173&lt;=29.75),29.75,IF(AND('Cumulative BOM'!$P173="304-2B Stainless Steel",'Cumulative BOM'!$C173="14GA",'Cumulative BOM'!$J173&gt;29.75),60,
IF('Cumulative BOM'!$J173&lt;=30,30,IF(AND('Cumulative BOM'!$J173&gt;30,'Cumulative BOM'!$J173&lt;=60),60)))))))))</f>
        <v>54.5</v>
      </c>
      <c r="T173" s="94">
        <f>IF('Cumulative BOM'!$P173="G90 Grade SS50",IF('Cumulative BOM'!$D173&lt;=144,144,IF(AND('Cumulative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BOM'!$D173&lt;=240),240,0))))),IF('Cumulative BOM'!$D173&lt;=120,120,IF(AND('Cumulative BOM'!$D173&gt;120,'Cumulative BOM'!$D173&lt;=144),144,IF(AND('Cumulative BOM'!$D173&gt;144,'Cumulative BOM'!$D173&lt;=168),168,IF(AND('Cumulative BOM'!$D173&gt;168,'Cumulative BOM'!$D173&lt;=192),192,IF(AND('Cumulative BOM'!$D173&gt;192,'Cumulative BOM'!$D173&lt;=216),216, IF(AND('Cumulative BOM'!$D173&gt;216,'Cumulative BOM'!$D173&lt;=240),240,0)))))))</f>
        <v>168</v>
      </c>
      <c r="U173" s="94">
        <f>'Cumulative BOM'!$T173*'Cumulative BOM'!$S173</f>
        <v>9156</v>
      </c>
      <c r="V173" s="95">
        <f>'Cumulative BOM'!$J173*'Cumulative BOM'!$D173</f>
        <v>550.28399999999999</v>
      </c>
      <c r="W173" s="94">
        <f>(QUOTIENT('Cumulative BOM'!$S173, MIN('Cumulative BOM'!$D173,'Cumulative BOM'!$J173)))*(QUOTIENT('Cumulative BOM'!$T173,MAX('Cumulative BOM'!$D173,'Cumulative BOM'!$J173)))</f>
        <v>16</v>
      </c>
      <c r="X173" s="95">
        <f>ROUNDUP('Cumulative BOM'!$B173/'Cumulative BOM'!$W173*2,0)/2</f>
        <v>0.5</v>
      </c>
      <c r="Y173" s="95">
        <f>(VLOOKUP('Cumulative BOM'!$C173,'Sheet Metal Std'!$M$2:$N$16,2))*'Cumulative BOM'!$S173*'Cumulative BOM'!$T173*'Cumulative BOM'!$X173*0.28</f>
        <v>81.396839999999997</v>
      </c>
    </row>
    <row r="174" spans="1:25" s="66" customFormat="1" ht="18" x14ac:dyDescent="0.3">
      <c r="A174" s="78">
        <v>1411900</v>
      </c>
      <c r="B174" s="79">
        <v>6</v>
      </c>
      <c r="C174" s="79" t="s">
        <v>1</v>
      </c>
      <c r="D174" s="80">
        <v>168</v>
      </c>
      <c r="E174" s="80">
        <v>4.875</v>
      </c>
      <c r="F174" s="80"/>
      <c r="G174" s="80"/>
      <c r="H174" s="80">
        <v>2.75</v>
      </c>
      <c r="I174" s="80">
        <v>1.625</v>
      </c>
      <c r="J174" s="80">
        <v>8.9130000000000003</v>
      </c>
      <c r="K174" s="79" t="s">
        <v>113</v>
      </c>
      <c r="L174" s="79" t="s">
        <v>114</v>
      </c>
      <c r="M174" s="79" t="s">
        <v>112</v>
      </c>
      <c r="N174" s="79" t="s">
        <v>59</v>
      </c>
      <c r="O174" s="79"/>
      <c r="P174" s="82" t="s">
        <v>8</v>
      </c>
      <c r="Q174" s="79" t="str">
        <f>VLOOKUP(Table1[[#This Row],[GAUGE]]&amp;Table1[[#This Row],[SHEET WIDTH]]&amp;Table1[[#This Row],[SHEET LENGTH]],'Sheet Metal Std'!A$2:K$103,MATCH(Table1[[#This Row],[MATERIAL]],'Sheet Metal Std'!A$1:K$1,0),0)</f>
        <v>817-00226</v>
      </c>
      <c r="R174" s="82"/>
      <c r="S174" s="82">
        <f>IF(AND('Cumulative BOM'!$P174="G90 Grade SS50", 'Cumulative BOM'!$C174="18GA"), 50,IF(AND('Cumulative BOM'!$P174="G90 Grade SS50", 'Cumulative BOM'!$C174&lt;&gt;"18GA"), 54.5,
IF(AND('Cumulative BOM'!$P174="316 Stainless Steel 2B", 'Cumulative BOM'!$C174="18GA"), 60,IF(AND('Cumulative BOM'!$P174="316 Stainless Steel 2B", 'Cumulative BOM'!$C174&lt;&gt;"18GA"), 30,
IF('Cumulative BOM'!$P174="316L Stainless Steel #3",60,
IF(AND('Cumulative BOM'!$P174="304-2B Stainless Steel",'Cumulative BOM'!$C174="14GA",'Cumulative BOM'!$J174&lt;=29.75),29.75,IF(AND('Cumulative BOM'!$P174="304-2B Stainless Steel",'Cumulative BOM'!$C174="14GA",'Cumulative BOM'!$J174&gt;29.75),60,
IF('Cumulative BOM'!$J174&lt;=30,30,IF(AND('Cumulative BOM'!$J174&gt;30,'Cumulative BOM'!$J174&lt;=60),60)))))))))</f>
        <v>54.5</v>
      </c>
      <c r="T174" s="82">
        <f>IF('Cumulative BOM'!$P174="G90 Grade SS50",IF('Cumulative BOM'!$D174&lt;=144,144,IF(AND('Cumulative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BOM'!$D174&lt;=240),240,0))))),IF('Cumulative BOM'!$D174&lt;=120,120,IF(AND('Cumulative BOM'!$D174&gt;120,'Cumulative BOM'!$D174&lt;=144),144,IF(AND('Cumulative BOM'!$D174&gt;144,'Cumulative BOM'!$D174&lt;=168),168,IF(AND('Cumulative BOM'!$D174&gt;168,'Cumulative BOM'!$D174&lt;=192),192,IF(AND('Cumulative BOM'!$D174&gt;192,'Cumulative BOM'!$D174&lt;=216),216, IF(AND('Cumulative BOM'!$D174&gt;216,'Cumulative BOM'!$D174&lt;=240),240,0)))))))</f>
        <v>168</v>
      </c>
      <c r="U174" s="82">
        <f>'Cumulative BOM'!$T174*'Cumulative BOM'!$S174</f>
        <v>9156</v>
      </c>
      <c r="V174" s="83">
        <f>'Cumulative BOM'!$J174*'Cumulative BOM'!$D174</f>
        <v>1497.384</v>
      </c>
      <c r="W174" s="82">
        <f>(QUOTIENT('Cumulative BOM'!$S174, MIN('Cumulative BOM'!$D174,'Cumulative BOM'!$J174)))*(QUOTIENT('Cumulative BOM'!$T174,MAX('Cumulative BOM'!$D174,'Cumulative BOM'!$J174)))</f>
        <v>6</v>
      </c>
      <c r="X174" s="83">
        <f>ROUNDUP('Cumulative BOM'!$B174/'Cumulative BOM'!$W174*2,0)/2</f>
        <v>1</v>
      </c>
      <c r="Y174" s="83">
        <f>(VLOOKUP('Cumulative BOM'!$C174,'Sheet Metal Std'!$M$2:$N$16,2))*'Cumulative BOM'!$S174*'Cumulative BOM'!$T174*'Cumulative BOM'!$X174*0.28</f>
        <v>277.90291200000001</v>
      </c>
    </row>
    <row r="175" spans="1:25" s="66" customFormat="1" ht="18" x14ac:dyDescent="0.35">
      <c r="A175" s="67"/>
      <c r="B175" s="68"/>
      <c r="C175" s="68"/>
      <c r="D175" s="69"/>
      <c r="E175" s="69"/>
      <c r="F175" s="69"/>
      <c r="G175" s="69"/>
      <c r="H175" s="69"/>
      <c r="I175" s="69"/>
      <c r="J175" s="69"/>
      <c r="K175" s="68"/>
      <c r="L175" s="59" t="s">
        <v>162</v>
      </c>
      <c r="M175" s="68"/>
      <c r="N175" s="68"/>
      <c r="O175" s="68"/>
      <c r="P175" s="60"/>
      <c r="Q175" s="60"/>
      <c r="R175" s="60"/>
      <c r="S175" s="60"/>
      <c r="T175" s="60"/>
      <c r="U175" s="60"/>
      <c r="V175" s="60"/>
      <c r="W175" s="60"/>
      <c r="X175" s="60"/>
      <c r="Y175" s="60"/>
    </row>
    <row r="176" spans="1:25" s="66" customFormat="1" ht="18" x14ac:dyDescent="0.3">
      <c r="A176" s="89">
        <v>1289649</v>
      </c>
      <c r="B176" s="82">
        <v>2</v>
      </c>
      <c r="C176" s="82" t="s">
        <v>1</v>
      </c>
      <c r="D176" s="90">
        <v>194.38926000000001</v>
      </c>
      <c r="E176" s="90">
        <v>2</v>
      </c>
      <c r="F176" s="90"/>
      <c r="G176" s="90"/>
      <c r="H176" s="90">
        <v>11.625</v>
      </c>
      <c r="I176" s="90" t="s">
        <v>160</v>
      </c>
      <c r="J176" s="90">
        <v>17.91</v>
      </c>
      <c r="K176" s="82" t="s">
        <v>60</v>
      </c>
      <c r="L176" s="82" t="s">
        <v>120</v>
      </c>
      <c r="M176" s="82" t="s">
        <v>163</v>
      </c>
      <c r="N176" s="82" t="s">
        <v>162</v>
      </c>
      <c r="O176" s="82"/>
      <c r="P176" s="82" t="s">
        <v>8</v>
      </c>
      <c r="Q176" s="82" t="str">
        <f>VLOOKUP(Table1[[#This Row],[GAUGE]]&amp;Table1[[#This Row],[SHEET WIDTH]]&amp;Table1[[#This Row],[SHEET LENGTH]],'Sheet Metal Std'!A$2:K$103,MATCH(Table1[[#This Row],[MATERIAL]],'Sheet Metal Std'!A$1:K$1,0),0)</f>
        <v>817-00237</v>
      </c>
      <c r="R176" s="82"/>
      <c r="S176" s="82">
        <f>IF(AND('Cumulative BOM'!$P176="G90 Grade SS50", 'Cumulative BOM'!$C176="18GA"), 50,IF(AND('Cumulative BOM'!$P176="G90 Grade SS50", 'Cumulative BOM'!$C176&lt;&gt;"18GA"), 54.5,
IF(AND('Cumulative BOM'!$P176="316 Stainless Steel 2B", 'Cumulative BOM'!$C176="18GA"), 60,IF(AND('Cumulative BOM'!$P176="316 Stainless Steel 2B", 'Cumulative BOM'!$C176&lt;&gt;"18GA"), 30,
IF('Cumulative BOM'!$P176="316L Stainless Steel #3",60,
IF(AND('Cumulative BOM'!$P176="304-2B Stainless Steel",'Cumulative BOM'!$C176="14GA",'Cumulative BOM'!$J176&lt;=29.75),29.75,IF(AND('Cumulative BOM'!$P176="304-2B Stainless Steel",'Cumulative BOM'!$C176="14GA",'Cumulative BOM'!$J176&gt;29.75),60,
IF('Cumulative BOM'!$J176&lt;=30,30,IF(AND('Cumulative BOM'!$J176&gt;30,'Cumulative BOM'!$J176&lt;=60),60)))))))))</f>
        <v>54.5</v>
      </c>
      <c r="T176" s="82">
        <f>IF('Cumulative BOM'!$P176="G90 Grade SS50",IF('Cumulative BOM'!$D176&lt;=144,144,IF(AND('Cumulative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BOM'!$D176&lt;=240),240,0))))),IF('Cumulative BOM'!$D176&lt;=120,120,IF(AND('Cumulative BOM'!$D176&gt;120,'Cumulative BOM'!$D176&lt;=144),144,IF(AND('Cumulative BOM'!$D176&gt;144,'Cumulative BOM'!$D176&lt;=168),168,IF(AND('Cumulative BOM'!$D176&gt;168,'Cumulative BOM'!$D176&lt;=192),192,IF(AND('Cumulative BOM'!$D176&gt;192,'Cumulative BOM'!$D176&lt;=216),216, IF(AND('Cumulative BOM'!$D176&gt;216,'Cumulative BOM'!$D176&lt;=240),240,0)))))))</f>
        <v>216</v>
      </c>
      <c r="U176" s="82">
        <f>'Cumulative BOM'!$T176*'Cumulative BOM'!$S176</f>
        <v>11772</v>
      </c>
      <c r="V176" s="83">
        <f>'Cumulative BOM'!$J176*'Cumulative BOM'!$D176</f>
        <v>3481.5116465999999</v>
      </c>
      <c r="W176" s="82">
        <f>(QUOTIENT('Cumulative BOM'!$S176, MIN('Cumulative BOM'!$D176,'Cumulative BOM'!$J176)))*(QUOTIENT('Cumulative BOM'!$T176,MAX('Cumulative BOM'!$D176,'Cumulative BOM'!$J176)))</f>
        <v>3</v>
      </c>
      <c r="X176" s="83">
        <f>ROUNDUP('Cumulative BOM'!$B176/'Cumulative BOM'!$W176*2,0)/2</f>
        <v>1</v>
      </c>
      <c r="Y176" s="83">
        <f>(VLOOKUP('Cumulative BOM'!$C176,'Sheet Metal Std'!$M$2:$N$16,2))*'Cumulative BOM'!$S176*'Cumulative BOM'!$T176*'Cumulative BOM'!$X176*0.28</f>
        <v>357.30374400000005</v>
      </c>
    </row>
    <row r="177" spans="1:25" s="66" customFormat="1" ht="18" x14ac:dyDescent="0.3">
      <c r="A177" s="61">
        <v>1289650</v>
      </c>
      <c r="B177" s="62">
        <v>7</v>
      </c>
      <c r="C177" s="62" t="s">
        <v>2</v>
      </c>
      <c r="D177" s="63">
        <v>168</v>
      </c>
      <c r="E177" s="63">
        <v>13.65</v>
      </c>
      <c r="F177" s="63"/>
      <c r="G177" s="63"/>
      <c r="H177" s="63">
        <v>1.5</v>
      </c>
      <c r="I177" s="63">
        <v>4</v>
      </c>
      <c r="J177" s="63">
        <v>18.853999999999999</v>
      </c>
      <c r="K177" s="62" t="s">
        <v>58</v>
      </c>
      <c r="L177" s="62" t="s">
        <v>118</v>
      </c>
      <c r="M177" s="62" t="s">
        <v>164</v>
      </c>
      <c r="N177" s="62" t="s">
        <v>162</v>
      </c>
      <c r="O177" s="62"/>
      <c r="P177" s="62" t="s">
        <v>8</v>
      </c>
      <c r="Q177" s="62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77" s="62"/>
      <c r="S177" s="62">
        <f>IF(AND('Cumulative BOM'!$P177="G90 Grade SS50", 'Cumulative BOM'!$C177="18GA"), 50,IF(AND('Cumulative BOM'!$P177="G90 Grade SS50", 'Cumulative BOM'!$C177&lt;&gt;"18GA"), 54.5,
IF(AND('Cumulative BOM'!$P177="316 Stainless Steel 2B", 'Cumulative BOM'!$C177="18GA"), 60,IF(AND('Cumulative BOM'!$P177="316 Stainless Steel 2B", 'Cumulative BOM'!$C177&lt;&gt;"18GA"), 30,
IF('Cumulative BOM'!$P177="316L Stainless Steel #3",60,
IF(AND('Cumulative BOM'!$P177="304-2B Stainless Steel",'Cumulative BOM'!$C177="14GA",'Cumulative BOM'!$J177&lt;=29.75),29.75,IF(AND('Cumulative BOM'!$P177="304-2B Stainless Steel",'Cumulative BOM'!$C177="14GA",'Cumulative BOM'!$J177&gt;29.75),60,
IF('Cumulative BOM'!$J177&lt;=30,30,IF(AND('Cumulative BOM'!$J177&gt;30,'Cumulative BOM'!$J177&lt;=60),60)))))))))</f>
        <v>54.5</v>
      </c>
      <c r="T177" s="62">
        <f>IF('Cumulative BOM'!$P177="G90 Grade SS50",IF('Cumulative BOM'!$D177&lt;=144,144,IF(AND('Cumulative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BOM'!$D177&lt;=240),240,0))))),IF('Cumulative BOM'!$D177&lt;=120,120,IF(AND('Cumulative BOM'!$D177&gt;120,'Cumulative BOM'!$D177&lt;=144),144,IF(AND('Cumulative BOM'!$D177&gt;144,'Cumulative BOM'!$D177&lt;=168),168,IF(AND('Cumulative BOM'!$D177&gt;168,'Cumulative BOM'!$D177&lt;=192),192,IF(AND('Cumulative BOM'!$D177&gt;192,'Cumulative BOM'!$D177&lt;=216),216, IF(AND('Cumulative BOM'!$D177&gt;216,'Cumulative BOM'!$D177&lt;=240),240,0)))))))</f>
        <v>168</v>
      </c>
      <c r="U177" s="62">
        <f>'Cumulative BOM'!$T177*'Cumulative BOM'!$S177</f>
        <v>9156</v>
      </c>
      <c r="V177" s="65">
        <f>'Cumulative BOM'!$J177*'Cumulative BOM'!$D177</f>
        <v>3167.4719999999998</v>
      </c>
      <c r="W177" s="62">
        <f>(QUOTIENT('Cumulative BOM'!$S177, MIN('Cumulative BOM'!$D177,'Cumulative BOM'!$J177)))*(QUOTIENT('Cumulative BOM'!$T177,MAX('Cumulative BOM'!$D177,'Cumulative BOM'!$J177)))</f>
        <v>2</v>
      </c>
      <c r="X177" s="65">
        <f>ROUNDUP('Cumulative BOM'!$B177/'Cumulative BOM'!$W177*2,0)/2</f>
        <v>3.5</v>
      </c>
      <c r="Y177" s="65">
        <f>(VLOOKUP('Cumulative BOM'!$C177,'Sheet Metal Std'!$M$2:$N$16,2))*'Cumulative BOM'!$S177*'Cumulative BOM'!$T177*'Cumulative BOM'!$X177*0.28</f>
        <v>704.37108000000001</v>
      </c>
    </row>
    <row r="178" spans="1:25" s="66" customFormat="1" ht="18" x14ac:dyDescent="0.35">
      <c r="A178" s="67"/>
      <c r="B178" s="68"/>
      <c r="C178" s="68"/>
      <c r="D178" s="69"/>
      <c r="E178" s="69"/>
      <c r="F178" s="69"/>
      <c r="G178" s="69"/>
      <c r="H178" s="69"/>
      <c r="I178" s="69"/>
      <c r="J178" s="69"/>
      <c r="K178" s="68"/>
      <c r="L178" s="59" t="s">
        <v>95</v>
      </c>
      <c r="M178" s="68"/>
      <c r="N178" s="68"/>
      <c r="O178" s="68"/>
      <c r="P178" s="60"/>
      <c r="Q178" s="60"/>
      <c r="R178" s="60"/>
      <c r="S178" s="60"/>
      <c r="T178" s="60"/>
      <c r="U178" s="60"/>
      <c r="V178" s="60"/>
      <c r="W178" s="60"/>
      <c r="X178" s="60"/>
      <c r="Y178" s="60"/>
    </row>
    <row r="179" spans="1:25" s="66" customFormat="1" ht="18" x14ac:dyDescent="0.3">
      <c r="A179" s="61">
        <v>1626274</v>
      </c>
      <c r="B179" s="62">
        <v>1</v>
      </c>
      <c r="C179" s="62" t="s">
        <v>2</v>
      </c>
      <c r="D179" s="63">
        <v>190.00093000000001</v>
      </c>
      <c r="E179" s="63">
        <v>5</v>
      </c>
      <c r="F179" s="63"/>
      <c r="G179" s="63"/>
      <c r="H179" s="63">
        <v>13</v>
      </c>
      <c r="I179" s="63"/>
      <c r="J179" s="63">
        <v>27.25</v>
      </c>
      <c r="K179" s="62" t="s">
        <v>62</v>
      </c>
      <c r="L179" s="62" t="s">
        <v>65</v>
      </c>
      <c r="M179" s="62" t="s">
        <v>155</v>
      </c>
      <c r="N179" s="62" t="s">
        <v>154</v>
      </c>
      <c r="O179" s="62"/>
      <c r="P179" s="62" t="s">
        <v>8</v>
      </c>
      <c r="Q179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79" s="62" t="s">
        <v>95</v>
      </c>
      <c r="S179" s="62">
        <f>IF(AND('Cumulative BOM'!$P179="G90 Grade SS50", 'Cumulative BOM'!$C179="18GA"), 50,IF(AND('Cumulative BOM'!$P179="G90 Grade SS50", 'Cumulative BOM'!$C179&lt;&gt;"18GA"), 54.5,
IF(AND('Cumulative BOM'!$P179="316 Stainless Steel 2B", 'Cumulative BOM'!$C179="18GA"), 60,IF(AND('Cumulative BOM'!$P179="316 Stainless Steel 2B", 'Cumulative BOM'!$C179&lt;&gt;"18GA"), 30,
IF('Cumulative BOM'!$P179="316L Stainless Steel #3",60,
IF(AND('Cumulative BOM'!$P179="304-2B Stainless Steel",'Cumulative BOM'!$C179="14GA",'Cumulative BOM'!$J179&lt;=29.75),29.75,IF(AND('Cumulative BOM'!$P179="304-2B Stainless Steel",'Cumulative BOM'!$C179="14GA",'Cumulative BOM'!$J179&gt;29.75),60,
IF('Cumulative BOM'!$J179&lt;=30,30,IF(AND('Cumulative BOM'!$J179&gt;30,'Cumulative BOM'!$J179&lt;=60),60)))))))))</f>
        <v>54.5</v>
      </c>
      <c r="T179" s="62">
        <f>IF('Cumulative BOM'!$P179="G90 Grade SS50",IF('Cumulative BOM'!$D179&lt;=144,144,IF(AND('Cumulative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BOM'!$D179&lt;=240),240,0))))),IF('Cumulative BOM'!$D179&lt;=120,120,IF(AND('Cumulative BOM'!$D179&gt;120,'Cumulative BOM'!$D179&lt;=144),144,IF(AND('Cumulative BOM'!$D179&gt;144,'Cumulative BOM'!$D179&lt;=168),168,IF(AND('Cumulative BOM'!$D179&gt;168,'Cumulative BOM'!$D179&lt;=192),192,IF(AND('Cumulative BOM'!$D179&gt;192,'Cumulative BOM'!$D179&lt;=216),216, IF(AND('Cumulative BOM'!$D179&gt;216,'Cumulative BOM'!$D179&lt;=240),240,0)))))))</f>
        <v>192</v>
      </c>
      <c r="U179" s="62">
        <f>'Cumulative BOM'!$T179*'Cumulative BOM'!$S179</f>
        <v>10464</v>
      </c>
      <c r="V179" s="65">
        <f>'Cumulative BOM'!$J179*'Cumulative BOM'!$D179</f>
        <v>5177.5253425000001</v>
      </c>
      <c r="W179" s="62">
        <f>(QUOTIENT('Cumulative BOM'!$S179, MIN('Cumulative BOM'!$D179,'Cumulative BOM'!$J179)))*(QUOTIENT('Cumulative BOM'!$T179,MAX('Cumulative BOM'!$D179,'Cumulative BOM'!$J179)))</f>
        <v>2</v>
      </c>
      <c r="X179" s="65">
        <f>ROUNDUP('Cumulative BOM'!$B179/'Cumulative BOM'!$W179*2,0)/2</f>
        <v>0.5</v>
      </c>
      <c r="Y179" s="65">
        <f>(VLOOKUP('Cumulative BOM'!$C179,'Sheet Metal Std'!$M$2:$N$16,2))*'Cumulative BOM'!$S179*'Cumulative BOM'!$T179*'Cumulative BOM'!$X179*0.28</f>
        <v>114.99936000000001</v>
      </c>
    </row>
    <row r="180" spans="1:25" s="66" customFormat="1" ht="18" x14ac:dyDescent="0.3">
      <c r="A180" s="61">
        <v>1626277</v>
      </c>
      <c r="B180" s="62">
        <v>1</v>
      </c>
      <c r="C180" s="62" t="s">
        <v>2</v>
      </c>
      <c r="D180" s="63">
        <v>190.00093000000001</v>
      </c>
      <c r="E180" s="63">
        <v>5</v>
      </c>
      <c r="F180" s="63"/>
      <c r="G180" s="63"/>
      <c r="H180" s="63">
        <v>13</v>
      </c>
      <c r="I180" s="63"/>
      <c r="J180" s="63">
        <v>27.25</v>
      </c>
      <c r="K180" s="62" t="s">
        <v>62</v>
      </c>
      <c r="L180" s="62" t="s">
        <v>65</v>
      </c>
      <c r="M180" s="62" t="s">
        <v>155</v>
      </c>
      <c r="N180" s="62" t="s">
        <v>156</v>
      </c>
      <c r="O180" s="62"/>
      <c r="P180" s="62" t="s">
        <v>8</v>
      </c>
      <c r="Q180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0" s="62" t="s">
        <v>95</v>
      </c>
      <c r="S180" s="62">
        <f>IF(AND('Cumulative BOM'!$P180="G90 Grade SS50", 'Cumulative BOM'!$C180="18GA"), 50,IF(AND('Cumulative BOM'!$P180="G90 Grade SS50", 'Cumulative BOM'!$C180&lt;&gt;"18GA"), 54.5,
IF(AND('Cumulative BOM'!$P180="316 Stainless Steel 2B", 'Cumulative BOM'!$C180="18GA"), 60,IF(AND('Cumulative BOM'!$P180="316 Stainless Steel 2B", 'Cumulative BOM'!$C180&lt;&gt;"18GA"), 30,
IF('Cumulative BOM'!$P180="316L Stainless Steel #3",60,
IF(AND('Cumulative BOM'!$P180="304-2B Stainless Steel",'Cumulative BOM'!$C180="14GA",'Cumulative BOM'!$J180&lt;=29.75),29.75,IF(AND('Cumulative BOM'!$P180="304-2B Stainless Steel",'Cumulative BOM'!$C180="14GA",'Cumulative BOM'!$J180&gt;29.75),60,
IF('Cumulative BOM'!$J180&lt;=30,30,IF(AND('Cumulative BOM'!$J180&gt;30,'Cumulative BOM'!$J180&lt;=60),60)))))))))</f>
        <v>54.5</v>
      </c>
      <c r="T180" s="62">
        <f>IF('Cumulative BOM'!$P180="G90 Grade SS50",IF('Cumulative BOM'!$D180&lt;=144,144,IF(AND('Cumulative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BOM'!$D180&lt;=240),240,0))))),IF('Cumulative BOM'!$D180&lt;=120,120,IF(AND('Cumulative BOM'!$D180&gt;120,'Cumulative BOM'!$D180&lt;=144),144,IF(AND('Cumulative BOM'!$D180&gt;144,'Cumulative BOM'!$D180&lt;=168),168,IF(AND('Cumulative BOM'!$D180&gt;168,'Cumulative BOM'!$D180&lt;=192),192,IF(AND('Cumulative BOM'!$D180&gt;192,'Cumulative BOM'!$D180&lt;=216),216, IF(AND('Cumulative BOM'!$D180&gt;216,'Cumulative BOM'!$D180&lt;=240),240,0)))))))</f>
        <v>192</v>
      </c>
      <c r="U180" s="62">
        <f>'Cumulative BOM'!$T180*'Cumulative BOM'!$S180</f>
        <v>10464</v>
      </c>
      <c r="V180" s="65">
        <f>'Cumulative BOM'!$J180*'Cumulative BOM'!$D180</f>
        <v>5177.5253425000001</v>
      </c>
      <c r="W180" s="62">
        <f>(QUOTIENT('Cumulative BOM'!$S180, MIN('Cumulative BOM'!$D180,'Cumulative BOM'!$J180)))*(QUOTIENT('Cumulative BOM'!$T180,MAX('Cumulative BOM'!$D180,'Cumulative BOM'!$J180)))</f>
        <v>2</v>
      </c>
      <c r="X180" s="65">
        <f>ROUNDUP('Cumulative BOM'!$B180/'Cumulative BOM'!$W180*2,0)/2</f>
        <v>0.5</v>
      </c>
      <c r="Y180" s="65">
        <f>(VLOOKUP('Cumulative BOM'!$C180,'Sheet Metal Std'!$M$2:$N$16,2))*'Cumulative BOM'!$S180*'Cumulative BOM'!$T180*'Cumulative BOM'!$X180*0.28</f>
        <v>114.99936000000001</v>
      </c>
    </row>
    <row r="181" spans="1:25" s="66" customFormat="1" ht="18" x14ac:dyDescent="0.3">
      <c r="A181" s="61">
        <v>1626280</v>
      </c>
      <c r="B181" s="62">
        <v>1</v>
      </c>
      <c r="C181" s="62" t="s">
        <v>2</v>
      </c>
      <c r="D181" s="63">
        <v>190.00093000000001</v>
      </c>
      <c r="E181" s="63">
        <v>5</v>
      </c>
      <c r="F181" s="63"/>
      <c r="G181" s="63"/>
      <c r="H181" s="63">
        <v>13</v>
      </c>
      <c r="I181" s="63"/>
      <c r="J181" s="63">
        <v>27.25</v>
      </c>
      <c r="K181" s="62" t="s">
        <v>62</v>
      </c>
      <c r="L181" s="62" t="s">
        <v>65</v>
      </c>
      <c r="M181" s="62" t="s">
        <v>155</v>
      </c>
      <c r="N181" s="62" t="s">
        <v>157</v>
      </c>
      <c r="O181" s="62"/>
      <c r="P181" s="62" t="s">
        <v>8</v>
      </c>
      <c r="Q181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1" s="62" t="s">
        <v>95</v>
      </c>
      <c r="S181" s="62">
        <f>IF(AND('Cumulative BOM'!$P181="G90 Grade SS50", 'Cumulative BOM'!$C181="18GA"), 50,IF(AND('Cumulative BOM'!$P181="G90 Grade SS50", 'Cumulative BOM'!$C181&lt;&gt;"18GA"), 54.5,
IF(AND('Cumulative BOM'!$P181="316 Stainless Steel 2B", 'Cumulative BOM'!$C181="18GA"), 60,IF(AND('Cumulative BOM'!$P181="316 Stainless Steel 2B", 'Cumulative BOM'!$C181&lt;&gt;"18GA"), 30,
IF('Cumulative BOM'!$P181="316L Stainless Steel #3",60,
IF(AND('Cumulative BOM'!$P181="304-2B Stainless Steel",'Cumulative BOM'!$C181="14GA",'Cumulative BOM'!$J181&lt;=29.75),29.75,IF(AND('Cumulative BOM'!$P181="304-2B Stainless Steel",'Cumulative BOM'!$C181="14GA",'Cumulative BOM'!$J181&gt;29.75),60,
IF('Cumulative BOM'!$J181&lt;=30,30,IF(AND('Cumulative BOM'!$J181&gt;30,'Cumulative BOM'!$J181&lt;=60),60)))))))))</f>
        <v>54.5</v>
      </c>
      <c r="T181" s="62">
        <f>IF('Cumulative BOM'!$P181="G90 Grade SS50",IF('Cumulative BOM'!$D181&lt;=144,144,IF(AND('Cumulative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BOM'!$D181&lt;=240),240,0))))),IF('Cumulative BOM'!$D181&lt;=120,120,IF(AND('Cumulative BOM'!$D181&gt;120,'Cumulative BOM'!$D181&lt;=144),144,IF(AND('Cumulative BOM'!$D181&gt;144,'Cumulative BOM'!$D181&lt;=168),168,IF(AND('Cumulative BOM'!$D181&gt;168,'Cumulative BOM'!$D181&lt;=192),192,IF(AND('Cumulative BOM'!$D181&gt;192,'Cumulative BOM'!$D181&lt;=216),216, IF(AND('Cumulative BOM'!$D181&gt;216,'Cumulative BOM'!$D181&lt;=240),240,0)))))))</f>
        <v>192</v>
      </c>
      <c r="U181" s="62">
        <f>'Cumulative BOM'!$T181*'Cumulative BOM'!$S181</f>
        <v>10464</v>
      </c>
      <c r="V181" s="65">
        <f>'Cumulative BOM'!$J181*'Cumulative BOM'!$D181</f>
        <v>5177.5253425000001</v>
      </c>
      <c r="W181" s="62">
        <f>(QUOTIENT('Cumulative BOM'!$S181, MIN('Cumulative BOM'!$D181,'Cumulative BOM'!$J181)))*(QUOTIENT('Cumulative BOM'!$T181,MAX('Cumulative BOM'!$D181,'Cumulative BOM'!$J181)))</f>
        <v>2</v>
      </c>
      <c r="X181" s="65">
        <f>ROUNDUP('Cumulative BOM'!$B181/'Cumulative BOM'!$W181*2,0)/2</f>
        <v>0.5</v>
      </c>
      <c r="Y181" s="65">
        <f>(VLOOKUP('Cumulative BOM'!$C181,'Sheet Metal Std'!$M$2:$N$16,2))*'Cumulative BOM'!$S181*'Cumulative BOM'!$T181*'Cumulative BOM'!$X181*0.28</f>
        <v>114.99936000000001</v>
      </c>
    </row>
    <row r="182" spans="1:25" s="66" customFormat="1" ht="18" x14ac:dyDescent="0.3">
      <c r="A182" s="61">
        <v>1626283</v>
      </c>
      <c r="B182" s="62">
        <v>1</v>
      </c>
      <c r="C182" s="62" t="s">
        <v>2</v>
      </c>
      <c r="D182" s="63">
        <v>190.00093000000001</v>
      </c>
      <c r="E182" s="63">
        <v>5</v>
      </c>
      <c r="F182" s="63"/>
      <c r="G182" s="63"/>
      <c r="H182" s="63">
        <v>13</v>
      </c>
      <c r="I182" s="63"/>
      <c r="J182" s="63">
        <v>27.25</v>
      </c>
      <c r="K182" s="62" t="s">
        <v>62</v>
      </c>
      <c r="L182" s="62" t="s">
        <v>65</v>
      </c>
      <c r="M182" s="62" t="s">
        <v>155</v>
      </c>
      <c r="N182" s="62" t="s">
        <v>158</v>
      </c>
      <c r="O182" s="62"/>
      <c r="P182" s="62" t="s">
        <v>8</v>
      </c>
      <c r="Q182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2" s="62" t="s">
        <v>95</v>
      </c>
      <c r="S182" s="62">
        <f>IF(AND('Cumulative BOM'!$P182="G90 Grade SS50", 'Cumulative BOM'!$C182="18GA"), 50,IF(AND('Cumulative BOM'!$P182="G90 Grade SS50", 'Cumulative BOM'!$C182&lt;&gt;"18GA"), 54.5,
IF(AND('Cumulative BOM'!$P182="316 Stainless Steel 2B", 'Cumulative BOM'!$C182="18GA"), 60,IF(AND('Cumulative BOM'!$P182="316 Stainless Steel 2B", 'Cumulative BOM'!$C182&lt;&gt;"18GA"), 30,
IF('Cumulative BOM'!$P182="316L Stainless Steel #3",60,
IF(AND('Cumulative BOM'!$P182="304-2B Stainless Steel",'Cumulative BOM'!$C182="14GA",'Cumulative BOM'!$J182&lt;=29.75),29.75,IF(AND('Cumulative BOM'!$P182="304-2B Stainless Steel",'Cumulative BOM'!$C182="14GA",'Cumulative BOM'!$J182&gt;29.75),60,
IF('Cumulative BOM'!$J182&lt;=30,30,IF(AND('Cumulative BOM'!$J182&gt;30,'Cumulative BOM'!$J182&lt;=60),60)))))))))</f>
        <v>54.5</v>
      </c>
      <c r="T182" s="62">
        <f>IF('Cumulative BOM'!$P182="G90 Grade SS50",IF('Cumulative BOM'!$D182&lt;=144,144,IF(AND('Cumulative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BOM'!$D182&lt;=240),240,0))))),IF('Cumulative BOM'!$D182&lt;=120,120,IF(AND('Cumulative BOM'!$D182&gt;120,'Cumulative BOM'!$D182&lt;=144),144,IF(AND('Cumulative BOM'!$D182&gt;144,'Cumulative BOM'!$D182&lt;=168),168,IF(AND('Cumulative BOM'!$D182&gt;168,'Cumulative BOM'!$D182&lt;=192),192,IF(AND('Cumulative BOM'!$D182&gt;192,'Cumulative BOM'!$D182&lt;=216),216, IF(AND('Cumulative BOM'!$D182&gt;216,'Cumulative BOM'!$D182&lt;=240),240,0)))))))</f>
        <v>192</v>
      </c>
      <c r="U182" s="62">
        <f>'Cumulative BOM'!$T182*'Cumulative BOM'!$S182</f>
        <v>10464</v>
      </c>
      <c r="V182" s="65">
        <f>'Cumulative BOM'!$J182*'Cumulative BOM'!$D182</f>
        <v>5177.5253425000001</v>
      </c>
      <c r="W182" s="62">
        <f>(QUOTIENT('Cumulative BOM'!$S182, MIN('Cumulative BOM'!$D182,'Cumulative BOM'!$J182)))*(QUOTIENT('Cumulative BOM'!$T182,MAX('Cumulative BOM'!$D182,'Cumulative BOM'!$J182)))</f>
        <v>2</v>
      </c>
      <c r="X182" s="65">
        <f>ROUNDUP('Cumulative BOM'!$B182/'Cumulative BOM'!$W182*2,0)/2</f>
        <v>0.5</v>
      </c>
      <c r="Y182" s="65">
        <f>(VLOOKUP('Cumulative BOM'!$C182,'Sheet Metal Std'!$M$2:$N$16,2))*'Cumulative BOM'!$S182*'Cumulative BOM'!$T182*'Cumulative BOM'!$X182*0.28</f>
        <v>114.99936000000001</v>
      </c>
    </row>
    <row r="183" spans="1:25" s="66" customFormat="1" ht="18" x14ac:dyDescent="0.3">
      <c r="A183" s="61">
        <v>1626104</v>
      </c>
      <c r="B183" s="62">
        <v>1</v>
      </c>
      <c r="C183" s="62" t="s">
        <v>2</v>
      </c>
      <c r="D183" s="63">
        <v>190.00093000000001</v>
      </c>
      <c r="E183" s="63">
        <v>5</v>
      </c>
      <c r="F183" s="63"/>
      <c r="G183" s="63"/>
      <c r="H183" s="63">
        <v>8</v>
      </c>
      <c r="I183" s="63" t="s">
        <v>160</v>
      </c>
      <c r="J183" s="63">
        <v>22.25</v>
      </c>
      <c r="K183" s="62" t="s">
        <v>62</v>
      </c>
      <c r="L183" s="62" t="s">
        <v>65</v>
      </c>
      <c r="M183" s="62" t="s">
        <v>100</v>
      </c>
      <c r="N183" s="62" t="s">
        <v>159</v>
      </c>
      <c r="O183" s="62" t="s">
        <v>152</v>
      </c>
      <c r="P183" s="62" t="s">
        <v>8</v>
      </c>
      <c r="Q183" s="62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3" s="62" t="s">
        <v>95</v>
      </c>
      <c r="S183" s="62">
        <f>IF(AND('Cumulative BOM'!$P183="G90 Grade SS50", 'Cumulative BOM'!$C183="18GA"), 50,IF(AND('Cumulative BOM'!$P183="G90 Grade SS50", 'Cumulative BOM'!$C183&lt;&gt;"18GA"), 54.5,
IF(AND('Cumulative BOM'!$P183="316 Stainless Steel 2B", 'Cumulative BOM'!$C183="18GA"), 60,IF(AND('Cumulative BOM'!$P183="316 Stainless Steel 2B", 'Cumulative BOM'!$C183&lt;&gt;"18GA"), 30,
IF('Cumulative BOM'!$P183="316L Stainless Steel #3",60,
IF(AND('Cumulative BOM'!$P183="304-2B Stainless Steel",'Cumulative BOM'!$C183="14GA",'Cumulative BOM'!$J183&lt;=29.75),29.75,IF(AND('Cumulative BOM'!$P183="304-2B Stainless Steel",'Cumulative BOM'!$C183="14GA",'Cumulative BOM'!$J183&gt;29.75),60,
IF('Cumulative BOM'!$J183&lt;=30,30,IF(AND('Cumulative BOM'!$J183&gt;30,'Cumulative BOM'!$J183&lt;=60),60)))))))))</f>
        <v>54.5</v>
      </c>
      <c r="T183" s="62">
        <f>IF('Cumulative BOM'!$P183="G90 Grade SS50",IF('Cumulative BOM'!$D183&lt;=144,144,IF(AND('Cumulative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BOM'!$D183&lt;=240),240,0))))),IF('Cumulative BOM'!$D183&lt;=120,120,IF(AND('Cumulative BOM'!$D183&gt;120,'Cumulative BOM'!$D183&lt;=144),144,IF(AND('Cumulative BOM'!$D183&gt;144,'Cumulative BOM'!$D183&lt;=168),168,IF(AND('Cumulative BOM'!$D183&gt;168,'Cumulative BOM'!$D183&lt;=192),192,IF(AND('Cumulative BOM'!$D183&gt;192,'Cumulative BOM'!$D183&lt;=216),216, IF(AND('Cumulative BOM'!$D183&gt;216,'Cumulative BOM'!$D183&lt;=240),240,0)))))))</f>
        <v>192</v>
      </c>
      <c r="U183" s="62">
        <f>'Cumulative BOM'!$T183*'Cumulative BOM'!$S183</f>
        <v>10464</v>
      </c>
      <c r="V183" s="65">
        <f>'Cumulative BOM'!$J183*'Cumulative BOM'!$D183</f>
        <v>4227.5206925000002</v>
      </c>
      <c r="W183" s="62">
        <f>(QUOTIENT('Cumulative BOM'!$S183, MIN('Cumulative BOM'!$D183,'Cumulative BOM'!$J183)))*(QUOTIENT('Cumulative BOM'!$T183,MAX('Cumulative BOM'!$D183,'Cumulative BOM'!$J183)))</f>
        <v>2</v>
      </c>
      <c r="X183" s="65">
        <f>ROUNDUP('Cumulative BOM'!$B183/'Cumulative BOM'!$W183*2,0)/2</f>
        <v>0.5</v>
      </c>
      <c r="Y183" s="65">
        <f>(VLOOKUP('Cumulative BOM'!$C183,'Sheet Metal Std'!$M$2:$N$16,2))*'Cumulative BOM'!$S183*'Cumulative BOM'!$T183*'Cumulative BOM'!$X183*0.28</f>
        <v>114.99936000000001</v>
      </c>
    </row>
    <row r="184" spans="1:25" s="66" customFormat="1" ht="18" x14ac:dyDescent="0.3">
      <c r="A184" s="74">
        <v>1626289</v>
      </c>
      <c r="B184" s="75">
        <v>1</v>
      </c>
      <c r="C184" s="75" t="s">
        <v>2</v>
      </c>
      <c r="D184" s="76">
        <v>182.898</v>
      </c>
      <c r="E184" s="76">
        <v>3</v>
      </c>
      <c r="F184" s="76"/>
      <c r="G184" s="76"/>
      <c r="H184" s="76">
        <v>16</v>
      </c>
      <c r="I184" s="76"/>
      <c r="J184" s="76">
        <v>26.5</v>
      </c>
      <c r="K184" s="75" t="s">
        <v>62</v>
      </c>
      <c r="L184" s="75" t="s">
        <v>63</v>
      </c>
      <c r="M184" s="75" t="s">
        <v>102</v>
      </c>
      <c r="N184" s="75" t="s">
        <v>165</v>
      </c>
      <c r="O184" s="75"/>
      <c r="P184" s="62" t="s">
        <v>8</v>
      </c>
      <c r="Q184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4" s="62" t="s">
        <v>95</v>
      </c>
      <c r="S184" s="62">
        <f>IF(AND('Cumulative BOM'!$P184="G90 Grade SS50", 'Cumulative BOM'!$C184="18GA"), 50,IF(AND('Cumulative BOM'!$P184="G90 Grade SS50", 'Cumulative BOM'!$C184&lt;&gt;"18GA"), 54.5,
IF(AND('Cumulative BOM'!$P184="316 Stainless Steel 2B", 'Cumulative BOM'!$C184="18GA"), 60,IF(AND('Cumulative BOM'!$P184="316 Stainless Steel 2B", 'Cumulative BOM'!$C184&lt;&gt;"18GA"), 30,
IF('Cumulative BOM'!$P184="316L Stainless Steel #3",60,
IF(AND('Cumulative BOM'!$P184="304-2B Stainless Steel",'Cumulative BOM'!$C184="14GA",'Cumulative BOM'!$J184&lt;=29.75),29.75,IF(AND('Cumulative BOM'!$P184="304-2B Stainless Steel",'Cumulative BOM'!$C184="14GA",'Cumulative BOM'!$J184&gt;29.75),60,
IF('Cumulative BOM'!$J184&lt;=30,30,IF(AND('Cumulative BOM'!$J184&gt;30,'Cumulative BOM'!$J184&lt;=60),60)))))))))</f>
        <v>54.5</v>
      </c>
      <c r="T184" s="62">
        <f>IF('Cumulative BOM'!$P184="G90 Grade SS50",IF('Cumulative BOM'!$D184&lt;=144,144,IF(AND('Cumulative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BOM'!$D184&lt;=240),240,0))))),IF('Cumulative BOM'!$D184&lt;=120,120,IF(AND('Cumulative BOM'!$D184&gt;120,'Cumulative BOM'!$D184&lt;=144),144,IF(AND('Cumulative BOM'!$D184&gt;144,'Cumulative BOM'!$D184&lt;=168),168,IF(AND('Cumulative BOM'!$D184&gt;168,'Cumulative BOM'!$D184&lt;=192),192,IF(AND('Cumulative BOM'!$D184&gt;192,'Cumulative BOM'!$D184&lt;=216),216, IF(AND('Cumulative BOM'!$D184&gt;216,'Cumulative BOM'!$D184&lt;=240),240,0)))))))</f>
        <v>192</v>
      </c>
      <c r="U184" s="62">
        <f>'Cumulative BOM'!$T184*'Cumulative BOM'!$S184</f>
        <v>10464</v>
      </c>
      <c r="V184" s="65">
        <f>'Cumulative BOM'!$J184*'Cumulative BOM'!$D184</f>
        <v>4846.7969999999996</v>
      </c>
      <c r="W184" s="62">
        <f>(QUOTIENT('Cumulative BOM'!$S184, MIN('Cumulative BOM'!$D184,'Cumulative BOM'!$J184)))*(QUOTIENT('Cumulative BOM'!$T184,MAX('Cumulative BOM'!$D184,'Cumulative BOM'!$J184)))</f>
        <v>2</v>
      </c>
      <c r="X184" s="65">
        <f>ROUNDUP('Cumulative BOM'!$B184/'Cumulative BOM'!$W184*2,0)/2</f>
        <v>0.5</v>
      </c>
      <c r="Y184" s="65">
        <f>(VLOOKUP('Cumulative BOM'!$C184,'Sheet Metal Std'!$M$2:$N$16,2))*'Cumulative BOM'!$S184*'Cumulative BOM'!$T184*'Cumulative BOM'!$X184*0.28</f>
        <v>114.99936000000001</v>
      </c>
    </row>
    <row r="185" spans="1:25" s="66" customFormat="1" ht="18" x14ac:dyDescent="0.3">
      <c r="A185" s="74">
        <v>1626292</v>
      </c>
      <c r="B185" s="75">
        <v>1</v>
      </c>
      <c r="C185" s="75" t="s">
        <v>2</v>
      </c>
      <c r="D185" s="76">
        <v>182.898</v>
      </c>
      <c r="E185" s="76">
        <v>3</v>
      </c>
      <c r="F185" s="76"/>
      <c r="G185" s="76"/>
      <c r="H185" s="76">
        <v>16</v>
      </c>
      <c r="I185" s="76"/>
      <c r="J185" s="76">
        <v>26.5</v>
      </c>
      <c r="K185" s="75" t="s">
        <v>62</v>
      </c>
      <c r="L185" s="75" t="s">
        <v>63</v>
      </c>
      <c r="M185" s="75" t="s">
        <v>102</v>
      </c>
      <c r="N185" s="75" t="s">
        <v>166</v>
      </c>
      <c r="O185" s="75"/>
      <c r="P185" s="62" t="s">
        <v>8</v>
      </c>
      <c r="Q185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5" s="62" t="s">
        <v>95</v>
      </c>
      <c r="S185" s="62">
        <f>IF(AND('Cumulative BOM'!$P185="G90 Grade SS50", 'Cumulative BOM'!$C185="18GA"), 50,IF(AND('Cumulative BOM'!$P185="G90 Grade SS50", 'Cumulative BOM'!$C185&lt;&gt;"18GA"), 54.5,
IF(AND('Cumulative BOM'!$P185="316 Stainless Steel 2B", 'Cumulative BOM'!$C185="18GA"), 60,IF(AND('Cumulative BOM'!$P185="316 Stainless Steel 2B", 'Cumulative BOM'!$C185&lt;&gt;"18GA"), 30,
IF('Cumulative BOM'!$P185="316L Stainless Steel #3",60,
IF(AND('Cumulative BOM'!$P185="304-2B Stainless Steel",'Cumulative BOM'!$C185="14GA",'Cumulative BOM'!$J185&lt;=29.75),29.75,IF(AND('Cumulative BOM'!$P185="304-2B Stainless Steel",'Cumulative BOM'!$C185="14GA",'Cumulative BOM'!$J185&gt;29.75),60,
IF('Cumulative BOM'!$J185&lt;=30,30,IF(AND('Cumulative BOM'!$J185&gt;30,'Cumulative BOM'!$J185&lt;=60),60)))))))))</f>
        <v>54.5</v>
      </c>
      <c r="T185" s="62">
        <f>IF('Cumulative BOM'!$P185="G90 Grade SS50",IF('Cumulative BOM'!$D185&lt;=144,144,IF(AND('Cumulative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BOM'!$D185&lt;=240),240,0))))),IF('Cumulative BOM'!$D185&lt;=120,120,IF(AND('Cumulative BOM'!$D185&gt;120,'Cumulative BOM'!$D185&lt;=144),144,IF(AND('Cumulative BOM'!$D185&gt;144,'Cumulative BOM'!$D185&lt;=168),168,IF(AND('Cumulative BOM'!$D185&gt;168,'Cumulative BOM'!$D185&lt;=192),192,IF(AND('Cumulative BOM'!$D185&gt;192,'Cumulative BOM'!$D185&lt;=216),216, IF(AND('Cumulative BOM'!$D185&gt;216,'Cumulative BOM'!$D185&lt;=240),240,0)))))))</f>
        <v>192</v>
      </c>
      <c r="U185" s="62">
        <f>'Cumulative BOM'!$T185*'Cumulative BOM'!$S185</f>
        <v>10464</v>
      </c>
      <c r="V185" s="65">
        <f>'Cumulative BOM'!$J185*'Cumulative BOM'!$D185</f>
        <v>4846.7969999999996</v>
      </c>
      <c r="W185" s="62">
        <f>(QUOTIENT('Cumulative BOM'!$S185, MIN('Cumulative BOM'!$D185,'Cumulative BOM'!$J185)))*(QUOTIENT('Cumulative BOM'!$T185,MAX('Cumulative BOM'!$D185,'Cumulative BOM'!$J185)))</f>
        <v>2</v>
      </c>
      <c r="X185" s="65">
        <f>ROUNDUP('Cumulative BOM'!$B185/'Cumulative BOM'!$W185*2,0)/2</f>
        <v>0.5</v>
      </c>
      <c r="Y185" s="65">
        <f>(VLOOKUP('Cumulative BOM'!$C185,'Sheet Metal Std'!$M$2:$N$16,2))*'Cumulative BOM'!$S185*'Cumulative BOM'!$T185*'Cumulative BOM'!$X185*0.28</f>
        <v>114.99936000000001</v>
      </c>
    </row>
    <row r="186" spans="1:25" s="66" customFormat="1" ht="18" x14ac:dyDescent="0.3">
      <c r="A186" s="74">
        <v>1626295</v>
      </c>
      <c r="B186" s="75">
        <v>1</v>
      </c>
      <c r="C186" s="75" t="s">
        <v>2</v>
      </c>
      <c r="D186" s="76">
        <v>182.898</v>
      </c>
      <c r="E186" s="76">
        <v>3</v>
      </c>
      <c r="F186" s="76"/>
      <c r="G186" s="76"/>
      <c r="H186" s="76">
        <v>11.75</v>
      </c>
      <c r="I186" s="76"/>
      <c r="J186" s="76">
        <v>22.25</v>
      </c>
      <c r="K186" s="75" t="s">
        <v>62</v>
      </c>
      <c r="L186" s="75" t="s">
        <v>63</v>
      </c>
      <c r="M186" s="75" t="s">
        <v>102</v>
      </c>
      <c r="N186" s="75" t="s">
        <v>167</v>
      </c>
      <c r="O186" s="75"/>
      <c r="P186" s="62" t="s">
        <v>8</v>
      </c>
      <c r="Q186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6" s="62" t="s">
        <v>95</v>
      </c>
      <c r="S186" s="62">
        <f>IF(AND('Cumulative BOM'!$P186="G90 Grade SS50", 'Cumulative BOM'!$C186="18GA"), 50,IF(AND('Cumulative BOM'!$P186="G90 Grade SS50", 'Cumulative BOM'!$C186&lt;&gt;"18GA"), 54.5,
IF(AND('Cumulative BOM'!$P186="316 Stainless Steel 2B", 'Cumulative BOM'!$C186="18GA"), 60,IF(AND('Cumulative BOM'!$P186="316 Stainless Steel 2B", 'Cumulative BOM'!$C186&lt;&gt;"18GA"), 30,
IF('Cumulative BOM'!$P186="316L Stainless Steel #3",60,
IF(AND('Cumulative BOM'!$P186="304-2B Stainless Steel",'Cumulative BOM'!$C186="14GA",'Cumulative BOM'!$J186&lt;=29.75),29.75,IF(AND('Cumulative BOM'!$P186="304-2B Stainless Steel",'Cumulative BOM'!$C186="14GA",'Cumulative BOM'!$J186&gt;29.75),60,
IF('Cumulative BOM'!$J186&lt;=30,30,IF(AND('Cumulative BOM'!$J186&gt;30,'Cumulative BOM'!$J186&lt;=60),60)))))))))</f>
        <v>54.5</v>
      </c>
      <c r="T186" s="62">
        <f>IF('Cumulative BOM'!$P186="G90 Grade SS50",IF('Cumulative BOM'!$D186&lt;=144,144,IF(AND('Cumulative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BOM'!$D186&lt;=240),240,0))))),IF('Cumulative BOM'!$D186&lt;=120,120,IF(AND('Cumulative BOM'!$D186&gt;120,'Cumulative BOM'!$D186&lt;=144),144,IF(AND('Cumulative BOM'!$D186&gt;144,'Cumulative BOM'!$D186&lt;=168),168,IF(AND('Cumulative BOM'!$D186&gt;168,'Cumulative BOM'!$D186&lt;=192),192,IF(AND('Cumulative BOM'!$D186&gt;192,'Cumulative BOM'!$D186&lt;=216),216, IF(AND('Cumulative BOM'!$D186&gt;216,'Cumulative BOM'!$D186&lt;=240),240,0)))))))</f>
        <v>192</v>
      </c>
      <c r="U186" s="62">
        <f>'Cumulative BOM'!$T186*'Cumulative BOM'!$S186</f>
        <v>10464</v>
      </c>
      <c r="V186" s="65">
        <f>'Cumulative BOM'!$J186*'Cumulative BOM'!$D186</f>
        <v>4069.4805000000001</v>
      </c>
      <c r="W186" s="62">
        <f>(QUOTIENT('Cumulative BOM'!$S186, MIN('Cumulative BOM'!$D186,'Cumulative BOM'!$J186)))*(QUOTIENT('Cumulative BOM'!$T186,MAX('Cumulative BOM'!$D186,'Cumulative BOM'!$J186)))</f>
        <v>2</v>
      </c>
      <c r="X186" s="65">
        <f>ROUNDUP('Cumulative BOM'!$B186/'Cumulative BOM'!$W186*2,0)/2</f>
        <v>0.5</v>
      </c>
      <c r="Y186" s="65">
        <f>(VLOOKUP('Cumulative BOM'!$C186,'Sheet Metal Std'!$M$2:$N$16,2))*'Cumulative BOM'!$S186*'Cumulative BOM'!$T186*'Cumulative BOM'!$X186*0.28</f>
        <v>114.99936000000001</v>
      </c>
    </row>
    <row r="187" spans="1:25" s="66" customFormat="1" ht="18" x14ac:dyDescent="0.3">
      <c r="A187" s="74">
        <v>1626298</v>
      </c>
      <c r="B187" s="75">
        <v>1</v>
      </c>
      <c r="C187" s="75" t="s">
        <v>2</v>
      </c>
      <c r="D187" s="76">
        <v>182.898</v>
      </c>
      <c r="E187" s="76">
        <v>3</v>
      </c>
      <c r="F187" s="76"/>
      <c r="G187" s="76"/>
      <c r="H187" s="76">
        <v>16</v>
      </c>
      <c r="I187" s="76"/>
      <c r="J187" s="76">
        <v>26.5</v>
      </c>
      <c r="K187" s="75" t="s">
        <v>62</v>
      </c>
      <c r="L187" s="75" t="s">
        <v>63</v>
      </c>
      <c r="M187" s="75" t="s">
        <v>102</v>
      </c>
      <c r="N187" s="75" t="s">
        <v>168</v>
      </c>
      <c r="O187" s="75"/>
      <c r="P187" s="62" t="s">
        <v>8</v>
      </c>
      <c r="Q187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7" s="62" t="s">
        <v>95</v>
      </c>
      <c r="S187" s="62">
        <f>IF(AND('Cumulative BOM'!$P187="G90 Grade SS50", 'Cumulative BOM'!$C187="18GA"), 50,IF(AND('Cumulative BOM'!$P187="G90 Grade SS50", 'Cumulative BOM'!$C187&lt;&gt;"18GA"), 54.5,
IF(AND('Cumulative BOM'!$P187="316 Stainless Steel 2B", 'Cumulative BOM'!$C187="18GA"), 60,IF(AND('Cumulative BOM'!$P187="316 Stainless Steel 2B", 'Cumulative BOM'!$C187&lt;&gt;"18GA"), 30,
IF('Cumulative BOM'!$P187="316L Stainless Steel #3",60,
IF(AND('Cumulative BOM'!$P187="304-2B Stainless Steel",'Cumulative BOM'!$C187="14GA",'Cumulative BOM'!$J187&lt;=29.75),29.75,IF(AND('Cumulative BOM'!$P187="304-2B Stainless Steel",'Cumulative BOM'!$C187="14GA",'Cumulative BOM'!$J187&gt;29.75),60,
IF('Cumulative BOM'!$J187&lt;=30,30,IF(AND('Cumulative BOM'!$J187&gt;30,'Cumulative BOM'!$J187&lt;=60),60)))))))))</f>
        <v>54.5</v>
      </c>
      <c r="T187" s="62">
        <f>IF('Cumulative BOM'!$P187="G90 Grade SS50",IF('Cumulative BOM'!$D187&lt;=144,144,IF(AND('Cumulative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BOM'!$D187&lt;=240),240,0))))),IF('Cumulative BOM'!$D187&lt;=120,120,IF(AND('Cumulative BOM'!$D187&gt;120,'Cumulative BOM'!$D187&lt;=144),144,IF(AND('Cumulative BOM'!$D187&gt;144,'Cumulative BOM'!$D187&lt;=168),168,IF(AND('Cumulative BOM'!$D187&gt;168,'Cumulative BOM'!$D187&lt;=192),192,IF(AND('Cumulative BOM'!$D187&gt;192,'Cumulative BOM'!$D187&lt;=216),216, IF(AND('Cumulative BOM'!$D187&gt;216,'Cumulative BOM'!$D187&lt;=240),240,0)))))))</f>
        <v>192</v>
      </c>
      <c r="U187" s="62">
        <f>'Cumulative BOM'!$T187*'Cumulative BOM'!$S187</f>
        <v>10464</v>
      </c>
      <c r="V187" s="65">
        <f>'Cumulative BOM'!$J187*'Cumulative BOM'!$D187</f>
        <v>4846.7969999999996</v>
      </c>
      <c r="W187" s="62">
        <f>(QUOTIENT('Cumulative BOM'!$S187, MIN('Cumulative BOM'!$D187,'Cumulative BOM'!$J187)))*(QUOTIENT('Cumulative BOM'!$T187,MAX('Cumulative BOM'!$D187,'Cumulative BOM'!$J187)))</f>
        <v>2</v>
      </c>
      <c r="X187" s="65">
        <f>ROUNDUP('Cumulative BOM'!$B187/'Cumulative BOM'!$W187*2,0)/2</f>
        <v>0.5</v>
      </c>
      <c r="Y187" s="65">
        <f>(VLOOKUP('Cumulative BOM'!$C187,'Sheet Metal Std'!$M$2:$N$16,2))*'Cumulative BOM'!$S187*'Cumulative BOM'!$T187*'Cumulative BOM'!$X187*0.28</f>
        <v>114.99936000000001</v>
      </c>
    </row>
    <row r="188" spans="1:25" s="66" customFormat="1" ht="18" x14ac:dyDescent="0.3">
      <c r="A188" s="74">
        <v>1645954</v>
      </c>
      <c r="B188" s="75">
        <v>1</v>
      </c>
      <c r="C188" s="75" t="s">
        <v>2</v>
      </c>
      <c r="D188" s="76">
        <v>182.898</v>
      </c>
      <c r="E188" s="76">
        <v>3</v>
      </c>
      <c r="F188" s="76"/>
      <c r="G188" s="76"/>
      <c r="H188" s="76">
        <v>11.125</v>
      </c>
      <c r="I188" s="76"/>
      <c r="J188" s="76">
        <v>21.625</v>
      </c>
      <c r="K188" s="75" t="s">
        <v>62</v>
      </c>
      <c r="L188" s="75" t="s">
        <v>63</v>
      </c>
      <c r="M188" s="75" t="s">
        <v>102</v>
      </c>
      <c r="N188" s="75" t="s">
        <v>169</v>
      </c>
      <c r="O188" s="75"/>
      <c r="P188" s="62" t="s">
        <v>8</v>
      </c>
      <c r="Q188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8" s="62" t="s">
        <v>95</v>
      </c>
      <c r="S188" s="62">
        <f>IF(AND('Cumulative BOM'!$P188="G90 Grade SS50", 'Cumulative BOM'!$C188="18GA"), 50,IF(AND('Cumulative BOM'!$P188="G90 Grade SS50", 'Cumulative BOM'!$C188&lt;&gt;"18GA"), 54.5,
IF(AND('Cumulative BOM'!$P188="316 Stainless Steel 2B", 'Cumulative BOM'!$C188="18GA"), 60,IF(AND('Cumulative BOM'!$P188="316 Stainless Steel 2B", 'Cumulative BOM'!$C188&lt;&gt;"18GA"), 30,
IF('Cumulative BOM'!$P188="316L Stainless Steel #3",60,
IF(AND('Cumulative BOM'!$P188="304-2B Stainless Steel",'Cumulative BOM'!$C188="14GA",'Cumulative BOM'!$J188&lt;=29.75),29.75,IF(AND('Cumulative BOM'!$P188="304-2B Stainless Steel",'Cumulative BOM'!$C188="14GA",'Cumulative BOM'!$J188&gt;29.75),60,
IF('Cumulative BOM'!$J188&lt;=30,30,IF(AND('Cumulative BOM'!$J188&gt;30,'Cumulative BOM'!$J188&lt;=60),60)))))))))</f>
        <v>54.5</v>
      </c>
      <c r="T188" s="62">
        <f>IF('Cumulative BOM'!$P188="G90 Grade SS50",IF('Cumulative BOM'!$D188&lt;=144,144,IF(AND('Cumulative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BOM'!$D188&lt;=240),240,0))))),IF('Cumulative BOM'!$D188&lt;=120,120,IF(AND('Cumulative BOM'!$D188&gt;120,'Cumulative BOM'!$D188&lt;=144),144,IF(AND('Cumulative BOM'!$D188&gt;144,'Cumulative BOM'!$D188&lt;=168),168,IF(AND('Cumulative BOM'!$D188&gt;168,'Cumulative BOM'!$D188&lt;=192),192,IF(AND('Cumulative BOM'!$D188&gt;192,'Cumulative BOM'!$D188&lt;=216),216, IF(AND('Cumulative BOM'!$D188&gt;216,'Cumulative BOM'!$D188&lt;=240),240,0)))))))</f>
        <v>192</v>
      </c>
      <c r="U188" s="62">
        <f>'Cumulative BOM'!$T188*'Cumulative BOM'!$S188</f>
        <v>10464</v>
      </c>
      <c r="V188" s="65">
        <f>'Cumulative BOM'!$J188*'Cumulative BOM'!$D188</f>
        <v>3955.1692499999999</v>
      </c>
      <c r="W188" s="62">
        <f>(QUOTIENT('Cumulative BOM'!$S188, MIN('Cumulative BOM'!$D188,'Cumulative BOM'!$J188)))*(QUOTIENT('Cumulative BOM'!$T188,MAX('Cumulative BOM'!$D188,'Cumulative BOM'!$J188)))</f>
        <v>2</v>
      </c>
      <c r="X188" s="65">
        <f>ROUNDUP('Cumulative BOM'!$B188/'Cumulative BOM'!$W188*2,0)/2</f>
        <v>0.5</v>
      </c>
      <c r="Y188" s="65">
        <f>(VLOOKUP('Cumulative BOM'!$C188,'Sheet Metal Std'!$M$2:$N$16,2))*'Cumulative BOM'!$S188*'Cumulative BOM'!$T188*'Cumulative BOM'!$X188*0.28</f>
        <v>114.99936000000001</v>
      </c>
    </row>
    <row r="189" spans="1:25" s="66" customFormat="1" ht="18" x14ac:dyDescent="0.3">
      <c r="A189" s="74">
        <v>1626071</v>
      </c>
      <c r="B189" s="75">
        <v>1</v>
      </c>
      <c r="C189" s="75" t="s">
        <v>2</v>
      </c>
      <c r="D189" s="76">
        <v>182.898</v>
      </c>
      <c r="E189" s="76">
        <v>3</v>
      </c>
      <c r="F189" s="76"/>
      <c r="G189" s="76"/>
      <c r="H189" s="76">
        <v>11.125</v>
      </c>
      <c r="I189" s="76" t="s">
        <v>160</v>
      </c>
      <c r="J189" s="76">
        <v>21.625</v>
      </c>
      <c r="K189" s="75" t="s">
        <v>62</v>
      </c>
      <c r="L189" s="75" t="s">
        <v>63</v>
      </c>
      <c r="M189" s="75" t="s">
        <v>102</v>
      </c>
      <c r="N189" s="75" t="s">
        <v>170</v>
      </c>
      <c r="O189" s="75"/>
      <c r="P189" s="62" t="s">
        <v>8</v>
      </c>
      <c r="Q189" s="75" t="str">
        <f>VLOOKUP(Table1[[#This Row],[GAUGE]]&amp;Table1[[#This Row],[SHEET WIDTH]]&amp;Table1[[#This Row],[SHEET LENGTH]],'Sheet Metal Std'!A$2:K$103,MATCH(Table1[[#This Row],[MATERIAL]],'Sheet Metal Std'!A$1:K$1,0),0)</f>
        <v>817-00229</v>
      </c>
      <c r="R189" s="62" t="s">
        <v>95</v>
      </c>
      <c r="S189" s="62">
        <f>IF(AND('Cumulative BOM'!$P189="G90 Grade SS50", 'Cumulative BOM'!$C189="18GA"), 50,IF(AND('Cumulative BOM'!$P189="G90 Grade SS50", 'Cumulative BOM'!$C189&lt;&gt;"18GA"), 54.5,
IF(AND('Cumulative BOM'!$P189="316 Stainless Steel 2B", 'Cumulative BOM'!$C189="18GA"), 60,IF(AND('Cumulative BOM'!$P189="316 Stainless Steel 2B", 'Cumulative BOM'!$C189&lt;&gt;"18GA"), 30,
IF('Cumulative BOM'!$P189="316L Stainless Steel #3",60,
IF(AND('Cumulative BOM'!$P189="304-2B Stainless Steel",'Cumulative BOM'!$C189="14GA",'Cumulative BOM'!$J189&lt;=29.75),29.75,IF(AND('Cumulative BOM'!$P189="304-2B Stainless Steel",'Cumulative BOM'!$C189="14GA",'Cumulative BOM'!$J189&gt;29.75),60,
IF('Cumulative BOM'!$J189&lt;=30,30,IF(AND('Cumulative BOM'!$J189&gt;30,'Cumulative BOM'!$J189&lt;=60),60)))))))))</f>
        <v>54.5</v>
      </c>
      <c r="T189" s="62">
        <f>IF('Cumulative BOM'!$P189="G90 Grade SS50",IF('Cumulative BOM'!$D189&lt;=144,144,IF(AND('Cumulative BOM'!$D189&gt;144,'Cumulative BOM'!$D189&lt;=168),168,IF(AND('Cumulative BOM'!$D189&gt;168,'Cumulative BOM'!$D189&lt;=192),192,IF(AND('Cumulative BOM'!$D189&gt;192,'Cumulative BOM'!$D189&lt;=216),216, IF(AND('Cumulative BOM'!$D189&gt;216,'Cumulative BOM'!$D189&lt;=240),240,0))))),IF('Cumulative BOM'!$D189&lt;=120,120,IF(AND('Cumulative BOM'!$D189&gt;120,'Cumulative BOM'!$D189&lt;=144),144,IF(AND('Cumulative BOM'!$D189&gt;144,'Cumulative BOM'!$D189&lt;=168),168,IF(AND('Cumulative BOM'!$D189&gt;168,'Cumulative BOM'!$D189&lt;=192),192,IF(AND('Cumulative BOM'!$D189&gt;192,'Cumulative BOM'!$D189&lt;=216),216, IF(AND('Cumulative BOM'!$D189&gt;216,'Cumulative BOM'!$D189&lt;=240),240,0)))))))</f>
        <v>192</v>
      </c>
      <c r="U189" s="62">
        <f>'Cumulative BOM'!$T189*'Cumulative BOM'!$S189</f>
        <v>10464</v>
      </c>
      <c r="V189" s="65">
        <f>'Cumulative BOM'!$J189*'Cumulative BOM'!$D189</f>
        <v>3955.1692499999999</v>
      </c>
      <c r="W189" s="62">
        <f>(QUOTIENT('Cumulative BOM'!$S189, MIN('Cumulative BOM'!$D189,'Cumulative BOM'!$J189)))*(QUOTIENT('Cumulative BOM'!$T189,MAX('Cumulative BOM'!$D189,'Cumulative BOM'!$J189)))</f>
        <v>2</v>
      </c>
      <c r="X189" s="65">
        <f>ROUNDUP('Cumulative BOM'!$B189/'Cumulative BOM'!$W189*2,0)/2</f>
        <v>0.5</v>
      </c>
      <c r="Y189" s="65">
        <f>(VLOOKUP('Cumulative BOM'!$C189,'Sheet Metal Std'!$M$2:$N$16,2))*'Cumulative BOM'!$S189*'Cumulative BOM'!$T189*'Cumulative BOM'!$X189*0.28</f>
        <v>114.99936000000001</v>
      </c>
    </row>
    <row r="190" spans="1:25" s="66" customFormat="1" ht="18" x14ac:dyDescent="0.3">
      <c r="A190" s="74">
        <v>1625931</v>
      </c>
      <c r="B190" s="75">
        <v>1</v>
      </c>
      <c r="C190" s="75" t="s">
        <v>2</v>
      </c>
      <c r="D190" s="76">
        <v>153.73011</v>
      </c>
      <c r="E190" s="76">
        <v>3</v>
      </c>
      <c r="F190" s="76">
        <v>1.75</v>
      </c>
      <c r="G190" s="76"/>
      <c r="H190" s="76">
        <v>16</v>
      </c>
      <c r="I190" s="76"/>
      <c r="J190" s="76">
        <v>26.5</v>
      </c>
      <c r="K190" s="75" t="s">
        <v>62</v>
      </c>
      <c r="L190" s="75" t="s">
        <v>105</v>
      </c>
      <c r="M190" s="75" t="s">
        <v>104</v>
      </c>
      <c r="N190" s="75" t="s">
        <v>174</v>
      </c>
      <c r="O190" s="75"/>
      <c r="P190" s="62" t="s">
        <v>8</v>
      </c>
      <c r="Q190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0" s="62" t="s">
        <v>95</v>
      </c>
      <c r="S190" s="62">
        <f>IF(AND('Cumulative BOM'!$P190="G90 Grade SS50", 'Cumulative BOM'!$C190="18GA"), 50,IF(AND('Cumulative BOM'!$P190="G90 Grade SS50", 'Cumulative BOM'!$C190&lt;&gt;"18GA"), 54.5,
IF(AND('Cumulative BOM'!$P190="316 Stainless Steel 2B", 'Cumulative BOM'!$C190="18GA"), 60,IF(AND('Cumulative BOM'!$P190="316 Stainless Steel 2B", 'Cumulative BOM'!$C190&lt;&gt;"18GA"), 30,
IF('Cumulative BOM'!$P190="316L Stainless Steel #3",60,
IF(AND('Cumulative BOM'!$P190="304-2B Stainless Steel",'Cumulative BOM'!$C190="14GA",'Cumulative BOM'!$J190&lt;=29.75),29.75,IF(AND('Cumulative BOM'!$P190="304-2B Stainless Steel",'Cumulative BOM'!$C190="14GA",'Cumulative BOM'!$J190&gt;29.75),60,
IF('Cumulative BOM'!$J190&lt;=30,30,IF(AND('Cumulative BOM'!$J190&gt;30,'Cumulative BOM'!$J190&lt;=60),60)))))))))</f>
        <v>54.5</v>
      </c>
      <c r="T190" s="62">
        <f>IF('Cumulative BOM'!$P190="G90 Grade SS50",IF('Cumulative BOM'!$D190&lt;=144,144,IF(AND('Cumulative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BOM'!$D190&lt;=240),240,0))))),IF('Cumulative BOM'!$D190&lt;=120,120,IF(AND('Cumulative BOM'!$D190&gt;120,'Cumulative BOM'!$D190&lt;=144),144,IF(AND('Cumulative BOM'!$D190&gt;144,'Cumulative BOM'!$D190&lt;=168),168,IF(AND('Cumulative BOM'!$D190&gt;168,'Cumulative BOM'!$D190&lt;=192),192,IF(AND('Cumulative BOM'!$D190&gt;192,'Cumulative BOM'!$D190&lt;=216),216, IF(AND('Cumulative BOM'!$D190&gt;216,'Cumulative BOM'!$D190&lt;=240),240,0)))))))</f>
        <v>168</v>
      </c>
      <c r="U190" s="62">
        <f>'Cumulative BOM'!$T190*'Cumulative BOM'!$S190</f>
        <v>9156</v>
      </c>
      <c r="V190" s="65">
        <f>'Cumulative BOM'!$J190*'Cumulative BOM'!$D190</f>
        <v>4073.8479149999998</v>
      </c>
      <c r="W190" s="62">
        <f>(QUOTIENT('Cumulative BOM'!$S190, MIN('Cumulative BOM'!$D190,'Cumulative BOM'!$J190)))*(QUOTIENT('Cumulative BOM'!$T190,MAX('Cumulative BOM'!$D190,'Cumulative BOM'!$J190)))</f>
        <v>2</v>
      </c>
      <c r="X190" s="65">
        <f>ROUNDUP('Cumulative BOM'!$B190/'Cumulative BOM'!$W190*2,0)/2</f>
        <v>0.5</v>
      </c>
      <c r="Y190" s="65">
        <f>(VLOOKUP('Cumulative BOM'!$C190,'Sheet Metal Std'!$M$2:$N$16,2))*'Cumulative BOM'!$S190*'Cumulative BOM'!$T190*'Cumulative BOM'!$X190*0.28</f>
        <v>100.62444000000001</v>
      </c>
    </row>
    <row r="191" spans="1:25" s="66" customFormat="1" ht="18" x14ac:dyDescent="0.3">
      <c r="A191" s="74">
        <v>1626124</v>
      </c>
      <c r="B191" s="75">
        <v>1</v>
      </c>
      <c r="C191" s="75" t="s">
        <v>2</v>
      </c>
      <c r="D191" s="76">
        <v>150.93366</v>
      </c>
      <c r="E191" s="76">
        <v>3</v>
      </c>
      <c r="F191" s="76">
        <v>1.75</v>
      </c>
      <c r="G191" s="76"/>
      <c r="H191" s="76">
        <v>8</v>
      </c>
      <c r="I191" s="76" t="s">
        <v>160</v>
      </c>
      <c r="J191" s="76">
        <v>18.5</v>
      </c>
      <c r="K191" s="75" t="s">
        <v>62</v>
      </c>
      <c r="L191" s="75" t="s">
        <v>105</v>
      </c>
      <c r="M191" s="75" t="s">
        <v>104</v>
      </c>
      <c r="N191" s="75" t="s">
        <v>174</v>
      </c>
      <c r="O191" s="75"/>
      <c r="P191" s="62" t="s">
        <v>8</v>
      </c>
      <c r="Q191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1" s="62" t="s">
        <v>95</v>
      </c>
      <c r="S191" s="62">
        <f>IF(AND('Cumulative BOM'!$P191="G90 Grade SS50", 'Cumulative BOM'!$C191="18GA"), 50,IF(AND('Cumulative BOM'!$P191="G90 Grade SS50", 'Cumulative BOM'!$C191&lt;&gt;"18GA"), 54.5,
IF(AND('Cumulative BOM'!$P191="316 Stainless Steel 2B", 'Cumulative BOM'!$C191="18GA"), 60,IF(AND('Cumulative BOM'!$P191="316 Stainless Steel 2B", 'Cumulative BOM'!$C191&lt;&gt;"18GA"), 30,
IF('Cumulative BOM'!$P191="316L Stainless Steel #3",60,
IF(AND('Cumulative BOM'!$P191="304-2B Stainless Steel",'Cumulative BOM'!$C191="14GA",'Cumulative BOM'!$J191&lt;=29.75),29.75,IF(AND('Cumulative BOM'!$P191="304-2B Stainless Steel",'Cumulative BOM'!$C191="14GA",'Cumulative BOM'!$J191&gt;29.75),60,
IF('Cumulative BOM'!$J191&lt;=30,30,IF(AND('Cumulative BOM'!$J191&gt;30,'Cumulative BOM'!$J191&lt;=60),60)))))))))</f>
        <v>54.5</v>
      </c>
      <c r="T191" s="62">
        <f>IF('Cumulative BOM'!$P191="G90 Grade SS50",IF('Cumulative BOM'!$D191&lt;=144,144,IF(AND('Cumulative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BOM'!$D191&lt;=240),240,0))))),IF('Cumulative BOM'!$D191&lt;=120,120,IF(AND('Cumulative BOM'!$D191&gt;120,'Cumulative BOM'!$D191&lt;=144),144,IF(AND('Cumulative BOM'!$D191&gt;144,'Cumulative BOM'!$D191&lt;=168),168,IF(AND('Cumulative BOM'!$D191&gt;168,'Cumulative BOM'!$D191&lt;=192),192,IF(AND('Cumulative BOM'!$D191&gt;192,'Cumulative BOM'!$D191&lt;=216),216, IF(AND('Cumulative BOM'!$D191&gt;216,'Cumulative BOM'!$D191&lt;=240),240,0)))))))</f>
        <v>168</v>
      </c>
      <c r="U191" s="62">
        <f>'Cumulative BOM'!$T191*'Cumulative BOM'!$S191</f>
        <v>9156</v>
      </c>
      <c r="V191" s="65">
        <f>'Cumulative BOM'!$J191*'Cumulative BOM'!$D191</f>
        <v>2792.2727100000002</v>
      </c>
      <c r="W191" s="62">
        <f>(QUOTIENT('Cumulative BOM'!$S191, MIN('Cumulative BOM'!$D191,'Cumulative BOM'!$J191)))*(QUOTIENT('Cumulative BOM'!$T191,MAX('Cumulative BOM'!$D191,'Cumulative BOM'!$J191)))</f>
        <v>2</v>
      </c>
      <c r="X191" s="65">
        <f>ROUNDUP('Cumulative BOM'!$B191/'Cumulative BOM'!$W191*2,0)/2</f>
        <v>0.5</v>
      </c>
      <c r="Y191" s="65">
        <f>(VLOOKUP('Cumulative BOM'!$C191,'Sheet Metal Std'!$M$2:$N$16,2))*'Cumulative BOM'!$S191*'Cumulative BOM'!$T191*'Cumulative BOM'!$X191*0.28</f>
        <v>100.62444000000001</v>
      </c>
    </row>
    <row r="192" spans="1:25" s="66" customFormat="1" ht="18" x14ac:dyDescent="0.3">
      <c r="A192" s="74">
        <v>1626065</v>
      </c>
      <c r="B192" s="75">
        <v>1</v>
      </c>
      <c r="C192" s="75" t="s">
        <v>2</v>
      </c>
      <c r="D192" s="76">
        <v>154.35439</v>
      </c>
      <c r="E192" s="76">
        <v>3</v>
      </c>
      <c r="F192" s="76">
        <v>1.75</v>
      </c>
      <c r="G192" s="76"/>
      <c r="H192" s="76">
        <v>8.74</v>
      </c>
      <c r="I192" s="76"/>
      <c r="J192" s="76">
        <v>19.239999999999998</v>
      </c>
      <c r="K192" s="75" t="s">
        <v>62</v>
      </c>
      <c r="L192" s="75" t="s">
        <v>107</v>
      </c>
      <c r="M192" s="75" t="s">
        <v>104</v>
      </c>
      <c r="N192" s="75" t="s">
        <v>179</v>
      </c>
      <c r="O192" s="75"/>
      <c r="P192" s="62" t="s">
        <v>8</v>
      </c>
      <c r="Q192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2" s="62" t="s">
        <v>95</v>
      </c>
      <c r="S192" s="62">
        <f>IF(AND('Cumulative BOM'!$P192="G90 Grade SS50", 'Cumulative BOM'!$C192="18GA"), 50,IF(AND('Cumulative BOM'!$P192="G90 Grade SS50", 'Cumulative BOM'!$C192&lt;&gt;"18GA"), 54.5,
IF(AND('Cumulative BOM'!$P192="316 Stainless Steel 2B", 'Cumulative BOM'!$C192="18GA"), 60,IF(AND('Cumulative BOM'!$P192="316 Stainless Steel 2B", 'Cumulative BOM'!$C192&lt;&gt;"18GA"), 30,
IF('Cumulative BOM'!$P192="316L Stainless Steel #3",60,
IF(AND('Cumulative BOM'!$P192="304-2B Stainless Steel",'Cumulative BOM'!$C192="14GA",'Cumulative BOM'!$J192&lt;=29.75),29.75,IF(AND('Cumulative BOM'!$P192="304-2B Stainless Steel",'Cumulative BOM'!$C192="14GA",'Cumulative BOM'!$J192&gt;29.75),60,
IF('Cumulative BOM'!$J192&lt;=30,30,IF(AND('Cumulative BOM'!$J192&gt;30,'Cumulative BOM'!$J192&lt;=60),60)))))))))</f>
        <v>54.5</v>
      </c>
      <c r="T192" s="62">
        <f>IF('Cumulative BOM'!$P192="G90 Grade SS50",IF('Cumulative BOM'!$D192&lt;=144,144,IF(AND('Cumulative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BOM'!$D192&lt;=240),240,0))))),IF('Cumulative BOM'!$D192&lt;=120,120,IF(AND('Cumulative BOM'!$D192&gt;120,'Cumulative BOM'!$D192&lt;=144),144,IF(AND('Cumulative BOM'!$D192&gt;144,'Cumulative BOM'!$D192&lt;=168),168,IF(AND('Cumulative BOM'!$D192&gt;168,'Cumulative BOM'!$D192&lt;=192),192,IF(AND('Cumulative BOM'!$D192&gt;192,'Cumulative BOM'!$D192&lt;=216),216, IF(AND('Cumulative BOM'!$D192&gt;216,'Cumulative BOM'!$D192&lt;=240),240,0)))))))</f>
        <v>168</v>
      </c>
      <c r="U192" s="62">
        <f>'Cumulative BOM'!$T192*'Cumulative BOM'!$S192</f>
        <v>9156</v>
      </c>
      <c r="V192" s="65">
        <f>'Cumulative BOM'!$J192*'Cumulative BOM'!$D192</f>
        <v>2969.7784635999997</v>
      </c>
      <c r="W192" s="62">
        <f>(QUOTIENT('Cumulative BOM'!$S192, MIN('Cumulative BOM'!$D192,'Cumulative BOM'!$J192)))*(QUOTIENT('Cumulative BOM'!$T192,MAX('Cumulative BOM'!$D192,'Cumulative BOM'!$J192)))</f>
        <v>2</v>
      </c>
      <c r="X192" s="65">
        <f>ROUNDUP('Cumulative BOM'!$B192/'Cumulative BOM'!$W192*2,0)/2</f>
        <v>0.5</v>
      </c>
      <c r="Y192" s="65">
        <f>(VLOOKUP('Cumulative BOM'!$C192,'Sheet Metal Std'!$M$2:$N$16,2))*'Cumulative BOM'!$S192*'Cumulative BOM'!$T192*'Cumulative BOM'!$X192*0.28</f>
        <v>100.62444000000001</v>
      </c>
    </row>
    <row r="193" spans="1:25" s="66" customFormat="1" ht="18" x14ac:dyDescent="0.3">
      <c r="A193" s="74">
        <v>1625852</v>
      </c>
      <c r="B193" s="75">
        <v>1</v>
      </c>
      <c r="C193" s="75" t="s">
        <v>2</v>
      </c>
      <c r="D193" s="76">
        <v>150.64160000000001</v>
      </c>
      <c r="E193" s="76">
        <v>3</v>
      </c>
      <c r="F193" s="76">
        <v>1.75</v>
      </c>
      <c r="G193" s="76"/>
      <c r="H193" s="76">
        <v>11.685</v>
      </c>
      <c r="I193" s="76"/>
      <c r="J193" s="76">
        <v>22.184999999999999</v>
      </c>
      <c r="K193" s="75" t="s">
        <v>62</v>
      </c>
      <c r="L193" s="75" t="s">
        <v>109</v>
      </c>
      <c r="M193" s="75" t="s">
        <v>104</v>
      </c>
      <c r="N193" s="75" t="s">
        <v>185</v>
      </c>
      <c r="O193" s="75"/>
      <c r="P193" s="62" t="s">
        <v>8</v>
      </c>
      <c r="Q193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3" s="62" t="s">
        <v>95</v>
      </c>
      <c r="S193" s="62">
        <f>IF(AND('Cumulative BOM'!$P193="G90 Grade SS50", 'Cumulative BOM'!$C193="18GA"), 50,IF(AND('Cumulative BOM'!$P193="G90 Grade SS50", 'Cumulative BOM'!$C193&lt;&gt;"18GA"), 54.5,
IF(AND('Cumulative BOM'!$P193="316 Stainless Steel 2B", 'Cumulative BOM'!$C193="18GA"), 60,IF(AND('Cumulative BOM'!$P193="316 Stainless Steel 2B", 'Cumulative BOM'!$C193&lt;&gt;"18GA"), 30,
IF('Cumulative BOM'!$P193="316L Stainless Steel #3",60,
IF(AND('Cumulative BOM'!$P193="304-2B Stainless Steel",'Cumulative BOM'!$C193="14GA",'Cumulative BOM'!$J193&lt;=29.75),29.75,IF(AND('Cumulative BOM'!$P193="304-2B Stainless Steel",'Cumulative BOM'!$C193="14GA",'Cumulative BOM'!$J193&gt;29.75),60,
IF('Cumulative BOM'!$J193&lt;=30,30,IF(AND('Cumulative BOM'!$J193&gt;30,'Cumulative BOM'!$J193&lt;=60),60)))))))))</f>
        <v>54.5</v>
      </c>
      <c r="T193" s="62">
        <f>IF('Cumulative BOM'!$P193="G90 Grade SS50",IF('Cumulative BOM'!$D193&lt;=144,144,IF(AND('Cumulative BOM'!$D193&gt;144,'Cumulative BOM'!$D193&lt;=168),168,IF(AND('Cumulative BOM'!$D193&gt;168,'Cumulative BOM'!$D193&lt;=192),192,IF(AND('Cumulative BOM'!$D193&gt;192,'Cumulative BOM'!$D193&lt;=216),216, IF(AND('Cumulative BOM'!$D193&gt;216,'Cumulative BOM'!$D193&lt;=240),240,0))))),IF('Cumulative BOM'!$D193&lt;=120,120,IF(AND('Cumulative BOM'!$D193&gt;120,'Cumulative BOM'!$D193&lt;=144),144,IF(AND('Cumulative BOM'!$D193&gt;144,'Cumulative BOM'!$D193&lt;=168),168,IF(AND('Cumulative BOM'!$D193&gt;168,'Cumulative BOM'!$D193&lt;=192),192,IF(AND('Cumulative BOM'!$D193&gt;192,'Cumulative BOM'!$D193&lt;=216),216, IF(AND('Cumulative BOM'!$D193&gt;216,'Cumulative BOM'!$D193&lt;=240),240,0)))))))</f>
        <v>168</v>
      </c>
      <c r="U193" s="62">
        <f>'Cumulative BOM'!$T193*'Cumulative BOM'!$S193</f>
        <v>9156</v>
      </c>
      <c r="V193" s="65">
        <f>'Cumulative BOM'!$J193*'Cumulative BOM'!$D193</f>
        <v>3341.9838960000002</v>
      </c>
      <c r="W193" s="62">
        <f>(QUOTIENT('Cumulative BOM'!$S193, MIN('Cumulative BOM'!$D193,'Cumulative BOM'!$J193)))*(QUOTIENT('Cumulative BOM'!$T193,MAX('Cumulative BOM'!$D193,'Cumulative BOM'!$J193)))</f>
        <v>2</v>
      </c>
      <c r="X193" s="65">
        <f>ROUNDUP('Cumulative BOM'!$B193/'Cumulative BOM'!$W193*2,0)/2</f>
        <v>0.5</v>
      </c>
      <c r="Y193" s="65">
        <f>(VLOOKUP('Cumulative BOM'!$C193,'Sheet Metal Std'!$M$2:$N$16,2))*'Cumulative BOM'!$S193*'Cumulative BOM'!$T193*'Cumulative BOM'!$X193*0.28</f>
        <v>100.62444000000001</v>
      </c>
    </row>
    <row r="194" spans="1:25" s="66" customFormat="1" ht="18" x14ac:dyDescent="0.3">
      <c r="A194" s="74">
        <v>1626139</v>
      </c>
      <c r="B194" s="75">
        <v>1</v>
      </c>
      <c r="C194" s="75" t="s">
        <v>2</v>
      </c>
      <c r="D194" s="76">
        <v>150.64160000000001</v>
      </c>
      <c r="E194" s="76">
        <v>3</v>
      </c>
      <c r="F194" s="76">
        <v>1.75</v>
      </c>
      <c r="G194" s="76"/>
      <c r="H194" s="76">
        <v>10.875</v>
      </c>
      <c r="I194" s="76"/>
      <c r="J194" s="76">
        <v>21.375</v>
      </c>
      <c r="K194" s="75" t="s">
        <v>62</v>
      </c>
      <c r="L194" s="75" t="s">
        <v>109</v>
      </c>
      <c r="M194" s="75" t="s">
        <v>104</v>
      </c>
      <c r="N194" s="75" t="s">
        <v>189</v>
      </c>
      <c r="O194" s="75"/>
      <c r="P194" s="62" t="s">
        <v>8</v>
      </c>
      <c r="Q194" s="75" t="str">
        <f>VLOOKUP(Table1[[#This Row],[GAUGE]]&amp;Table1[[#This Row],[SHEET WIDTH]]&amp;Table1[[#This Row],[SHEET LENGTH]],'Sheet Metal Std'!A$2:K$103,MATCH(Table1[[#This Row],[MATERIAL]],'Sheet Metal Std'!A$1:K$1,0),0)</f>
        <v>817-00230</v>
      </c>
      <c r="R194" s="62" t="s">
        <v>95</v>
      </c>
      <c r="S194" s="62">
        <f>IF(AND('Cumulative BOM'!$P194="G90 Grade SS50", 'Cumulative BOM'!$C194="18GA"), 50,IF(AND('Cumulative BOM'!$P194="G90 Grade SS50", 'Cumulative BOM'!$C194&lt;&gt;"18GA"), 54.5,
IF(AND('Cumulative BOM'!$P194="316 Stainless Steel 2B", 'Cumulative BOM'!$C194="18GA"), 60,IF(AND('Cumulative BOM'!$P194="316 Stainless Steel 2B", 'Cumulative BOM'!$C194&lt;&gt;"18GA"), 30,
IF('Cumulative BOM'!$P194="316L Stainless Steel #3",60,
IF(AND('Cumulative BOM'!$P194="304-2B Stainless Steel",'Cumulative BOM'!$C194="14GA",'Cumulative BOM'!$J194&lt;=29.75),29.75,IF(AND('Cumulative BOM'!$P194="304-2B Stainless Steel",'Cumulative BOM'!$C194="14GA",'Cumulative BOM'!$J194&gt;29.75),60,
IF('Cumulative BOM'!$J194&lt;=30,30,IF(AND('Cumulative BOM'!$J194&gt;30,'Cumulative BOM'!$J194&lt;=60),60)))))))))</f>
        <v>54.5</v>
      </c>
      <c r="T194" s="62">
        <f>IF('Cumulative BOM'!$P194="G90 Grade SS50",IF('Cumulative BOM'!$D194&lt;=144,144,IF(AND('Cumulative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BOM'!$D194&lt;=240),240,0))))),IF('Cumulative BOM'!$D194&lt;=120,120,IF(AND('Cumulative BOM'!$D194&gt;120,'Cumulative BOM'!$D194&lt;=144),144,IF(AND('Cumulative BOM'!$D194&gt;144,'Cumulative BOM'!$D194&lt;=168),168,IF(AND('Cumulative BOM'!$D194&gt;168,'Cumulative BOM'!$D194&lt;=192),192,IF(AND('Cumulative BOM'!$D194&gt;192,'Cumulative BOM'!$D194&lt;=216),216, IF(AND('Cumulative BOM'!$D194&gt;216,'Cumulative BOM'!$D194&lt;=240),240,0)))))))</f>
        <v>168</v>
      </c>
      <c r="U194" s="62">
        <f>'Cumulative BOM'!$T194*'Cumulative BOM'!$S194</f>
        <v>9156</v>
      </c>
      <c r="V194" s="65">
        <f>'Cumulative BOM'!$J194*'Cumulative BOM'!$D194</f>
        <v>3219.9642000000003</v>
      </c>
      <c r="W194" s="62">
        <f>(QUOTIENT('Cumulative BOM'!$S194, MIN('Cumulative BOM'!$D194,'Cumulative BOM'!$J194)))*(QUOTIENT('Cumulative BOM'!$T194,MAX('Cumulative BOM'!$D194,'Cumulative BOM'!$J194)))</f>
        <v>2</v>
      </c>
      <c r="X194" s="65">
        <f>ROUNDUP('Cumulative BOM'!$B194/'Cumulative BOM'!$W194*2,0)/2</f>
        <v>0.5</v>
      </c>
      <c r="Y194" s="65">
        <f>(VLOOKUP('Cumulative BOM'!$C194,'Sheet Metal Std'!$M$2:$N$16,2))*'Cumulative BOM'!$S194*'Cumulative BOM'!$T194*'Cumulative BOM'!$X194*0.28</f>
        <v>100.62444000000001</v>
      </c>
    </row>
    <row r="195" spans="1:25" s="66" customFormat="1" ht="18" x14ac:dyDescent="0.3">
      <c r="A195" s="84">
        <v>1645156</v>
      </c>
      <c r="B195" s="85">
        <v>1</v>
      </c>
      <c r="C195" s="85" t="s">
        <v>4</v>
      </c>
      <c r="D195" s="86">
        <v>153.7509</v>
      </c>
      <c r="E195" s="86">
        <v>3</v>
      </c>
      <c r="F195" s="86"/>
      <c r="G195" s="86"/>
      <c r="H195" s="86">
        <v>14.5</v>
      </c>
      <c r="I195" s="86"/>
      <c r="J195" s="86">
        <v>24.5</v>
      </c>
      <c r="K195" s="96" t="s">
        <v>64</v>
      </c>
      <c r="L195" s="85" t="s">
        <v>202</v>
      </c>
      <c r="M195" s="85" t="s">
        <v>104</v>
      </c>
      <c r="N195" s="85" t="s">
        <v>203</v>
      </c>
      <c r="O195" s="85"/>
      <c r="P195" s="87" t="s">
        <v>8</v>
      </c>
      <c r="Q195" s="85" t="str">
        <f>VLOOKUP(Table1[[#This Row],[GAUGE]]&amp;Table1[[#This Row],[SHEET WIDTH]]&amp;Table1[[#This Row],[SHEET LENGTH]],'Sheet Metal Std'!A$2:K$103,MATCH(Table1[[#This Row],[MATERIAL]],'Sheet Metal Std'!A$1:K$1,0),0)</f>
        <v>817-00284</v>
      </c>
      <c r="R195" s="87" t="s">
        <v>95</v>
      </c>
      <c r="S195" s="87">
        <f>IF(AND('Cumulative BOM'!$P195="G90 Grade SS50", 'Cumulative BOM'!$C195="18GA"), 50,IF(AND('Cumulative BOM'!$P195="G90 Grade SS50", 'Cumulative BOM'!$C195&lt;&gt;"18GA"), 54.5,
IF(AND('Cumulative BOM'!$P195="316 Stainless Steel 2B", 'Cumulative BOM'!$C195="18GA"), 60,IF(AND('Cumulative BOM'!$P195="316 Stainless Steel 2B", 'Cumulative BOM'!$C195&lt;&gt;"18GA"), 30,
IF('Cumulative BOM'!$P195="316L Stainless Steel #3",60,
IF(AND('Cumulative BOM'!$P195="304-2B Stainless Steel",'Cumulative BOM'!$C195="14GA",'Cumulative BOM'!$J195&lt;=29.75),29.75,IF(AND('Cumulative BOM'!$P195="304-2B Stainless Steel",'Cumulative BOM'!$C195="14GA",'Cumulative BOM'!$J195&gt;29.75),60,
IF('Cumulative BOM'!$J195&lt;=30,30,IF(AND('Cumulative BOM'!$J195&gt;30,'Cumulative BOM'!$J195&lt;=60),60)))))))))</f>
        <v>50</v>
      </c>
      <c r="T195" s="87">
        <f>IF('Cumulative BOM'!$P195="G90 Grade SS50",IF('Cumulative BOM'!$D195&lt;=144,144,IF(AND('Cumulative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BOM'!$D195&lt;=240),240,0))))),IF('Cumulative BOM'!$D195&lt;=120,120,IF(AND('Cumulative BOM'!$D195&gt;120,'Cumulative BOM'!$D195&lt;=144),144,IF(AND('Cumulative BOM'!$D195&gt;144,'Cumulative BOM'!$D195&lt;=168),168,IF(AND('Cumulative BOM'!$D195&gt;168,'Cumulative BOM'!$D195&lt;=192),192,IF(AND('Cumulative BOM'!$D195&gt;192,'Cumulative BOM'!$D195&lt;=216),216, IF(AND('Cumulative BOM'!$D195&gt;216,'Cumulative BOM'!$D195&lt;=240),240,0)))))))</f>
        <v>168</v>
      </c>
      <c r="U195" s="87">
        <f>'Cumulative BOM'!$T195*'Cumulative BOM'!$S195</f>
        <v>8400</v>
      </c>
      <c r="V195" s="88">
        <f>'Cumulative BOM'!$J195*'Cumulative BOM'!$D195</f>
        <v>3766.89705</v>
      </c>
      <c r="W195" s="87">
        <f>(QUOTIENT('Cumulative BOM'!$S195, MIN('Cumulative BOM'!$D195,'Cumulative BOM'!$J195)))*(QUOTIENT('Cumulative BOM'!$T195,MAX('Cumulative BOM'!$D195,'Cumulative BOM'!$J195)))</f>
        <v>2</v>
      </c>
      <c r="X195" s="88">
        <f>ROUNDUP('Cumulative BOM'!$B195/'Cumulative BOM'!$W195*2,0)/2</f>
        <v>0.5</v>
      </c>
      <c r="Y195" s="88">
        <f>(VLOOKUP('Cumulative BOM'!$C195,'Sheet Metal Std'!$M$2:$N$16,2))*'Cumulative BOM'!$S195*'Cumulative BOM'!$T195*'Cumulative BOM'!$X195*0.28</f>
        <v>60.681600000000003</v>
      </c>
    </row>
  </sheetData>
  <mergeCells count="6">
    <mergeCell ref="Q1:R2"/>
    <mergeCell ref="A1:C1"/>
    <mergeCell ref="D1:I1"/>
    <mergeCell ref="A2:C2"/>
    <mergeCell ref="D2:I2"/>
    <mergeCell ref="N1:P2"/>
  </mergeCells>
  <phoneticPr fontId="5" type="noConversion"/>
  <conditionalFormatting sqref="E16:E83 E85:E129 E131:E158 E162 E172:E173 E175:E176 E178 E184:E1048576">
    <cfRule type="cellIs" dxfId="9" priority="54" operator="greaterThan">
      <formula>3</formula>
    </cfRule>
  </conditionalFormatting>
  <pageMargins left="0.19685039370078738" right="0.19685039370078738" top="0.19685039370078738" bottom="0.19685039370078738" header="0.11811023622047243" footer="0.11811023622047243"/>
  <pageSetup paperSize="3" scale="46" firstPageNumber="0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'Sheet Metal Std'!$E$1:$K$1</xm:f>
          </x14:formula1>
          <x14:formula2>
            <xm:f>0</xm:f>
          </x14:formula2>
          <xm:sqref>P29 P159:P161 P163:P174 P176:P177 P5:P6 P8 P10 P12 P14:P15 P17:P18 P20 P24:P25 P27 P31:P52 P54:P82 P84:P120 P122:P139 P141:P157 P22 P179:P195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3145-2FD9-45A7-BC6E-5BAC6F1C01F5}">
  <sheetPr codeName="Sheet4">
    <pageSetUpPr fitToPage="1"/>
  </sheetPr>
  <dimension ref="A1:R195"/>
  <sheetViews>
    <sheetView topLeftCell="A31" zoomScale="80" zoomScaleNormal="80" zoomScaleSheetLayoutView="100" workbookViewId="0">
      <selection activeCell="A4" sqref="A4:R195"/>
    </sheetView>
  </sheetViews>
  <sheetFormatPr defaultColWidth="8.44140625" defaultRowHeight="14.4" x14ac:dyDescent="0.3"/>
  <cols>
    <col min="1" max="1" width="11" style="103" bestFit="1" customWidth="1"/>
    <col min="2" max="2" width="6.33203125" style="104" bestFit="1" customWidth="1"/>
    <col min="3" max="3" width="9.109375" style="104" bestFit="1" customWidth="1"/>
    <col min="4" max="4" width="10.21875" style="104" bestFit="1" customWidth="1"/>
    <col min="5" max="5" width="8.88671875" style="105" bestFit="1" customWidth="1"/>
    <col min="6" max="7" width="7.44140625" style="105" bestFit="1" customWidth="1"/>
    <col min="8" max="8" width="8.88671875" style="105" bestFit="1" customWidth="1"/>
    <col min="9" max="9" width="7.44140625" style="105" bestFit="1" customWidth="1"/>
    <col min="10" max="10" width="8.88671875" style="105" bestFit="1" customWidth="1"/>
    <col min="11" max="11" width="25.109375" style="104" bestFit="1" customWidth="1"/>
    <col min="12" max="12" width="22.77734375" style="104" customWidth="1"/>
    <col min="13" max="13" width="34.44140625" style="106" customWidth="1"/>
    <col min="14" max="14" width="13.5546875" style="103" bestFit="1" customWidth="1"/>
    <col min="15" max="15" width="12.77734375" style="103" bestFit="1" customWidth="1"/>
    <col min="16" max="16" width="18.88671875" style="103" bestFit="1" customWidth="1"/>
    <col min="17" max="17" width="14.109375" style="103" bestFit="1" customWidth="1"/>
    <col min="18" max="18" width="21.44140625" style="99" customWidth="1"/>
    <col min="19" max="16384" width="8.44140625" style="101"/>
  </cols>
  <sheetData>
    <row r="1" spans="1:18" ht="18" x14ac:dyDescent="0.3">
      <c r="A1" s="139" t="s">
        <v>127</v>
      </c>
      <c r="B1" s="140"/>
      <c r="C1" s="141"/>
      <c r="D1" s="139" t="s">
        <v>204</v>
      </c>
      <c r="E1" s="140"/>
      <c r="F1" s="140"/>
      <c r="G1" s="140"/>
      <c r="H1" s="140"/>
      <c r="I1" s="141"/>
      <c r="J1" s="109" t="s">
        <v>215</v>
      </c>
      <c r="K1" s="109">
        <v>0</v>
      </c>
      <c r="L1" s="109" t="s">
        <v>129</v>
      </c>
      <c r="M1" s="109" t="s">
        <v>205</v>
      </c>
      <c r="N1" s="135">
        <v>1411951</v>
      </c>
      <c r="O1" s="148"/>
      <c r="P1" s="136"/>
      <c r="Q1" s="135">
        <v>51280</v>
      </c>
      <c r="R1" s="136"/>
    </row>
    <row r="2" spans="1:18" ht="18" x14ac:dyDescent="0.3">
      <c r="A2" s="142" t="s">
        <v>128</v>
      </c>
      <c r="B2" s="143"/>
      <c r="C2" s="144"/>
      <c r="D2" s="145" t="s">
        <v>206</v>
      </c>
      <c r="E2" s="146"/>
      <c r="F2" s="146"/>
      <c r="G2" s="146"/>
      <c r="H2" s="146"/>
      <c r="I2" s="147"/>
      <c r="J2" s="111" t="s">
        <v>130</v>
      </c>
      <c r="K2" s="112">
        <v>45397</v>
      </c>
      <c r="L2" s="111" t="s">
        <v>131</v>
      </c>
      <c r="M2" s="109" t="s">
        <v>208</v>
      </c>
      <c r="N2" s="137"/>
      <c r="O2" s="149"/>
      <c r="P2" s="138"/>
      <c r="Q2" s="137"/>
      <c r="R2" s="138"/>
    </row>
    <row r="3" spans="1:18" s="102" customFormat="1" ht="18" x14ac:dyDescent="0.3">
      <c r="A3" s="113" t="s">
        <v>212</v>
      </c>
      <c r="B3" s="107" t="s">
        <v>40</v>
      </c>
      <c r="C3" s="107" t="s">
        <v>0</v>
      </c>
      <c r="D3" s="107" t="s">
        <v>44</v>
      </c>
      <c r="E3" s="114" t="s">
        <v>43</v>
      </c>
      <c r="F3" s="114" t="s">
        <v>45</v>
      </c>
      <c r="G3" s="114" t="s">
        <v>46</v>
      </c>
      <c r="H3" s="114" t="s">
        <v>47</v>
      </c>
      <c r="I3" s="114" t="s">
        <v>48</v>
      </c>
      <c r="J3" s="114" t="s">
        <v>49</v>
      </c>
      <c r="K3" s="107" t="s">
        <v>216</v>
      </c>
      <c r="L3" s="107" t="s">
        <v>42</v>
      </c>
      <c r="M3" s="107" t="s">
        <v>39</v>
      </c>
      <c r="N3" s="107" t="s">
        <v>214</v>
      </c>
      <c r="O3" s="107" t="s">
        <v>152</v>
      </c>
      <c r="P3" s="107" t="s">
        <v>50</v>
      </c>
      <c r="Q3" s="108" t="s">
        <v>132</v>
      </c>
      <c r="R3" s="108" t="s">
        <v>126</v>
      </c>
    </row>
    <row r="4" spans="1:18" ht="18" x14ac:dyDescent="0.35">
      <c r="A4" s="57"/>
      <c r="B4" s="58"/>
      <c r="C4" s="58"/>
      <c r="D4" s="58"/>
      <c r="E4" s="58"/>
      <c r="F4" s="58"/>
      <c r="G4" s="58"/>
      <c r="H4" s="58"/>
      <c r="I4" s="58"/>
      <c r="J4" s="58"/>
      <c r="K4" s="115"/>
      <c r="L4" s="116"/>
      <c r="M4" s="115"/>
      <c r="N4" s="58"/>
      <c r="O4" s="58"/>
      <c r="P4" s="60"/>
      <c r="Q4" s="60"/>
      <c r="R4" s="129"/>
    </row>
    <row r="5" spans="1:18" ht="18" x14ac:dyDescent="0.3">
      <c r="A5" s="61"/>
      <c r="B5" s="62"/>
      <c r="C5" s="62"/>
      <c r="D5" s="63"/>
      <c r="E5" s="63"/>
      <c r="F5" s="62"/>
      <c r="G5" s="62"/>
      <c r="H5" s="63"/>
      <c r="I5" s="62"/>
      <c r="J5" s="63"/>
      <c r="K5" s="117"/>
      <c r="L5" s="110"/>
      <c r="M5" s="110"/>
      <c r="N5" s="62"/>
      <c r="O5" s="62"/>
      <c r="P5" s="62"/>
      <c r="Q5" s="62"/>
      <c r="R5" s="110"/>
    </row>
    <row r="6" spans="1:18" ht="18" x14ac:dyDescent="0.3">
      <c r="A6" s="61"/>
      <c r="B6" s="62"/>
      <c r="C6" s="62"/>
      <c r="D6" s="63"/>
      <c r="E6" s="63"/>
      <c r="F6" s="63"/>
      <c r="G6" s="63"/>
      <c r="H6" s="63"/>
      <c r="I6" s="63"/>
      <c r="J6" s="63"/>
      <c r="K6" s="110"/>
      <c r="L6" s="110"/>
      <c r="M6" s="110"/>
      <c r="N6" s="62"/>
      <c r="O6" s="62"/>
      <c r="P6" s="62"/>
      <c r="Q6" s="62"/>
      <c r="R6" s="110"/>
    </row>
    <row r="7" spans="1:18" ht="18" x14ac:dyDescent="0.35">
      <c r="A7" s="67"/>
      <c r="B7" s="68"/>
      <c r="C7" s="68"/>
      <c r="D7" s="69"/>
      <c r="E7" s="69"/>
      <c r="F7" s="69"/>
      <c r="G7" s="69"/>
      <c r="H7" s="69"/>
      <c r="I7" s="69"/>
      <c r="J7" s="69"/>
      <c r="K7" s="118"/>
      <c r="L7" s="116"/>
      <c r="M7" s="118"/>
      <c r="N7" s="68"/>
      <c r="O7" s="68"/>
      <c r="P7" s="60"/>
      <c r="Q7" s="60"/>
      <c r="R7" s="129"/>
    </row>
    <row r="8" spans="1:18" ht="18" x14ac:dyDescent="0.3">
      <c r="A8" s="61"/>
      <c r="B8" s="62"/>
      <c r="C8" s="62"/>
      <c r="D8" s="63"/>
      <c r="E8" s="63"/>
      <c r="F8" s="63"/>
      <c r="G8" s="63"/>
      <c r="H8" s="63"/>
      <c r="I8" s="63"/>
      <c r="J8" s="63"/>
      <c r="K8" s="110"/>
      <c r="L8" s="110"/>
      <c r="M8" s="110"/>
      <c r="N8" s="62"/>
      <c r="O8" s="62"/>
      <c r="P8" s="62"/>
      <c r="Q8" s="62"/>
      <c r="R8" s="110"/>
    </row>
    <row r="9" spans="1:18" ht="18" x14ac:dyDescent="0.35">
      <c r="A9" s="67"/>
      <c r="B9" s="68"/>
      <c r="C9" s="68"/>
      <c r="D9" s="69"/>
      <c r="E9" s="69"/>
      <c r="F9" s="69"/>
      <c r="G9" s="69"/>
      <c r="H9" s="69"/>
      <c r="I9" s="69"/>
      <c r="J9" s="69"/>
      <c r="K9" s="118"/>
      <c r="L9" s="116"/>
      <c r="M9" s="118"/>
      <c r="N9" s="68"/>
      <c r="O9" s="68"/>
      <c r="P9" s="60"/>
      <c r="Q9" s="60"/>
      <c r="R9" s="129"/>
    </row>
    <row r="10" spans="1:18" ht="18" x14ac:dyDescent="0.3">
      <c r="A10" s="61"/>
      <c r="B10" s="62"/>
      <c r="C10" s="62"/>
      <c r="D10" s="63"/>
      <c r="E10" s="63"/>
      <c r="F10" s="63"/>
      <c r="G10" s="63"/>
      <c r="H10" s="63"/>
      <c r="I10" s="63"/>
      <c r="J10" s="63"/>
      <c r="K10" s="110"/>
      <c r="L10" s="110"/>
      <c r="M10" s="110"/>
      <c r="N10" s="62"/>
      <c r="O10" s="62"/>
      <c r="P10" s="62"/>
      <c r="Q10" s="62"/>
      <c r="R10" s="110"/>
    </row>
    <row r="11" spans="1:18" ht="18" x14ac:dyDescent="0.35">
      <c r="A11" s="67"/>
      <c r="B11" s="68"/>
      <c r="C11" s="68"/>
      <c r="D11" s="69"/>
      <c r="E11" s="69"/>
      <c r="F11" s="69"/>
      <c r="G11" s="69"/>
      <c r="H11" s="69"/>
      <c r="I11" s="69"/>
      <c r="J11" s="69"/>
      <c r="K11" s="118"/>
      <c r="L11" s="116"/>
      <c r="M11" s="118"/>
      <c r="N11" s="68"/>
      <c r="O11" s="68"/>
      <c r="P11" s="60"/>
      <c r="Q11" s="60"/>
      <c r="R11" s="129"/>
    </row>
    <row r="12" spans="1:18" ht="18" x14ac:dyDescent="0.3">
      <c r="A12" s="61"/>
      <c r="B12" s="62"/>
      <c r="C12" s="62"/>
      <c r="D12" s="63"/>
      <c r="E12" s="63"/>
      <c r="F12" s="63"/>
      <c r="G12" s="63"/>
      <c r="H12" s="63"/>
      <c r="I12" s="63"/>
      <c r="J12" s="63"/>
      <c r="K12" s="110"/>
      <c r="L12" s="110"/>
      <c r="M12" s="110"/>
      <c r="N12" s="62"/>
      <c r="O12" s="62"/>
      <c r="P12" s="62"/>
      <c r="Q12" s="62"/>
      <c r="R12" s="110"/>
    </row>
    <row r="13" spans="1:18" ht="18" x14ac:dyDescent="0.35">
      <c r="A13" s="67"/>
      <c r="B13" s="68"/>
      <c r="C13" s="68"/>
      <c r="D13" s="69"/>
      <c r="E13" s="69"/>
      <c r="F13" s="69"/>
      <c r="G13" s="69"/>
      <c r="H13" s="69"/>
      <c r="I13" s="69"/>
      <c r="J13" s="69"/>
      <c r="K13" s="118"/>
      <c r="L13" s="116"/>
      <c r="M13" s="118"/>
      <c r="N13" s="68"/>
      <c r="O13" s="68"/>
      <c r="P13" s="60"/>
      <c r="Q13" s="60"/>
      <c r="R13" s="129"/>
    </row>
    <row r="14" spans="1:18" ht="18" x14ac:dyDescent="0.3">
      <c r="A14" s="61"/>
      <c r="B14" s="62"/>
      <c r="C14" s="62"/>
      <c r="D14" s="63"/>
      <c r="E14" s="63"/>
      <c r="F14" s="63"/>
      <c r="G14" s="63"/>
      <c r="H14" s="63"/>
      <c r="I14" s="63"/>
      <c r="J14" s="63"/>
      <c r="K14" s="110"/>
      <c r="L14" s="110"/>
      <c r="M14" s="110"/>
      <c r="N14" s="62"/>
      <c r="O14" s="62"/>
      <c r="P14" s="62"/>
      <c r="Q14" s="62"/>
      <c r="R14" s="110"/>
    </row>
    <row r="15" spans="1:18" ht="18" x14ac:dyDescent="0.3">
      <c r="A15" s="61"/>
      <c r="B15" s="62"/>
      <c r="C15" s="62"/>
      <c r="D15" s="63"/>
      <c r="E15" s="63"/>
      <c r="F15" s="63"/>
      <c r="G15" s="63"/>
      <c r="H15" s="63"/>
      <c r="I15" s="63"/>
      <c r="J15" s="63"/>
      <c r="K15" s="110"/>
      <c r="L15" s="110"/>
      <c r="M15" s="110"/>
      <c r="N15" s="62"/>
      <c r="O15" s="62"/>
      <c r="P15" s="62"/>
      <c r="Q15" s="62"/>
      <c r="R15" s="110"/>
    </row>
    <row r="16" spans="1:18" ht="18" x14ac:dyDescent="0.35">
      <c r="A16" s="70"/>
      <c r="B16" s="71"/>
      <c r="C16" s="71"/>
      <c r="D16" s="72"/>
      <c r="E16" s="72"/>
      <c r="F16" s="72"/>
      <c r="G16" s="72"/>
      <c r="H16" s="72"/>
      <c r="I16" s="72"/>
      <c r="J16" s="72"/>
      <c r="K16" s="119"/>
      <c r="L16" s="120"/>
      <c r="M16" s="119"/>
      <c r="N16" s="71"/>
      <c r="O16" s="71"/>
      <c r="P16" s="60"/>
      <c r="Q16" s="60"/>
      <c r="R16" s="129"/>
    </row>
    <row r="17" spans="1:18" ht="18" x14ac:dyDescent="0.3">
      <c r="A17" s="74"/>
      <c r="B17" s="75"/>
      <c r="C17" s="75"/>
      <c r="D17" s="76"/>
      <c r="E17" s="76"/>
      <c r="F17" s="76"/>
      <c r="G17" s="76"/>
      <c r="H17" s="76"/>
      <c r="I17" s="76"/>
      <c r="J17" s="76"/>
      <c r="K17" s="122"/>
      <c r="L17" s="121"/>
      <c r="M17" s="121"/>
      <c r="N17" s="75"/>
      <c r="O17" s="75"/>
      <c r="P17" s="62"/>
      <c r="Q17" s="75"/>
      <c r="R17" s="110"/>
    </row>
    <row r="18" spans="1:18" ht="18" x14ac:dyDescent="0.3">
      <c r="A18" s="74"/>
      <c r="B18" s="75"/>
      <c r="C18" s="75"/>
      <c r="D18" s="76"/>
      <c r="E18" s="76"/>
      <c r="F18" s="76"/>
      <c r="G18" s="76"/>
      <c r="H18" s="76"/>
      <c r="I18" s="76"/>
      <c r="J18" s="76"/>
      <c r="K18" s="121"/>
      <c r="L18" s="121"/>
      <c r="M18" s="121"/>
      <c r="N18" s="75"/>
      <c r="O18" s="75"/>
      <c r="P18" s="62"/>
      <c r="Q18" s="75"/>
      <c r="R18" s="110"/>
    </row>
    <row r="19" spans="1:18" ht="18" x14ac:dyDescent="0.35">
      <c r="A19" s="70"/>
      <c r="B19" s="71"/>
      <c r="C19" s="71"/>
      <c r="D19" s="72"/>
      <c r="E19" s="72"/>
      <c r="F19" s="72"/>
      <c r="G19" s="72"/>
      <c r="H19" s="72"/>
      <c r="I19" s="72"/>
      <c r="J19" s="72"/>
      <c r="K19" s="119"/>
      <c r="L19" s="120"/>
      <c r="M19" s="119"/>
      <c r="N19" s="71"/>
      <c r="O19" s="71"/>
      <c r="P19" s="60"/>
      <c r="Q19" s="60"/>
      <c r="R19" s="129"/>
    </row>
    <row r="20" spans="1:18" ht="18" x14ac:dyDescent="0.3">
      <c r="A20" s="74"/>
      <c r="B20" s="75"/>
      <c r="C20" s="75"/>
      <c r="D20" s="76"/>
      <c r="E20" s="76"/>
      <c r="F20" s="76"/>
      <c r="G20" s="76"/>
      <c r="H20" s="76"/>
      <c r="I20" s="76"/>
      <c r="J20" s="76"/>
      <c r="K20" s="121"/>
      <c r="L20" s="121"/>
      <c r="M20" s="121"/>
      <c r="N20" s="75"/>
      <c r="O20" s="75"/>
      <c r="P20" s="62"/>
      <c r="Q20" s="75"/>
      <c r="R20" s="110"/>
    </row>
    <row r="21" spans="1:18" ht="18" x14ac:dyDescent="0.35">
      <c r="A21" s="70"/>
      <c r="B21" s="71"/>
      <c r="C21" s="71"/>
      <c r="D21" s="72"/>
      <c r="E21" s="72"/>
      <c r="F21" s="72"/>
      <c r="G21" s="72"/>
      <c r="H21" s="72"/>
      <c r="I21" s="72"/>
      <c r="J21" s="72"/>
      <c r="K21" s="119"/>
      <c r="L21" s="120"/>
      <c r="M21" s="119"/>
      <c r="N21" s="71"/>
      <c r="O21" s="71"/>
      <c r="P21" s="60"/>
      <c r="Q21" s="60"/>
      <c r="R21" s="129"/>
    </row>
    <row r="22" spans="1:18" ht="18" x14ac:dyDescent="0.3">
      <c r="A22" s="74"/>
      <c r="B22" s="75"/>
      <c r="C22" s="75"/>
      <c r="D22" s="76"/>
      <c r="E22" s="76"/>
      <c r="F22" s="76"/>
      <c r="G22" s="76"/>
      <c r="H22" s="76"/>
      <c r="I22" s="76"/>
      <c r="J22" s="76"/>
      <c r="K22" s="121"/>
      <c r="L22" s="121"/>
      <c r="M22" s="121"/>
      <c r="N22" s="75"/>
      <c r="O22" s="75"/>
      <c r="P22" s="62"/>
      <c r="Q22" s="75"/>
      <c r="R22" s="110"/>
    </row>
    <row r="23" spans="1:18" ht="18" x14ac:dyDescent="0.35">
      <c r="A23" s="70"/>
      <c r="B23" s="71"/>
      <c r="C23" s="71"/>
      <c r="D23" s="72"/>
      <c r="E23" s="72"/>
      <c r="F23" s="72"/>
      <c r="G23" s="72"/>
      <c r="H23" s="72"/>
      <c r="I23" s="72"/>
      <c r="J23" s="72"/>
      <c r="K23" s="119"/>
      <c r="L23" s="120"/>
      <c r="M23" s="119"/>
      <c r="N23" s="71"/>
      <c r="O23" s="71"/>
      <c r="P23" s="60"/>
      <c r="Q23" s="60"/>
      <c r="R23" s="129"/>
    </row>
    <row r="24" spans="1:18" ht="18" x14ac:dyDescent="0.3">
      <c r="A24" s="74"/>
      <c r="B24" s="75"/>
      <c r="C24" s="75"/>
      <c r="D24" s="76"/>
      <c r="E24" s="76"/>
      <c r="F24" s="76"/>
      <c r="G24" s="76"/>
      <c r="H24" s="76"/>
      <c r="I24" s="76"/>
      <c r="J24" s="76"/>
      <c r="K24" s="122"/>
      <c r="L24" s="121"/>
      <c r="M24" s="121"/>
      <c r="N24" s="75"/>
      <c r="O24" s="75"/>
      <c r="P24" s="62"/>
      <c r="Q24" s="75"/>
      <c r="R24" s="110"/>
    </row>
    <row r="25" spans="1:18" ht="18" x14ac:dyDescent="0.3">
      <c r="A25" s="74"/>
      <c r="B25" s="75"/>
      <c r="C25" s="75"/>
      <c r="D25" s="76"/>
      <c r="E25" s="76"/>
      <c r="F25" s="76"/>
      <c r="G25" s="76"/>
      <c r="H25" s="76"/>
      <c r="I25" s="76"/>
      <c r="J25" s="76"/>
      <c r="K25" s="121"/>
      <c r="L25" s="121"/>
      <c r="M25" s="121"/>
      <c r="N25" s="75"/>
      <c r="O25" s="75"/>
      <c r="P25" s="62"/>
      <c r="Q25" s="75"/>
      <c r="R25" s="110"/>
    </row>
    <row r="26" spans="1:18" ht="18" x14ac:dyDescent="0.35">
      <c r="A26" s="70"/>
      <c r="B26" s="71"/>
      <c r="C26" s="71"/>
      <c r="D26" s="72"/>
      <c r="E26" s="72"/>
      <c r="F26" s="72"/>
      <c r="G26" s="72"/>
      <c r="H26" s="72"/>
      <c r="I26" s="72"/>
      <c r="J26" s="72"/>
      <c r="K26" s="119"/>
      <c r="L26" s="120"/>
      <c r="M26" s="119"/>
      <c r="N26" s="71"/>
      <c r="O26" s="71"/>
      <c r="P26" s="60"/>
      <c r="Q26" s="60"/>
      <c r="R26" s="129"/>
    </row>
    <row r="27" spans="1:18" ht="18" x14ac:dyDescent="0.3">
      <c r="A27" s="74"/>
      <c r="B27" s="75"/>
      <c r="C27" s="75"/>
      <c r="D27" s="76"/>
      <c r="E27" s="76"/>
      <c r="F27" s="76"/>
      <c r="G27" s="76"/>
      <c r="H27" s="76"/>
      <c r="I27" s="76"/>
      <c r="J27" s="76"/>
      <c r="K27" s="121"/>
      <c r="L27" s="121"/>
      <c r="M27" s="121"/>
      <c r="N27" s="75"/>
      <c r="O27" s="75"/>
      <c r="P27" s="62"/>
      <c r="Q27" s="75"/>
      <c r="R27" s="110"/>
    </row>
    <row r="28" spans="1:18" ht="18" x14ac:dyDescent="0.35">
      <c r="A28" s="70"/>
      <c r="B28" s="71"/>
      <c r="C28" s="71"/>
      <c r="D28" s="72"/>
      <c r="E28" s="72"/>
      <c r="F28" s="72"/>
      <c r="G28" s="72"/>
      <c r="H28" s="72"/>
      <c r="I28" s="72"/>
      <c r="J28" s="72"/>
      <c r="K28" s="119"/>
      <c r="L28" s="120"/>
      <c r="M28" s="119"/>
      <c r="N28" s="71"/>
      <c r="O28" s="71"/>
      <c r="P28" s="60"/>
      <c r="Q28" s="60"/>
      <c r="R28" s="129"/>
    </row>
    <row r="29" spans="1:18" ht="18" x14ac:dyDescent="0.3">
      <c r="A29" s="74"/>
      <c r="B29" s="75"/>
      <c r="C29" s="75"/>
      <c r="D29" s="76"/>
      <c r="E29" s="76"/>
      <c r="F29" s="76"/>
      <c r="G29" s="76"/>
      <c r="H29" s="76"/>
      <c r="I29" s="76"/>
      <c r="J29" s="76"/>
      <c r="K29" s="121"/>
      <c r="L29" s="121"/>
      <c r="M29" s="121"/>
      <c r="N29" s="75"/>
      <c r="O29" s="75"/>
      <c r="P29" s="62"/>
      <c r="Q29" s="75"/>
      <c r="R29" s="110"/>
    </row>
    <row r="30" spans="1:18" ht="18" x14ac:dyDescent="0.35">
      <c r="A30" s="70"/>
      <c r="B30" s="71"/>
      <c r="C30" s="71"/>
      <c r="D30" s="72"/>
      <c r="E30" s="72"/>
      <c r="F30" s="72"/>
      <c r="G30" s="72"/>
      <c r="H30" s="72"/>
      <c r="I30" s="72"/>
      <c r="J30" s="72"/>
      <c r="K30" s="119"/>
      <c r="L30" s="120"/>
      <c r="M30" s="119"/>
      <c r="N30" s="71"/>
      <c r="O30" s="71"/>
      <c r="P30" s="60"/>
      <c r="Q30" s="60"/>
      <c r="R30" s="129"/>
    </row>
    <row r="31" spans="1:18" ht="18" x14ac:dyDescent="0.3">
      <c r="A31" s="78"/>
      <c r="B31" s="79"/>
      <c r="C31" s="79"/>
      <c r="D31" s="80"/>
      <c r="E31" s="80"/>
      <c r="F31" s="80"/>
      <c r="G31" s="80"/>
      <c r="H31" s="80"/>
      <c r="I31" s="80"/>
      <c r="J31" s="80"/>
      <c r="K31" s="124"/>
      <c r="L31" s="123"/>
      <c r="M31" s="123"/>
      <c r="N31" s="79"/>
      <c r="O31" s="79"/>
      <c r="P31" s="82"/>
      <c r="Q31" s="79"/>
      <c r="R31" s="125"/>
    </row>
    <row r="32" spans="1:18" ht="18" x14ac:dyDescent="0.3">
      <c r="A32" s="74"/>
      <c r="B32" s="75"/>
      <c r="C32" s="75"/>
      <c r="D32" s="76"/>
      <c r="E32" s="76"/>
      <c r="F32" s="76"/>
      <c r="G32" s="76"/>
      <c r="H32" s="76"/>
      <c r="I32" s="76"/>
      <c r="J32" s="76"/>
      <c r="K32" s="122"/>
      <c r="L32" s="121"/>
      <c r="M32" s="121"/>
      <c r="N32" s="75"/>
      <c r="O32" s="75"/>
      <c r="P32" s="62"/>
      <c r="Q32" s="75"/>
      <c r="R32" s="110"/>
    </row>
    <row r="33" spans="1:18" ht="18" x14ac:dyDescent="0.3">
      <c r="A33" s="74"/>
      <c r="B33" s="75"/>
      <c r="C33" s="75"/>
      <c r="D33" s="76"/>
      <c r="E33" s="76"/>
      <c r="F33" s="76"/>
      <c r="G33" s="76"/>
      <c r="H33" s="76"/>
      <c r="I33" s="76"/>
      <c r="J33" s="76"/>
      <c r="K33" s="122"/>
      <c r="L33" s="121"/>
      <c r="M33" s="121"/>
      <c r="N33" s="75"/>
      <c r="O33" s="75"/>
      <c r="P33" s="62"/>
      <c r="Q33" s="75"/>
      <c r="R33" s="110"/>
    </row>
    <row r="34" spans="1:18" ht="18" x14ac:dyDescent="0.3">
      <c r="A34" s="74"/>
      <c r="B34" s="75"/>
      <c r="C34" s="75"/>
      <c r="D34" s="76"/>
      <c r="E34" s="76"/>
      <c r="F34" s="76"/>
      <c r="G34" s="76"/>
      <c r="H34" s="76"/>
      <c r="I34" s="76"/>
      <c r="J34" s="76"/>
      <c r="K34" s="122"/>
      <c r="L34" s="121"/>
      <c r="M34" s="121"/>
      <c r="N34" s="75"/>
      <c r="O34" s="75"/>
      <c r="P34" s="62"/>
      <c r="Q34" s="75"/>
      <c r="R34" s="110"/>
    </row>
    <row r="35" spans="1:18" ht="18" x14ac:dyDescent="0.3">
      <c r="A35" s="74"/>
      <c r="B35" s="75"/>
      <c r="C35" s="75"/>
      <c r="D35" s="76"/>
      <c r="E35" s="76"/>
      <c r="F35" s="76"/>
      <c r="G35" s="76"/>
      <c r="H35" s="76"/>
      <c r="I35" s="76"/>
      <c r="J35" s="76"/>
      <c r="K35" s="122"/>
      <c r="L35" s="121"/>
      <c r="M35" s="121"/>
      <c r="N35" s="75"/>
      <c r="O35" s="75"/>
      <c r="P35" s="62"/>
      <c r="Q35" s="75"/>
      <c r="R35" s="110"/>
    </row>
    <row r="36" spans="1:18" ht="18" x14ac:dyDescent="0.3">
      <c r="A36" s="74"/>
      <c r="B36" s="75"/>
      <c r="C36" s="75"/>
      <c r="D36" s="76"/>
      <c r="E36" s="76"/>
      <c r="F36" s="76"/>
      <c r="G36" s="76"/>
      <c r="H36" s="76"/>
      <c r="I36" s="76"/>
      <c r="J36" s="76"/>
      <c r="K36" s="122"/>
      <c r="L36" s="121"/>
      <c r="M36" s="121"/>
      <c r="N36" s="75"/>
      <c r="O36" s="75"/>
      <c r="P36" s="62"/>
      <c r="Q36" s="75"/>
      <c r="R36" s="110"/>
    </row>
    <row r="37" spans="1:18" ht="18" x14ac:dyDescent="0.3">
      <c r="A37" s="74"/>
      <c r="B37" s="75"/>
      <c r="C37" s="75"/>
      <c r="D37" s="76"/>
      <c r="E37" s="76"/>
      <c r="F37" s="76"/>
      <c r="G37" s="76"/>
      <c r="H37" s="76"/>
      <c r="I37" s="76"/>
      <c r="J37" s="76"/>
      <c r="K37" s="122"/>
      <c r="L37" s="121"/>
      <c r="M37" s="121"/>
      <c r="N37" s="75"/>
      <c r="O37" s="75"/>
      <c r="P37" s="62"/>
      <c r="Q37" s="75"/>
      <c r="R37" s="110"/>
    </row>
    <row r="38" spans="1:18" ht="18" x14ac:dyDescent="0.3">
      <c r="A38" s="78"/>
      <c r="B38" s="79"/>
      <c r="C38" s="79"/>
      <c r="D38" s="80"/>
      <c r="E38" s="80"/>
      <c r="F38" s="80"/>
      <c r="G38" s="80"/>
      <c r="H38" s="80"/>
      <c r="I38" s="80"/>
      <c r="J38" s="80"/>
      <c r="K38" s="124"/>
      <c r="L38" s="123"/>
      <c r="M38" s="123"/>
      <c r="N38" s="79"/>
      <c r="O38" s="79"/>
      <c r="P38" s="82"/>
      <c r="Q38" s="79"/>
      <c r="R38" s="125"/>
    </row>
    <row r="39" spans="1:18" ht="18" x14ac:dyDescent="0.3">
      <c r="A39" s="74"/>
      <c r="B39" s="75"/>
      <c r="C39" s="75"/>
      <c r="D39" s="76"/>
      <c r="E39" s="76"/>
      <c r="F39" s="76"/>
      <c r="G39" s="76"/>
      <c r="H39" s="76"/>
      <c r="I39" s="76"/>
      <c r="J39" s="76"/>
      <c r="K39" s="121"/>
      <c r="L39" s="121"/>
      <c r="M39" s="121"/>
      <c r="N39" s="75"/>
      <c r="O39" s="75"/>
      <c r="P39" s="62"/>
      <c r="Q39" s="75"/>
      <c r="R39" s="110"/>
    </row>
    <row r="40" spans="1:18" ht="18" x14ac:dyDescent="0.3">
      <c r="A40" s="74"/>
      <c r="B40" s="75"/>
      <c r="C40" s="75"/>
      <c r="D40" s="76"/>
      <c r="E40" s="76"/>
      <c r="F40" s="76"/>
      <c r="G40" s="76"/>
      <c r="H40" s="76"/>
      <c r="I40" s="76"/>
      <c r="J40" s="76"/>
      <c r="K40" s="121"/>
      <c r="L40" s="121"/>
      <c r="M40" s="121"/>
      <c r="N40" s="75"/>
      <c r="O40" s="75"/>
      <c r="P40" s="62"/>
      <c r="Q40" s="75"/>
      <c r="R40" s="110"/>
    </row>
    <row r="41" spans="1:18" ht="18" x14ac:dyDescent="0.3">
      <c r="A41" s="78"/>
      <c r="B41" s="79"/>
      <c r="C41" s="79"/>
      <c r="D41" s="80"/>
      <c r="E41" s="80"/>
      <c r="F41" s="80"/>
      <c r="G41" s="80"/>
      <c r="H41" s="80"/>
      <c r="I41" s="80"/>
      <c r="J41" s="80"/>
      <c r="K41" s="123"/>
      <c r="L41" s="123"/>
      <c r="M41" s="123"/>
      <c r="N41" s="79"/>
      <c r="O41" s="79"/>
      <c r="P41" s="82"/>
      <c r="Q41" s="79"/>
      <c r="R41" s="125"/>
    </row>
    <row r="42" spans="1:18" ht="18" x14ac:dyDescent="0.3">
      <c r="A42" s="74"/>
      <c r="B42" s="75"/>
      <c r="C42" s="75"/>
      <c r="D42" s="76"/>
      <c r="E42" s="76"/>
      <c r="F42" s="76"/>
      <c r="G42" s="76"/>
      <c r="H42" s="76"/>
      <c r="I42" s="76"/>
      <c r="J42" s="76"/>
      <c r="K42" s="121"/>
      <c r="L42" s="121"/>
      <c r="M42" s="121"/>
      <c r="N42" s="75"/>
      <c r="O42" s="75"/>
      <c r="P42" s="62"/>
      <c r="Q42" s="75"/>
      <c r="R42" s="110"/>
    </row>
    <row r="43" spans="1:18" ht="18" x14ac:dyDescent="0.3">
      <c r="A43" s="74"/>
      <c r="B43" s="75"/>
      <c r="C43" s="75"/>
      <c r="D43" s="76"/>
      <c r="E43" s="76"/>
      <c r="F43" s="76"/>
      <c r="G43" s="76"/>
      <c r="H43" s="76"/>
      <c r="I43" s="76"/>
      <c r="J43" s="76"/>
      <c r="K43" s="121"/>
      <c r="L43" s="121"/>
      <c r="M43" s="121"/>
      <c r="N43" s="75"/>
      <c r="O43" s="75"/>
      <c r="P43" s="62"/>
      <c r="Q43" s="75"/>
      <c r="R43" s="110"/>
    </row>
    <row r="44" spans="1:18" ht="18" x14ac:dyDescent="0.3">
      <c r="A44" s="74"/>
      <c r="B44" s="75"/>
      <c r="C44" s="75"/>
      <c r="D44" s="76"/>
      <c r="E44" s="76"/>
      <c r="F44" s="76"/>
      <c r="G44" s="76"/>
      <c r="H44" s="76"/>
      <c r="I44" s="76"/>
      <c r="J44" s="76"/>
      <c r="K44" s="121"/>
      <c r="L44" s="121"/>
      <c r="M44" s="121"/>
      <c r="N44" s="75"/>
      <c r="O44" s="75"/>
      <c r="P44" s="62"/>
      <c r="Q44" s="75"/>
      <c r="R44" s="110"/>
    </row>
    <row r="45" spans="1:18" ht="18" x14ac:dyDescent="0.3">
      <c r="A45" s="74"/>
      <c r="B45" s="75"/>
      <c r="C45" s="75"/>
      <c r="D45" s="76"/>
      <c r="E45" s="76"/>
      <c r="F45" s="76"/>
      <c r="G45" s="76"/>
      <c r="H45" s="76"/>
      <c r="I45" s="76"/>
      <c r="J45" s="76"/>
      <c r="K45" s="121"/>
      <c r="L45" s="121"/>
      <c r="M45" s="121"/>
      <c r="N45" s="75"/>
      <c r="O45" s="75"/>
      <c r="P45" s="62"/>
      <c r="Q45" s="75"/>
      <c r="R45" s="110"/>
    </row>
    <row r="46" spans="1:18" ht="18" x14ac:dyDescent="0.3">
      <c r="A46" s="78"/>
      <c r="B46" s="79"/>
      <c r="C46" s="79"/>
      <c r="D46" s="80"/>
      <c r="E46" s="80"/>
      <c r="F46" s="80"/>
      <c r="G46" s="80"/>
      <c r="H46" s="80"/>
      <c r="I46" s="80"/>
      <c r="J46" s="80"/>
      <c r="K46" s="124"/>
      <c r="L46" s="123"/>
      <c r="M46" s="123"/>
      <c r="N46" s="79"/>
      <c r="O46" s="79"/>
      <c r="P46" s="82"/>
      <c r="Q46" s="79"/>
      <c r="R46" s="125"/>
    </row>
    <row r="47" spans="1:18" ht="18" x14ac:dyDescent="0.3">
      <c r="A47" s="74"/>
      <c r="B47" s="75"/>
      <c r="C47" s="75"/>
      <c r="D47" s="76"/>
      <c r="E47" s="76"/>
      <c r="F47" s="76"/>
      <c r="G47" s="76"/>
      <c r="H47" s="76"/>
      <c r="I47" s="76"/>
      <c r="J47" s="76"/>
      <c r="K47" s="121"/>
      <c r="L47" s="121"/>
      <c r="M47" s="121"/>
      <c r="N47" s="75"/>
      <c r="O47" s="75"/>
      <c r="P47" s="62"/>
      <c r="Q47" s="75"/>
      <c r="R47" s="110"/>
    </row>
    <row r="48" spans="1:18" ht="18" x14ac:dyDescent="0.3">
      <c r="A48" s="74"/>
      <c r="B48" s="75"/>
      <c r="C48" s="75"/>
      <c r="D48" s="76"/>
      <c r="E48" s="76"/>
      <c r="F48" s="76"/>
      <c r="G48" s="76"/>
      <c r="H48" s="76"/>
      <c r="I48" s="76"/>
      <c r="J48" s="76"/>
      <c r="K48" s="121"/>
      <c r="L48" s="121"/>
      <c r="M48" s="121"/>
      <c r="N48" s="75"/>
      <c r="O48" s="75"/>
      <c r="P48" s="62"/>
      <c r="Q48" s="75"/>
      <c r="R48" s="110"/>
    </row>
    <row r="49" spans="1:18" ht="18" x14ac:dyDescent="0.3">
      <c r="A49" s="84"/>
      <c r="B49" s="85"/>
      <c r="C49" s="85"/>
      <c r="D49" s="86"/>
      <c r="E49" s="86"/>
      <c r="F49" s="86"/>
      <c r="G49" s="86"/>
      <c r="H49" s="86"/>
      <c r="I49" s="86"/>
      <c r="J49" s="86"/>
      <c r="K49" s="126"/>
      <c r="L49" s="126"/>
      <c r="M49" s="126"/>
      <c r="N49" s="85"/>
      <c r="O49" s="85"/>
      <c r="P49" s="87"/>
      <c r="Q49" s="85"/>
      <c r="R49" s="130"/>
    </row>
    <row r="50" spans="1:18" ht="18" x14ac:dyDescent="0.3">
      <c r="A50" s="84"/>
      <c r="B50" s="85"/>
      <c r="C50" s="85"/>
      <c r="D50" s="86"/>
      <c r="E50" s="86"/>
      <c r="F50" s="86"/>
      <c r="G50" s="86"/>
      <c r="H50" s="86"/>
      <c r="I50" s="86"/>
      <c r="J50" s="86"/>
      <c r="K50" s="126"/>
      <c r="L50" s="126"/>
      <c r="M50" s="126"/>
      <c r="N50" s="85"/>
      <c r="O50" s="85"/>
      <c r="P50" s="87"/>
      <c r="Q50" s="85"/>
      <c r="R50" s="130"/>
    </row>
    <row r="51" spans="1:18" ht="18" x14ac:dyDescent="0.3">
      <c r="A51" s="84"/>
      <c r="B51" s="85"/>
      <c r="C51" s="85"/>
      <c r="D51" s="86"/>
      <c r="E51" s="86"/>
      <c r="F51" s="86"/>
      <c r="G51" s="86"/>
      <c r="H51" s="86"/>
      <c r="I51" s="86"/>
      <c r="J51" s="86"/>
      <c r="K51" s="126"/>
      <c r="L51" s="126"/>
      <c r="M51" s="126"/>
      <c r="N51" s="85"/>
      <c r="O51" s="85"/>
      <c r="P51" s="87"/>
      <c r="Q51" s="85"/>
      <c r="R51" s="130"/>
    </row>
    <row r="52" spans="1:18" ht="18" x14ac:dyDescent="0.3">
      <c r="A52" s="84"/>
      <c r="B52" s="85"/>
      <c r="C52" s="85"/>
      <c r="D52" s="86"/>
      <c r="E52" s="86"/>
      <c r="F52" s="86"/>
      <c r="G52" s="86"/>
      <c r="H52" s="86"/>
      <c r="I52" s="86"/>
      <c r="J52" s="86"/>
      <c r="K52" s="126"/>
      <c r="L52" s="126"/>
      <c r="M52" s="126"/>
      <c r="N52" s="85"/>
      <c r="O52" s="85"/>
      <c r="P52" s="87"/>
      <c r="Q52" s="85"/>
      <c r="R52" s="130"/>
    </row>
    <row r="53" spans="1:18" ht="18" x14ac:dyDescent="0.35">
      <c r="A53" s="70"/>
      <c r="B53" s="71"/>
      <c r="C53" s="71"/>
      <c r="D53" s="72"/>
      <c r="E53" s="72"/>
      <c r="F53" s="72"/>
      <c r="G53" s="72"/>
      <c r="H53" s="72"/>
      <c r="I53" s="72"/>
      <c r="J53" s="72"/>
      <c r="K53" s="119"/>
      <c r="L53" s="120"/>
      <c r="M53" s="119"/>
      <c r="N53" s="71"/>
      <c r="O53" s="71"/>
      <c r="P53" s="60"/>
      <c r="Q53" s="60"/>
      <c r="R53" s="129"/>
    </row>
    <row r="54" spans="1:18" ht="18" x14ac:dyDescent="0.3">
      <c r="A54" s="78"/>
      <c r="B54" s="79"/>
      <c r="C54" s="79"/>
      <c r="D54" s="80"/>
      <c r="E54" s="80"/>
      <c r="F54" s="80"/>
      <c r="G54" s="80"/>
      <c r="H54" s="80"/>
      <c r="I54" s="80"/>
      <c r="J54" s="80"/>
      <c r="K54" s="124"/>
      <c r="L54" s="123"/>
      <c r="M54" s="123"/>
      <c r="N54" s="79"/>
      <c r="O54" s="79"/>
      <c r="P54" s="82"/>
      <c r="Q54" s="79"/>
      <c r="R54" s="125"/>
    </row>
    <row r="55" spans="1:18" ht="18" x14ac:dyDescent="0.3">
      <c r="A55" s="74"/>
      <c r="B55" s="75"/>
      <c r="C55" s="75"/>
      <c r="D55" s="76"/>
      <c r="E55" s="76"/>
      <c r="F55" s="76"/>
      <c r="G55" s="76"/>
      <c r="H55" s="76"/>
      <c r="I55" s="76"/>
      <c r="J55" s="76"/>
      <c r="K55" s="122"/>
      <c r="L55" s="121"/>
      <c r="M55" s="121"/>
      <c r="N55" s="75"/>
      <c r="O55" s="75"/>
      <c r="P55" s="62"/>
      <c r="Q55" s="75"/>
      <c r="R55" s="110"/>
    </row>
    <row r="56" spans="1:18" ht="18" x14ac:dyDescent="0.3">
      <c r="A56" s="74"/>
      <c r="B56" s="75"/>
      <c r="C56" s="75"/>
      <c r="D56" s="76"/>
      <c r="E56" s="76"/>
      <c r="F56" s="76"/>
      <c r="G56" s="76"/>
      <c r="H56" s="76"/>
      <c r="I56" s="76"/>
      <c r="J56" s="76"/>
      <c r="K56" s="122"/>
      <c r="L56" s="121"/>
      <c r="M56" s="121"/>
      <c r="N56" s="75"/>
      <c r="O56" s="75"/>
      <c r="P56" s="62"/>
      <c r="Q56" s="75"/>
      <c r="R56" s="110"/>
    </row>
    <row r="57" spans="1:18" ht="18" x14ac:dyDescent="0.3">
      <c r="A57" s="74"/>
      <c r="B57" s="75"/>
      <c r="C57" s="75"/>
      <c r="D57" s="76"/>
      <c r="E57" s="76"/>
      <c r="F57" s="76"/>
      <c r="G57" s="76"/>
      <c r="H57" s="76"/>
      <c r="I57" s="76"/>
      <c r="J57" s="76"/>
      <c r="K57" s="122"/>
      <c r="L57" s="121"/>
      <c r="M57" s="121"/>
      <c r="N57" s="75"/>
      <c r="O57" s="75"/>
      <c r="P57" s="62"/>
      <c r="Q57" s="75"/>
      <c r="R57" s="110"/>
    </row>
    <row r="58" spans="1:18" ht="18" x14ac:dyDescent="0.3">
      <c r="A58" s="74"/>
      <c r="B58" s="75"/>
      <c r="C58" s="75"/>
      <c r="D58" s="76"/>
      <c r="E58" s="76"/>
      <c r="F58" s="76"/>
      <c r="G58" s="76"/>
      <c r="H58" s="76"/>
      <c r="I58" s="76"/>
      <c r="J58" s="76"/>
      <c r="K58" s="122"/>
      <c r="L58" s="121"/>
      <c r="M58" s="121"/>
      <c r="N58" s="75"/>
      <c r="O58" s="75"/>
      <c r="P58" s="62"/>
      <c r="Q58" s="75"/>
      <c r="R58" s="110"/>
    </row>
    <row r="59" spans="1:18" ht="18" x14ac:dyDescent="0.3">
      <c r="A59" s="74"/>
      <c r="B59" s="75"/>
      <c r="C59" s="75"/>
      <c r="D59" s="76"/>
      <c r="E59" s="76"/>
      <c r="F59" s="76"/>
      <c r="G59" s="76"/>
      <c r="H59" s="76"/>
      <c r="I59" s="76"/>
      <c r="J59" s="76"/>
      <c r="K59" s="122"/>
      <c r="L59" s="121"/>
      <c r="M59" s="121"/>
      <c r="N59" s="75"/>
      <c r="O59" s="75"/>
      <c r="P59" s="62"/>
      <c r="Q59" s="75"/>
      <c r="R59" s="110"/>
    </row>
    <row r="60" spans="1:18" ht="18" x14ac:dyDescent="0.3">
      <c r="A60" s="74"/>
      <c r="B60" s="75"/>
      <c r="C60" s="75"/>
      <c r="D60" s="76"/>
      <c r="E60" s="76"/>
      <c r="F60" s="76"/>
      <c r="G60" s="76"/>
      <c r="H60" s="76"/>
      <c r="I60" s="76"/>
      <c r="J60" s="76"/>
      <c r="K60" s="122"/>
      <c r="L60" s="121"/>
      <c r="M60" s="121"/>
      <c r="N60" s="75"/>
      <c r="O60" s="75"/>
      <c r="P60" s="62"/>
      <c r="Q60" s="75"/>
      <c r="R60" s="110"/>
    </row>
    <row r="61" spans="1:18" ht="18" x14ac:dyDescent="0.3">
      <c r="A61" s="78"/>
      <c r="B61" s="79"/>
      <c r="C61" s="79"/>
      <c r="D61" s="80"/>
      <c r="E61" s="80"/>
      <c r="F61" s="80"/>
      <c r="G61" s="80"/>
      <c r="H61" s="80"/>
      <c r="I61" s="80"/>
      <c r="J61" s="80"/>
      <c r="K61" s="124"/>
      <c r="L61" s="123"/>
      <c r="M61" s="123"/>
      <c r="N61" s="79"/>
      <c r="O61" s="79"/>
      <c r="P61" s="82"/>
      <c r="Q61" s="79"/>
      <c r="R61" s="125"/>
    </row>
    <row r="62" spans="1:18" ht="18" x14ac:dyDescent="0.3">
      <c r="A62" s="74"/>
      <c r="B62" s="75"/>
      <c r="C62" s="75"/>
      <c r="D62" s="76"/>
      <c r="E62" s="76"/>
      <c r="F62" s="76"/>
      <c r="G62" s="76"/>
      <c r="H62" s="76"/>
      <c r="I62" s="76"/>
      <c r="J62" s="76"/>
      <c r="K62" s="121"/>
      <c r="L62" s="121"/>
      <c r="M62" s="121"/>
      <c r="N62" s="75"/>
      <c r="O62" s="75"/>
      <c r="P62" s="62"/>
      <c r="Q62" s="75"/>
      <c r="R62" s="110"/>
    </row>
    <row r="63" spans="1:18" ht="18" x14ac:dyDescent="0.3">
      <c r="A63" s="78"/>
      <c r="B63" s="79"/>
      <c r="C63" s="79"/>
      <c r="D63" s="80"/>
      <c r="E63" s="80"/>
      <c r="F63" s="80"/>
      <c r="G63" s="80"/>
      <c r="H63" s="80"/>
      <c r="I63" s="80"/>
      <c r="J63" s="80"/>
      <c r="K63" s="123"/>
      <c r="L63" s="123"/>
      <c r="M63" s="123"/>
      <c r="N63" s="79"/>
      <c r="O63" s="79"/>
      <c r="P63" s="82"/>
      <c r="Q63" s="79"/>
      <c r="R63" s="125"/>
    </row>
    <row r="64" spans="1:18" ht="18" x14ac:dyDescent="0.3">
      <c r="A64" s="74"/>
      <c r="B64" s="75"/>
      <c r="C64" s="75"/>
      <c r="D64" s="76"/>
      <c r="E64" s="76"/>
      <c r="F64" s="76"/>
      <c r="G64" s="76"/>
      <c r="H64" s="76"/>
      <c r="I64" s="76"/>
      <c r="J64" s="76"/>
      <c r="K64" s="121"/>
      <c r="L64" s="121"/>
      <c r="M64" s="121"/>
      <c r="N64" s="75"/>
      <c r="O64" s="75"/>
      <c r="P64" s="62"/>
      <c r="Q64" s="75"/>
      <c r="R64" s="110"/>
    </row>
    <row r="65" spans="1:18" ht="18" x14ac:dyDescent="0.3">
      <c r="A65" s="74"/>
      <c r="B65" s="75"/>
      <c r="C65" s="75"/>
      <c r="D65" s="76"/>
      <c r="E65" s="76"/>
      <c r="F65" s="76"/>
      <c r="G65" s="76"/>
      <c r="H65" s="76"/>
      <c r="I65" s="76"/>
      <c r="J65" s="76"/>
      <c r="K65" s="121"/>
      <c r="L65" s="121"/>
      <c r="M65" s="121"/>
      <c r="N65" s="75"/>
      <c r="O65" s="75"/>
      <c r="P65" s="62"/>
      <c r="Q65" s="75"/>
      <c r="R65" s="110"/>
    </row>
    <row r="66" spans="1:18" ht="18" x14ac:dyDescent="0.3">
      <c r="A66" s="74"/>
      <c r="B66" s="75"/>
      <c r="C66" s="75"/>
      <c r="D66" s="76"/>
      <c r="E66" s="76"/>
      <c r="F66" s="76"/>
      <c r="G66" s="76"/>
      <c r="H66" s="76"/>
      <c r="I66" s="76"/>
      <c r="J66" s="76"/>
      <c r="K66" s="121"/>
      <c r="L66" s="121"/>
      <c r="M66" s="121"/>
      <c r="N66" s="75"/>
      <c r="O66" s="75"/>
      <c r="P66" s="62"/>
      <c r="Q66" s="75"/>
      <c r="R66" s="110"/>
    </row>
    <row r="67" spans="1:18" ht="18" x14ac:dyDescent="0.3">
      <c r="A67" s="74"/>
      <c r="B67" s="75"/>
      <c r="C67" s="75"/>
      <c r="D67" s="76"/>
      <c r="E67" s="76"/>
      <c r="F67" s="76"/>
      <c r="G67" s="76"/>
      <c r="H67" s="76"/>
      <c r="I67" s="76"/>
      <c r="J67" s="76"/>
      <c r="K67" s="121"/>
      <c r="L67" s="121"/>
      <c r="M67" s="121"/>
      <c r="N67" s="75"/>
      <c r="O67" s="75"/>
      <c r="P67" s="62"/>
      <c r="Q67" s="75"/>
      <c r="R67" s="110"/>
    </row>
    <row r="68" spans="1:18" ht="18" x14ac:dyDescent="0.3">
      <c r="A68" s="78"/>
      <c r="B68" s="79"/>
      <c r="C68" s="79"/>
      <c r="D68" s="80"/>
      <c r="E68" s="80"/>
      <c r="F68" s="80"/>
      <c r="G68" s="80"/>
      <c r="H68" s="80"/>
      <c r="I68" s="80"/>
      <c r="J68" s="80"/>
      <c r="K68" s="124"/>
      <c r="L68" s="123"/>
      <c r="M68" s="123"/>
      <c r="N68" s="79"/>
      <c r="O68" s="79"/>
      <c r="P68" s="82"/>
      <c r="Q68" s="79"/>
      <c r="R68" s="125"/>
    </row>
    <row r="69" spans="1:18" ht="18" x14ac:dyDescent="0.3">
      <c r="A69" s="78"/>
      <c r="B69" s="79"/>
      <c r="C69" s="79"/>
      <c r="D69" s="80"/>
      <c r="E69" s="80"/>
      <c r="F69" s="80"/>
      <c r="G69" s="80"/>
      <c r="H69" s="80"/>
      <c r="I69" s="80"/>
      <c r="J69" s="80"/>
      <c r="K69" s="123"/>
      <c r="L69" s="123"/>
      <c r="M69" s="123"/>
      <c r="N69" s="79"/>
      <c r="O69" s="79"/>
      <c r="P69" s="82"/>
      <c r="Q69" s="79"/>
      <c r="R69" s="125"/>
    </row>
    <row r="70" spans="1:18" ht="18" x14ac:dyDescent="0.3">
      <c r="A70" s="74"/>
      <c r="B70" s="75"/>
      <c r="C70" s="75"/>
      <c r="D70" s="76"/>
      <c r="E70" s="76"/>
      <c r="F70" s="76"/>
      <c r="G70" s="76"/>
      <c r="H70" s="76"/>
      <c r="I70" s="76"/>
      <c r="J70" s="76"/>
      <c r="K70" s="122"/>
      <c r="L70" s="121"/>
      <c r="M70" s="121"/>
      <c r="N70" s="75"/>
      <c r="O70" s="75"/>
      <c r="P70" s="62"/>
      <c r="Q70" s="75"/>
      <c r="R70" s="110"/>
    </row>
    <row r="71" spans="1:18" ht="18" x14ac:dyDescent="0.3">
      <c r="A71" s="74"/>
      <c r="B71" s="75"/>
      <c r="C71" s="75"/>
      <c r="D71" s="76"/>
      <c r="E71" s="76"/>
      <c r="F71" s="76"/>
      <c r="G71" s="76"/>
      <c r="H71" s="76"/>
      <c r="I71" s="76"/>
      <c r="J71" s="76"/>
      <c r="K71" s="122"/>
      <c r="L71" s="121"/>
      <c r="M71" s="121"/>
      <c r="N71" s="75"/>
      <c r="O71" s="75"/>
      <c r="P71" s="62"/>
      <c r="Q71" s="75"/>
      <c r="R71" s="110"/>
    </row>
    <row r="72" spans="1:18" ht="18" x14ac:dyDescent="0.3">
      <c r="A72" s="74"/>
      <c r="B72" s="75"/>
      <c r="C72" s="75"/>
      <c r="D72" s="76"/>
      <c r="E72" s="76"/>
      <c r="F72" s="76"/>
      <c r="G72" s="76"/>
      <c r="H72" s="76"/>
      <c r="I72" s="76"/>
      <c r="J72" s="76"/>
      <c r="K72" s="122"/>
      <c r="L72" s="121"/>
      <c r="M72" s="121"/>
      <c r="N72" s="75"/>
      <c r="O72" s="75"/>
      <c r="P72" s="62"/>
      <c r="Q72" s="75"/>
      <c r="R72" s="110"/>
    </row>
    <row r="73" spans="1:18" ht="18" x14ac:dyDescent="0.3">
      <c r="A73" s="74"/>
      <c r="B73" s="75"/>
      <c r="C73" s="75"/>
      <c r="D73" s="76"/>
      <c r="E73" s="76"/>
      <c r="F73" s="76"/>
      <c r="G73" s="76"/>
      <c r="H73" s="76"/>
      <c r="I73" s="76"/>
      <c r="J73" s="76"/>
      <c r="K73" s="122"/>
      <c r="L73" s="121"/>
      <c r="M73" s="121"/>
      <c r="N73" s="75"/>
      <c r="O73" s="75"/>
      <c r="P73" s="62"/>
      <c r="Q73" s="75"/>
      <c r="R73" s="110"/>
    </row>
    <row r="74" spans="1:18" ht="18" x14ac:dyDescent="0.3">
      <c r="A74" s="74"/>
      <c r="B74" s="75"/>
      <c r="C74" s="75"/>
      <c r="D74" s="76"/>
      <c r="E74" s="76"/>
      <c r="F74" s="76"/>
      <c r="G74" s="76"/>
      <c r="H74" s="76"/>
      <c r="I74" s="76"/>
      <c r="J74" s="76"/>
      <c r="K74" s="122"/>
      <c r="L74" s="121"/>
      <c r="M74" s="121"/>
      <c r="N74" s="75"/>
      <c r="O74" s="75"/>
      <c r="P74" s="62"/>
      <c r="Q74" s="75"/>
      <c r="R74" s="110"/>
    </row>
    <row r="75" spans="1:18" ht="18" x14ac:dyDescent="0.3">
      <c r="A75" s="74"/>
      <c r="B75" s="75"/>
      <c r="C75" s="75"/>
      <c r="D75" s="76"/>
      <c r="E75" s="76"/>
      <c r="F75" s="76"/>
      <c r="G75" s="76"/>
      <c r="H75" s="76"/>
      <c r="I75" s="76"/>
      <c r="J75" s="76"/>
      <c r="K75" s="122"/>
      <c r="L75" s="121"/>
      <c r="M75" s="121"/>
      <c r="N75" s="75"/>
      <c r="O75" s="75"/>
      <c r="P75" s="62"/>
      <c r="Q75" s="75"/>
      <c r="R75" s="110"/>
    </row>
    <row r="76" spans="1:18" ht="18" x14ac:dyDescent="0.3">
      <c r="A76" s="78"/>
      <c r="B76" s="79"/>
      <c r="C76" s="79"/>
      <c r="D76" s="80"/>
      <c r="E76" s="80"/>
      <c r="F76" s="80"/>
      <c r="G76" s="80"/>
      <c r="H76" s="80"/>
      <c r="I76" s="80"/>
      <c r="J76" s="80"/>
      <c r="K76" s="124"/>
      <c r="L76" s="123"/>
      <c r="M76" s="123"/>
      <c r="N76" s="79"/>
      <c r="O76" s="79"/>
      <c r="P76" s="82"/>
      <c r="Q76" s="79"/>
      <c r="R76" s="125"/>
    </row>
    <row r="77" spans="1:18" ht="18" x14ac:dyDescent="0.3">
      <c r="A77" s="74"/>
      <c r="B77" s="75"/>
      <c r="C77" s="75"/>
      <c r="D77" s="76"/>
      <c r="E77" s="76"/>
      <c r="F77" s="76"/>
      <c r="G77" s="76"/>
      <c r="H77" s="76"/>
      <c r="I77" s="76"/>
      <c r="J77" s="76"/>
      <c r="K77" s="121"/>
      <c r="L77" s="121"/>
      <c r="M77" s="121"/>
      <c r="N77" s="75"/>
      <c r="O77" s="75"/>
      <c r="P77" s="62"/>
      <c r="Q77" s="75"/>
      <c r="R77" s="110"/>
    </row>
    <row r="78" spans="1:18" ht="18" x14ac:dyDescent="0.3">
      <c r="A78" s="84"/>
      <c r="B78" s="85"/>
      <c r="C78" s="85"/>
      <c r="D78" s="86"/>
      <c r="E78" s="86"/>
      <c r="F78" s="86"/>
      <c r="G78" s="86"/>
      <c r="H78" s="86"/>
      <c r="I78" s="86"/>
      <c r="J78" s="86"/>
      <c r="K78" s="126"/>
      <c r="L78" s="126"/>
      <c r="M78" s="126"/>
      <c r="N78" s="85"/>
      <c r="O78" s="85"/>
      <c r="P78" s="87"/>
      <c r="Q78" s="85"/>
      <c r="R78" s="130"/>
    </row>
    <row r="79" spans="1:18" ht="18" x14ac:dyDescent="0.3">
      <c r="A79" s="84"/>
      <c r="B79" s="85"/>
      <c r="C79" s="85"/>
      <c r="D79" s="86"/>
      <c r="E79" s="86"/>
      <c r="F79" s="86"/>
      <c r="G79" s="86"/>
      <c r="H79" s="86"/>
      <c r="I79" s="86"/>
      <c r="J79" s="86"/>
      <c r="K79" s="126"/>
      <c r="L79" s="126"/>
      <c r="M79" s="126"/>
      <c r="N79" s="85"/>
      <c r="O79" s="85"/>
      <c r="P79" s="87"/>
      <c r="Q79" s="85"/>
      <c r="R79" s="130"/>
    </row>
    <row r="80" spans="1:18" ht="18" x14ac:dyDescent="0.3">
      <c r="A80" s="84"/>
      <c r="B80" s="85"/>
      <c r="C80" s="85"/>
      <c r="D80" s="86"/>
      <c r="E80" s="86"/>
      <c r="F80" s="86"/>
      <c r="G80" s="86"/>
      <c r="H80" s="86"/>
      <c r="I80" s="86"/>
      <c r="J80" s="86"/>
      <c r="K80" s="126"/>
      <c r="L80" s="126"/>
      <c r="M80" s="126"/>
      <c r="N80" s="85"/>
      <c r="O80" s="85"/>
      <c r="P80" s="87"/>
      <c r="Q80" s="85"/>
      <c r="R80" s="130"/>
    </row>
    <row r="81" spans="1:18" ht="18" x14ac:dyDescent="0.3">
      <c r="A81" s="84"/>
      <c r="B81" s="85"/>
      <c r="C81" s="85"/>
      <c r="D81" s="86"/>
      <c r="E81" s="86"/>
      <c r="F81" s="86"/>
      <c r="G81" s="86"/>
      <c r="H81" s="86"/>
      <c r="I81" s="86"/>
      <c r="J81" s="86"/>
      <c r="K81" s="126"/>
      <c r="L81" s="126"/>
      <c r="M81" s="126"/>
      <c r="N81" s="85"/>
      <c r="O81" s="85"/>
      <c r="P81" s="87"/>
      <c r="Q81" s="85"/>
      <c r="R81" s="130"/>
    </row>
    <row r="82" spans="1:18" ht="18" x14ac:dyDescent="0.3">
      <c r="A82" s="84"/>
      <c r="B82" s="85"/>
      <c r="C82" s="85"/>
      <c r="D82" s="86"/>
      <c r="E82" s="86"/>
      <c r="F82" s="86"/>
      <c r="G82" s="86"/>
      <c r="H82" s="86"/>
      <c r="I82" s="86"/>
      <c r="J82" s="86"/>
      <c r="K82" s="126"/>
      <c r="L82" s="126"/>
      <c r="M82" s="126"/>
      <c r="N82" s="85"/>
      <c r="O82" s="85"/>
      <c r="P82" s="87"/>
      <c r="Q82" s="85"/>
      <c r="R82" s="130"/>
    </row>
    <row r="83" spans="1:18" ht="18" x14ac:dyDescent="0.35">
      <c r="A83" s="70"/>
      <c r="B83" s="71"/>
      <c r="C83" s="71"/>
      <c r="D83" s="72"/>
      <c r="E83" s="72"/>
      <c r="F83" s="72"/>
      <c r="G83" s="72"/>
      <c r="H83" s="72"/>
      <c r="I83" s="72"/>
      <c r="J83" s="72"/>
      <c r="K83" s="119"/>
      <c r="L83" s="120"/>
      <c r="M83" s="119"/>
      <c r="N83" s="71"/>
      <c r="O83" s="71"/>
      <c r="P83" s="60"/>
      <c r="Q83" s="60"/>
      <c r="R83" s="129"/>
    </row>
    <row r="84" spans="1:18" ht="18" x14ac:dyDescent="0.3">
      <c r="A84" s="78"/>
      <c r="B84" s="79"/>
      <c r="C84" s="79"/>
      <c r="D84" s="80"/>
      <c r="E84" s="80"/>
      <c r="F84" s="80"/>
      <c r="G84" s="80"/>
      <c r="H84" s="80"/>
      <c r="I84" s="80"/>
      <c r="J84" s="80"/>
      <c r="K84" s="124"/>
      <c r="L84" s="123"/>
      <c r="M84" s="123"/>
      <c r="N84" s="79"/>
      <c r="O84" s="79"/>
      <c r="P84" s="82"/>
      <c r="Q84" s="79"/>
      <c r="R84" s="125"/>
    </row>
    <row r="85" spans="1:18" ht="18" x14ac:dyDescent="0.3">
      <c r="A85" s="74"/>
      <c r="B85" s="75"/>
      <c r="C85" s="75"/>
      <c r="D85" s="76"/>
      <c r="E85" s="76"/>
      <c r="F85" s="76"/>
      <c r="G85" s="76"/>
      <c r="H85" s="76"/>
      <c r="I85" s="76"/>
      <c r="J85" s="76"/>
      <c r="K85" s="122"/>
      <c r="L85" s="121"/>
      <c r="M85" s="121"/>
      <c r="N85" s="75"/>
      <c r="O85" s="75"/>
      <c r="P85" s="62"/>
      <c r="Q85" s="75"/>
      <c r="R85" s="110"/>
    </row>
    <row r="86" spans="1:18" ht="18" x14ac:dyDescent="0.3">
      <c r="A86" s="74"/>
      <c r="B86" s="75"/>
      <c r="C86" s="75"/>
      <c r="D86" s="76"/>
      <c r="E86" s="76"/>
      <c r="F86" s="76"/>
      <c r="G86" s="76"/>
      <c r="H86" s="76"/>
      <c r="I86" s="76"/>
      <c r="J86" s="76"/>
      <c r="K86" s="121"/>
      <c r="L86" s="121"/>
      <c r="M86" s="121"/>
      <c r="N86" s="75"/>
      <c r="O86" s="75"/>
      <c r="P86" s="62"/>
      <c r="Q86" s="75"/>
      <c r="R86" s="110"/>
    </row>
    <row r="87" spans="1:18" ht="18" x14ac:dyDescent="0.3">
      <c r="A87" s="74"/>
      <c r="B87" s="75"/>
      <c r="C87" s="75"/>
      <c r="D87" s="76"/>
      <c r="E87" s="76"/>
      <c r="F87" s="76"/>
      <c r="G87" s="76"/>
      <c r="H87" s="76"/>
      <c r="I87" s="76"/>
      <c r="J87" s="76"/>
      <c r="K87" s="121"/>
      <c r="L87" s="121"/>
      <c r="M87" s="121"/>
      <c r="N87" s="75"/>
      <c r="O87" s="75"/>
      <c r="P87" s="62"/>
      <c r="Q87" s="75"/>
      <c r="R87" s="110"/>
    </row>
    <row r="88" spans="1:18" ht="18" x14ac:dyDescent="0.3">
      <c r="A88" s="74"/>
      <c r="B88" s="75"/>
      <c r="C88" s="75"/>
      <c r="D88" s="76"/>
      <c r="E88" s="76"/>
      <c r="F88" s="76"/>
      <c r="G88" s="76"/>
      <c r="H88" s="76"/>
      <c r="I88" s="76"/>
      <c r="J88" s="76"/>
      <c r="K88" s="121"/>
      <c r="L88" s="121"/>
      <c r="M88" s="121"/>
      <c r="N88" s="75"/>
      <c r="O88" s="75"/>
      <c r="P88" s="62"/>
      <c r="Q88" s="75"/>
      <c r="R88" s="110"/>
    </row>
    <row r="89" spans="1:18" ht="18" x14ac:dyDescent="0.3">
      <c r="A89" s="78"/>
      <c r="B89" s="79"/>
      <c r="C89" s="79"/>
      <c r="D89" s="80"/>
      <c r="E89" s="80"/>
      <c r="F89" s="80"/>
      <c r="G89" s="80"/>
      <c r="H89" s="80"/>
      <c r="I89" s="80"/>
      <c r="J89" s="80"/>
      <c r="K89" s="123"/>
      <c r="L89" s="123"/>
      <c r="M89" s="123"/>
      <c r="N89" s="79"/>
      <c r="O89" s="79"/>
      <c r="P89" s="82"/>
      <c r="Q89" s="79"/>
      <c r="R89" s="125"/>
    </row>
    <row r="90" spans="1:18" ht="18" x14ac:dyDescent="0.3">
      <c r="A90" s="74"/>
      <c r="B90" s="75"/>
      <c r="C90" s="75"/>
      <c r="D90" s="76"/>
      <c r="E90" s="76"/>
      <c r="F90" s="76"/>
      <c r="G90" s="76"/>
      <c r="H90" s="76"/>
      <c r="I90" s="76"/>
      <c r="J90" s="76"/>
      <c r="K90" s="122"/>
      <c r="L90" s="121"/>
      <c r="M90" s="121"/>
      <c r="N90" s="75"/>
      <c r="O90" s="75"/>
      <c r="P90" s="62"/>
      <c r="Q90" s="75"/>
      <c r="R90" s="110"/>
    </row>
    <row r="91" spans="1:18" ht="18" x14ac:dyDescent="0.3">
      <c r="A91" s="74"/>
      <c r="B91" s="75"/>
      <c r="C91" s="75"/>
      <c r="D91" s="76"/>
      <c r="E91" s="76"/>
      <c r="F91" s="76"/>
      <c r="G91" s="76"/>
      <c r="H91" s="76"/>
      <c r="I91" s="76"/>
      <c r="J91" s="76"/>
      <c r="K91" s="122"/>
      <c r="L91" s="121"/>
      <c r="M91" s="121"/>
      <c r="N91" s="75"/>
      <c r="O91" s="75"/>
      <c r="P91" s="62"/>
      <c r="Q91" s="75"/>
      <c r="R91" s="110"/>
    </row>
    <row r="92" spans="1:18" ht="18" x14ac:dyDescent="0.3">
      <c r="A92" s="74"/>
      <c r="B92" s="75"/>
      <c r="C92" s="75"/>
      <c r="D92" s="76"/>
      <c r="E92" s="76"/>
      <c r="F92" s="76"/>
      <c r="G92" s="76"/>
      <c r="H92" s="76"/>
      <c r="I92" s="76"/>
      <c r="J92" s="76"/>
      <c r="K92" s="122"/>
      <c r="L92" s="121"/>
      <c r="M92" s="121"/>
      <c r="N92" s="75"/>
      <c r="O92" s="75"/>
      <c r="P92" s="62"/>
      <c r="Q92" s="75"/>
      <c r="R92" s="110"/>
    </row>
    <row r="93" spans="1:18" ht="18" x14ac:dyDescent="0.3">
      <c r="A93" s="74"/>
      <c r="B93" s="75"/>
      <c r="C93" s="75"/>
      <c r="D93" s="76"/>
      <c r="E93" s="76"/>
      <c r="F93" s="76"/>
      <c r="G93" s="76"/>
      <c r="H93" s="76"/>
      <c r="I93" s="76"/>
      <c r="J93" s="76"/>
      <c r="K93" s="122"/>
      <c r="L93" s="121"/>
      <c r="M93" s="121"/>
      <c r="N93" s="75"/>
      <c r="O93" s="75"/>
      <c r="P93" s="62"/>
      <c r="Q93" s="75"/>
      <c r="R93" s="110"/>
    </row>
    <row r="94" spans="1:18" ht="18" x14ac:dyDescent="0.3">
      <c r="A94" s="74"/>
      <c r="B94" s="75"/>
      <c r="C94" s="75"/>
      <c r="D94" s="76"/>
      <c r="E94" s="76"/>
      <c r="F94" s="76"/>
      <c r="G94" s="76"/>
      <c r="H94" s="76"/>
      <c r="I94" s="76"/>
      <c r="J94" s="76"/>
      <c r="K94" s="122"/>
      <c r="L94" s="121"/>
      <c r="M94" s="121"/>
      <c r="N94" s="75"/>
      <c r="O94" s="75"/>
      <c r="P94" s="62"/>
      <c r="Q94" s="75"/>
      <c r="R94" s="110"/>
    </row>
    <row r="95" spans="1:18" ht="18" x14ac:dyDescent="0.3">
      <c r="A95" s="74"/>
      <c r="B95" s="75"/>
      <c r="C95" s="75"/>
      <c r="D95" s="76"/>
      <c r="E95" s="76"/>
      <c r="F95" s="76"/>
      <c r="G95" s="76"/>
      <c r="H95" s="76"/>
      <c r="I95" s="76"/>
      <c r="J95" s="76"/>
      <c r="K95" s="122"/>
      <c r="L95" s="121"/>
      <c r="M95" s="121"/>
      <c r="N95" s="75"/>
      <c r="O95" s="75"/>
      <c r="P95" s="62"/>
      <c r="Q95" s="75"/>
      <c r="R95" s="110"/>
    </row>
    <row r="96" spans="1:18" ht="18" x14ac:dyDescent="0.3">
      <c r="A96" s="78"/>
      <c r="B96" s="79"/>
      <c r="C96" s="79"/>
      <c r="D96" s="80"/>
      <c r="E96" s="80"/>
      <c r="F96" s="80"/>
      <c r="G96" s="80"/>
      <c r="H96" s="80"/>
      <c r="I96" s="80"/>
      <c r="J96" s="80"/>
      <c r="K96" s="124"/>
      <c r="L96" s="123"/>
      <c r="M96" s="123"/>
      <c r="N96" s="79"/>
      <c r="O96" s="79"/>
      <c r="P96" s="82"/>
      <c r="Q96" s="79"/>
      <c r="R96" s="125"/>
    </row>
    <row r="97" spans="1:18" ht="18" x14ac:dyDescent="0.3">
      <c r="A97" s="74"/>
      <c r="B97" s="75"/>
      <c r="C97" s="75"/>
      <c r="D97" s="76"/>
      <c r="E97" s="76"/>
      <c r="F97" s="76"/>
      <c r="G97" s="76"/>
      <c r="H97" s="76"/>
      <c r="I97" s="76"/>
      <c r="J97" s="76"/>
      <c r="K97" s="121"/>
      <c r="L97" s="121"/>
      <c r="M97" s="121"/>
      <c r="N97" s="75"/>
      <c r="O97" s="75"/>
      <c r="P97" s="62"/>
      <c r="Q97" s="75"/>
      <c r="R97" s="110"/>
    </row>
    <row r="98" spans="1:18" ht="18" x14ac:dyDescent="0.3">
      <c r="A98" s="74"/>
      <c r="B98" s="75"/>
      <c r="C98" s="75"/>
      <c r="D98" s="76"/>
      <c r="E98" s="76"/>
      <c r="F98" s="76"/>
      <c r="G98" s="76"/>
      <c r="H98" s="76"/>
      <c r="I98" s="76"/>
      <c r="J98" s="76"/>
      <c r="K98" s="121"/>
      <c r="L98" s="121"/>
      <c r="M98" s="121"/>
      <c r="N98" s="75"/>
      <c r="O98" s="75"/>
      <c r="P98" s="62"/>
      <c r="Q98" s="75"/>
      <c r="R98" s="110"/>
    </row>
    <row r="99" spans="1:18" ht="18" x14ac:dyDescent="0.3">
      <c r="A99" s="74"/>
      <c r="B99" s="75"/>
      <c r="C99" s="75"/>
      <c r="D99" s="76"/>
      <c r="E99" s="76"/>
      <c r="F99" s="76"/>
      <c r="G99" s="76"/>
      <c r="H99" s="76"/>
      <c r="I99" s="76"/>
      <c r="J99" s="76"/>
      <c r="K99" s="121"/>
      <c r="L99" s="121"/>
      <c r="M99" s="121"/>
      <c r="N99" s="75"/>
      <c r="O99" s="75"/>
      <c r="P99" s="62"/>
      <c r="Q99" s="75"/>
      <c r="R99" s="110"/>
    </row>
    <row r="100" spans="1:18" ht="18" x14ac:dyDescent="0.3">
      <c r="A100" s="78"/>
      <c r="B100" s="79"/>
      <c r="C100" s="79"/>
      <c r="D100" s="80"/>
      <c r="E100" s="80"/>
      <c r="F100" s="80"/>
      <c r="G100" s="80"/>
      <c r="H100" s="80"/>
      <c r="I100" s="80"/>
      <c r="J100" s="80"/>
      <c r="K100" s="123"/>
      <c r="L100" s="123"/>
      <c r="M100" s="123"/>
      <c r="N100" s="79"/>
      <c r="O100" s="79"/>
      <c r="P100" s="82"/>
      <c r="Q100" s="79"/>
      <c r="R100" s="125"/>
    </row>
    <row r="101" spans="1:18" ht="18" x14ac:dyDescent="0.3">
      <c r="A101" s="74"/>
      <c r="B101" s="75"/>
      <c r="C101" s="75"/>
      <c r="D101" s="76"/>
      <c r="E101" s="76"/>
      <c r="F101" s="76"/>
      <c r="G101" s="76"/>
      <c r="H101" s="76"/>
      <c r="I101" s="76"/>
      <c r="J101" s="76"/>
      <c r="K101" s="122"/>
      <c r="L101" s="121"/>
      <c r="M101" s="121"/>
      <c r="N101" s="75"/>
      <c r="O101" s="75"/>
      <c r="P101" s="62"/>
      <c r="Q101" s="75"/>
      <c r="R101" s="110"/>
    </row>
    <row r="102" spans="1:18" ht="18" x14ac:dyDescent="0.3">
      <c r="A102" s="74"/>
      <c r="B102" s="75"/>
      <c r="C102" s="75"/>
      <c r="D102" s="76"/>
      <c r="E102" s="76"/>
      <c r="F102" s="76"/>
      <c r="G102" s="76"/>
      <c r="H102" s="76"/>
      <c r="I102" s="76"/>
      <c r="J102" s="76"/>
      <c r="K102" s="122"/>
      <c r="L102" s="121"/>
      <c r="M102" s="121"/>
      <c r="N102" s="75"/>
      <c r="O102" s="75"/>
      <c r="P102" s="62"/>
      <c r="Q102" s="75"/>
      <c r="R102" s="110"/>
    </row>
    <row r="103" spans="1:18" ht="18" x14ac:dyDescent="0.3">
      <c r="A103" s="74"/>
      <c r="B103" s="75"/>
      <c r="C103" s="75"/>
      <c r="D103" s="76"/>
      <c r="E103" s="76"/>
      <c r="F103" s="76"/>
      <c r="G103" s="76"/>
      <c r="H103" s="76"/>
      <c r="I103" s="76"/>
      <c r="J103" s="76"/>
      <c r="K103" s="122"/>
      <c r="L103" s="121"/>
      <c r="M103" s="121"/>
      <c r="N103" s="75"/>
      <c r="O103" s="75"/>
      <c r="P103" s="62"/>
      <c r="Q103" s="75"/>
      <c r="R103" s="110"/>
    </row>
    <row r="104" spans="1:18" ht="18" x14ac:dyDescent="0.3">
      <c r="A104" s="74"/>
      <c r="B104" s="75"/>
      <c r="C104" s="75"/>
      <c r="D104" s="76"/>
      <c r="E104" s="76"/>
      <c r="F104" s="76"/>
      <c r="G104" s="76"/>
      <c r="H104" s="76"/>
      <c r="I104" s="76"/>
      <c r="J104" s="76"/>
      <c r="K104" s="122"/>
      <c r="L104" s="121"/>
      <c r="M104" s="121"/>
      <c r="N104" s="75"/>
      <c r="O104" s="75"/>
      <c r="P104" s="62"/>
      <c r="Q104" s="75"/>
      <c r="R104" s="110"/>
    </row>
    <row r="105" spans="1:18" ht="18" x14ac:dyDescent="0.3">
      <c r="A105" s="74"/>
      <c r="B105" s="75"/>
      <c r="C105" s="75"/>
      <c r="D105" s="76"/>
      <c r="E105" s="76"/>
      <c r="F105" s="76"/>
      <c r="G105" s="76"/>
      <c r="H105" s="76"/>
      <c r="I105" s="76"/>
      <c r="J105" s="76"/>
      <c r="K105" s="122"/>
      <c r="L105" s="121"/>
      <c r="M105" s="121"/>
      <c r="N105" s="75"/>
      <c r="O105" s="75"/>
      <c r="P105" s="62"/>
      <c r="Q105" s="75"/>
      <c r="R105" s="110"/>
    </row>
    <row r="106" spans="1:18" ht="18" x14ac:dyDescent="0.3">
      <c r="A106" s="74"/>
      <c r="B106" s="75"/>
      <c r="C106" s="75"/>
      <c r="D106" s="76"/>
      <c r="E106" s="76"/>
      <c r="F106" s="76"/>
      <c r="G106" s="76"/>
      <c r="H106" s="76"/>
      <c r="I106" s="76"/>
      <c r="J106" s="76"/>
      <c r="K106" s="122"/>
      <c r="L106" s="121"/>
      <c r="M106" s="121"/>
      <c r="N106" s="75"/>
      <c r="O106" s="75"/>
      <c r="P106" s="62"/>
      <c r="Q106" s="75"/>
      <c r="R106" s="110"/>
    </row>
    <row r="107" spans="1:18" ht="18" x14ac:dyDescent="0.3">
      <c r="A107" s="78"/>
      <c r="B107" s="79"/>
      <c r="C107" s="79"/>
      <c r="D107" s="80"/>
      <c r="E107" s="80"/>
      <c r="F107" s="80"/>
      <c r="G107" s="80"/>
      <c r="H107" s="80"/>
      <c r="I107" s="80"/>
      <c r="J107" s="80"/>
      <c r="K107" s="124"/>
      <c r="L107" s="123"/>
      <c r="M107" s="123"/>
      <c r="N107" s="79"/>
      <c r="O107" s="79"/>
      <c r="P107" s="82"/>
      <c r="Q107" s="79"/>
      <c r="R107" s="125"/>
    </row>
    <row r="108" spans="1:18" ht="18" x14ac:dyDescent="0.3">
      <c r="A108" s="74"/>
      <c r="B108" s="75"/>
      <c r="C108" s="75"/>
      <c r="D108" s="76"/>
      <c r="E108" s="76"/>
      <c r="F108" s="76"/>
      <c r="G108" s="76"/>
      <c r="H108" s="76"/>
      <c r="I108" s="76"/>
      <c r="J108" s="76"/>
      <c r="K108" s="121"/>
      <c r="L108" s="121"/>
      <c r="M108" s="121"/>
      <c r="N108" s="75"/>
      <c r="O108" s="75"/>
      <c r="P108" s="62"/>
      <c r="Q108" s="75"/>
      <c r="R108" s="110"/>
    </row>
    <row r="109" spans="1:18" ht="18" x14ac:dyDescent="0.3">
      <c r="A109" s="74"/>
      <c r="B109" s="75"/>
      <c r="C109" s="75"/>
      <c r="D109" s="76"/>
      <c r="E109" s="76"/>
      <c r="F109" s="76"/>
      <c r="G109" s="76"/>
      <c r="H109" s="76"/>
      <c r="I109" s="76"/>
      <c r="J109" s="76"/>
      <c r="K109" s="121"/>
      <c r="L109" s="121"/>
      <c r="M109" s="121"/>
      <c r="N109" s="75"/>
      <c r="O109" s="75"/>
      <c r="P109" s="62"/>
      <c r="Q109" s="75"/>
      <c r="R109" s="110"/>
    </row>
    <row r="110" spans="1:18" ht="18" x14ac:dyDescent="0.3">
      <c r="A110" s="78"/>
      <c r="B110" s="79"/>
      <c r="C110" s="79"/>
      <c r="D110" s="80"/>
      <c r="E110" s="80"/>
      <c r="F110" s="80"/>
      <c r="G110" s="80"/>
      <c r="H110" s="80"/>
      <c r="I110" s="80"/>
      <c r="J110" s="80"/>
      <c r="K110" s="123"/>
      <c r="L110" s="123"/>
      <c r="M110" s="123"/>
      <c r="N110" s="79"/>
      <c r="O110" s="79"/>
      <c r="P110" s="82"/>
      <c r="Q110" s="79"/>
      <c r="R110" s="125"/>
    </row>
    <row r="111" spans="1:18" ht="18" x14ac:dyDescent="0.3">
      <c r="A111" s="84"/>
      <c r="B111" s="85"/>
      <c r="C111" s="85"/>
      <c r="D111" s="86"/>
      <c r="E111" s="86"/>
      <c r="F111" s="86"/>
      <c r="G111" s="86"/>
      <c r="H111" s="86"/>
      <c r="I111" s="86"/>
      <c r="J111" s="86"/>
      <c r="K111" s="126"/>
      <c r="L111" s="126"/>
      <c r="M111" s="126"/>
      <c r="N111" s="85"/>
      <c r="O111" s="85"/>
      <c r="P111" s="87"/>
      <c r="Q111" s="85"/>
      <c r="R111" s="130"/>
    </row>
    <row r="112" spans="1:18" ht="18" x14ac:dyDescent="0.3">
      <c r="A112" s="84"/>
      <c r="B112" s="85"/>
      <c r="C112" s="85"/>
      <c r="D112" s="86"/>
      <c r="E112" s="86"/>
      <c r="F112" s="86"/>
      <c r="G112" s="86"/>
      <c r="H112" s="86"/>
      <c r="I112" s="86"/>
      <c r="J112" s="86"/>
      <c r="K112" s="126"/>
      <c r="L112" s="126"/>
      <c r="M112" s="126"/>
      <c r="N112" s="85"/>
      <c r="O112" s="85"/>
      <c r="P112" s="87"/>
      <c r="Q112" s="85"/>
      <c r="R112" s="130"/>
    </row>
    <row r="113" spans="1:18" ht="18" x14ac:dyDescent="0.3">
      <c r="A113" s="84"/>
      <c r="B113" s="85"/>
      <c r="C113" s="85"/>
      <c r="D113" s="86"/>
      <c r="E113" s="86"/>
      <c r="F113" s="86"/>
      <c r="G113" s="86"/>
      <c r="H113" s="86"/>
      <c r="I113" s="86"/>
      <c r="J113" s="86"/>
      <c r="K113" s="126"/>
      <c r="L113" s="126"/>
      <c r="M113" s="126"/>
      <c r="N113" s="85"/>
      <c r="O113" s="85"/>
      <c r="P113" s="87"/>
      <c r="Q113" s="85"/>
      <c r="R113" s="130"/>
    </row>
    <row r="114" spans="1:18" ht="18" x14ac:dyDescent="0.3">
      <c r="A114" s="84"/>
      <c r="B114" s="85"/>
      <c r="C114" s="85"/>
      <c r="D114" s="86"/>
      <c r="E114" s="86"/>
      <c r="F114" s="86"/>
      <c r="G114" s="86"/>
      <c r="H114" s="86"/>
      <c r="I114" s="86"/>
      <c r="J114" s="86"/>
      <c r="K114" s="126"/>
      <c r="L114" s="126"/>
      <c r="M114" s="126"/>
      <c r="N114" s="85"/>
      <c r="O114" s="85"/>
      <c r="P114" s="87"/>
      <c r="Q114" s="85"/>
      <c r="R114" s="130"/>
    </row>
    <row r="115" spans="1:18" ht="18" x14ac:dyDescent="0.3">
      <c r="A115" s="84"/>
      <c r="B115" s="85"/>
      <c r="C115" s="85"/>
      <c r="D115" s="86"/>
      <c r="E115" s="86"/>
      <c r="F115" s="86"/>
      <c r="G115" s="86"/>
      <c r="H115" s="86"/>
      <c r="I115" s="86"/>
      <c r="J115" s="86"/>
      <c r="K115" s="126"/>
      <c r="L115" s="126"/>
      <c r="M115" s="126"/>
      <c r="N115" s="85"/>
      <c r="O115" s="85"/>
      <c r="P115" s="87"/>
      <c r="Q115" s="85"/>
      <c r="R115" s="130"/>
    </row>
    <row r="116" spans="1:18" ht="18" x14ac:dyDescent="0.3">
      <c r="A116" s="84"/>
      <c r="B116" s="85"/>
      <c r="C116" s="85"/>
      <c r="D116" s="86"/>
      <c r="E116" s="86"/>
      <c r="F116" s="86"/>
      <c r="G116" s="86"/>
      <c r="H116" s="86"/>
      <c r="I116" s="86"/>
      <c r="J116" s="86"/>
      <c r="K116" s="126"/>
      <c r="L116" s="126"/>
      <c r="M116" s="126"/>
      <c r="N116" s="85"/>
      <c r="O116" s="85"/>
      <c r="P116" s="87"/>
      <c r="Q116" s="85"/>
      <c r="R116" s="130"/>
    </row>
    <row r="117" spans="1:18" ht="18" x14ac:dyDescent="0.3">
      <c r="A117" s="84"/>
      <c r="B117" s="85"/>
      <c r="C117" s="85"/>
      <c r="D117" s="86"/>
      <c r="E117" s="86"/>
      <c r="F117" s="86"/>
      <c r="G117" s="86"/>
      <c r="H117" s="86"/>
      <c r="I117" s="86"/>
      <c r="J117" s="86"/>
      <c r="K117" s="126"/>
      <c r="L117" s="126"/>
      <c r="M117" s="126"/>
      <c r="N117" s="85"/>
      <c r="O117" s="85"/>
      <c r="P117" s="87"/>
      <c r="Q117" s="85"/>
      <c r="R117" s="130"/>
    </row>
    <row r="118" spans="1:18" ht="18" x14ac:dyDescent="0.3">
      <c r="A118" s="84"/>
      <c r="B118" s="85"/>
      <c r="C118" s="85"/>
      <c r="D118" s="86"/>
      <c r="E118" s="86"/>
      <c r="F118" s="86"/>
      <c r="G118" s="86"/>
      <c r="H118" s="86"/>
      <c r="I118" s="86"/>
      <c r="J118" s="86"/>
      <c r="K118" s="126"/>
      <c r="L118" s="126"/>
      <c r="M118" s="126"/>
      <c r="N118" s="85"/>
      <c r="O118" s="85"/>
      <c r="P118" s="87"/>
      <c r="Q118" s="85"/>
      <c r="R118" s="130"/>
    </row>
    <row r="119" spans="1:18" ht="18" x14ac:dyDescent="0.3">
      <c r="A119" s="84"/>
      <c r="B119" s="85"/>
      <c r="C119" s="85"/>
      <c r="D119" s="86"/>
      <c r="E119" s="86"/>
      <c r="F119" s="86"/>
      <c r="G119" s="86"/>
      <c r="H119" s="86"/>
      <c r="I119" s="86"/>
      <c r="J119" s="86"/>
      <c r="K119" s="126"/>
      <c r="L119" s="126"/>
      <c r="M119" s="126"/>
      <c r="N119" s="85"/>
      <c r="O119" s="85"/>
      <c r="P119" s="87"/>
      <c r="Q119" s="85"/>
      <c r="R119" s="130"/>
    </row>
    <row r="120" spans="1:18" ht="18" x14ac:dyDescent="0.3">
      <c r="A120" s="84"/>
      <c r="B120" s="85"/>
      <c r="C120" s="85"/>
      <c r="D120" s="86"/>
      <c r="E120" s="86"/>
      <c r="F120" s="86"/>
      <c r="G120" s="86"/>
      <c r="H120" s="86"/>
      <c r="I120" s="86"/>
      <c r="J120" s="86"/>
      <c r="K120" s="126"/>
      <c r="L120" s="126"/>
      <c r="M120" s="126"/>
      <c r="N120" s="85"/>
      <c r="O120" s="85"/>
      <c r="P120" s="87"/>
      <c r="Q120" s="85"/>
      <c r="R120" s="130"/>
    </row>
    <row r="121" spans="1:18" ht="18" x14ac:dyDescent="0.35">
      <c r="A121" s="70"/>
      <c r="B121" s="71"/>
      <c r="C121" s="71"/>
      <c r="D121" s="72"/>
      <c r="E121" s="72"/>
      <c r="F121" s="72"/>
      <c r="G121" s="72"/>
      <c r="H121" s="72"/>
      <c r="I121" s="72"/>
      <c r="J121" s="72"/>
      <c r="K121" s="119"/>
      <c r="L121" s="120"/>
      <c r="M121" s="119"/>
      <c r="N121" s="71"/>
      <c r="O121" s="71"/>
      <c r="P121" s="60"/>
      <c r="Q121" s="60"/>
      <c r="R121" s="129"/>
    </row>
    <row r="122" spans="1:18" ht="18" x14ac:dyDescent="0.3">
      <c r="A122" s="74"/>
      <c r="B122" s="75"/>
      <c r="C122" s="75"/>
      <c r="D122" s="76"/>
      <c r="E122" s="76"/>
      <c r="F122" s="76"/>
      <c r="G122" s="76"/>
      <c r="H122" s="76"/>
      <c r="I122" s="76"/>
      <c r="J122" s="76"/>
      <c r="K122" s="121"/>
      <c r="L122" s="121"/>
      <c r="M122" s="121"/>
      <c r="N122" s="75"/>
      <c r="O122" s="75"/>
      <c r="P122" s="62"/>
      <c r="Q122" s="75"/>
      <c r="R122" s="110"/>
    </row>
    <row r="123" spans="1:18" ht="18" x14ac:dyDescent="0.3">
      <c r="A123" s="78"/>
      <c r="B123" s="79"/>
      <c r="C123" s="79"/>
      <c r="D123" s="80"/>
      <c r="E123" s="80"/>
      <c r="F123" s="80"/>
      <c r="G123" s="80"/>
      <c r="H123" s="80"/>
      <c r="I123" s="80"/>
      <c r="J123" s="80"/>
      <c r="K123" s="123"/>
      <c r="L123" s="123"/>
      <c r="M123" s="123"/>
      <c r="N123" s="79"/>
      <c r="O123" s="79"/>
      <c r="P123" s="82"/>
      <c r="Q123" s="79"/>
      <c r="R123" s="125"/>
    </row>
    <row r="124" spans="1:18" ht="18" x14ac:dyDescent="0.3">
      <c r="A124" s="74"/>
      <c r="B124" s="75"/>
      <c r="C124" s="75"/>
      <c r="D124" s="76"/>
      <c r="E124" s="76"/>
      <c r="F124" s="76"/>
      <c r="G124" s="76"/>
      <c r="H124" s="76"/>
      <c r="I124" s="76"/>
      <c r="J124" s="76"/>
      <c r="K124" s="121"/>
      <c r="L124" s="121"/>
      <c r="M124" s="121"/>
      <c r="N124" s="75"/>
      <c r="O124" s="75"/>
      <c r="P124" s="62"/>
      <c r="Q124" s="75"/>
      <c r="R124" s="110"/>
    </row>
    <row r="125" spans="1:18" ht="18" x14ac:dyDescent="0.3">
      <c r="A125" s="74"/>
      <c r="B125" s="75"/>
      <c r="C125" s="75"/>
      <c r="D125" s="76"/>
      <c r="E125" s="76"/>
      <c r="F125" s="76"/>
      <c r="G125" s="76"/>
      <c r="H125" s="76"/>
      <c r="I125" s="76"/>
      <c r="J125" s="76"/>
      <c r="K125" s="121"/>
      <c r="L125" s="121"/>
      <c r="M125" s="121"/>
      <c r="N125" s="75"/>
      <c r="O125" s="75"/>
      <c r="P125" s="62"/>
      <c r="Q125" s="75"/>
      <c r="R125" s="110"/>
    </row>
    <row r="126" spans="1:18" ht="18" x14ac:dyDescent="0.3">
      <c r="A126" s="74"/>
      <c r="B126" s="75"/>
      <c r="C126" s="75"/>
      <c r="D126" s="76"/>
      <c r="E126" s="76"/>
      <c r="F126" s="76"/>
      <c r="G126" s="76"/>
      <c r="H126" s="76"/>
      <c r="I126" s="76"/>
      <c r="J126" s="76"/>
      <c r="K126" s="121"/>
      <c r="L126" s="121"/>
      <c r="M126" s="121"/>
      <c r="N126" s="75"/>
      <c r="O126" s="75"/>
      <c r="P126" s="62"/>
      <c r="Q126" s="75"/>
      <c r="R126" s="110"/>
    </row>
    <row r="127" spans="1:18" ht="18" x14ac:dyDescent="0.3">
      <c r="A127" s="78"/>
      <c r="B127" s="79"/>
      <c r="C127" s="79"/>
      <c r="D127" s="80"/>
      <c r="E127" s="80"/>
      <c r="F127" s="80"/>
      <c r="G127" s="80"/>
      <c r="H127" s="80"/>
      <c r="I127" s="80"/>
      <c r="J127" s="80"/>
      <c r="K127" s="124"/>
      <c r="L127" s="123"/>
      <c r="M127" s="123"/>
      <c r="N127" s="79"/>
      <c r="O127" s="79"/>
      <c r="P127" s="82"/>
      <c r="Q127" s="79"/>
      <c r="R127" s="125"/>
    </row>
    <row r="128" spans="1:18" ht="18" x14ac:dyDescent="0.3">
      <c r="A128" s="74"/>
      <c r="B128" s="75"/>
      <c r="C128" s="75"/>
      <c r="D128" s="76"/>
      <c r="E128" s="76"/>
      <c r="F128" s="76"/>
      <c r="G128" s="76"/>
      <c r="H128" s="76"/>
      <c r="I128" s="76"/>
      <c r="J128" s="76"/>
      <c r="K128" s="121"/>
      <c r="L128" s="121"/>
      <c r="M128" s="121"/>
      <c r="N128" s="75"/>
      <c r="O128" s="75"/>
      <c r="P128" s="62"/>
      <c r="Q128" s="75"/>
      <c r="R128" s="110"/>
    </row>
    <row r="129" spans="1:18" ht="18" x14ac:dyDescent="0.3">
      <c r="A129" s="74"/>
      <c r="B129" s="75"/>
      <c r="C129" s="75"/>
      <c r="D129" s="76"/>
      <c r="E129" s="76"/>
      <c r="F129" s="76"/>
      <c r="G129" s="76"/>
      <c r="H129" s="76"/>
      <c r="I129" s="76"/>
      <c r="J129" s="76"/>
      <c r="K129" s="121"/>
      <c r="L129" s="121"/>
      <c r="M129" s="121"/>
      <c r="N129" s="75"/>
      <c r="O129" s="75"/>
      <c r="P129" s="62"/>
      <c r="Q129" s="75"/>
      <c r="R129" s="110"/>
    </row>
    <row r="130" spans="1:18" ht="18" x14ac:dyDescent="0.3">
      <c r="A130" s="78"/>
      <c r="B130" s="79"/>
      <c r="C130" s="79"/>
      <c r="D130" s="80"/>
      <c r="E130" s="80"/>
      <c r="F130" s="80"/>
      <c r="G130" s="80"/>
      <c r="H130" s="80"/>
      <c r="I130" s="80"/>
      <c r="J130" s="80"/>
      <c r="K130" s="124"/>
      <c r="L130" s="123"/>
      <c r="M130" s="123"/>
      <c r="N130" s="79"/>
      <c r="O130" s="79"/>
      <c r="P130" s="82"/>
      <c r="Q130" s="79"/>
      <c r="R130" s="125"/>
    </row>
    <row r="131" spans="1:18" ht="18" x14ac:dyDescent="0.3">
      <c r="A131" s="84"/>
      <c r="B131" s="85"/>
      <c r="C131" s="85"/>
      <c r="D131" s="86"/>
      <c r="E131" s="86"/>
      <c r="F131" s="86"/>
      <c r="G131" s="86"/>
      <c r="H131" s="86"/>
      <c r="I131" s="86"/>
      <c r="J131" s="86"/>
      <c r="K131" s="126"/>
      <c r="L131" s="126"/>
      <c r="M131" s="126"/>
      <c r="N131" s="85"/>
      <c r="O131" s="85"/>
      <c r="P131" s="87"/>
      <c r="Q131" s="85"/>
      <c r="R131" s="130"/>
    </row>
    <row r="132" spans="1:18" ht="18" x14ac:dyDescent="0.3">
      <c r="A132" s="84"/>
      <c r="B132" s="85"/>
      <c r="C132" s="85"/>
      <c r="D132" s="86"/>
      <c r="E132" s="86"/>
      <c r="F132" s="86"/>
      <c r="G132" s="86"/>
      <c r="H132" s="86"/>
      <c r="I132" s="86"/>
      <c r="J132" s="86"/>
      <c r="K132" s="126"/>
      <c r="L132" s="126"/>
      <c r="M132" s="126"/>
      <c r="N132" s="85"/>
      <c r="O132" s="85"/>
      <c r="P132" s="87"/>
      <c r="Q132" s="85"/>
      <c r="R132" s="130"/>
    </row>
    <row r="133" spans="1:18" ht="18" x14ac:dyDescent="0.3">
      <c r="A133" s="84"/>
      <c r="B133" s="85"/>
      <c r="C133" s="85"/>
      <c r="D133" s="86"/>
      <c r="E133" s="86"/>
      <c r="F133" s="86"/>
      <c r="G133" s="86"/>
      <c r="H133" s="86"/>
      <c r="I133" s="86"/>
      <c r="J133" s="86"/>
      <c r="K133" s="126"/>
      <c r="L133" s="126"/>
      <c r="M133" s="126"/>
      <c r="N133" s="85"/>
      <c r="O133" s="85"/>
      <c r="P133" s="87"/>
      <c r="Q133" s="85"/>
      <c r="R133" s="130"/>
    </row>
    <row r="134" spans="1:18" ht="18" x14ac:dyDescent="0.3">
      <c r="A134" s="84"/>
      <c r="B134" s="85"/>
      <c r="C134" s="85"/>
      <c r="D134" s="86"/>
      <c r="E134" s="86"/>
      <c r="F134" s="86"/>
      <c r="G134" s="86"/>
      <c r="H134" s="86"/>
      <c r="I134" s="86"/>
      <c r="J134" s="86"/>
      <c r="K134" s="126"/>
      <c r="L134" s="126"/>
      <c r="M134" s="126"/>
      <c r="N134" s="85"/>
      <c r="O134" s="85"/>
      <c r="P134" s="87"/>
      <c r="Q134" s="85"/>
      <c r="R134" s="130"/>
    </row>
    <row r="135" spans="1:18" ht="18" x14ac:dyDescent="0.3">
      <c r="A135" s="84"/>
      <c r="B135" s="85"/>
      <c r="C135" s="85"/>
      <c r="D135" s="86"/>
      <c r="E135" s="86"/>
      <c r="F135" s="86"/>
      <c r="G135" s="86"/>
      <c r="H135" s="86"/>
      <c r="I135" s="86"/>
      <c r="J135" s="86"/>
      <c r="K135" s="126"/>
      <c r="L135" s="126"/>
      <c r="M135" s="126"/>
      <c r="N135" s="85"/>
      <c r="O135" s="85"/>
      <c r="P135" s="87"/>
      <c r="Q135" s="85"/>
      <c r="R135" s="130"/>
    </row>
    <row r="136" spans="1:18" ht="18" x14ac:dyDescent="0.3">
      <c r="A136" s="84"/>
      <c r="B136" s="85"/>
      <c r="C136" s="85"/>
      <c r="D136" s="86"/>
      <c r="E136" s="86"/>
      <c r="F136" s="86"/>
      <c r="G136" s="86"/>
      <c r="H136" s="86"/>
      <c r="I136" s="86"/>
      <c r="J136" s="86"/>
      <c r="K136" s="126"/>
      <c r="L136" s="126"/>
      <c r="M136" s="126"/>
      <c r="N136" s="85"/>
      <c r="O136" s="85"/>
      <c r="P136" s="87"/>
      <c r="Q136" s="85"/>
      <c r="R136" s="130"/>
    </row>
    <row r="137" spans="1:18" ht="18" x14ac:dyDescent="0.3">
      <c r="A137" s="84"/>
      <c r="B137" s="85"/>
      <c r="C137" s="85"/>
      <c r="D137" s="86"/>
      <c r="E137" s="86"/>
      <c r="F137" s="86"/>
      <c r="G137" s="86"/>
      <c r="H137" s="86"/>
      <c r="I137" s="86"/>
      <c r="J137" s="86"/>
      <c r="K137" s="126"/>
      <c r="L137" s="126"/>
      <c r="M137" s="126"/>
      <c r="N137" s="85"/>
      <c r="O137" s="85"/>
      <c r="P137" s="87"/>
      <c r="Q137" s="85"/>
      <c r="R137" s="130"/>
    </row>
    <row r="138" spans="1:18" ht="18" x14ac:dyDescent="0.3">
      <c r="A138" s="84"/>
      <c r="B138" s="85"/>
      <c r="C138" s="85"/>
      <c r="D138" s="86"/>
      <c r="E138" s="86"/>
      <c r="F138" s="86"/>
      <c r="G138" s="86"/>
      <c r="H138" s="86"/>
      <c r="I138" s="86"/>
      <c r="J138" s="86"/>
      <c r="K138" s="126"/>
      <c r="L138" s="126"/>
      <c r="M138" s="126"/>
      <c r="N138" s="85"/>
      <c r="O138" s="85"/>
      <c r="P138" s="87"/>
      <c r="Q138" s="85"/>
      <c r="R138" s="130"/>
    </row>
    <row r="139" spans="1:18" ht="18" x14ac:dyDescent="0.3">
      <c r="A139" s="78"/>
      <c r="B139" s="79"/>
      <c r="C139" s="79"/>
      <c r="D139" s="80"/>
      <c r="E139" s="80"/>
      <c r="F139" s="80"/>
      <c r="G139" s="80"/>
      <c r="H139" s="80"/>
      <c r="I139" s="80"/>
      <c r="J139" s="80"/>
      <c r="K139" s="123"/>
      <c r="L139" s="123"/>
      <c r="M139" s="123"/>
      <c r="N139" s="79"/>
      <c r="O139" s="79"/>
      <c r="P139" s="82"/>
      <c r="Q139" s="79"/>
      <c r="R139" s="125"/>
    </row>
    <row r="140" spans="1:18" ht="18" x14ac:dyDescent="0.35">
      <c r="A140" s="70"/>
      <c r="B140" s="71"/>
      <c r="C140" s="71"/>
      <c r="D140" s="72"/>
      <c r="E140" s="72"/>
      <c r="F140" s="72"/>
      <c r="G140" s="72"/>
      <c r="H140" s="72"/>
      <c r="I140" s="72"/>
      <c r="J140" s="72"/>
      <c r="K140" s="119"/>
      <c r="L140" s="120"/>
      <c r="M140" s="119"/>
      <c r="N140" s="71"/>
      <c r="O140" s="71"/>
      <c r="P140" s="60"/>
      <c r="Q140" s="60"/>
      <c r="R140" s="129"/>
    </row>
    <row r="141" spans="1:18" ht="18" x14ac:dyDescent="0.3">
      <c r="A141" s="84"/>
      <c r="B141" s="85"/>
      <c r="C141" s="85"/>
      <c r="D141" s="86"/>
      <c r="E141" s="86"/>
      <c r="F141" s="86"/>
      <c r="G141" s="86"/>
      <c r="H141" s="86"/>
      <c r="I141" s="86"/>
      <c r="J141" s="86"/>
      <c r="K141" s="126"/>
      <c r="L141" s="126"/>
      <c r="M141" s="126"/>
      <c r="N141" s="85"/>
      <c r="O141" s="85"/>
      <c r="P141" s="87"/>
      <c r="Q141" s="85"/>
      <c r="R141" s="130"/>
    </row>
    <row r="142" spans="1:18" ht="18" x14ac:dyDescent="0.3">
      <c r="A142" s="84"/>
      <c r="B142" s="85"/>
      <c r="C142" s="85"/>
      <c r="D142" s="86"/>
      <c r="E142" s="86"/>
      <c r="F142" s="86"/>
      <c r="G142" s="86"/>
      <c r="H142" s="86"/>
      <c r="I142" s="86"/>
      <c r="J142" s="86"/>
      <c r="K142" s="126"/>
      <c r="L142" s="126"/>
      <c r="M142" s="126"/>
      <c r="N142" s="85"/>
      <c r="O142" s="85"/>
      <c r="P142" s="87"/>
      <c r="Q142" s="85"/>
      <c r="R142" s="130"/>
    </row>
    <row r="143" spans="1:18" ht="18" x14ac:dyDescent="0.3">
      <c r="A143" s="84"/>
      <c r="B143" s="85"/>
      <c r="C143" s="85"/>
      <c r="D143" s="86"/>
      <c r="E143" s="86"/>
      <c r="F143" s="86"/>
      <c r="G143" s="86"/>
      <c r="H143" s="86"/>
      <c r="I143" s="86"/>
      <c r="J143" s="86"/>
      <c r="K143" s="126"/>
      <c r="L143" s="126"/>
      <c r="M143" s="126"/>
      <c r="N143" s="85"/>
      <c r="O143" s="85"/>
      <c r="P143" s="87"/>
      <c r="Q143" s="85"/>
      <c r="R143" s="130"/>
    </row>
    <row r="144" spans="1:18" ht="18" x14ac:dyDescent="0.3">
      <c r="A144" s="84"/>
      <c r="B144" s="85"/>
      <c r="C144" s="85"/>
      <c r="D144" s="86"/>
      <c r="E144" s="86"/>
      <c r="F144" s="86"/>
      <c r="G144" s="86"/>
      <c r="H144" s="86"/>
      <c r="I144" s="86"/>
      <c r="J144" s="86"/>
      <c r="K144" s="126"/>
      <c r="L144" s="126"/>
      <c r="M144" s="126"/>
      <c r="N144" s="85"/>
      <c r="O144" s="85"/>
      <c r="P144" s="87"/>
      <c r="Q144" s="85"/>
      <c r="R144" s="130"/>
    </row>
    <row r="145" spans="1:18" ht="18" x14ac:dyDescent="0.3">
      <c r="A145" s="84"/>
      <c r="B145" s="85"/>
      <c r="C145" s="85"/>
      <c r="D145" s="86"/>
      <c r="E145" s="86"/>
      <c r="F145" s="86"/>
      <c r="G145" s="86"/>
      <c r="H145" s="86"/>
      <c r="I145" s="86"/>
      <c r="J145" s="86"/>
      <c r="K145" s="126"/>
      <c r="L145" s="126"/>
      <c r="M145" s="126"/>
      <c r="N145" s="85"/>
      <c r="O145" s="85"/>
      <c r="P145" s="87"/>
      <c r="Q145" s="85"/>
      <c r="R145" s="130"/>
    </row>
    <row r="146" spans="1:18" ht="18" x14ac:dyDescent="0.3">
      <c r="A146" s="84"/>
      <c r="B146" s="85"/>
      <c r="C146" s="85"/>
      <c r="D146" s="86"/>
      <c r="E146" s="86"/>
      <c r="F146" s="86"/>
      <c r="G146" s="86"/>
      <c r="H146" s="86"/>
      <c r="I146" s="86"/>
      <c r="J146" s="86"/>
      <c r="K146" s="126"/>
      <c r="L146" s="126"/>
      <c r="M146" s="126"/>
      <c r="N146" s="85"/>
      <c r="O146" s="85"/>
      <c r="P146" s="87"/>
      <c r="Q146" s="85"/>
      <c r="R146" s="130"/>
    </row>
    <row r="147" spans="1:18" ht="18" x14ac:dyDescent="0.3">
      <c r="A147" s="84"/>
      <c r="B147" s="85"/>
      <c r="C147" s="85"/>
      <c r="D147" s="86"/>
      <c r="E147" s="86"/>
      <c r="F147" s="86"/>
      <c r="G147" s="86"/>
      <c r="H147" s="86"/>
      <c r="I147" s="86"/>
      <c r="J147" s="86"/>
      <c r="K147" s="126"/>
      <c r="L147" s="126"/>
      <c r="M147" s="126"/>
      <c r="N147" s="85"/>
      <c r="O147" s="85"/>
      <c r="P147" s="87"/>
      <c r="Q147" s="85"/>
      <c r="R147" s="130"/>
    </row>
    <row r="148" spans="1:18" ht="18" x14ac:dyDescent="0.3">
      <c r="A148" s="84"/>
      <c r="B148" s="85"/>
      <c r="C148" s="85"/>
      <c r="D148" s="86"/>
      <c r="E148" s="86"/>
      <c r="F148" s="86"/>
      <c r="G148" s="86"/>
      <c r="H148" s="86"/>
      <c r="I148" s="86"/>
      <c r="J148" s="86"/>
      <c r="K148" s="126"/>
      <c r="L148" s="126"/>
      <c r="M148" s="126"/>
      <c r="N148" s="85"/>
      <c r="O148" s="85"/>
      <c r="P148" s="87"/>
      <c r="Q148" s="85"/>
      <c r="R148" s="130"/>
    </row>
    <row r="149" spans="1:18" ht="18" x14ac:dyDescent="0.3">
      <c r="A149" s="84"/>
      <c r="B149" s="85"/>
      <c r="C149" s="85"/>
      <c r="D149" s="86"/>
      <c r="E149" s="86"/>
      <c r="F149" s="86"/>
      <c r="G149" s="86"/>
      <c r="H149" s="86"/>
      <c r="I149" s="86"/>
      <c r="J149" s="86"/>
      <c r="K149" s="126"/>
      <c r="L149" s="126"/>
      <c r="M149" s="126"/>
      <c r="N149" s="85"/>
      <c r="O149" s="85"/>
      <c r="P149" s="87"/>
      <c r="Q149" s="85"/>
      <c r="R149" s="130"/>
    </row>
    <row r="150" spans="1:18" ht="18" x14ac:dyDescent="0.3">
      <c r="A150" s="84"/>
      <c r="B150" s="85"/>
      <c r="C150" s="85"/>
      <c r="D150" s="86"/>
      <c r="E150" s="86"/>
      <c r="F150" s="86"/>
      <c r="G150" s="86"/>
      <c r="H150" s="86"/>
      <c r="I150" s="86"/>
      <c r="J150" s="86"/>
      <c r="K150" s="126"/>
      <c r="L150" s="126"/>
      <c r="M150" s="126"/>
      <c r="N150" s="85"/>
      <c r="O150" s="85"/>
      <c r="P150" s="87"/>
      <c r="Q150" s="85"/>
      <c r="R150" s="130"/>
    </row>
    <row r="151" spans="1:18" ht="18" x14ac:dyDescent="0.3">
      <c r="A151" s="84"/>
      <c r="B151" s="85"/>
      <c r="C151" s="85"/>
      <c r="D151" s="86"/>
      <c r="E151" s="86"/>
      <c r="F151" s="86"/>
      <c r="G151" s="86"/>
      <c r="H151" s="86"/>
      <c r="I151" s="86"/>
      <c r="J151" s="86"/>
      <c r="K151" s="126"/>
      <c r="L151" s="126"/>
      <c r="M151" s="126"/>
      <c r="N151" s="85"/>
      <c r="O151" s="85"/>
      <c r="P151" s="87"/>
      <c r="Q151" s="85"/>
      <c r="R151" s="130"/>
    </row>
    <row r="152" spans="1:18" ht="18" x14ac:dyDescent="0.3">
      <c r="A152" s="84"/>
      <c r="B152" s="85"/>
      <c r="C152" s="85"/>
      <c r="D152" s="86"/>
      <c r="E152" s="86"/>
      <c r="F152" s="86"/>
      <c r="G152" s="86"/>
      <c r="H152" s="86"/>
      <c r="I152" s="86"/>
      <c r="J152" s="86"/>
      <c r="K152" s="126"/>
      <c r="L152" s="126"/>
      <c r="M152" s="126"/>
      <c r="N152" s="85"/>
      <c r="O152" s="85"/>
      <c r="P152" s="87"/>
      <c r="Q152" s="85"/>
      <c r="R152" s="130"/>
    </row>
    <row r="153" spans="1:18" ht="18" x14ac:dyDescent="0.3">
      <c r="A153" s="84"/>
      <c r="B153" s="85"/>
      <c r="C153" s="85"/>
      <c r="D153" s="86"/>
      <c r="E153" s="86"/>
      <c r="F153" s="86"/>
      <c r="G153" s="86"/>
      <c r="H153" s="86"/>
      <c r="I153" s="86"/>
      <c r="J153" s="86"/>
      <c r="K153" s="126"/>
      <c r="L153" s="126"/>
      <c r="M153" s="126"/>
      <c r="N153" s="85"/>
      <c r="O153" s="85"/>
      <c r="P153" s="87"/>
      <c r="Q153" s="85"/>
      <c r="R153" s="130"/>
    </row>
    <row r="154" spans="1:18" ht="18" x14ac:dyDescent="0.3">
      <c r="A154" s="84"/>
      <c r="B154" s="85"/>
      <c r="C154" s="85"/>
      <c r="D154" s="86"/>
      <c r="E154" s="86"/>
      <c r="F154" s="86"/>
      <c r="G154" s="86"/>
      <c r="H154" s="86"/>
      <c r="I154" s="86"/>
      <c r="J154" s="86"/>
      <c r="K154" s="126"/>
      <c r="L154" s="126"/>
      <c r="M154" s="126"/>
      <c r="N154" s="85"/>
      <c r="O154" s="85"/>
      <c r="P154" s="87"/>
      <c r="Q154" s="85"/>
      <c r="R154" s="130"/>
    </row>
    <row r="155" spans="1:18" ht="18" x14ac:dyDescent="0.3">
      <c r="A155" s="84"/>
      <c r="B155" s="85"/>
      <c r="C155" s="85"/>
      <c r="D155" s="86"/>
      <c r="E155" s="86"/>
      <c r="F155" s="86"/>
      <c r="G155" s="86"/>
      <c r="H155" s="86"/>
      <c r="I155" s="86"/>
      <c r="J155" s="86"/>
      <c r="K155" s="126"/>
      <c r="L155" s="126"/>
      <c r="M155" s="126"/>
      <c r="N155" s="85"/>
      <c r="O155" s="85"/>
      <c r="P155" s="87"/>
      <c r="Q155" s="85"/>
      <c r="R155" s="130"/>
    </row>
    <row r="156" spans="1:18" ht="18" x14ac:dyDescent="0.3">
      <c r="A156" s="84"/>
      <c r="B156" s="85"/>
      <c r="C156" s="85"/>
      <c r="D156" s="86"/>
      <c r="E156" s="86"/>
      <c r="F156" s="86"/>
      <c r="G156" s="86"/>
      <c r="H156" s="86"/>
      <c r="I156" s="86"/>
      <c r="J156" s="86"/>
      <c r="K156" s="126"/>
      <c r="L156" s="126"/>
      <c r="M156" s="126"/>
      <c r="N156" s="85"/>
      <c r="O156" s="85"/>
      <c r="P156" s="87"/>
      <c r="Q156" s="85"/>
      <c r="R156" s="130"/>
    </row>
    <row r="157" spans="1:18" ht="18" x14ac:dyDescent="0.3">
      <c r="A157" s="84"/>
      <c r="B157" s="85"/>
      <c r="C157" s="85"/>
      <c r="D157" s="86"/>
      <c r="E157" s="86"/>
      <c r="F157" s="86"/>
      <c r="G157" s="86"/>
      <c r="H157" s="86"/>
      <c r="I157" s="86"/>
      <c r="J157" s="86"/>
      <c r="K157" s="126"/>
      <c r="L157" s="126"/>
      <c r="M157" s="126"/>
      <c r="N157" s="85"/>
      <c r="O157" s="85"/>
      <c r="P157" s="87"/>
      <c r="Q157" s="85"/>
      <c r="R157" s="130"/>
    </row>
    <row r="158" spans="1:18" ht="18" x14ac:dyDescent="0.35">
      <c r="A158" s="67"/>
      <c r="B158" s="68"/>
      <c r="C158" s="68"/>
      <c r="D158" s="69"/>
      <c r="E158" s="69"/>
      <c r="F158" s="69"/>
      <c r="G158" s="69"/>
      <c r="H158" s="69"/>
      <c r="I158" s="69"/>
      <c r="J158" s="69"/>
      <c r="K158" s="118"/>
      <c r="L158" s="116"/>
      <c r="M158" s="118"/>
      <c r="N158" s="68"/>
      <c r="O158" s="68"/>
      <c r="P158" s="60"/>
      <c r="Q158" s="60"/>
      <c r="R158" s="129"/>
    </row>
    <row r="159" spans="1:18" ht="18" x14ac:dyDescent="0.3">
      <c r="A159" s="89"/>
      <c r="B159" s="82"/>
      <c r="C159" s="82"/>
      <c r="D159" s="90"/>
      <c r="E159" s="90"/>
      <c r="F159" s="90"/>
      <c r="G159" s="90"/>
      <c r="H159" s="90"/>
      <c r="I159" s="90"/>
      <c r="J159" s="90"/>
      <c r="K159" s="125"/>
      <c r="L159" s="125"/>
      <c r="M159" s="125"/>
      <c r="N159" s="82"/>
      <c r="O159" s="82"/>
      <c r="P159" s="82"/>
      <c r="Q159" s="82"/>
      <c r="R159" s="125"/>
    </row>
    <row r="160" spans="1:18" ht="18" x14ac:dyDescent="0.3">
      <c r="A160" s="78"/>
      <c r="B160" s="79"/>
      <c r="C160" s="79"/>
      <c r="D160" s="80"/>
      <c r="E160" s="80"/>
      <c r="F160" s="80"/>
      <c r="G160" s="80"/>
      <c r="H160" s="80"/>
      <c r="I160" s="80"/>
      <c r="J160" s="80"/>
      <c r="K160" s="123"/>
      <c r="L160" s="123"/>
      <c r="M160" s="123"/>
      <c r="N160" s="79"/>
      <c r="O160" s="79"/>
      <c r="P160" s="82"/>
      <c r="Q160" s="79"/>
      <c r="R160" s="125"/>
    </row>
    <row r="161" spans="1:18" ht="18" x14ac:dyDescent="0.3">
      <c r="A161" s="78"/>
      <c r="B161" s="79"/>
      <c r="C161" s="79"/>
      <c r="D161" s="80"/>
      <c r="E161" s="80"/>
      <c r="F161" s="80"/>
      <c r="G161" s="80"/>
      <c r="H161" s="80"/>
      <c r="I161" s="80"/>
      <c r="J161" s="80"/>
      <c r="K161" s="123"/>
      <c r="L161" s="123"/>
      <c r="M161" s="123"/>
      <c r="N161" s="79"/>
      <c r="O161" s="79"/>
      <c r="P161" s="82"/>
      <c r="Q161" s="79"/>
      <c r="R161" s="125"/>
    </row>
    <row r="162" spans="1:18" ht="18" x14ac:dyDescent="0.35">
      <c r="A162" s="67"/>
      <c r="B162" s="68"/>
      <c r="C162" s="68"/>
      <c r="D162" s="69"/>
      <c r="E162" s="69"/>
      <c r="F162" s="69"/>
      <c r="G162" s="69"/>
      <c r="H162" s="69"/>
      <c r="I162" s="69"/>
      <c r="J162" s="69"/>
      <c r="K162" s="118"/>
      <c r="L162" s="116"/>
      <c r="M162" s="118"/>
      <c r="N162" s="68"/>
      <c r="O162" s="68"/>
      <c r="P162" s="60"/>
      <c r="Q162" s="60"/>
      <c r="R162" s="129"/>
    </row>
    <row r="163" spans="1:18" ht="18" x14ac:dyDescent="0.3">
      <c r="A163" s="61"/>
      <c r="B163" s="62"/>
      <c r="C163" s="62"/>
      <c r="D163" s="63"/>
      <c r="E163" s="63"/>
      <c r="F163" s="63"/>
      <c r="G163" s="63"/>
      <c r="H163" s="63"/>
      <c r="I163" s="63"/>
      <c r="J163" s="63"/>
      <c r="K163" s="110"/>
      <c r="L163" s="110"/>
      <c r="M163" s="110"/>
      <c r="N163" s="62"/>
      <c r="O163" s="62"/>
      <c r="P163" s="62"/>
      <c r="Q163" s="62"/>
      <c r="R163" s="110"/>
    </row>
    <row r="164" spans="1:18" ht="18" x14ac:dyDescent="0.3">
      <c r="A164" s="61"/>
      <c r="B164" s="62"/>
      <c r="C164" s="62"/>
      <c r="D164" s="63"/>
      <c r="E164" s="63"/>
      <c r="F164" s="63"/>
      <c r="G164" s="63"/>
      <c r="H164" s="63"/>
      <c r="I164" s="63"/>
      <c r="J164" s="63"/>
      <c r="K164" s="110"/>
      <c r="L164" s="110"/>
      <c r="M164" s="110"/>
      <c r="N164" s="62"/>
      <c r="O164" s="62"/>
      <c r="P164" s="62"/>
      <c r="Q164" s="62"/>
      <c r="R164" s="110"/>
    </row>
    <row r="165" spans="1:18" ht="18" x14ac:dyDescent="0.3">
      <c r="A165" s="78"/>
      <c r="B165" s="79"/>
      <c r="C165" s="79"/>
      <c r="D165" s="80"/>
      <c r="E165" s="80"/>
      <c r="F165" s="80"/>
      <c r="G165" s="80"/>
      <c r="H165" s="80"/>
      <c r="I165" s="80"/>
      <c r="J165" s="80"/>
      <c r="K165" s="123"/>
      <c r="L165" s="123"/>
      <c r="M165" s="123"/>
      <c r="N165" s="79"/>
      <c r="O165" s="79"/>
      <c r="P165" s="82"/>
      <c r="Q165" s="79"/>
      <c r="R165" s="125"/>
    </row>
    <row r="166" spans="1:18" ht="18" x14ac:dyDescent="0.3">
      <c r="A166" s="84"/>
      <c r="B166" s="85"/>
      <c r="C166" s="85"/>
      <c r="D166" s="86"/>
      <c r="E166" s="86"/>
      <c r="F166" s="86"/>
      <c r="G166" s="86"/>
      <c r="H166" s="86"/>
      <c r="I166" s="86"/>
      <c r="J166" s="86"/>
      <c r="K166" s="126"/>
      <c r="L166" s="126"/>
      <c r="M166" s="126"/>
      <c r="N166" s="85"/>
      <c r="O166" s="85"/>
      <c r="P166" s="87"/>
      <c r="Q166" s="85"/>
      <c r="R166" s="130"/>
    </row>
    <row r="167" spans="1:18" ht="18" x14ac:dyDescent="0.3">
      <c r="A167" s="78"/>
      <c r="B167" s="79"/>
      <c r="C167" s="79"/>
      <c r="D167" s="80"/>
      <c r="E167" s="80"/>
      <c r="F167" s="80"/>
      <c r="G167" s="80"/>
      <c r="H167" s="80"/>
      <c r="I167" s="80"/>
      <c r="J167" s="80"/>
      <c r="K167" s="123"/>
      <c r="L167" s="123"/>
      <c r="M167" s="123"/>
      <c r="N167" s="79"/>
      <c r="O167" s="79"/>
      <c r="P167" s="82"/>
      <c r="Q167" s="79"/>
      <c r="R167" s="125"/>
    </row>
    <row r="168" spans="1:18" ht="18" x14ac:dyDescent="0.3">
      <c r="A168" s="78"/>
      <c r="B168" s="79"/>
      <c r="C168" s="79"/>
      <c r="D168" s="80"/>
      <c r="E168" s="80"/>
      <c r="F168" s="80"/>
      <c r="G168" s="80"/>
      <c r="H168" s="80"/>
      <c r="I168" s="80"/>
      <c r="J168" s="80"/>
      <c r="K168" s="123"/>
      <c r="L168" s="123"/>
      <c r="M168" s="123"/>
      <c r="N168" s="79"/>
      <c r="O168" s="79"/>
      <c r="P168" s="82"/>
      <c r="Q168" s="79"/>
      <c r="R168" s="125"/>
    </row>
    <row r="169" spans="1:18" ht="18" x14ac:dyDescent="0.3">
      <c r="A169" s="91"/>
      <c r="B169" s="92"/>
      <c r="C169" s="92"/>
      <c r="D169" s="93"/>
      <c r="E169" s="93"/>
      <c r="F169" s="93"/>
      <c r="G169" s="93"/>
      <c r="H169" s="93"/>
      <c r="I169" s="93"/>
      <c r="J169" s="93"/>
      <c r="K169" s="127"/>
      <c r="L169" s="132"/>
      <c r="M169" s="127"/>
      <c r="N169" s="92"/>
      <c r="O169" s="92"/>
      <c r="P169" s="94"/>
      <c r="Q169" s="92"/>
      <c r="R169" s="131"/>
    </row>
    <row r="170" spans="1:18" ht="18" x14ac:dyDescent="0.3">
      <c r="A170" s="74"/>
      <c r="B170" s="75"/>
      <c r="C170" s="75"/>
      <c r="D170" s="76"/>
      <c r="E170" s="76"/>
      <c r="F170" s="76"/>
      <c r="G170" s="76"/>
      <c r="H170" s="76"/>
      <c r="I170" s="76"/>
      <c r="J170" s="76"/>
      <c r="K170" s="121"/>
      <c r="L170" s="121"/>
      <c r="M170" s="121"/>
      <c r="N170" s="75"/>
      <c r="O170" s="75"/>
      <c r="P170" s="62"/>
      <c r="Q170" s="75"/>
      <c r="R170" s="110"/>
    </row>
    <row r="171" spans="1:18" ht="18" x14ac:dyDescent="0.3">
      <c r="A171" s="78"/>
      <c r="B171" s="79"/>
      <c r="C171" s="79"/>
      <c r="D171" s="80"/>
      <c r="E171" s="80"/>
      <c r="F171" s="80"/>
      <c r="G171" s="80"/>
      <c r="H171" s="80"/>
      <c r="I171" s="80"/>
      <c r="J171" s="80"/>
      <c r="K171" s="123"/>
      <c r="L171" s="123"/>
      <c r="M171" s="123"/>
      <c r="N171" s="79"/>
      <c r="O171" s="79"/>
      <c r="P171" s="82"/>
      <c r="Q171" s="79"/>
      <c r="R171" s="125"/>
    </row>
    <row r="172" spans="1:18" ht="18" x14ac:dyDescent="0.3">
      <c r="A172" s="78"/>
      <c r="B172" s="79"/>
      <c r="C172" s="79"/>
      <c r="D172" s="80"/>
      <c r="E172" s="80"/>
      <c r="F172" s="80"/>
      <c r="G172" s="80"/>
      <c r="H172" s="80"/>
      <c r="I172" s="80"/>
      <c r="J172" s="80"/>
      <c r="K172" s="123"/>
      <c r="L172" s="123"/>
      <c r="M172" s="123"/>
      <c r="N172" s="79"/>
      <c r="O172" s="79"/>
      <c r="P172" s="82"/>
      <c r="Q172" s="79"/>
      <c r="R172" s="125"/>
    </row>
    <row r="173" spans="1:18" ht="18" x14ac:dyDescent="0.3">
      <c r="A173" s="91"/>
      <c r="B173" s="92"/>
      <c r="C173" s="92"/>
      <c r="D173" s="93"/>
      <c r="E173" s="93"/>
      <c r="F173" s="93"/>
      <c r="G173" s="93"/>
      <c r="H173" s="93"/>
      <c r="I173" s="93"/>
      <c r="J173" s="93"/>
      <c r="K173" s="127"/>
      <c r="L173" s="127"/>
      <c r="M173" s="127"/>
      <c r="N173" s="92"/>
      <c r="O173" s="92"/>
      <c r="P173" s="94"/>
      <c r="Q173" s="92"/>
      <c r="R173" s="131"/>
    </row>
    <row r="174" spans="1:18" ht="18" x14ac:dyDescent="0.3">
      <c r="A174" s="78"/>
      <c r="B174" s="79"/>
      <c r="C174" s="79"/>
      <c r="D174" s="80"/>
      <c r="E174" s="80"/>
      <c r="F174" s="80"/>
      <c r="G174" s="80"/>
      <c r="H174" s="80"/>
      <c r="I174" s="80"/>
      <c r="J174" s="80"/>
      <c r="K174" s="123"/>
      <c r="L174" s="123"/>
      <c r="M174" s="123"/>
      <c r="N174" s="79"/>
      <c r="O174" s="79"/>
      <c r="P174" s="82"/>
      <c r="Q174" s="79"/>
      <c r="R174" s="125"/>
    </row>
    <row r="175" spans="1:18" ht="18" x14ac:dyDescent="0.35">
      <c r="A175" s="67"/>
      <c r="B175" s="68"/>
      <c r="C175" s="68"/>
      <c r="D175" s="69"/>
      <c r="E175" s="69"/>
      <c r="F175" s="69"/>
      <c r="G175" s="69"/>
      <c r="H175" s="69"/>
      <c r="I175" s="69"/>
      <c r="J175" s="69"/>
      <c r="K175" s="118"/>
      <c r="L175" s="116"/>
      <c r="M175" s="118"/>
      <c r="N175" s="68"/>
      <c r="O175" s="68"/>
      <c r="P175" s="60"/>
      <c r="Q175" s="60"/>
      <c r="R175" s="129"/>
    </row>
    <row r="176" spans="1:18" ht="18" x14ac:dyDescent="0.3">
      <c r="A176" s="89"/>
      <c r="B176" s="82"/>
      <c r="C176" s="82"/>
      <c r="D176" s="90"/>
      <c r="E176" s="90"/>
      <c r="F176" s="90"/>
      <c r="G176" s="90"/>
      <c r="H176" s="90"/>
      <c r="I176" s="90"/>
      <c r="J176" s="90"/>
      <c r="K176" s="125"/>
      <c r="L176" s="125"/>
      <c r="M176" s="125"/>
      <c r="N176" s="82"/>
      <c r="O176" s="82"/>
      <c r="P176" s="82"/>
      <c r="Q176" s="82"/>
      <c r="R176" s="125"/>
    </row>
    <row r="177" spans="1:18" ht="18" x14ac:dyDescent="0.3">
      <c r="A177" s="61"/>
      <c r="B177" s="62"/>
      <c r="C177" s="62"/>
      <c r="D177" s="63"/>
      <c r="E177" s="63"/>
      <c r="F177" s="63"/>
      <c r="G177" s="63"/>
      <c r="H177" s="63"/>
      <c r="I177" s="63"/>
      <c r="J177" s="63"/>
      <c r="K177" s="110"/>
      <c r="L177" s="110"/>
      <c r="M177" s="110"/>
      <c r="N177" s="62"/>
      <c r="O177" s="62"/>
      <c r="P177" s="62"/>
      <c r="Q177" s="62"/>
      <c r="R177" s="110"/>
    </row>
    <row r="178" spans="1:18" ht="18" x14ac:dyDescent="0.35">
      <c r="A178" s="67"/>
      <c r="B178" s="68"/>
      <c r="C178" s="68"/>
      <c r="D178" s="69"/>
      <c r="E178" s="69"/>
      <c r="F178" s="69"/>
      <c r="G178" s="69"/>
      <c r="H178" s="69"/>
      <c r="I178" s="69"/>
      <c r="J178" s="69"/>
      <c r="K178" s="118"/>
      <c r="L178" s="116"/>
      <c r="M178" s="118"/>
      <c r="N178" s="68"/>
      <c r="O178" s="68"/>
      <c r="P178" s="60"/>
      <c r="Q178" s="60"/>
      <c r="R178" s="129"/>
    </row>
    <row r="179" spans="1:18" ht="18" x14ac:dyDescent="0.3">
      <c r="A179" s="61"/>
      <c r="B179" s="62"/>
      <c r="C179" s="62"/>
      <c r="D179" s="63"/>
      <c r="E179" s="63"/>
      <c r="F179" s="63"/>
      <c r="G179" s="63"/>
      <c r="H179" s="63"/>
      <c r="I179" s="63"/>
      <c r="J179" s="63"/>
      <c r="K179" s="110"/>
      <c r="L179" s="110"/>
      <c r="M179" s="110"/>
      <c r="N179" s="62"/>
      <c r="O179" s="62"/>
      <c r="P179" s="62"/>
      <c r="Q179" s="62"/>
      <c r="R179" s="110"/>
    </row>
    <row r="180" spans="1:18" ht="18" x14ac:dyDescent="0.3">
      <c r="A180" s="61"/>
      <c r="B180" s="62"/>
      <c r="C180" s="62"/>
      <c r="D180" s="63"/>
      <c r="E180" s="63"/>
      <c r="F180" s="63"/>
      <c r="G180" s="63"/>
      <c r="H180" s="63"/>
      <c r="I180" s="63"/>
      <c r="J180" s="63"/>
      <c r="K180" s="110"/>
      <c r="L180" s="110"/>
      <c r="M180" s="110"/>
      <c r="N180" s="62"/>
      <c r="O180" s="62"/>
      <c r="P180" s="62"/>
      <c r="Q180" s="62"/>
      <c r="R180" s="110"/>
    </row>
    <row r="181" spans="1:18" ht="18" x14ac:dyDescent="0.3">
      <c r="A181" s="61"/>
      <c r="B181" s="62"/>
      <c r="C181" s="62"/>
      <c r="D181" s="63"/>
      <c r="E181" s="63"/>
      <c r="F181" s="63"/>
      <c r="G181" s="63"/>
      <c r="H181" s="63"/>
      <c r="I181" s="63"/>
      <c r="J181" s="63"/>
      <c r="K181" s="110"/>
      <c r="L181" s="110"/>
      <c r="M181" s="110"/>
      <c r="N181" s="62"/>
      <c r="O181" s="62"/>
      <c r="P181" s="62"/>
      <c r="Q181" s="62"/>
      <c r="R181" s="110"/>
    </row>
    <row r="182" spans="1:18" ht="18" x14ac:dyDescent="0.3">
      <c r="A182" s="61"/>
      <c r="B182" s="62"/>
      <c r="C182" s="62"/>
      <c r="D182" s="63"/>
      <c r="E182" s="63"/>
      <c r="F182" s="63"/>
      <c r="G182" s="63"/>
      <c r="H182" s="63"/>
      <c r="I182" s="63"/>
      <c r="J182" s="63"/>
      <c r="K182" s="110"/>
      <c r="L182" s="110"/>
      <c r="M182" s="110"/>
      <c r="N182" s="62"/>
      <c r="O182" s="62"/>
      <c r="P182" s="62"/>
      <c r="Q182" s="62"/>
      <c r="R182" s="110"/>
    </row>
    <row r="183" spans="1:18" ht="18" x14ac:dyDescent="0.3">
      <c r="A183" s="61"/>
      <c r="B183" s="62"/>
      <c r="C183" s="62"/>
      <c r="D183" s="63"/>
      <c r="E183" s="63"/>
      <c r="F183" s="63"/>
      <c r="G183" s="63"/>
      <c r="H183" s="63"/>
      <c r="I183" s="63"/>
      <c r="J183" s="63"/>
      <c r="K183" s="110"/>
      <c r="L183" s="110"/>
      <c r="M183" s="110"/>
      <c r="N183" s="62"/>
      <c r="O183" s="62"/>
      <c r="P183" s="62"/>
      <c r="Q183" s="62"/>
      <c r="R183" s="110"/>
    </row>
    <row r="184" spans="1:18" ht="18" x14ac:dyDescent="0.3">
      <c r="A184" s="74"/>
      <c r="B184" s="75"/>
      <c r="C184" s="75"/>
      <c r="D184" s="76"/>
      <c r="E184" s="76"/>
      <c r="F184" s="76"/>
      <c r="G184" s="76"/>
      <c r="H184" s="76"/>
      <c r="I184" s="76"/>
      <c r="J184" s="76"/>
      <c r="K184" s="121"/>
      <c r="L184" s="121"/>
      <c r="M184" s="121"/>
      <c r="N184" s="75"/>
      <c r="O184" s="75"/>
      <c r="P184" s="62"/>
      <c r="Q184" s="75"/>
      <c r="R184" s="110"/>
    </row>
    <row r="185" spans="1:18" ht="18" x14ac:dyDescent="0.3">
      <c r="A185" s="74"/>
      <c r="B185" s="75"/>
      <c r="C185" s="75"/>
      <c r="D185" s="76"/>
      <c r="E185" s="76"/>
      <c r="F185" s="76"/>
      <c r="G185" s="76"/>
      <c r="H185" s="76"/>
      <c r="I185" s="76"/>
      <c r="J185" s="76"/>
      <c r="K185" s="121"/>
      <c r="L185" s="121"/>
      <c r="M185" s="121"/>
      <c r="N185" s="75"/>
      <c r="O185" s="75"/>
      <c r="P185" s="62"/>
      <c r="Q185" s="75"/>
      <c r="R185" s="110"/>
    </row>
    <row r="186" spans="1:18" ht="18" x14ac:dyDescent="0.3">
      <c r="A186" s="74"/>
      <c r="B186" s="75"/>
      <c r="C186" s="75"/>
      <c r="D186" s="76"/>
      <c r="E186" s="76"/>
      <c r="F186" s="76"/>
      <c r="G186" s="76"/>
      <c r="H186" s="76"/>
      <c r="I186" s="76"/>
      <c r="J186" s="76"/>
      <c r="K186" s="121"/>
      <c r="L186" s="121"/>
      <c r="M186" s="121"/>
      <c r="N186" s="75"/>
      <c r="O186" s="75"/>
      <c r="P186" s="62"/>
      <c r="Q186" s="75"/>
      <c r="R186" s="110"/>
    </row>
    <row r="187" spans="1:18" ht="18" x14ac:dyDescent="0.3">
      <c r="A187" s="74"/>
      <c r="B187" s="75"/>
      <c r="C187" s="75"/>
      <c r="D187" s="76"/>
      <c r="E187" s="76"/>
      <c r="F187" s="76"/>
      <c r="G187" s="76"/>
      <c r="H187" s="76"/>
      <c r="I187" s="76"/>
      <c r="J187" s="76"/>
      <c r="K187" s="121"/>
      <c r="L187" s="121"/>
      <c r="M187" s="121"/>
      <c r="N187" s="75"/>
      <c r="O187" s="75"/>
      <c r="P187" s="62"/>
      <c r="Q187" s="75"/>
      <c r="R187" s="110"/>
    </row>
    <row r="188" spans="1:18" ht="18" x14ac:dyDescent="0.3">
      <c r="A188" s="74"/>
      <c r="B188" s="75"/>
      <c r="C188" s="75"/>
      <c r="D188" s="76"/>
      <c r="E188" s="76"/>
      <c r="F188" s="76"/>
      <c r="G188" s="76"/>
      <c r="H188" s="76"/>
      <c r="I188" s="76"/>
      <c r="J188" s="76"/>
      <c r="K188" s="121"/>
      <c r="L188" s="121"/>
      <c r="M188" s="121"/>
      <c r="N188" s="75"/>
      <c r="O188" s="75"/>
      <c r="P188" s="62"/>
      <c r="Q188" s="75"/>
      <c r="R188" s="110"/>
    </row>
    <row r="189" spans="1:18" ht="18" x14ac:dyDescent="0.3">
      <c r="A189" s="74"/>
      <c r="B189" s="75"/>
      <c r="C189" s="75"/>
      <c r="D189" s="76"/>
      <c r="E189" s="76"/>
      <c r="F189" s="76"/>
      <c r="G189" s="76"/>
      <c r="H189" s="76"/>
      <c r="I189" s="76"/>
      <c r="J189" s="76"/>
      <c r="K189" s="121"/>
      <c r="L189" s="121"/>
      <c r="M189" s="121"/>
      <c r="N189" s="75"/>
      <c r="O189" s="75"/>
      <c r="P189" s="62"/>
      <c r="Q189" s="75"/>
      <c r="R189" s="110"/>
    </row>
    <row r="190" spans="1:18" ht="18" x14ac:dyDescent="0.3">
      <c r="A190" s="74"/>
      <c r="B190" s="75"/>
      <c r="C190" s="75"/>
      <c r="D190" s="76"/>
      <c r="E190" s="76"/>
      <c r="F190" s="76"/>
      <c r="G190" s="76"/>
      <c r="H190" s="76"/>
      <c r="I190" s="76"/>
      <c r="J190" s="76"/>
      <c r="K190" s="121"/>
      <c r="L190" s="121"/>
      <c r="M190" s="121"/>
      <c r="N190" s="75"/>
      <c r="O190" s="75"/>
      <c r="P190" s="62"/>
      <c r="Q190" s="75"/>
      <c r="R190" s="110"/>
    </row>
    <row r="191" spans="1:18" ht="18" x14ac:dyDescent="0.3">
      <c r="A191" s="74"/>
      <c r="B191" s="75"/>
      <c r="C191" s="75"/>
      <c r="D191" s="76"/>
      <c r="E191" s="76"/>
      <c r="F191" s="76"/>
      <c r="G191" s="76"/>
      <c r="H191" s="76"/>
      <c r="I191" s="76"/>
      <c r="J191" s="76"/>
      <c r="K191" s="121"/>
      <c r="L191" s="121"/>
      <c r="M191" s="121"/>
      <c r="N191" s="75"/>
      <c r="O191" s="75"/>
      <c r="P191" s="62"/>
      <c r="Q191" s="75"/>
      <c r="R191" s="110"/>
    </row>
    <row r="192" spans="1:18" ht="18" x14ac:dyDescent="0.3">
      <c r="A192" s="74"/>
      <c r="B192" s="75"/>
      <c r="C192" s="75"/>
      <c r="D192" s="76"/>
      <c r="E192" s="76"/>
      <c r="F192" s="76"/>
      <c r="G192" s="76"/>
      <c r="H192" s="76"/>
      <c r="I192" s="76"/>
      <c r="J192" s="76"/>
      <c r="K192" s="121"/>
      <c r="L192" s="121"/>
      <c r="M192" s="121"/>
      <c r="N192" s="75"/>
      <c r="O192" s="75"/>
      <c r="P192" s="62"/>
      <c r="Q192" s="75"/>
      <c r="R192" s="110"/>
    </row>
    <row r="193" spans="1:18" ht="18" x14ac:dyDescent="0.3">
      <c r="A193" s="74"/>
      <c r="B193" s="75"/>
      <c r="C193" s="75"/>
      <c r="D193" s="76"/>
      <c r="E193" s="76"/>
      <c r="F193" s="76"/>
      <c r="G193" s="76"/>
      <c r="H193" s="76"/>
      <c r="I193" s="76"/>
      <c r="J193" s="76"/>
      <c r="K193" s="121"/>
      <c r="L193" s="121"/>
      <c r="M193" s="121"/>
      <c r="N193" s="75"/>
      <c r="O193" s="75"/>
      <c r="P193" s="62"/>
      <c r="Q193" s="75"/>
      <c r="R193" s="110"/>
    </row>
    <row r="194" spans="1:18" ht="18" x14ac:dyDescent="0.3">
      <c r="A194" s="74"/>
      <c r="B194" s="75"/>
      <c r="C194" s="75"/>
      <c r="D194" s="76"/>
      <c r="E194" s="76"/>
      <c r="F194" s="76"/>
      <c r="G194" s="76"/>
      <c r="H194" s="76"/>
      <c r="I194" s="76"/>
      <c r="J194" s="76"/>
      <c r="K194" s="121"/>
      <c r="L194" s="121"/>
      <c r="M194" s="121"/>
      <c r="N194" s="75"/>
      <c r="O194" s="75"/>
      <c r="P194" s="62"/>
      <c r="Q194" s="75"/>
      <c r="R194" s="110"/>
    </row>
    <row r="195" spans="1:18" ht="18" x14ac:dyDescent="0.3">
      <c r="A195" s="84"/>
      <c r="B195" s="85"/>
      <c r="C195" s="85"/>
      <c r="D195" s="86"/>
      <c r="E195" s="86"/>
      <c r="F195" s="86"/>
      <c r="G195" s="86"/>
      <c r="H195" s="86"/>
      <c r="I195" s="86"/>
      <c r="J195" s="86"/>
      <c r="K195" s="128"/>
      <c r="L195" s="126"/>
      <c r="M195" s="126"/>
      <c r="N195" s="85"/>
      <c r="O195" s="85"/>
      <c r="P195" s="87"/>
      <c r="Q195" s="85"/>
      <c r="R195" s="130"/>
    </row>
  </sheetData>
  <mergeCells count="6">
    <mergeCell ref="Q1:R2"/>
    <mergeCell ref="D1:I1"/>
    <mergeCell ref="D2:I2"/>
    <mergeCell ref="A1:C1"/>
    <mergeCell ref="A2:C2"/>
    <mergeCell ref="N1:P2"/>
  </mergeCells>
  <phoneticPr fontId="5" type="noConversion"/>
  <conditionalFormatting sqref="E16:E83 E85:E129 E131:E158 E162 E172:E173 E175:E176 E178 E184:E195">
    <cfRule type="cellIs" dxfId="8" priority="1" operator="greaterThan">
      <formula>3</formula>
    </cfRule>
  </conditionalFormatting>
  <conditionalFormatting sqref="E196:E1048576">
    <cfRule type="cellIs" dxfId="7" priority="1153" operator="greaterThan">
      <formula>3</formula>
    </cfRule>
  </conditionalFormatting>
  <pageMargins left="0.19685039370078738" right="0.19685039370078738" top="0.19685039370078738" bottom="0.19685039370078738" header="0.11811023622047243" footer="0.11811023622047243"/>
  <pageSetup paperSize="3" scale="85" fitToHeight="0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FE0B8-2CED-4F97-86CC-9D6FB8ED0698}">
  <sheetPr codeName="Sheet5">
    <pageSetUpPr fitToPage="1"/>
  </sheetPr>
  <dimension ref="A1:R123"/>
  <sheetViews>
    <sheetView zoomScale="80" zoomScaleNormal="80" workbookViewId="0">
      <selection activeCell="A4" sqref="A4:R123"/>
    </sheetView>
  </sheetViews>
  <sheetFormatPr defaultRowHeight="14.4" x14ac:dyDescent="0.3"/>
  <cols>
    <col min="1" max="1" width="11" bestFit="1" customWidth="1"/>
    <col min="2" max="2" width="6.33203125" bestFit="1" customWidth="1"/>
    <col min="3" max="3" width="9.109375" bestFit="1" customWidth="1"/>
    <col min="4" max="4" width="10.21875" bestFit="1" customWidth="1"/>
    <col min="5" max="7" width="8.109375" customWidth="1"/>
    <col min="8" max="8" width="9.5546875" customWidth="1"/>
    <col min="9" max="9" width="8.109375" customWidth="1"/>
    <col min="10" max="10" width="8.88671875" bestFit="1" customWidth="1"/>
    <col min="11" max="11" width="23.88671875" customWidth="1"/>
    <col min="12" max="12" width="22.77734375" customWidth="1"/>
    <col min="13" max="13" width="34.44140625" customWidth="1"/>
    <col min="14" max="14" width="13.5546875" bestFit="1" customWidth="1"/>
    <col min="15" max="15" width="12.77734375" bestFit="1" customWidth="1"/>
    <col min="16" max="16" width="18.88671875" bestFit="1" customWidth="1"/>
    <col min="17" max="17" width="14.109375" bestFit="1" customWidth="1"/>
    <col min="18" max="18" width="21.44140625" customWidth="1"/>
  </cols>
  <sheetData>
    <row r="1" spans="1:18" s="18" customFormat="1" ht="18" x14ac:dyDescent="0.3">
      <c r="A1" s="139" t="s">
        <v>127</v>
      </c>
      <c r="B1" s="140"/>
      <c r="C1" s="141"/>
      <c r="D1" s="139" t="s">
        <v>204</v>
      </c>
      <c r="E1" s="140"/>
      <c r="F1" s="140"/>
      <c r="G1" s="140"/>
      <c r="H1" s="140"/>
      <c r="I1" s="141"/>
      <c r="J1" s="109" t="s">
        <v>215</v>
      </c>
      <c r="K1" s="109">
        <v>0</v>
      </c>
      <c r="L1" s="109" t="s">
        <v>129</v>
      </c>
      <c r="M1" s="109" t="s">
        <v>205</v>
      </c>
      <c r="N1" s="135">
        <v>1411951</v>
      </c>
      <c r="O1" s="148"/>
      <c r="P1" s="136"/>
      <c r="Q1" s="135">
        <v>51280</v>
      </c>
      <c r="R1" s="136"/>
    </row>
    <row r="2" spans="1:18" s="18" customFormat="1" ht="18" x14ac:dyDescent="0.3">
      <c r="A2" s="142" t="s">
        <v>128</v>
      </c>
      <c r="B2" s="143"/>
      <c r="C2" s="144"/>
      <c r="D2" s="145" t="s">
        <v>206</v>
      </c>
      <c r="E2" s="146"/>
      <c r="F2" s="146"/>
      <c r="G2" s="146"/>
      <c r="H2" s="146"/>
      <c r="I2" s="147"/>
      <c r="J2" s="111" t="s">
        <v>130</v>
      </c>
      <c r="K2" s="112">
        <v>45397</v>
      </c>
      <c r="L2" s="111" t="s">
        <v>131</v>
      </c>
      <c r="M2" s="109" t="s">
        <v>208</v>
      </c>
      <c r="N2" s="137"/>
      <c r="O2" s="149"/>
      <c r="P2" s="138"/>
      <c r="Q2" s="137"/>
      <c r="R2" s="138"/>
    </row>
    <row r="3" spans="1:18" s="97" customFormat="1" ht="18" x14ac:dyDescent="0.3">
      <c r="A3" s="51" t="s">
        <v>212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107" t="s">
        <v>216</v>
      </c>
      <c r="L3" s="107" t="s">
        <v>42</v>
      </c>
      <c r="M3" s="107" t="s">
        <v>39</v>
      </c>
      <c r="N3" s="107" t="s">
        <v>214</v>
      </c>
      <c r="O3" s="52" t="s">
        <v>152</v>
      </c>
      <c r="P3" s="52" t="s">
        <v>50</v>
      </c>
      <c r="Q3" s="54" t="s">
        <v>132</v>
      </c>
      <c r="R3" s="54" t="s">
        <v>126</v>
      </c>
    </row>
    <row r="4" spans="1:18" s="98" customFormat="1" ht="18" x14ac:dyDescent="0.35">
      <c r="A4" s="57"/>
      <c r="B4" s="58"/>
      <c r="C4" s="58"/>
      <c r="D4" s="58"/>
      <c r="E4" s="58"/>
      <c r="F4" s="58"/>
      <c r="G4" s="58"/>
      <c r="H4" s="58"/>
      <c r="I4" s="58"/>
      <c r="J4" s="58"/>
      <c r="K4" s="115"/>
      <c r="L4" s="116"/>
      <c r="M4" s="115"/>
      <c r="N4" s="58"/>
      <c r="O4" s="58"/>
      <c r="P4" s="60"/>
      <c r="Q4" s="60"/>
      <c r="R4" s="129"/>
    </row>
    <row r="5" spans="1:18" s="99" customFormat="1" ht="18" x14ac:dyDescent="0.3">
      <c r="A5" s="61"/>
      <c r="B5" s="62"/>
      <c r="C5" s="62"/>
      <c r="D5" s="63"/>
      <c r="E5" s="63"/>
      <c r="F5" s="62"/>
      <c r="G5" s="62"/>
      <c r="H5" s="63"/>
      <c r="I5" s="62"/>
      <c r="J5" s="63"/>
      <c r="K5" s="117"/>
      <c r="L5" s="110"/>
      <c r="M5" s="110"/>
      <c r="N5" s="62"/>
      <c r="O5" s="62"/>
      <c r="P5" s="62"/>
      <c r="Q5" s="62"/>
      <c r="R5" s="110"/>
    </row>
    <row r="6" spans="1:18" s="99" customFormat="1" ht="18" x14ac:dyDescent="0.3">
      <c r="A6" s="61"/>
      <c r="B6" s="62"/>
      <c r="C6" s="62"/>
      <c r="D6" s="63"/>
      <c r="E6" s="63"/>
      <c r="F6" s="63"/>
      <c r="G6" s="63"/>
      <c r="H6" s="63"/>
      <c r="I6" s="63"/>
      <c r="J6" s="63"/>
      <c r="K6" s="110"/>
      <c r="L6" s="110"/>
      <c r="M6" s="110"/>
      <c r="N6" s="62"/>
      <c r="O6" s="62"/>
      <c r="P6" s="62"/>
      <c r="Q6" s="62"/>
      <c r="R6" s="110"/>
    </row>
    <row r="7" spans="1:18" s="99" customFormat="1" ht="18" x14ac:dyDescent="0.35">
      <c r="A7" s="67"/>
      <c r="B7" s="68"/>
      <c r="C7" s="68"/>
      <c r="D7" s="69"/>
      <c r="E7" s="69"/>
      <c r="F7" s="69"/>
      <c r="G7" s="69"/>
      <c r="H7" s="69"/>
      <c r="I7" s="69"/>
      <c r="J7" s="69"/>
      <c r="K7" s="118"/>
      <c r="L7" s="116"/>
      <c r="M7" s="118"/>
      <c r="N7" s="68"/>
      <c r="O7" s="68"/>
      <c r="P7" s="60"/>
      <c r="Q7" s="60"/>
      <c r="R7" s="129"/>
    </row>
    <row r="8" spans="1:18" s="99" customFormat="1" ht="18" x14ac:dyDescent="0.3">
      <c r="A8" s="61"/>
      <c r="B8" s="62"/>
      <c r="C8" s="62"/>
      <c r="D8" s="63"/>
      <c r="E8" s="63"/>
      <c r="F8" s="63"/>
      <c r="G8" s="63"/>
      <c r="H8" s="63"/>
      <c r="I8" s="63"/>
      <c r="J8" s="63"/>
      <c r="K8" s="110"/>
      <c r="L8" s="110"/>
      <c r="M8" s="110"/>
      <c r="N8" s="62"/>
      <c r="O8" s="62"/>
      <c r="P8" s="62"/>
      <c r="Q8" s="62"/>
      <c r="R8" s="110"/>
    </row>
    <row r="9" spans="1:18" s="99" customFormat="1" ht="18" x14ac:dyDescent="0.35">
      <c r="A9" s="67"/>
      <c r="B9" s="68"/>
      <c r="C9" s="68"/>
      <c r="D9" s="69"/>
      <c r="E9" s="69"/>
      <c r="F9" s="69"/>
      <c r="G9" s="69"/>
      <c r="H9" s="69"/>
      <c r="I9" s="69"/>
      <c r="J9" s="69"/>
      <c r="K9" s="118"/>
      <c r="L9" s="116"/>
      <c r="M9" s="118"/>
      <c r="N9" s="68"/>
      <c r="O9" s="68"/>
      <c r="P9" s="60"/>
      <c r="Q9" s="60"/>
      <c r="R9" s="129"/>
    </row>
    <row r="10" spans="1:18" s="99" customFormat="1" ht="18" x14ac:dyDescent="0.3">
      <c r="A10" s="61"/>
      <c r="B10" s="62"/>
      <c r="C10" s="62"/>
      <c r="D10" s="63"/>
      <c r="E10" s="63"/>
      <c r="F10" s="63"/>
      <c r="G10" s="63"/>
      <c r="H10" s="63"/>
      <c r="I10" s="63"/>
      <c r="J10" s="63"/>
      <c r="K10" s="110"/>
      <c r="L10" s="110"/>
      <c r="M10" s="110"/>
      <c r="N10" s="62"/>
      <c r="O10" s="62"/>
      <c r="P10" s="62"/>
      <c r="Q10" s="62"/>
      <c r="R10" s="110"/>
    </row>
    <row r="11" spans="1:18" s="99" customFormat="1" ht="18" x14ac:dyDescent="0.35">
      <c r="A11" s="67"/>
      <c r="B11" s="68"/>
      <c r="C11" s="68"/>
      <c r="D11" s="69"/>
      <c r="E11" s="69"/>
      <c r="F11" s="69"/>
      <c r="G11" s="69"/>
      <c r="H11" s="69"/>
      <c r="I11" s="69"/>
      <c r="J11" s="69"/>
      <c r="K11" s="118"/>
      <c r="L11" s="116"/>
      <c r="M11" s="118"/>
      <c r="N11" s="68"/>
      <c r="O11" s="68"/>
      <c r="P11" s="60"/>
      <c r="Q11" s="60"/>
      <c r="R11" s="129"/>
    </row>
    <row r="12" spans="1:18" s="99" customFormat="1" ht="18" x14ac:dyDescent="0.3">
      <c r="A12" s="61"/>
      <c r="B12" s="62"/>
      <c r="C12" s="62"/>
      <c r="D12" s="63"/>
      <c r="E12" s="63"/>
      <c r="F12" s="63"/>
      <c r="G12" s="63"/>
      <c r="H12" s="63"/>
      <c r="I12" s="63"/>
      <c r="J12" s="63"/>
      <c r="K12" s="110"/>
      <c r="L12" s="110"/>
      <c r="M12" s="110"/>
      <c r="N12" s="62"/>
      <c r="O12" s="62"/>
      <c r="P12" s="62"/>
      <c r="Q12" s="62"/>
      <c r="R12" s="110"/>
    </row>
    <row r="13" spans="1:18" s="99" customFormat="1" ht="18" x14ac:dyDescent="0.35">
      <c r="A13" s="67"/>
      <c r="B13" s="68"/>
      <c r="C13" s="68"/>
      <c r="D13" s="69"/>
      <c r="E13" s="69"/>
      <c r="F13" s="69"/>
      <c r="G13" s="69"/>
      <c r="H13" s="69"/>
      <c r="I13" s="69"/>
      <c r="J13" s="69"/>
      <c r="K13" s="118"/>
      <c r="L13" s="116"/>
      <c r="M13" s="118"/>
      <c r="N13" s="68"/>
      <c r="O13" s="68"/>
      <c r="P13" s="60"/>
      <c r="Q13" s="60"/>
      <c r="R13" s="129"/>
    </row>
    <row r="14" spans="1:18" s="99" customFormat="1" ht="18" x14ac:dyDescent="0.3">
      <c r="A14" s="61"/>
      <c r="B14" s="62"/>
      <c r="C14" s="62"/>
      <c r="D14" s="63"/>
      <c r="E14" s="63"/>
      <c r="F14" s="63"/>
      <c r="G14" s="63"/>
      <c r="H14" s="63"/>
      <c r="I14" s="63"/>
      <c r="J14" s="63"/>
      <c r="K14" s="110"/>
      <c r="L14" s="110"/>
      <c r="M14" s="110"/>
      <c r="N14" s="62"/>
      <c r="O14" s="62"/>
      <c r="P14" s="62"/>
      <c r="Q14" s="62"/>
      <c r="R14" s="110"/>
    </row>
    <row r="15" spans="1:18" s="99" customFormat="1" ht="18" x14ac:dyDescent="0.3">
      <c r="A15" s="61"/>
      <c r="B15" s="62"/>
      <c r="C15" s="62"/>
      <c r="D15" s="63"/>
      <c r="E15" s="63"/>
      <c r="F15" s="63"/>
      <c r="G15" s="63"/>
      <c r="H15" s="63"/>
      <c r="I15" s="63"/>
      <c r="J15" s="63"/>
      <c r="K15" s="110"/>
      <c r="L15" s="110"/>
      <c r="M15" s="110"/>
      <c r="N15" s="62"/>
      <c r="O15" s="62"/>
      <c r="P15" s="62"/>
      <c r="Q15" s="62"/>
      <c r="R15" s="110"/>
    </row>
    <row r="16" spans="1:18" s="99" customFormat="1" ht="18" x14ac:dyDescent="0.35">
      <c r="A16" s="70"/>
      <c r="B16" s="71"/>
      <c r="C16" s="71"/>
      <c r="D16" s="72"/>
      <c r="E16" s="72"/>
      <c r="F16" s="72"/>
      <c r="G16" s="72"/>
      <c r="H16" s="72"/>
      <c r="I16" s="72"/>
      <c r="J16" s="72"/>
      <c r="K16" s="119"/>
      <c r="L16" s="120"/>
      <c r="M16" s="119"/>
      <c r="N16" s="71"/>
      <c r="O16" s="71"/>
      <c r="P16" s="60"/>
      <c r="Q16" s="60"/>
      <c r="R16" s="129"/>
    </row>
    <row r="17" spans="1:18" s="99" customFormat="1" ht="18" x14ac:dyDescent="0.3">
      <c r="A17" s="74"/>
      <c r="B17" s="75"/>
      <c r="C17" s="75"/>
      <c r="D17" s="76"/>
      <c r="E17" s="76"/>
      <c r="F17" s="76"/>
      <c r="G17" s="76"/>
      <c r="H17" s="76"/>
      <c r="I17" s="76"/>
      <c r="J17" s="76"/>
      <c r="K17" s="122"/>
      <c r="L17" s="121"/>
      <c r="M17" s="121"/>
      <c r="N17" s="75"/>
      <c r="O17" s="75"/>
      <c r="P17" s="62"/>
      <c r="Q17" s="75"/>
      <c r="R17" s="110"/>
    </row>
    <row r="18" spans="1:18" s="99" customFormat="1" ht="18" x14ac:dyDescent="0.3">
      <c r="A18" s="74"/>
      <c r="B18" s="75"/>
      <c r="C18" s="75"/>
      <c r="D18" s="76"/>
      <c r="E18" s="76"/>
      <c r="F18" s="76"/>
      <c r="G18" s="76"/>
      <c r="H18" s="76"/>
      <c r="I18" s="76"/>
      <c r="J18" s="76"/>
      <c r="K18" s="121"/>
      <c r="L18" s="121"/>
      <c r="M18" s="121"/>
      <c r="N18" s="75"/>
      <c r="O18" s="75"/>
      <c r="P18" s="62"/>
      <c r="Q18" s="75"/>
      <c r="R18" s="110"/>
    </row>
    <row r="19" spans="1:18" s="99" customFormat="1" ht="18" x14ac:dyDescent="0.35">
      <c r="A19" s="70"/>
      <c r="B19" s="71"/>
      <c r="C19" s="71"/>
      <c r="D19" s="72"/>
      <c r="E19" s="72"/>
      <c r="F19" s="72"/>
      <c r="G19" s="72"/>
      <c r="H19" s="72"/>
      <c r="I19" s="72"/>
      <c r="J19" s="72"/>
      <c r="K19" s="119"/>
      <c r="L19" s="120"/>
      <c r="M19" s="119"/>
      <c r="N19" s="71"/>
      <c r="O19" s="71"/>
      <c r="P19" s="60"/>
      <c r="Q19" s="60"/>
      <c r="R19" s="129"/>
    </row>
    <row r="20" spans="1:18" s="99" customFormat="1" ht="18" x14ac:dyDescent="0.3">
      <c r="A20" s="74"/>
      <c r="B20" s="75"/>
      <c r="C20" s="75"/>
      <c r="D20" s="76"/>
      <c r="E20" s="76"/>
      <c r="F20" s="76"/>
      <c r="G20" s="76"/>
      <c r="H20" s="76"/>
      <c r="I20" s="76"/>
      <c r="J20" s="76"/>
      <c r="K20" s="121"/>
      <c r="L20" s="121"/>
      <c r="M20" s="121"/>
      <c r="N20" s="75"/>
      <c r="O20" s="75"/>
      <c r="P20" s="62"/>
      <c r="Q20" s="75"/>
      <c r="R20" s="110"/>
    </row>
    <row r="21" spans="1:18" s="99" customFormat="1" ht="18" x14ac:dyDescent="0.35">
      <c r="A21" s="70"/>
      <c r="B21" s="71"/>
      <c r="C21" s="71"/>
      <c r="D21" s="72"/>
      <c r="E21" s="72"/>
      <c r="F21" s="72"/>
      <c r="G21" s="72"/>
      <c r="H21" s="72"/>
      <c r="I21" s="72"/>
      <c r="J21" s="72"/>
      <c r="K21" s="119"/>
      <c r="L21" s="120"/>
      <c r="M21" s="119"/>
      <c r="N21" s="71"/>
      <c r="O21" s="71"/>
      <c r="P21" s="60"/>
      <c r="Q21" s="60"/>
      <c r="R21" s="129"/>
    </row>
    <row r="22" spans="1:18" s="99" customFormat="1" ht="18" x14ac:dyDescent="0.3">
      <c r="A22" s="74"/>
      <c r="B22" s="75"/>
      <c r="C22" s="75"/>
      <c r="D22" s="76"/>
      <c r="E22" s="76"/>
      <c r="F22" s="76"/>
      <c r="G22" s="76"/>
      <c r="H22" s="76"/>
      <c r="I22" s="76"/>
      <c r="J22" s="76"/>
      <c r="K22" s="121"/>
      <c r="L22" s="121"/>
      <c r="M22" s="121"/>
      <c r="N22" s="75"/>
      <c r="O22" s="75"/>
      <c r="P22" s="62"/>
      <c r="Q22" s="75"/>
      <c r="R22" s="110"/>
    </row>
    <row r="23" spans="1:18" s="99" customFormat="1" ht="18" x14ac:dyDescent="0.35">
      <c r="A23" s="70"/>
      <c r="B23" s="71"/>
      <c r="C23" s="71"/>
      <c r="D23" s="72"/>
      <c r="E23" s="72"/>
      <c r="F23" s="72"/>
      <c r="G23" s="72"/>
      <c r="H23" s="72"/>
      <c r="I23" s="72"/>
      <c r="J23" s="72"/>
      <c r="K23" s="119"/>
      <c r="L23" s="120"/>
      <c r="M23" s="119"/>
      <c r="N23" s="71"/>
      <c r="O23" s="71"/>
      <c r="P23" s="60"/>
      <c r="Q23" s="60"/>
      <c r="R23" s="129"/>
    </row>
    <row r="24" spans="1:18" s="99" customFormat="1" ht="18" x14ac:dyDescent="0.3">
      <c r="A24" s="74"/>
      <c r="B24" s="75"/>
      <c r="C24" s="75"/>
      <c r="D24" s="76"/>
      <c r="E24" s="76"/>
      <c r="F24" s="76"/>
      <c r="G24" s="76"/>
      <c r="H24" s="76"/>
      <c r="I24" s="76"/>
      <c r="J24" s="76"/>
      <c r="K24" s="122"/>
      <c r="L24" s="121"/>
      <c r="M24" s="121"/>
      <c r="N24" s="75"/>
      <c r="O24" s="75"/>
      <c r="P24" s="62"/>
      <c r="Q24" s="75"/>
      <c r="R24" s="110"/>
    </row>
    <row r="25" spans="1:18" s="99" customFormat="1" ht="18" x14ac:dyDescent="0.3">
      <c r="A25" s="74"/>
      <c r="B25" s="75"/>
      <c r="C25" s="75"/>
      <c r="D25" s="76"/>
      <c r="E25" s="76"/>
      <c r="F25" s="76"/>
      <c r="G25" s="76"/>
      <c r="H25" s="76"/>
      <c r="I25" s="76"/>
      <c r="J25" s="76"/>
      <c r="K25" s="121"/>
      <c r="L25" s="121"/>
      <c r="M25" s="121"/>
      <c r="N25" s="75"/>
      <c r="O25" s="75"/>
      <c r="P25" s="62"/>
      <c r="Q25" s="75"/>
      <c r="R25" s="110"/>
    </row>
    <row r="26" spans="1:18" s="99" customFormat="1" ht="18" x14ac:dyDescent="0.35">
      <c r="A26" s="70"/>
      <c r="B26" s="71"/>
      <c r="C26" s="71"/>
      <c r="D26" s="72"/>
      <c r="E26" s="72"/>
      <c r="F26" s="72"/>
      <c r="G26" s="72"/>
      <c r="H26" s="72"/>
      <c r="I26" s="72"/>
      <c r="J26" s="72"/>
      <c r="K26" s="119"/>
      <c r="L26" s="120"/>
      <c r="M26" s="119"/>
      <c r="N26" s="71"/>
      <c r="O26" s="71"/>
      <c r="P26" s="60"/>
      <c r="Q26" s="60"/>
      <c r="R26" s="129"/>
    </row>
    <row r="27" spans="1:18" s="99" customFormat="1" ht="18" x14ac:dyDescent="0.3">
      <c r="A27" s="74"/>
      <c r="B27" s="75"/>
      <c r="C27" s="75"/>
      <c r="D27" s="76"/>
      <c r="E27" s="76"/>
      <c r="F27" s="76"/>
      <c r="G27" s="76"/>
      <c r="H27" s="76"/>
      <c r="I27" s="76"/>
      <c r="J27" s="76"/>
      <c r="K27" s="121"/>
      <c r="L27" s="121"/>
      <c r="M27" s="121"/>
      <c r="N27" s="75"/>
      <c r="O27" s="75"/>
      <c r="P27" s="62"/>
      <c r="Q27" s="75"/>
      <c r="R27" s="110"/>
    </row>
    <row r="28" spans="1:18" s="99" customFormat="1" ht="18" x14ac:dyDescent="0.35">
      <c r="A28" s="70"/>
      <c r="B28" s="71"/>
      <c r="C28" s="71"/>
      <c r="D28" s="72"/>
      <c r="E28" s="72"/>
      <c r="F28" s="72"/>
      <c r="G28" s="72"/>
      <c r="H28" s="72"/>
      <c r="I28" s="72"/>
      <c r="J28" s="72"/>
      <c r="K28" s="119"/>
      <c r="L28" s="120"/>
      <c r="M28" s="119"/>
      <c r="N28" s="71"/>
      <c r="O28" s="71"/>
      <c r="P28" s="60"/>
      <c r="Q28" s="60"/>
      <c r="R28" s="129"/>
    </row>
    <row r="29" spans="1:18" s="99" customFormat="1" ht="18" x14ac:dyDescent="0.3">
      <c r="A29" s="74"/>
      <c r="B29" s="75"/>
      <c r="C29" s="75"/>
      <c r="D29" s="76"/>
      <c r="E29" s="76"/>
      <c r="F29" s="76"/>
      <c r="G29" s="76"/>
      <c r="H29" s="76"/>
      <c r="I29" s="76"/>
      <c r="J29" s="76"/>
      <c r="K29" s="121"/>
      <c r="L29" s="121"/>
      <c r="M29" s="121"/>
      <c r="N29" s="75"/>
      <c r="O29" s="75"/>
      <c r="P29" s="62"/>
      <c r="Q29" s="75"/>
      <c r="R29" s="110"/>
    </row>
    <row r="30" spans="1:18" s="99" customFormat="1" ht="18" x14ac:dyDescent="0.35">
      <c r="A30" s="70"/>
      <c r="B30" s="71"/>
      <c r="C30" s="71"/>
      <c r="D30" s="72"/>
      <c r="E30" s="72"/>
      <c r="F30" s="72"/>
      <c r="G30" s="72"/>
      <c r="H30" s="72"/>
      <c r="I30" s="72"/>
      <c r="J30" s="72"/>
      <c r="K30" s="119"/>
      <c r="L30" s="120"/>
      <c r="M30" s="119"/>
      <c r="N30" s="71"/>
      <c r="O30" s="71"/>
      <c r="P30" s="60"/>
      <c r="Q30" s="60"/>
      <c r="R30" s="129"/>
    </row>
    <row r="31" spans="1:18" s="99" customFormat="1" ht="18" x14ac:dyDescent="0.3">
      <c r="A31" s="78"/>
      <c r="B31" s="79"/>
      <c r="C31" s="79"/>
      <c r="D31" s="80"/>
      <c r="E31" s="80"/>
      <c r="F31" s="80"/>
      <c r="G31" s="80"/>
      <c r="H31" s="80"/>
      <c r="I31" s="80"/>
      <c r="J31" s="80"/>
      <c r="K31" s="124"/>
      <c r="L31" s="123"/>
      <c r="M31" s="123"/>
      <c r="N31" s="79"/>
      <c r="O31" s="79"/>
      <c r="P31" s="82"/>
      <c r="Q31" s="79"/>
      <c r="R31" s="125"/>
    </row>
    <row r="32" spans="1:18" s="99" customFormat="1" ht="18" x14ac:dyDescent="0.3">
      <c r="A32" s="74"/>
      <c r="B32" s="75"/>
      <c r="C32" s="75"/>
      <c r="D32" s="76"/>
      <c r="E32" s="76"/>
      <c r="F32" s="76"/>
      <c r="G32" s="76"/>
      <c r="H32" s="76"/>
      <c r="I32" s="76"/>
      <c r="J32" s="76"/>
      <c r="K32" s="122"/>
      <c r="L32" s="121"/>
      <c r="M32" s="121"/>
      <c r="N32" s="75"/>
      <c r="O32" s="75"/>
      <c r="P32" s="62"/>
      <c r="Q32" s="75"/>
      <c r="R32" s="110"/>
    </row>
    <row r="33" spans="1:18" s="99" customFormat="1" ht="18" x14ac:dyDescent="0.3">
      <c r="A33" s="74"/>
      <c r="B33" s="75"/>
      <c r="C33" s="75"/>
      <c r="D33" s="76"/>
      <c r="E33" s="76"/>
      <c r="F33" s="76"/>
      <c r="G33" s="76"/>
      <c r="H33" s="76"/>
      <c r="I33" s="76"/>
      <c r="J33" s="76"/>
      <c r="K33" s="122"/>
      <c r="L33" s="121"/>
      <c r="M33" s="121"/>
      <c r="N33" s="75"/>
      <c r="O33" s="75"/>
      <c r="P33" s="62"/>
      <c r="Q33" s="75"/>
      <c r="R33" s="110"/>
    </row>
    <row r="34" spans="1:18" s="99" customFormat="1" ht="18" x14ac:dyDescent="0.3">
      <c r="A34" s="74"/>
      <c r="B34" s="75"/>
      <c r="C34" s="75"/>
      <c r="D34" s="76"/>
      <c r="E34" s="76"/>
      <c r="F34" s="76"/>
      <c r="G34" s="76"/>
      <c r="H34" s="76"/>
      <c r="I34" s="76"/>
      <c r="J34" s="76"/>
      <c r="K34" s="122"/>
      <c r="L34" s="121"/>
      <c r="M34" s="121"/>
      <c r="N34" s="75"/>
      <c r="O34" s="75"/>
      <c r="P34" s="62"/>
      <c r="Q34" s="75"/>
      <c r="R34" s="110"/>
    </row>
    <row r="35" spans="1:18" s="99" customFormat="1" ht="18" x14ac:dyDescent="0.3">
      <c r="A35" s="74"/>
      <c r="B35" s="75"/>
      <c r="C35" s="75"/>
      <c r="D35" s="76"/>
      <c r="E35" s="76"/>
      <c r="F35" s="76"/>
      <c r="G35" s="76"/>
      <c r="H35" s="76"/>
      <c r="I35" s="76"/>
      <c r="J35" s="76"/>
      <c r="K35" s="122"/>
      <c r="L35" s="121"/>
      <c r="M35" s="121"/>
      <c r="N35" s="75"/>
      <c r="O35" s="75"/>
      <c r="P35" s="62"/>
      <c r="Q35" s="75"/>
      <c r="R35" s="110"/>
    </row>
    <row r="36" spans="1:18" s="99" customFormat="1" ht="18" x14ac:dyDescent="0.3">
      <c r="A36" s="74"/>
      <c r="B36" s="75"/>
      <c r="C36" s="75"/>
      <c r="D36" s="76"/>
      <c r="E36" s="76"/>
      <c r="F36" s="76"/>
      <c r="G36" s="76"/>
      <c r="H36" s="76"/>
      <c r="I36" s="76"/>
      <c r="J36" s="76"/>
      <c r="K36" s="122"/>
      <c r="L36" s="121"/>
      <c r="M36" s="121"/>
      <c r="N36" s="75"/>
      <c r="O36" s="75"/>
      <c r="P36" s="62"/>
      <c r="Q36" s="75"/>
      <c r="R36" s="110"/>
    </row>
    <row r="37" spans="1:18" s="99" customFormat="1" ht="18" x14ac:dyDescent="0.3">
      <c r="A37" s="74"/>
      <c r="B37" s="75"/>
      <c r="C37" s="75"/>
      <c r="D37" s="76"/>
      <c r="E37" s="76"/>
      <c r="F37" s="76"/>
      <c r="G37" s="76"/>
      <c r="H37" s="76"/>
      <c r="I37" s="76"/>
      <c r="J37" s="76"/>
      <c r="K37" s="122"/>
      <c r="L37" s="121"/>
      <c r="M37" s="121"/>
      <c r="N37" s="75"/>
      <c r="O37" s="75"/>
      <c r="P37" s="62"/>
      <c r="Q37" s="75"/>
      <c r="R37" s="110"/>
    </row>
    <row r="38" spans="1:18" s="99" customFormat="1" ht="18" x14ac:dyDescent="0.3">
      <c r="A38" s="78"/>
      <c r="B38" s="79"/>
      <c r="C38" s="79"/>
      <c r="D38" s="80"/>
      <c r="E38" s="80"/>
      <c r="F38" s="80"/>
      <c r="G38" s="80"/>
      <c r="H38" s="80"/>
      <c r="I38" s="80"/>
      <c r="J38" s="80"/>
      <c r="K38" s="124"/>
      <c r="L38" s="123"/>
      <c r="M38" s="123"/>
      <c r="N38" s="79"/>
      <c r="O38" s="79"/>
      <c r="P38" s="82"/>
      <c r="Q38" s="79"/>
      <c r="R38" s="125"/>
    </row>
    <row r="39" spans="1:18" s="99" customFormat="1" ht="18" x14ac:dyDescent="0.3">
      <c r="A39" s="74"/>
      <c r="B39" s="75"/>
      <c r="C39" s="75"/>
      <c r="D39" s="76"/>
      <c r="E39" s="76"/>
      <c r="F39" s="76"/>
      <c r="G39" s="76"/>
      <c r="H39" s="76"/>
      <c r="I39" s="76"/>
      <c r="J39" s="76"/>
      <c r="K39" s="121"/>
      <c r="L39" s="121"/>
      <c r="M39" s="121"/>
      <c r="N39" s="75"/>
      <c r="O39" s="75"/>
      <c r="P39" s="62"/>
      <c r="Q39" s="75"/>
      <c r="R39" s="110"/>
    </row>
    <row r="40" spans="1:18" s="99" customFormat="1" ht="18" x14ac:dyDescent="0.3">
      <c r="A40" s="74"/>
      <c r="B40" s="75"/>
      <c r="C40" s="75"/>
      <c r="D40" s="76"/>
      <c r="E40" s="76"/>
      <c r="F40" s="76"/>
      <c r="G40" s="76"/>
      <c r="H40" s="76"/>
      <c r="I40" s="76"/>
      <c r="J40" s="76"/>
      <c r="K40" s="121"/>
      <c r="L40" s="121"/>
      <c r="M40" s="121"/>
      <c r="N40" s="75"/>
      <c r="O40" s="75"/>
      <c r="P40" s="62"/>
      <c r="Q40" s="75"/>
      <c r="R40" s="110"/>
    </row>
    <row r="41" spans="1:18" s="99" customFormat="1" ht="18" x14ac:dyDescent="0.3">
      <c r="A41" s="78"/>
      <c r="B41" s="79"/>
      <c r="C41" s="79"/>
      <c r="D41" s="80"/>
      <c r="E41" s="80"/>
      <c r="F41" s="80"/>
      <c r="G41" s="80"/>
      <c r="H41" s="80"/>
      <c r="I41" s="80"/>
      <c r="J41" s="80"/>
      <c r="K41" s="123"/>
      <c r="L41" s="123"/>
      <c r="M41" s="123"/>
      <c r="N41" s="79"/>
      <c r="O41" s="79"/>
      <c r="P41" s="82"/>
      <c r="Q41" s="79"/>
      <c r="R41" s="125"/>
    </row>
    <row r="42" spans="1:18" s="99" customFormat="1" ht="18" x14ac:dyDescent="0.3">
      <c r="A42" s="74"/>
      <c r="B42" s="75"/>
      <c r="C42" s="75"/>
      <c r="D42" s="76"/>
      <c r="E42" s="76"/>
      <c r="F42" s="76"/>
      <c r="G42" s="76"/>
      <c r="H42" s="76"/>
      <c r="I42" s="76"/>
      <c r="J42" s="76"/>
      <c r="K42" s="121"/>
      <c r="L42" s="121"/>
      <c r="M42" s="121"/>
      <c r="N42" s="75"/>
      <c r="O42" s="75"/>
      <c r="P42" s="62"/>
      <c r="Q42" s="75"/>
      <c r="R42" s="110"/>
    </row>
    <row r="43" spans="1:18" s="99" customFormat="1" ht="18" x14ac:dyDescent="0.3">
      <c r="A43" s="74"/>
      <c r="B43" s="75"/>
      <c r="C43" s="75"/>
      <c r="D43" s="76"/>
      <c r="E43" s="76"/>
      <c r="F43" s="76"/>
      <c r="G43" s="76"/>
      <c r="H43" s="76"/>
      <c r="I43" s="76"/>
      <c r="J43" s="76"/>
      <c r="K43" s="121"/>
      <c r="L43" s="121"/>
      <c r="M43" s="121"/>
      <c r="N43" s="75"/>
      <c r="O43" s="75"/>
      <c r="P43" s="62"/>
      <c r="Q43" s="75"/>
      <c r="R43" s="110"/>
    </row>
    <row r="44" spans="1:18" s="99" customFormat="1" ht="18" x14ac:dyDescent="0.3">
      <c r="A44" s="74"/>
      <c r="B44" s="75"/>
      <c r="C44" s="75"/>
      <c r="D44" s="76"/>
      <c r="E44" s="76"/>
      <c r="F44" s="76"/>
      <c r="G44" s="76"/>
      <c r="H44" s="76"/>
      <c r="I44" s="76"/>
      <c r="J44" s="76"/>
      <c r="K44" s="121"/>
      <c r="L44" s="121"/>
      <c r="M44" s="121"/>
      <c r="N44" s="75"/>
      <c r="O44" s="75"/>
      <c r="P44" s="62"/>
      <c r="Q44" s="75"/>
      <c r="R44" s="110"/>
    </row>
    <row r="45" spans="1:18" s="99" customFormat="1" ht="18" x14ac:dyDescent="0.3">
      <c r="A45" s="74"/>
      <c r="B45" s="75"/>
      <c r="C45" s="75"/>
      <c r="D45" s="76"/>
      <c r="E45" s="76"/>
      <c r="F45" s="76"/>
      <c r="G45" s="76"/>
      <c r="H45" s="76"/>
      <c r="I45" s="76"/>
      <c r="J45" s="76"/>
      <c r="K45" s="121"/>
      <c r="L45" s="121"/>
      <c r="M45" s="121"/>
      <c r="N45" s="75"/>
      <c r="O45" s="75"/>
      <c r="P45" s="62"/>
      <c r="Q45" s="75"/>
      <c r="R45" s="110"/>
    </row>
    <row r="46" spans="1:18" s="99" customFormat="1" ht="18" x14ac:dyDescent="0.3">
      <c r="A46" s="78"/>
      <c r="B46" s="79"/>
      <c r="C46" s="79"/>
      <c r="D46" s="80"/>
      <c r="E46" s="80"/>
      <c r="F46" s="80"/>
      <c r="G46" s="80"/>
      <c r="H46" s="80"/>
      <c r="I46" s="80"/>
      <c r="J46" s="80"/>
      <c r="K46" s="124"/>
      <c r="L46" s="123"/>
      <c r="M46" s="123"/>
      <c r="N46" s="79"/>
      <c r="O46" s="79"/>
      <c r="P46" s="82"/>
      <c r="Q46" s="79"/>
      <c r="R46" s="125"/>
    </row>
    <row r="47" spans="1:18" s="99" customFormat="1" ht="18" x14ac:dyDescent="0.3">
      <c r="A47" s="74"/>
      <c r="B47" s="75"/>
      <c r="C47" s="75"/>
      <c r="D47" s="76"/>
      <c r="E47" s="76"/>
      <c r="F47" s="76"/>
      <c r="G47" s="76"/>
      <c r="H47" s="76"/>
      <c r="I47" s="76"/>
      <c r="J47" s="76"/>
      <c r="K47" s="121"/>
      <c r="L47" s="121"/>
      <c r="M47" s="121"/>
      <c r="N47" s="75"/>
      <c r="O47" s="75"/>
      <c r="P47" s="62"/>
      <c r="Q47" s="75"/>
      <c r="R47" s="110"/>
    </row>
    <row r="48" spans="1:18" s="99" customFormat="1" ht="18" x14ac:dyDescent="0.3">
      <c r="A48" s="74"/>
      <c r="B48" s="75"/>
      <c r="C48" s="75"/>
      <c r="D48" s="76"/>
      <c r="E48" s="76"/>
      <c r="F48" s="76"/>
      <c r="G48" s="76"/>
      <c r="H48" s="76"/>
      <c r="I48" s="76"/>
      <c r="J48" s="76"/>
      <c r="K48" s="121"/>
      <c r="L48" s="121"/>
      <c r="M48" s="121"/>
      <c r="N48" s="75"/>
      <c r="O48" s="75"/>
      <c r="P48" s="62"/>
      <c r="Q48" s="75"/>
      <c r="R48" s="110"/>
    </row>
    <row r="49" spans="1:18" s="99" customFormat="1" ht="18" x14ac:dyDescent="0.35">
      <c r="A49" s="70"/>
      <c r="B49" s="71"/>
      <c r="C49" s="71"/>
      <c r="D49" s="72"/>
      <c r="E49" s="72"/>
      <c r="F49" s="72"/>
      <c r="G49" s="72"/>
      <c r="H49" s="72"/>
      <c r="I49" s="72"/>
      <c r="J49" s="72"/>
      <c r="K49" s="119"/>
      <c r="L49" s="120"/>
      <c r="M49" s="119"/>
      <c r="N49" s="71"/>
      <c r="O49" s="71"/>
      <c r="P49" s="60"/>
      <c r="Q49" s="60"/>
      <c r="R49" s="129"/>
    </row>
    <row r="50" spans="1:18" s="99" customFormat="1" ht="18" x14ac:dyDescent="0.3">
      <c r="A50" s="78"/>
      <c r="B50" s="79"/>
      <c r="C50" s="79"/>
      <c r="D50" s="80"/>
      <c r="E50" s="80"/>
      <c r="F50" s="80"/>
      <c r="G50" s="80"/>
      <c r="H50" s="80"/>
      <c r="I50" s="80"/>
      <c r="J50" s="80"/>
      <c r="K50" s="124"/>
      <c r="L50" s="123"/>
      <c r="M50" s="123"/>
      <c r="N50" s="79"/>
      <c r="O50" s="79"/>
      <c r="P50" s="82"/>
      <c r="Q50" s="79"/>
      <c r="R50" s="125"/>
    </row>
    <row r="51" spans="1:18" s="99" customFormat="1" ht="18" x14ac:dyDescent="0.3">
      <c r="A51" s="74"/>
      <c r="B51" s="75"/>
      <c r="C51" s="75"/>
      <c r="D51" s="76"/>
      <c r="E51" s="76"/>
      <c r="F51" s="76"/>
      <c r="G51" s="76"/>
      <c r="H51" s="76"/>
      <c r="I51" s="76"/>
      <c r="J51" s="76"/>
      <c r="K51" s="122"/>
      <c r="L51" s="121"/>
      <c r="M51" s="121"/>
      <c r="N51" s="75"/>
      <c r="O51" s="75"/>
      <c r="P51" s="62"/>
      <c r="Q51" s="75"/>
      <c r="R51" s="110"/>
    </row>
    <row r="52" spans="1:18" s="99" customFormat="1" ht="18" x14ac:dyDescent="0.3">
      <c r="A52" s="74"/>
      <c r="B52" s="75"/>
      <c r="C52" s="75"/>
      <c r="D52" s="76"/>
      <c r="E52" s="76"/>
      <c r="F52" s="76"/>
      <c r="G52" s="76"/>
      <c r="H52" s="76"/>
      <c r="I52" s="76"/>
      <c r="J52" s="76"/>
      <c r="K52" s="122"/>
      <c r="L52" s="121"/>
      <c r="M52" s="121"/>
      <c r="N52" s="75"/>
      <c r="O52" s="75"/>
      <c r="P52" s="62"/>
      <c r="Q52" s="75"/>
      <c r="R52" s="110"/>
    </row>
    <row r="53" spans="1:18" s="99" customFormat="1" ht="18" x14ac:dyDescent="0.3">
      <c r="A53" s="74"/>
      <c r="B53" s="75"/>
      <c r="C53" s="75"/>
      <c r="D53" s="76"/>
      <c r="E53" s="76"/>
      <c r="F53" s="76"/>
      <c r="G53" s="76"/>
      <c r="H53" s="76"/>
      <c r="I53" s="76"/>
      <c r="J53" s="76"/>
      <c r="K53" s="122"/>
      <c r="L53" s="121"/>
      <c r="M53" s="121"/>
      <c r="N53" s="75"/>
      <c r="O53" s="75"/>
      <c r="P53" s="62"/>
      <c r="Q53" s="75"/>
      <c r="R53" s="110"/>
    </row>
    <row r="54" spans="1:18" s="99" customFormat="1" ht="18" x14ac:dyDescent="0.3">
      <c r="A54" s="74"/>
      <c r="B54" s="75"/>
      <c r="C54" s="75"/>
      <c r="D54" s="76"/>
      <c r="E54" s="76"/>
      <c r="F54" s="76"/>
      <c r="G54" s="76"/>
      <c r="H54" s="76"/>
      <c r="I54" s="76"/>
      <c r="J54" s="76"/>
      <c r="K54" s="122"/>
      <c r="L54" s="121"/>
      <c r="M54" s="121"/>
      <c r="N54" s="75"/>
      <c r="O54" s="75"/>
      <c r="P54" s="62"/>
      <c r="Q54" s="75"/>
      <c r="R54" s="110"/>
    </row>
    <row r="55" spans="1:18" s="99" customFormat="1" ht="18" x14ac:dyDescent="0.3">
      <c r="A55" s="74"/>
      <c r="B55" s="75"/>
      <c r="C55" s="75"/>
      <c r="D55" s="76"/>
      <c r="E55" s="76"/>
      <c r="F55" s="76"/>
      <c r="G55" s="76"/>
      <c r="H55" s="76"/>
      <c r="I55" s="76"/>
      <c r="J55" s="76"/>
      <c r="K55" s="122"/>
      <c r="L55" s="121"/>
      <c r="M55" s="121"/>
      <c r="N55" s="75"/>
      <c r="O55" s="75"/>
      <c r="P55" s="62"/>
      <c r="Q55" s="75"/>
      <c r="R55" s="110"/>
    </row>
    <row r="56" spans="1:18" s="99" customFormat="1" ht="18" x14ac:dyDescent="0.3">
      <c r="A56" s="74"/>
      <c r="B56" s="75"/>
      <c r="C56" s="75"/>
      <c r="D56" s="76"/>
      <c r="E56" s="76"/>
      <c r="F56" s="76"/>
      <c r="G56" s="76"/>
      <c r="H56" s="76"/>
      <c r="I56" s="76"/>
      <c r="J56" s="76"/>
      <c r="K56" s="122"/>
      <c r="L56" s="121"/>
      <c r="M56" s="121"/>
      <c r="N56" s="75"/>
      <c r="O56" s="75"/>
      <c r="P56" s="62"/>
      <c r="Q56" s="75"/>
      <c r="R56" s="110"/>
    </row>
    <row r="57" spans="1:18" s="99" customFormat="1" ht="18" x14ac:dyDescent="0.3">
      <c r="A57" s="78"/>
      <c r="B57" s="79"/>
      <c r="C57" s="79"/>
      <c r="D57" s="80"/>
      <c r="E57" s="80"/>
      <c r="F57" s="80"/>
      <c r="G57" s="80"/>
      <c r="H57" s="80"/>
      <c r="I57" s="80"/>
      <c r="J57" s="80"/>
      <c r="K57" s="124"/>
      <c r="L57" s="123"/>
      <c r="M57" s="123"/>
      <c r="N57" s="79"/>
      <c r="O57" s="79"/>
      <c r="P57" s="82"/>
      <c r="Q57" s="79"/>
      <c r="R57" s="125"/>
    </row>
    <row r="58" spans="1:18" s="99" customFormat="1" ht="18" x14ac:dyDescent="0.3">
      <c r="A58" s="74"/>
      <c r="B58" s="75"/>
      <c r="C58" s="75"/>
      <c r="D58" s="76"/>
      <c r="E58" s="76"/>
      <c r="F58" s="76"/>
      <c r="G58" s="76"/>
      <c r="H58" s="76"/>
      <c r="I58" s="76"/>
      <c r="J58" s="76"/>
      <c r="K58" s="121"/>
      <c r="L58" s="121"/>
      <c r="M58" s="121"/>
      <c r="N58" s="75"/>
      <c r="O58" s="75"/>
      <c r="P58" s="62"/>
      <c r="Q58" s="75"/>
      <c r="R58" s="110"/>
    </row>
    <row r="59" spans="1:18" s="99" customFormat="1" ht="18" x14ac:dyDescent="0.3">
      <c r="A59" s="78"/>
      <c r="B59" s="79"/>
      <c r="C59" s="79"/>
      <c r="D59" s="80"/>
      <c r="E59" s="80"/>
      <c r="F59" s="80"/>
      <c r="G59" s="80"/>
      <c r="H59" s="80"/>
      <c r="I59" s="80"/>
      <c r="J59" s="80"/>
      <c r="K59" s="123"/>
      <c r="L59" s="123"/>
      <c r="M59" s="123"/>
      <c r="N59" s="79"/>
      <c r="O59" s="79"/>
      <c r="P59" s="82"/>
      <c r="Q59" s="79"/>
      <c r="R59" s="125"/>
    </row>
    <row r="60" spans="1:18" s="99" customFormat="1" ht="18" x14ac:dyDescent="0.3">
      <c r="A60" s="74"/>
      <c r="B60" s="75"/>
      <c r="C60" s="75"/>
      <c r="D60" s="76"/>
      <c r="E60" s="76"/>
      <c r="F60" s="76"/>
      <c r="G60" s="76"/>
      <c r="H60" s="76"/>
      <c r="I60" s="76"/>
      <c r="J60" s="76"/>
      <c r="K60" s="121"/>
      <c r="L60" s="121"/>
      <c r="M60" s="121"/>
      <c r="N60" s="75"/>
      <c r="O60" s="75"/>
      <c r="P60" s="62"/>
      <c r="Q60" s="75"/>
      <c r="R60" s="110"/>
    </row>
    <row r="61" spans="1:18" s="99" customFormat="1" ht="18" x14ac:dyDescent="0.3">
      <c r="A61" s="74"/>
      <c r="B61" s="75"/>
      <c r="C61" s="75"/>
      <c r="D61" s="76"/>
      <c r="E61" s="76"/>
      <c r="F61" s="76"/>
      <c r="G61" s="76"/>
      <c r="H61" s="76"/>
      <c r="I61" s="76"/>
      <c r="J61" s="76"/>
      <c r="K61" s="121"/>
      <c r="L61" s="121"/>
      <c r="M61" s="121"/>
      <c r="N61" s="75"/>
      <c r="O61" s="75"/>
      <c r="P61" s="62"/>
      <c r="Q61" s="75"/>
      <c r="R61" s="110"/>
    </row>
    <row r="62" spans="1:18" s="99" customFormat="1" ht="18" x14ac:dyDescent="0.3">
      <c r="A62" s="74"/>
      <c r="B62" s="75"/>
      <c r="C62" s="75"/>
      <c r="D62" s="76"/>
      <c r="E62" s="76"/>
      <c r="F62" s="76"/>
      <c r="G62" s="76"/>
      <c r="H62" s="76"/>
      <c r="I62" s="76"/>
      <c r="J62" s="76"/>
      <c r="K62" s="121"/>
      <c r="L62" s="121"/>
      <c r="M62" s="121"/>
      <c r="N62" s="75"/>
      <c r="O62" s="75"/>
      <c r="P62" s="62"/>
      <c r="Q62" s="75"/>
      <c r="R62" s="110"/>
    </row>
    <row r="63" spans="1:18" s="99" customFormat="1" ht="18" x14ac:dyDescent="0.3">
      <c r="A63" s="74"/>
      <c r="B63" s="75"/>
      <c r="C63" s="75"/>
      <c r="D63" s="76"/>
      <c r="E63" s="76"/>
      <c r="F63" s="76"/>
      <c r="G63" s="76"/>
      <c r="H63" s="76"/>
      <c r="I63" s="76"/>
      <c r="J63" s="76"/>
      <c r="K63" s="121"/>
      <c r="L63" s="121"/>
      <c r="M63" s="121"/>
      <c r="N63" s="75"/>
      <c r="O63" s="75"/>
      <c r="P63" s="62"/>
      <c r="Q63" s="75"/>
      <c r="R63" s="110"/>
    </row>
    <row r="64" spans="1:18" s="99" customFormat="1" ht="18" x14ac:dyDescent="0.3">
      <c r="A64" s="78"/>
      <c r="B64" s="79"/>
      <c r="C64" s="79"/>
      <c r="D64" s="80"/>
      <c r="E64" s="80"/>
      <c r="F64" s="80"/>
      <c r="G64" s="80"/>
      <c r="H64" s="80"/>
      <c r="I64" s="80"/>
      <c r="J64" s="80"/>
      <c r="K64" s="124"/>
      <c r="L64" s="123"/>
      <c r="M64" s="123"/>
      <c r="N64" s="79"/>
      <c r="O64" s="79"/>
      <c r="P64" s="82"/>
      <c r="Q64" s="79"/>
      <c r="R64" s="125"/>
    </row>
    <row r="65" spans="1:18" s="99" customFormat="1" ht="18" x14ac:dyDescent="0.3">
      <c r="A65" s="78"/>
      <c r="B65" s="79"/>
      <c r="C65" s="79"/>
      <c r="D65" s="80"/>
      <c r="E65" s="80"/>
      <c r="F65" s="80"/>
      <c r="G65" s="80"/>
      <c r="H65" s="80"/>
      <c r="I65" s="80"/>
      <c r="J65" s="80"/>
      <c r="K65" s="123"/>
      <c r="L65" s="123"/>
      <c r="M65" s="123"/>
      <c r="N65" s="79"/>
      <c r="O65" s="79"/>
      <c r="P65" s="82"/>
      <c r="Q65" s="79"/>
      <c r="R65" s="125"/>
    </row>
    <row r="66" spans="1:18" s="99" customFormat="1" ht="18" x14ac:dyDescent="0.3">
      <c r="A66" s="74"/>
      <c r="B66" s="75"/>
      <c r="C66" s="75"/>
      <c r="D66" s="76"/>
      <c r="E66" s="76"/>
      <c r="F66" s="76"/>
      <c r="G66" s="76"/>
      <c r="H66" s="76"/>
      <c r="I66" s="76"/>
      <c r="J66" s="76"/>
      <c r="K66" s="122"/>
      <c r="L66" s="121"/>
      <c r="M66" s="121"/>
      <c r="N66" s="75"/>
      <c r="O66" s="75"/>
      <c r="P66" s="62"/>
      <c r="Q66" s="75"/>
      <c r="R66" s="110"/>
    </row>
    <row r="67" spans="1:18" s="99" customFormat="1" ht="18" x14ac:dyDescent="0.3">
      <c r="A67" s="74"/>
      <c r="B67" s="75"/>
      <c r="C67" s="75"/>
      <c r="D67" s="76"/>
      <c r="E67" s="76"/>
      <c r="F67" s="76"/>
      <c r="G67" s="76"/>
      <c r="H67" s="76"/>
      <c r="I67" s="76"/>
      <c r="J67" s="76"/>
      <c r="K67" s="122"/>
      <c r="L67" s="121"/>
      <c r="M67" s="121"/>
      <c r="N67" s="75"/>
      <c r="O67" s="75"/>
      <c r="P67" s="62"/>
      <c r="Q67" s="75"/>
      <c r="R67" s="110"/>
    </row>
    <row r="68" spans="1:18" s="99" customFormat="1" ht="18" x14ac:dyDescent="0.3">
      <c r="A68" s="74"/>
      <c r="B68" s="75"/>
      <c r="C68" s="75"/>
      <c r="D68" s="76"/>
      <c r="E68" s="76"/>
      <c r="F68" s="76"/>
      <c r="G68" s="76"/>
      <c r="H68" s="76"/>
      <c r="I68" s="76"/>
      <c r="J68" s="76"/>
      <c r="K68" s="122"/>
      <c r="L68" s="121"/>
      <c r="M68" s="121"/>
      <c r="N68" s="75"/>
      <c r="O68" s="75"/>
      <c r="P68" s="62"/>
      <c r="Q68" s="75"/>
      <c r="R68" s="110"/>
    </row>
    <row r="69" spans="1:18" s="99" customFormat="1" ht="18" x14ac:dyDescent="0.3">
      <c r="A69" s="74"/>
      <c r="B69" s="75"/>
      <c r="C69" s="75"/>
      <c r="D69" s="76"/>
      <c r="E69" s="76"/>
      <c r="F69" s="76"/>
      <c r="G69" s="76"/>
      <c r="H69" s="76"/>
      <c r="I69" s="76"/>
      <c r="J69" s="76"/>
      <c r="K69" s="122"/>
      <c r="L69" s="121"/>
      <c r="M69" s="121"/>
      <c r="N69" s="75"/>
      <c r="O69" s="75"/>
      <c r="P69" s="62"/>
      <c r="Q69" s="75"/>
      <c r="R69" s="110"/>
    </row>
    <row r="70" spans="1:18" s="99" customFormat="1" ht="18" x14ac:dyDescent="0.3">
      <c r="A70" s="74"/>
      <c r="B70" s="75"/>
      <c r="C70" s="75"/>
      <c r="D70" s="76"/>
      <c r="E70" s="76"/>
      <c r="F70" s="76"/>
      <c r="G70" s="76"/>
      <c r="H70" s="76"/>
      <c r="I70" s="76"/>
      <c r="J70" s="76"/>
      <c r="K70" s="122"/>
      <c r="L70" s="121"/>
      <c r="M70" s="121"/>
      <c r="N70" s="75"/>
      <c r="O70" s="75"/>
      <c r="P70" s="62"/>
      <c r="Q70" s="75"/>
      <c r="R70" s="110"/>
    </row>
    <row r="71" spans="1:18" s="99" customFormat="1" ht="18" x14ac:dyDescent="0.3">
      <c r="A71" s="74"/>
      <c r="B71" s="75"/>
      <c r="C71" s="75"/>
      <c r="D71" s="76"/>
      <c r="E71" s="76"/>
      <c r="F71" s="76"/>
      <c r="G71" s="76"/>
      <c r="H71" s="76"/>
      <c r="I71" s="76"/>
      <c r="J71" s="76"/>
      <c r="K71" s="122"/>
      <c r="L71" s="121"/>
      <c r="M71" s="121"/>
      <c r="N71" s="75"/>
      <c r="O71" s="75"/>
      <c r="P71" s="62"/>
      <c r="Q71" s="75"/>
      <c r="R71" s="110"/>
    </row>
    <row r="72" spans="1:18" s="99" customFormat="1" ht="18" x14ac:dyDescent="0.3">
      <c r="A72" s="78"/>
      <c r="B72" s="79"/>
      <c r="C72" s="79"/>
      <c r="D72" s="80"/>
      <c r="E72" s="80"/>
      <c r="F72" s="80"/>
      <c r="G72" s="80"/>
      <c r="H72" s="80"/>
      <c r="I72" s="80"/>
      <c r="J72" s="80"/>
      <c r="K72" s="124"/>
      <c r="L72" s="123"/>
      <c r="M72" s="123"/>
      <c r="N72" s="79"/>
      <c r="O72" s="79"/>
      <c r="P72" s="82"/>
      <c r="Q72" s="79"/>
      <c r="R72" s="125"/>
    </row>
    <row r="73" spans="1:18" s="99" customFormat="1" ht="18" x14ac:dyDescent="0.3">
      <c r="A73" s="74"/>
      <c r="B73" s="75"/>
      <c r="C73" s="75"/>
      <c r="D73" s="76"/>
      <c r="E73" s="76"/>
      <c r="F73" s="76"/>
      <c r="G73" s="76"/>
      <c r="H73" s="76"/>
      <c r="I73" s="76"/>
      <c r="J73" s="76"/>
      <c r="K73" s="121"/>
      <c r="L73" s="121"/>
      <c r="M73" s="121"/>
      <c r="N73" s="75"/>
      <c r="O73" s="75"/>
      <c r="P73" s="62"/>
      <c r="Q73" s="75"/>
      <c r="R73" s="110"/>
    </row>
    <row r="74" spans="1:18" s="99" customFormat="1" ht="18" x14ac:dyDescent="0.35">
      <c r="A74" s="70"/>
      <c r="B74" s="71"/>
      <c r="C74" s="71"/>
      <c r="D74" s="72"/>
      <c r="E74" s="72"/>
      <c r="F74" s="72"/>
      <c r="G74" s="72"/>
      <c r="H74" s="72"/>
      <c r="I74" s="72"/>
      <c r="J74" s="72"/>
      <c r="K74" s="119"/>
      <c r="L74" s="120"/>
      <c r="M74" s="119"/>
      <c r="N74" s="71"/>
      <c r="O74" s="71"/>
      <c r="P74" s="60"/>
      <c r="Q74" s="60"/>
      <c r="R74" s="129"/>
    </row>
    <row r="75" spans="1:18" s="99" customFormat="1" ht="18" x14ac:dyDescent="0.3">
      <c r="A75" s="78"/>
      <c r="B75" s="79"/>
      <c r="C75" s="79"/>
      <c r="D75" s="80"/>
      <c r="E75" s="80"/>
      <c r="F75" s="80"/>
      <c r="G75" s="80"/>
      <c r="H75" s="80"/>
      <c r="I75" s="80"/>
      <c r="J75" s="80"/>
      <c r="K75" s="124"/>
      <c r="L75" s="123"/>
      <c r="M75" s="123"/>
      <c r="N75" s="79"/>
      <c r="O75" s="79"/>
      <c r="P75" s="82"/>
      <c r="Q75" s="79"/>
      <c r="R75" s="125"/>
    </row>
    <row r="76" spans="1:18" s="99" customFormat="1" ht="18" x14ac:dyDescent="0.3">
      <c r="A76" s="74"/>
      <c r="B76" s="75"/>
      <c r="C76" s="75"/>
      <c r="D76" s="76"/>
      <c r="E76" s="76"/>
      <c r="F76" s="76"/>
      <c r="G76" s="76"/>
      <c r="H76" s="76"/>
      <c r="I76" s="76"/>
      <c r="J76" s="76"/>
      <c r="K76" s="122"/>
      <c r="L76" s="121"/>
      <c r="M76" s="121"/>
      <c r="N76" s="75"/>
      <c r="O76" s="75"/>
      <c r="P76" s="62"/>
      <c r="Q76" s="75"/>
      <c r="R76" s="110"/>
    </row>
    <row r="77" spans="1:18" s="99" customFormat="1" ht="18" x14ac:dyDescent="0.3">
      <c r="A77" s="74"/>
      <c r="B77" s="75"/>
      <c r="C77" s="75"/>
      <c r="D77" s="76"/>
      <c r="E77" s="76"/>
      <c r="F77" s="76"/>
      <c r="G77" s="76"/>
      <c r="H77" s="76"/>
      <c r="I77" s="76"/>
      <c r="J77" s="76"/>
      <c r="K77" s="121"/>
      <c r="L77" s="121"/>
      <c r="M77" s="121"/>
      <c r="N77" s="75"/>
      <c r="O77" s="75"/>
      <c r="P77" s="62"/>
      <c r="Q77" s="75"/>
      <c r="R77" s="110"/>
    </row>
    <row r="78" spans="1:18" s="99" customFormat="1" ht="18" x14ac:dyDescent="0.3">
      <c r="A78" s="74"/>
      <c r="B78" s="75"/>
      <c r="C78" s="75"/>
      <c r="D78" s="76"/>
      <c r="E78" s="76"/>
      <c r="F78" s="76"/>
      <c r="G78" s="76"/>
      <c r="H78" s="76"/>
      <c r="I78" s="76"/>
      <c r="J78" s="76"/>
      <c r="K78" s="121"/>
      <c r="L78" s="121"/>
      <c r="M78" s="121"/>
      <c r="N78" s="75"/>
      <c r="O78" s="75"/>
      <c r="P78" s="62"/>
      <c r="Q78" s="75"/>
      <c r="R78" s="110"/>
    </row>
    <row r="79" spans="1:18" s="99" customFormat="1" ht="18" x14ac:dyDescent="0.3">
      <c r="A79" s="74"/>
      <c r="B79" s="75"/>
      <c r="C79" s="75"/>
      <c r="D79" s="76"/>
      <c r="E79" s="76"/>
      <c r="F79" s="76"/>
      <c r="G79" s="76"/>
      <c r="H79" s="76"/>
      <c r="I79" s="76"/>
      <c r="J79" s="76"/>
      <c r="K79" s="121"/>
      <c r="L79" s="121"/>
      <c r="M79" s="121"/>
      <c r="N79" s="75"/>
      <c r="O79" s="75"/>
      <c r="P79" s="62"/>
      <c r="Q79" s="75"/>
      <c r="R79" s="110"/>
    </row>
    <row r="80" spans="1:18" s="99" customFormat="1" ht="18" x14ac:dyDescent="0.3">
      <c r="A80" s="78"/>
      <c r="B80" s="79"/>
      <c r="C80" s="79"/>
      <c r="D80" s="80"/>
      <c r="E80" s="80"/>
      <c r="F80" s="80"/>
      <c r="G80" s="80"/>
      <c r="H80" s="80"/>
      <c r="I80" s="80"/>
      <c r="J80" s="80"/>
      <c r="K80" s="123"/>
      <c r="L80" s="123"/>
      <c r="M80" s="123"/>
      <c r="N80" s="79"/>
      <c r="O80" s="79"/>
      <c r="P80" s="82"/>
      <c r="Q80" s="79"/>
      <c r="R80" s="125"/>
    </row>
    <row r="81" spans="1:18" s="99" customFormat="1" ht="18" x14ac:dyDescent="0.3">
      <c r="A81" s="74"/>
      <c r="B81" s="75"/>
      <c r="C81" s="75"/>
      <c r="D81" s="76"/>
      <c r="E81" s="76"/>
      <c r="F81" s="76"/>
      <c r="G81" s="76"/>
      <c r="H81" s="76"/>
      <c r="I81" s="76"/>
      <c r="J81" s="76"/>
      <c r="K81" s="122"/>
      <c r="L81" s="121"/>
      <c r="M81" s="121"/>
      <c r="N81" s="75"/>
      <c r="O81" s="75"/>
      <c r="P81" s="62"/>
      <c r="Q81" s="75"/>
      <c r="R81" s="110"/>
    </row>
    <row r="82" spans="1:18" s="99" customFormat="1" ht="18" x14ac:dyDescent="0.3">
      <c r="A82" s="74"/>
      <c r="B82" s="75"/>
      <c r="C82" s="75"/>
      <c r="D82" s="76"/>
      <c r="E82" s="76"/>
      <c r="F82" s="76"/>
      <c r="G82" s="76"/>
      <c r="H82" s="76"/>
      <c r="I82" s="76"/>
      <c r="J82" s="76"/>
      <c r="K82" s="122"/>
      <c r="L82" s="121"/>
      <c r="M82" s="121"/>
      <c r="N82" s="75"/>
      <c r="O82" s="75"/>
      <c r="P82" s="62"/>
      <c r="Q82" s="75"/>
      <c r="R82" s="110"/>
    </row>
    <row r="83" spans="1:18" s="99" customFormat="1" ht="18" x14ac:dyDescent="0.3">
      <c r="A83" s="74"/>
      <c r="B83" s="75"/>
      <c r="C83" s="75"/>
      <c r="D83" s="76"/>
      <c r="E83" s="76"/>
      <c r="F83" s="76"/>
      <c r="G83" s="76"/>
      <c r="H83" s="76"/>
      <c r="I83" s="76"/>
      <c r="J83" s="76"/>
      <c r="K83" s="122"/>
      <c r="L83" s="121"/>
      <c r="M83" s="121"/>
      <c r="N83" s="75"/>
      <c r="O83" s="75"/>
      <c r="P83" s="62"/>
      <c r="Q83" s="75"/>
      <c r="R83" s="110"/>
    </row>
    <row r="84" spans="1:18" s="99" customFormat="1" ht="18" x14ac:dyDescent="0.3">
      <c r="A84" s="74"/>
      <c r="B84" s="75"/>
      <c r="C84" s="75"/>
      <c r="D84" s="76"/>
      <c r="E84" s="76"/>
      <c r="F84" s="76"/>
      <c r="G84" s="76"/>
      <c r="H84" s="76"/>
      <c r="I84" s="76"/>
      <c r="J84" s="76"/>
      <c r="K84" s="122"/>
      <c r="L84" s="121"/>
      <c r="M84" s="121"/>
      <c r="N84" s="75"/>
      <c r="O84" s="75"/>
      <c r="P84" s="62"/>
      <c r="Q84" s="75"/>
      <c r="R84" s="110"/>
    </row>
    <row r="85" spans="1:18" s="99" customFormat="1" ht="18" x14ac:dyDescent="0.3">
      <c r="A85" s="74"/>
      <c r="B85" s="75"/>
      <c r="C85" s="75"/>
      <c r="D85" s="76"/>
      <c r="E85" s="76"/>
      <c r="F85" s="76"/>
      <c r="G85" s="76"/>
      <c r="H85" s="76"/>
      <c r="I85" s="76"/>
      <c r="J85" s="76"/>
      <c r="K85" s="122"/>
      <c r="L85" s="121"/>
      <c r="M85" s="121"/>
      <c r="N85" s="75"/>
      <c r="O85" s="75"/>
      <c r="P85" s="62"/>
      <c r="Q85" s="75"/>
      <c r="R85" s="110"/>
    </row>
    <row r="86" spans="1:18" s="99" customFormat="1" ht="18" x14ac:dyDescent="0.3">
      <c r="A86" s="74"/>
      <c r="B86" s="75"/>
      <c r="C86" s="75"/>
      <c r="D86" s="76"/>
      <c r="E86" s="76"/>
      <c r="F86" s="76"/>
      <c r="G86" s="76"/>
      <c r="H86" s="76"/>
      <c r="I86" s="76"/>
      <c r="J86" s="76"/>
      <c r="K86" s="122"/>
      <c r="L86" s="121"/>
      <c r="M86" s="121"/>
      <c r="N86" s="75"/>
      <c r="O86" s="75"/>
      <c r="P86" s="62"/>
      <c r="Q86" s="75"/>
      <c r="R86" s="110"/>
    </row>
    <row r="87" spans="1:18" s="99" customFormat="1" ht="18" x14ac:dyDescent="0.3">
      <c r="A87" s="78"/>
      <c r="B87" s="79"/>
      <c r="C87" s="79"/>
      <c r="D87" s="80"/>
      <c r="E87" s="80"/>
      <c r="F87" s="80"/>
      <c r="G87" s="80"/>
      <c r="H87" s="80"/>
      <c r="I87" s="80"/>
      <c r="J87" s="80"/>
      <c r="K87" s="124"/>
      <c r="L87" s="123"/>
      <c r="M87" s="123"/>
      <c r="N87" s="79"/>
      <c r="O87" s="79"/>
      <c r="P87" s="82"/>
      <c r="Q87" s="79"/>
      <c r="R87" s="125"/>
    </row>
    <row r="88" spans="1:18" s="99" customFormat="1" ht="18" x14ac:dyDescent="0.3">
      <c r="A88" s="74"/>
      <c r="B88" s="75"/>
      <c r="C88" s="75"/>
      <c r="D88" s="76"/>
      <c r="E88" s="76"/>
      <c r="F88" s="76"/>
      <c r="G88" s="76"/>
      <c r="H88" s="76"/>
      <c r="I88" s="76"/>
      <c r="J88" s="76"/>
      <c r="K88" s="121"/>
      <c r="L88" s="121"/>
      <c r="M88" s="121"/>
      <c r="N88" s="75"/>
      <c r="O88" s="75"/>
      <c r="P88" s="62"/>
      <c r="Q88" s="75"/>
      <c r="R88" s="110"/>
    </row>
    <row r="89" spans="1:18" s="99" customFormat="1" ht="18" x14ac:dyDescent="0.3">
      <c r="A89" s="74"/>
      <c r="B89" s="75"/>
      <c r="C89" s="75"/>
      <c r="D89" s="76"/>
      <c r="E89" s="76"/>
      <c r="F89" s="76"/>
      <c r="G89" s="76"/>
      <c r="H89" s="76"/>
      <c r="I89" s="76"/>
      <c r="J89" s="76"/>
      <c r="K89" s="121"/>
      <c r="L89" s="121"/>
      <c r="M89" s="121"/>
      <c r="N89" s="75"/>
      <c r="O89" s="75"/>
      <c r="P89" s="62"/>
      <c r="Q89" s="75"/>
      <c r="R89" s="110"/>
    </row>
    <row r="90" spans="1:18" s="99" customFormat="1" ht="18" x14ac:dyDescent="0.3">
      <c r="A90" s="74"/>
      <c r="B90" s="75"/>
      <c r="C90" s="75"/>
      <c r="D90" s="76"/>
      <c r="E90" s="76"/>
      <c r="F90" s="76"/>
      <c r="G90" s="76"/>
      <c r="H90" s="76"/>
      <c r="I90" s="76"/>
      <c r="J90" s="76"/>
      <c r="K90" s="121"/>
      <c r="L90" s="121"/>
      <c r="M90" s="121"/>
      <c r="N90" s="75"/>
      <c r="O90" s="75"/>
      <c r="P90" s="62"/>
      <c r="Q90" s="75"/>
      <c r="R90" s="110"/>
    </row>
    <row r="91" spans="1:18" s="99" customFormat="1" ht="18" x14ac:dyDescent="0.3">
      <c r="A91" s="78"/>
      <c r="B91" s="79"/>
      <c r="C91" s="79"/>
      <c r="D91" s="80"/>
      <c r="E91" s="80"/>
      <c r="F91" s="80"/>
      <c r="G91" s="80"/>
      <c r="H91" s="80"/>
      <c r="I91" s="80"/>
      <c r="J91" s="80"/>
      <c r="K91" s="123"/>
      <c r="L91" s="123"/>
      <c r="M91" s="123"/>
      <c r="N91" s="79"/>
      <c r="O91" s="79"/>
      <c r="P91" s="82"/>
      <c r="Q91" s="79"/>
      <c r="R91" s="125"/>
    </row>
    <row r="92" spans="1:18" s="99" customFormat="1" ht="18" x14ac:dyDescent="0.3">
      <c r="A92" s="74"/>
      <c r="B92" s="75"/>
      <c r="C92" s="75"/>
      <c r="D92" s="76"/>
      <c r="E92" s="76"/>
      <c r="F92" s="76"/>
      <c r="G92" s="76"/>
      <c r="H92" s="76"/>
      <c r="I92" s="76"/>
      <c r="J92" s="76"/>
      <c r="K92" s="122"/>
      <c r="L92" s="121"/>
      <c r="M92" s="121"/>
      <c r="N92" s="75"/>
      <c r="O92" s="75"/>
      <c r="P92" s="62"/>
      <c r="Q92" s="75"/>
      <c r="R92" s="110"/>
    </row>
    <row r="93" spans="1:18" s="99" customFormat="1" ht="18" x14ac:dyDescent="0.3">
      <c r="A93" s="74"/>
      <c r="B93" s="75"/>
      <c r="C93" s="75"/>
      <c r="D93" s="76"/>
      <c r="E93" s="76"/>
      <c r="F93" s="76"/>
      <c r="G93" s="76"/>
      <c r="H93" s="76"/>
      <c r="I93" s="76"/>
      <c r="J93" s="76"/>
      <c r="K93" s="122"/>
      <c r="L93" s="121"/>
      <c r="M93" s="121"/>
      <c r="N93" s="75"/>
      <c r="O93" s="75"/>
      <c r="P93" s="62"/>
      <c r="Q93" s="75"/>
      <c r="R93" s="110"/>
    </row>
    <row r="94" spans="1:18" s="99" customFormat="1" ht="18" x14ac:dyDescent="0.3">
      <c r="A94" s="74"/>
      <c r="B94" s="75"/>
      <c r="C94" s="75"/>
      <c r="D94" s="76"/>
      <c r="E94" s="76"/>
      <c r="F94" s="76"/>
      <c r="G94" s="76"/>
      <c r="H94" s="76"/>
      <c r="I94" s="76"/>
      <c r="J94" s="76"/>
      <c r="K94" s="122"/>
      <c r="L94" s="121"/>
      <c r="M94" s="121"/>
      <c r="N94" s="75"/>
      <c r="O94" s="75"/>
      <c r="P94" s="62"/>
      <c r="Q94" s="75"/>
      <c r="R94" s="110"/>
    </row>
    <row r="95" spans="1:18" s="99" customFormat="1" ht="18" x14ac:dyDescent="0.3">
      <c r="A95" s="74"/>
      <c r="B95" s="75"/>
      <c r="C95" s="75"/>
      <c r="D95" s="76"/>
      <c r="E95" s="76"/>
      <c r="F95" s="76"/>
      <c r="G95" s="76"/>
      <c r="H95" s="76"/>
      <c r="I95" s="76"/>
      <c r="J95" s="76"/>
      <c r="K95" s="122"/>
      <c r="L95" s="121"/>
      <c r="M95" s="121"/>
      <c r="N95" s="75"/>
      <c r="O95" s="75"/>
      <c r="P95" s="62"/>
      <c r="Q95" s="75"/>
      <c r="R95" s="110"/>
    </row>
    <row r="96" spans="1:18" s="99" customFormat="1" ht="18" x14ac:dyDescent="0.3">
      <c r="A96" s="74"/>
      <c r="B96" s="75"/>
      <c r="C96" s="75"/>
      <c r="D96" s="76"/>
      <c r="E96" s="76"/>
      <c r="F96" s="76"/>
      <c r="G96" s="76"/>
      <c r="H96" s="76"/>
      <c r="I96" s="76"/>
      <c r="J96" s="76"/>
      <c r="K96" s="122"/>
      <c r="L96" s="121"/>
      <c r="M96" s="121"/>
      <c r="N96" s="75"/>
      <c r="O96" s="75"/>
      <c r="P96" s="62"/>
      <c r="Q96" s="75"/>
      <c r="R96" s="110"/>
    </row>
    <row r="97" spans="1:18" s="99" customFormat="1" ht="18" x14ac:dyDescent="0.3">
      <c r="A97" s="74"/>
      <c r="B97" s="75"/>
      <c r="C97" s="75"/>
      <c r="D97" s="76"/>
      <c r="E97" s="76"/>
      <c r="F97" s="76"/>
      <c r="G97" s="76"/>
      <c r="H97" s="76"/>
      <c r="I97" s="76"/>
      <c r="J97" s="76"/>
      <c r="K97" s="122"/>
      <c r="L97" s="121"/>
      <c r="M97" s="121"/>
      <c r="N97" s="75"/>
      <c r="O97" s="75"/>
      <c r="P97" s="62"/>
      <c r="Q97" s="75"/>
      <c r="R97" s="110"/>
    </row>
    <row r="98" spans="1:18" s="99" customFormat="1" ht="18" x14ac:dyDescent="0.3">
      <c r="A98" s="78"/>
      <c r="B98" s="79"/>
      <c r="C98" s="79"/>
      <c r="D98" s="80"/>
      <c r="E98" s="80"/>
      <c r="F98" s="80"/>
      <c r="G98" s="80"/>
      <c r="H98" s="80"/>
      <c r="I98" s="80"/>
      <c r="J98" s="80"/>
      <c r="K98" s="124"/>
      <c r="L98" s="123"/>
      <c r="M98" s="123"/>
      <c r="N98" s="79"/>
      <c r="O98" s="79"/>
      <c r="P98" s="82"/>
      <c r="Q98" s="79"/>
      <c r="R98" s="125"/>
    </row>
    <row r="99" spans="1:18" s="99" customFormat="1" ht="18" x14ac:dyDescent="0.3">
      <c r="A99" s="74"/>
      <c r="B99" s="75"/>
      <c r="C99" s="75"/>
      <c r="D99" s="76"/>
      <c r="E99" s="76"/>
      <c r="F99" s="76"/>
      <c r="G99" s="76"/>
      <c r="H99" s="76"/>
      <c r="I99" s="76"/>
      <c r="J99" s="76"/>
      <c r="K99" s="121"/>
      <c r="L99" s="121"/>
      <c r="M99" s="121"/>
      <c r="N99" s="75"/>
      <c r="O99" s="75"/>
      <c r="P99" s="62"/>
      <c r="Q99" s="75"/>
      <c r="R99" s="110"/>
    </row>
    <row r="100" spans="1:18" s="99" customFormat="1" ht="18" x14ac:dyDescent="0.3">
      <c r="A100" s="74"/>
      <c r="B100" s="75"/>
      <c r="C100" s="75"/>
      <c r="D100" s="76"/>
      <c r="E100" s="76"/>
      <c r="F100" s="76"/>
      <c r="G100" s="76"/>
      <c r="H100" s="76"/>
      <c r="I100" s="76"/>
      <c r="J100" s="76"/>
      <c r="K100" s="121"/>
      <c r="L100" s="121"/>
      <c r="M100" s="121"/>
      <c r="N100" s="75"/>
      <c r="O100" s="75"/>
      <c r="P100" s="62"/>
      <c r="Q100" s="75"/>
      <c r="R100" s="110"/>
    </row>
    <row r="101" spans="1:18" s="99" customFormat="1" ht="18" x14ac:dyDescent="0.35">
      <c r="A101" s="70"/>
      <c r="B101" s="71"/>
      <c r="C101" s="71"/>
      <c r="D101" s="72"/>
      <c r="E101" s="72"/>
      <c r="F101" s="72"/>
      <c r="G101" s="72"/>
      <c r="H101" s="72"/>
      <c r="I101" s="72"/>
      <c r="J101" s="72"/>
      <c r="K101" s="119"/>
      <c r="L101" s="120"/>
      <c r="M101" s="119"/>
      <c r="N101" s="71"/>
      <c r="O101" s="71"/>
      <c r="P101" s="60"/>
      <c r="Q101" s="60"/>
      <c r="R101" s="129"/>
    </row>
    <row r="102" spans="1:18" s="99" customFormat="1" ht="18" x14ac:dyDescent="0.3">
      <c r="A102" s="74"/>
      <c r="B102" s="75"/>
      <c r="C102" s="75"/>
      <c r="D102" s="76"/>
      <c r="E102" s="76"/>
      <c r="F102" s="76"/>
      <c r="G102" s="76"/>
      <c r="H102" s="76"/>
      <c r="I102" s="76"/>
      <c r="J102" s="76"/>
      <c r="K102" s="121"/>
      <c r="L102" s="121"/>
      <c r="M102" s="121"/>
      <c r="N102" s="75"/>
      <c r="O102" s="75"/>
      <c r="P102" s="62"/>
      <c r="Q102" s="75"/>
      <c r="R102" s="110"/>
    </row>
    <row r="103" spans="1:18" s="99" customFormat="1" ht="18" x14ac:dyDescent="0.3">
      <c r="A103" s="78"/>
      <c r="B103" s="79"/>
      <c r="C103" s="79"/>
      <c r="D103" s="80"/>
      <c r="E103" s="80"/>
      <c r="F103" s="80"/>
      <c r="G103" s="80"/>
      <c r="H103" s="80"/>
      <c r="I103" s="80"/>
      <c r="J103" s="80"/>
      <c r="K103" s="123"/>
      <c r="L103" s="123"/>
      <c r="M103" s="123"/>
      <c r="N103" s="79"/>
      <c r="O103" s="79"/>
      <c r="P103" s="82"/>
      <c r="Q103" s="79"/>
      <c r="R103" s="125"/>
    </row>
    <row r="104" spans="1:18" s="99" customFormat="1" ht="18" x14ac:dyDescent="0.3">
      <c r="A104" s="74"/>
      <c r="B104" s="75"/>
      <c r="C104" s="75"/>
      <c r="D104" s="76"/>
      <c r="E104" s="76"/>
      <c r="F104" s="76"/>
      <c r="G104" s="76"/>
      <c r="H104" s="76"/>
      <c r="I104" s="76"/>
      <c r="J104" s="76"/>
      <c r="K104" s="121"/>
      <c r="L104" s="121"/>
      <c r="M104" s="121"/>
      <c r="N104" s="75"/>
      <c r="O104" s="75"/>
      <c r="P104" s="62"/>
      <c r="Q104" s="75"/>
      <c r="R104" s="110"/>
    </row>
    <row r="105" spans="1:18" s="99" customFormat="1" ht="18" x14ac:dyDescent="0.3">
      <c r="A105" s="74"/>
      <c r="B105" s="75"/>
      <c r="C105" s="75"/>
      <c r="D105" s="76"/>
      <c r="E105" s="76"/>
      <c r="F105" s="76"/>
      <c r="G105" s="76"/>
      <c r="H105" s="76"/>
      <c r="I105" s="76"/>
      <c r="J105" s="76"/>
      <c r="K105" s="121"/>
      <c r="L105" s="121"/>
      <c r="M105" s="121"/>
      <c r="N105" s="75"/>
      <c r="O105" s="75"/>
      <c r="P105" s="62"/>
      <c r="Q105" s="75"/>
      <c r="R105" s="110"/>
    </row>
    <row r="106" spans="1:18" s="99" customFormat="1" ht="18" x14ac:dyDescent="0.3">
      <c r="A106" s="74"/>
      <c r="B106" s="75"/>
      <c r="C106" s="75"/>
      <c r="D106" s="76"/>
      <c r="E106" s="76"/>
      <c r="F106" s="76"/>
      <c r="G106" s="76"/>
      <c r="H106" s="76"/>
      <c r="I106" s="76"/>
      <c r="J106" s="76"/>
      <c r="K106" s="121"/>
      <c r="L106" s="121"/>
      <c r="M106" s="121"/>
      <c r="N106" s="75"/>
      <c r="O106" s="75"/>
      <c r="P106" s="62"/>
      <c r="Q106" s="75"/>
      <c r="R106" s="110"/>
    </row>
    <row r="107" spans="1:18" s="99" customFormat="1" ht="18" x14ac:dyDescent="0.3">
      <c r="A107" s="78"/>
      <c r="B107" s="79"/>
      <c r="C107" s="79"/>
      <c r="D107" s="80"/>
      <c r="E107" s="80"/>
      <c r="F107" s="80"/>
      <c r="G107" s="80"/>
      <c r="H107" s="80"/>
      <c r="I107" s="80"/>
      <c r="J107" s="80"/>
      <c r="K107" s="124"/>
      <c r="L107" s="123"/>
      <c r="M107" s="123"/>
      <c r="N107" s="79"/>
      <c r="O107" s="79"/>
      <c r="P107" s="82"/>
      <c r="Q107" s="79"/>
      <c r="R107" s="125"/>
    </row>
    <row r="108" spans="1:18" s="99" customFormat="1" ht="18" x14ac:dyDescent="0.3">
      <c r="A108" s="74"/>
      <c r="B108" s="75"/>
      <c r="C108" s="75"/>
      <c r="D108" s="76"/>
      <c r="E108" s="76"/>
      <c r="F108" s="76"/>
      <c r="G108" s="76"/>
      <c r="H108" s="76"/>
      <c r="I108" s="76"/>
      <c r="J108" s="76"/>
      <c r="K108" s="121"/>
      <c r="L108" s="121"/>
      <c r="M108" s="121"/>
      <c r="N108" s="75"/>
      <c r="O108" s="75"/>
      <c r="P108" s="62"/>
      <c r="Q108" s="75"/>
      <c r="R108" s="110"/>
    </row>
    <row r="109" spans="1:18" s="99" customFormat="1" ht="18" x14ac:dyDescent="0.3">
      <c r="A109" s="74"/>
      <c r="B109" s="75"/>
      <c r="C109" s="75"/>
      <c r="D109" s="76"/>
      <c r="E109" s="76"/>
      <c r="F109" s="76"/>
      <c r="G109" s="76"/>
      <c r="H109" s="76"/>
      <c r="I109" s="76"/>
      <c r="J109" s="76"/>
      <c r="K109" s="121"/>
      <c r="L109" s="121"/>
      <c r="M109" s="121"/>
      <c r="N109" s="75"/>
      <c r="O109" s="75"/>
      <c r="P109" s="62"/>
      <c r="Q109" s="75"/>
      <c r="R109" s="110"/>
    </row>
    <row r="110" spans="1:18" s="99" customFormat="1" ht="18" x14ac:dyDescent="0.3">
      <c r="A110" s="78"/>
      <c r="B110" s="79"/>
      <c r="C110" s="79"/>
      <c r="D110" s="80"/>
      <c r="E110" s="80"/>
      <c r="F110" s="80"/>
      <c r="G110" s="80"/>
      <c r="H110" s="80"/>
      <c r="I110" s="80"/>
      <c r="J110" s="80"/>
      <c r="K110" s="124"/>
      <c r="L110" s="123"/>
      <c r="M110" s="123"/>
      <c r="N110" s="79"/>
      <c r="O110" s="79"/>
      <c r="P110" s="82"/>
      <c r="Q110" s="79"/>
      <c r="R110" s="125"/>
    </row>
    <row r="111" spans="1:18" s="99" customFormat="1" ht="18" x14ac:dyDescent="0.35">
      <c r="A111" s="70"/>
      <c r="B111" s="71"/>
      <c r="C111" s="71"/>
      <c r="D111" s="72"/>
      <c r="E111" s="72"/>
      <c r="F111" s="72"/>
      <c r="G111" s="72"/>
      <c r="H111" s="72"/>
      <c r="I111" s="72"/>
      <c r="J111" s="72"/>
      <c r="K111" s="119"/>
      <c r="L111" s="120"/>
      <c r="M111" s="119"/>
      <c r="N111" s="71"/>
      <c r="O111" s="71"/>
      <c r="P111" s="60"/>
      <c r="Q111" s="60"/>
      <c r="R111" s="129"/>
    </row>
    <row r="112" spans="1:18" s="99" customFormat="1" ht="18" x14ac:dyDescent="0.3">
      <c r="A112" s="84"/>
      <c r="B112" s="85"/>
      <c r="C112" s="85"/>
      <c r="D112" s="86"/>
      <c r="E112" s="86"/>
      <c r="F112" s="86"/>
      <c r="G112" s="86"/>
      <c r="H112" s="86"/>
      <c r="I112" s="86"/>
      <c r="J112" s="86"/>
      <c r="K112" s="126"/>
      <c r="L112" s="126"/>
      <c r="M112" s="126"/>
      <c r="N112" s="85"/>
      <c r="O112" s="85"/>
      <c r="P112" s="87"/>
      <c r="Q112" s="85"/>
      <c r="R112" s="130"/>
    </row>
    <row r="113" spans="1:18" s="99" customFormat="1" ht="18" x14ac:dyDescent="0.3">
      <c r="A113" s="84"/>
      <c r="B113" s="85"/>
      <c r="C113" s="85"/>
      <c r="D113" s="86"/>
      <c r="E113" s="86"/>
      <c r="F113" s="86"/>
      <c r="G113" s="86"/>
      <c r="H113" s="86"/>
      <c r="I113" s="86"/>
      <c r="J113" s="86"/>
      <c r="K113" s="126"/>
      <c r="L113" s="126"/>
      <c r="M113" s="126"/>
      <c r="N113" s="85"/>
      <c r="O113" s="85"/>
      <c r="P113" s="87"/>
      <c r="Q113" s="85"/>
      <c r="R113" s="130"/>
    </row>
    <row r="114" spans="1:18" s="99" customFormat="1" ht="18" x14ac:dyDescent="0.3">
      <c r="A114" s="84"/>
      <c r="B114" s="85"/>
      <c r="C114" s="85"/>
      <c r="D114" s="86"/>
      <c r="E114" s="86"/>
      <c r="F114" s="86"/>
      <c r="G114" s="86"/>
      <c r="H114" s="86"/>
      <c r="I114" s="86"/>
      <c r="J114" s="86"/>
      <c r="K114" s="126"/>
      <c r="L114" s="126"/>
      <c r="M114" s="126"/>
      <c r="N114" s="85"/>
      <c r="O114" s="85"/>
      <c r="P114" s="87"/>
      <c r="Q114" s="85"/>
      <c r="R114" s="130"/>
    </row>
    <row r="115" spans="1:18" s="99" customFormat="1" ht="18" x14ac:dyDescent="0.3">
      <c r="A115" s="84"/>
      <c r="B115" s="85"/>
      <c r="C115" s="85"/>
      <c r="D115" s="86"/>
      <c r="E115" s="86"/>
      <c r="F115" s="86"/>
      <c r="G115" s="86"/>
      <c r="H115" s="86"/>
      <c r="I115" s="86"/>
      <c r="J115" s="86"/>
      <c r="K115" s="126"/>
      <c r="L115" s="126"/>
      <c r="M115" s="126"/>
      <c r="N115" s="85"/>
      <c r="O115" s="85"/>
      <c r="P115" s="87"/>
      <c r="Q115" s="85"/>
      <c r="R115" s="130"/>
    </row>
    <row r="116" spans="1:18" s="99" customFormat="1" ht="18" x14ac:dyDescent="0.3">
      <c r="A116" s="84"/>
      <c r="B116" s="85"/>
      <c r="C116" s="85"/>
      <c r="D116" s="86"/>
      <c r="E116" s="86"/>
      <c r="F116" s="86"/>
      <c r="G116" s="86"/>
      <c r="H116" s="86"/>
      <c r="I116" s="86"/>
      <c r="J116" s="86"/>
      <c r="K116" s="126"/>
      <c r="L116" s="126"/>
      <c r="M116" s="126"/>
      <c r="N116" s="85"/>
      <c r="O116" s="85"/>
      <c r="P116" s="87"/>
      <c r="Q116" s="85"/>
      <c r="R116" s="130"/>
    </row>
    <row r="117" spans="1:18" s="99" customFormat="1" ht="18" x14ac:dyDescent="0.3">
      <c r="A117" s="84"/>
      <c r="B117" s="85"/>
      <c r="C117" s="85"/>
      <c r="D117" s="86"/>
      <c r="E117" s="86"/>
      <c r="F117" s="86"/>
      <c r="G117" s="86"/>
      <c r="H117" s="86"/>
      <c r="I117" s="86"/>
      <c r="J117" s="86"/>
      <c r="K117" s="126"/>
      <c r="L117" s="126"/>
      <c r="M117" s="126"/>
      <c r="N117" s="85"/>
      <c r="O117" s="85"/>
      <c r="P117" s="87"/>
      <c r="Q117" s="85"/>
      <c r="R117" s="130"/>
    </row>
    <row r="118" spans="1:18" s="99" customFormat="1" ht="18" x14ac:dyDescent="0.3">
      <c r="A118" s="84"/>
      <c r="B118" s="85"/>
      <c r="C118" s="85"/>
      <c r="D118" s="86"/>
      <c r="E118" s="86"/>
      <c r="F118" s="86"/>
      <c r="G118" s="86"/>
      <c r="H118" s="86"/>
      <c r="I118" s="86"/>
      <c r="J118" s="86"/>
      <c r="K118" s="126"/>
      <c r="L118" s="126"/>
      <c r="M118" s="126"/>
      <c r="N118" s="85"/>
      <c r="O118" s="85"/>
      <c r="P118" s="87"/>
      <c r="Q118" s="85"/>
      <c r="R118" s="130"/>
    </row>
    <row r="119" spans="1:18" s="99" customFormat="1" ht="18" x14ac:dyDescent="0.3">
      <c r="A119" s="84"/>
      <c r="B119" s="85"/>
      <c r="C119" s="85"/>
      <c r="D119" s="86"/>
      <c r="E119" s="86"/>
      <c r="F119" s="86"/>
      <c r="G119" s="86"/>
      <c r="H119" s="86"/>
      <c r="I119" s="86"/>
      <c r="J119" s="86"/>
      <c r="K119" s="126"/>
      <c r="L119" s="126"/>
      <c r="M119" s="126"/>
      <c r="N119" s="85"/>
      <c r="O119" s="85"/>
      <c r="P119" s="87"/>
      <c r="Q119" s="85"/>
      <c r="R119" s="130"/>
    </row>
    <row r="120" spans="1:18" s="99" customFormat="1" ht="18" x14ac:dyDescent="0.3">
      <c r="A120" s="84"/>
      <c r="B120" s="85"/>
      <c r="C120" s="85"/>
      <c r="D120" s="86"/>
      <c r="E120" s="86"/>
      <c r="F120" s="86"/>
      <c r="G120" s="86"/>
      <c r="H120" s="86"/>
      <c r="I120" s="86"/>
      <c r="J120" s="86"/>
      <c r="K120" s="126"/>
      <c r="L120" s="126"/>
      <c r="M120" s="126"/>
      <c r="N120" s="85"/>
      <c r="O120" s="85"/>
      <c r="P120" s="87"/>
      <c r="Q120" s="85"/>
      <c r="R120" s="130"/>
    </row>
    <row r="121" spans="1:18" s="99" customFormat="1" ht="18" x14ac:dyDescent="0.3">
      <c r="A121" s="84"/>
      <c r="B121" s="85"/>
      <c r="C121" s="85"/>
      <c r="D121" s="86"/>
      <c r="E121" s="86"/>
      <c r="F121" s="86"/>
      <c r="G121" s="86"/>
      <c r="H121" s="86"/>
      <c r="I121" s="86"/>
      <c r="J121" s="86"/>
      <c r="K121" s="126"/>
      <c r="L121" s="126"/>
      <c r="M121" s="126"/>
      <c r="N121" s="85"/>
      <c r="O121" s="85"/>
      <c r="P121" s="87"/>
      <c r="Q121" s="85"/>
      <c r="R121" s="130"/>
    </row>
    <row r="122" spans="1:18" s="99" customFormat="1" ht="18" x14ac:dyDescent="0.3">
      <c r="A122" s="84"/>
      <c r="B122" s="85"/>
      <c r="C122" s="85"/>
      <c r="D122" s="86"/>
      <c r="E122" s="86"/>
      <c r="F122" s="86"/>
      <c r="G122" s="86"/>
      <c r="H122" s="86"/>
      <c r="I122" s="86"/>
      <c r="J122" s="86"/>
      <c r="K122" s="126"/>
      <c r="L122" s="126"/>
      <c r="M122" s="126"/>
      <c r="N122" s="85"/>
      <c r="O122" s="85"/>
      <c r="P122" s="87"/>
      <c r="Q122" s="85"/>
      <c r="R122" s="130"/>
    </row>
    <row r="123" spans="1:18" s="99" customFormat="1" ht="18" x14ac:dyDescent="0.3">
      <c r="A123" s="84"/>
      <c r="B123" s="85"/>
      <c r="C123" s="85"/>
      <c r="D123" s="86"/>
      <c r="E123" s="86"/>
      <c r="F123" s="86"/>
      <c r="G123" s="86"/>
      <c r="H123" s="86"/>
      <c r="I123" s="86"/>
      <c r="J123" s="86"/>
      <c r="K123" s="126"/>
      <c r="L123" s="126"/>
      <c r="M123" s="126"/>
      <c r="N123" s="85"/>
      <c r="O123" s="85"/>
      <c r="P123" s="87"/>
      <c r="Q123" s="85"/>
      <c r="R123" s="130"/>
    </row>
  </sheetData>
  <mergeCells count="6">
    <mergeCell ref="Q1:R2"/>
    <mergeCell ref="A1:C1"/>
    <mergeCell ref="D1:I1"/>
    <mergeCell ref="A2:C2"/>
    <mergeCell ref="D2:I2"/>
    <mergeCell ref="N1:P2"/>
  </mergeCells>
  <phoneticPr fontId="5" type="noConversion"/>
  <conditionalFormatting sqref="E16:E74">
    <cfRule type="cellIs" dxfId="6" priority="48" operator="greaterThan">
      <formula>3</formula>
    </cfRule>
  </conditionalFormatting>
  <conditionalFormatting sqref="E76:E109">
    <cfRule type="cellIs" dxfId="5" priority="14" operator="greaterThan">
      <formula>3</formula>
    </cfRule>
  </conditionalFormatting>
  <conditionalFormatting sqref="E111:E123">
    <cfRule type="cellIs" dxfId="4" priority="1" operator="greaterThan">
      <formula>3</formula>
    </cfRule>
  </conditionalFormatting>
  <pageMargins left="0.19685039370078738" right="0.19685039370078738" top="0.19685039370078738" bottom="0.19685039370078738" header="0.11811023622047243" footer="0.11811023622047243"/>
  <pageSetup paperSize="3" scale="84" fitToHeight="0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0FA6E-2843-4CE7-9AC0-112A968B2FD0}">
  <sheetPr codeName="Sheet6">
    <pageSetUpPr fitToPage="1"/>
  </sheetPr>
  <dimension ref="A1:UU19"/>
  <sheetViews>
    <sheetView zoomScale="80" zoomScaleNormal="80" workbookViewId="0">
      <selection activeCell="A4" sqref="A4:R19"/>
    </sheetView>
  </sheetViews>
  <sheetFormatPr defaultRowHeight="14.4" x14ac:dyDescent="0.3"/>
  <cols>
    <col min="1" max="1" width="11" bestFit="1" customWidth="1"/>
    <col min="2" max="2" width="6.33203125" bestFit="1" customWidth="1"/>
    <col min="3" max="3" width="9.109375" bestFit="1" customWidth="1"/>
    <col min="4" max="4" width="10.21875" bestFit="1" customWidth="1"/>
    <col min="5" max="6" width="10.33203125" customWidth="1"/>
    <col min="7" max="7" width="7.21875" customWidth="1"/>
    <col min="8" max="8" width="11.77734375" customWidth="1"/>
    <col min="9" max="9" width="7.88671875" customWidth="1"/>
    <col min="10" max="10" width="8.88671875" bestFit="1" customWidth="1"/>
    <col min="11" max="11" width="14.5546875" bestFit="1" customWidth="1"/>
    <col min="12" max="12" width="23.44140625" customWidth="1"/>
    <col min="13" max="13" width="36.5546875" customWidth="1"/>
    <col min="14" max="14" width="13.5546875" bestFit="1" customWidth="1"/>
    <col min="15" max="15" width="12.77734375" bestFit="1" customWidth="1"/>
    <col min="16" max="16" width="18.88671875" bestFit="1" customWidth="1"/>
    <col min="17" max="17" width="14.109375" bestFit="1" customWidth="1"/>
    <col min="18" max="18" width="21.44140625" customWidth="1"/>
  </cols>
  <sheetData>
    <row r="1" spans="1:567" s="18" customFormat="1" ht="18" customHeight="1" x14ac:dyDescent="0.3">
      <c r="A1" s="139" t="s">
        <v>127</v>
      </c>
      <c r="B1" s="140"/>
      <c r="C1" s="141"/>
      <c r="D1" s="139" t="s">
        <v>204</v>
      </c>
      <c r="E1" s="140"/>
      <c r="F1" s="140"/>
      <c r="G1" s="140"/>
      <c r="H1" s="140"/>
      <c r="I1" s="141"/>
      <c r="J1" s="109" t="s">
        <v>215</v>
      </c>
      <c r="K1" s="109">
        <v>0</v>
      </c>
      <c r="L1" s="109" t="s">
        <v>129</v>
      </c>
      <c r="M1" s="109" t="s">
        <v>205</v>
      </c>
      <c r="N1" s="135">
        <v>1411951</v>
      </c>
      <c r="O1" s="148"/>
      <c r="P1" s="136"/>
      <c r="Q1" s="135">
        <v>51280</v>
      </c>
      <c r="R1" s="13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</row>
    <row r="2" spans="1:567" s="18" customFormat="1" ht="18" x14ac:dyDescent="0.3">
      <c r="A2" s="142" t="s">
        <v>128</v>
      </c>
      <c r="B2" s="143"/>
      <c r="C2" s="144"/>
      <c r="D2" s="145" t="s">
        <v>206</v>
      </c>
      <c r="E2" s="146"/>
      <c r="F2" s="146"/>
      <c r="G2" s="146"/>
      <c r="H2" s="146"/>
      <c r="I2" s="147"/>
      <c r="J2" s="111" t="s">
        <v>130</v>
      </c>
      <c r="K2" s="112">
        <v>45397</v>
      </c>
      <c r="L2" s="111" t="s">
        <v>131</v>
      </c>
      <c r="M2" s="109" t="s">
        <v>208</v>
      </c>
      <c r="N2" s="137"/>
      <c r="O2" s="149"/>
      <c r="P2" s="138"/>
      <c r="Q2" s="137"/>
      <c r="R2" s="138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</row>
    <row r="3" spans="1:567" s="56" customFormat="1" ht="18" x14ac:dyDescent="0.3">
      <c r="A3" s="51" t="s">
        <v>212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107" t="s">
        <v>216</v>
      </c>
      <c r="L3" s="107" t="s">
        <v>42</v>
      </c>
      <c r="M3" s="107" t="s">
        <v>39</v>
      </c>
      <c r="N3" s="107" t="s">
        <v>214</v>
      </c>
      <c r="O3" s="52" t="s">
        <v>152</v>
      </c>
      <c r="P3" s="52" t="s">
        <v>50</v>
      </c>
      <c r="Q3" s="54" t="s">
        <v>132</v>
      </c>
      <c r="R3" s="54" t="s">
        <v>126</v>
      </c>
    </row>
    <row r="4" spans="1:567" s="100" customFormat="1" ht="18" x14ac:dyDescent="0.35">
      <c r="A4" s="61"/>
      <c r="B4" s="62"/>
      <c r="C4" s="62"/>
      <c r="D4" s="63"/>
      <c r="E4" s="63"/>
      <c r="F4" s="63"/>
      <c r="G4" s="63"/>
      <c r="H4" s="63"/>
      <c r="I4" s="63"/>
      <c r="J4" s="63"/>
      <c r="K4" s="110"/>
      <c r="L4" s="110"/>
      <c r="M4" s="110"/>
      <c r="N4" s="62"/>
      <c r="O4" s="62"/>
      <c r="P4" s="62"/>
      <c r="Q4" s="62"/>
      <c r="R4" s="110"/>
    </row>
    <row r="5" spans="1:567" s="100" customFormat="1" ht="18" x14ac:dyDescent="0.35">
      <c r="A5" s="61"/>
      <c r="B5" s="62"/>
      <c r="C5" s="62"/>
      <c r="D5" s="63"/>
      <c r="E5" s="63"/>
      <c r="F5" s="63"/>
      <c r="G5" s="63"/>
      <c r="H5" s="63"/>
      <c r="I5" s="63"/>
      <c r="J5" s="63"/>
      <c r="K5" s="110"/>
      <c r="L5" s="110"/>
      <c r="M5" s="110"/>
      <c r="N5" s="62"/>
      <c r="O5" s="62"/>
      <c r="P5" s="62"/>
      <c r="Q5" s="62"/>
      <c r="R5" s="110"/>
    </row>
    <row r="6" spans="1:567" s="100" customFormat="1" ht="18" x14ac:dyDescent="0.35">
      <c r="A6" s="61"/>
      <c r="B6" s="62"/>
      <c r="C6" s="62"/>
      <c r="D6" s="63"/>
      <c r="E6" s="63"/>
      <c r="F6" s="63"/>
      <c r="G6" s="63"/>
      <c r="H6" s="63"/>
      <c r="I6" s="63"/>
      <c r="J6" s="63"/>
      <c r="K6" s="110"/>
      <c r="L6" s="110"/>
      <c r="M6" s="110"/>
      <c r="N6" s="62"/>
      <c r="O6" s="62"/>
      <c r="P6" s="62"/>
      <c r="Q6" s="62"/>
      <c r="R6" s="110"/>
    </row>
    <row r="7" spans="1:567" s="100" customFormat="1" ht="18" x14ac:dyDescent="0.35">
      <c r="A7" s="61"/>
      <c r="B7" s="62"/>
      <c r="C7" s="62"/>
      <c r="D7" s="63"/>
      <c r="E7" s="63"/>
      <c r="F7" s="63"/>
      <c r="G7" s="63"/>
      <c r="H7" s="63"/>
      <c r="I7" s="63"/>
      <c r="J7" s="63"/>
      <c r="K7" s="110"/>
      <c r="L7" s="110"/>
      <c r="M7" s="110"/>
      <c r="N7" s="62"/>
      <c r="O7" s="62"/>
      <c r="P7" s="62"/>
      <c r="Q7" s="62"/>
      <c r="R7" s="110"/>
    </row>
    <row r="8" spans="1:567" s="100" customFormat="1" ht="18" x14ac:dyDescent="0.35">
      <c r="A8" s="74"/>
      <c r="B8" s="75"/>
      <c r="C8" s="75"/>
      <c r="D8" s="76"/>
      <c r="E8" s="76"/>
      <c r="F8" s="76"/>
      <c r="G8" s="76"/>
      <c r="H8" s="76"/>
      <c r="I8" s="76"/>
      <c r="J8" s="76"/>
      <c r="K8" s="121"/>
      <c r="L8" s="121"/>
      <c r="M8" s="121"/>
      <c r="N8" s="75"/>
      <c r="O8" s="75"/>
      <c r="P8" s="62"/>
      <c r="Q8" s="75"/>
      <c r="R8" s="110"/>
    </row>
    <row r="9" spans="1:567" s="100" customFormat="1" ht="18" x14ac:dyDescent="0.35">
      <c r="A9" s="74"/>
      <c r="B9" s="75"/>
      <c r="C9" s="75"/>
      <c r="D9" s="76"/>
      <c r="E9" s="76"/>
      <c r="F9" s="76"/>
      <c r="G9" s="76"/>
      <c r="H9" s="76"/>
      <c r="I9" s="76"/>
      <c r="J9" s="76"/>
      <c r="K9" s="121"/>
      <c r="L9" s="121"/>
      <c r="M9" s="121"/>
      <c r="N9" s="75"/>
      <c r="O9" s="75"/>
      <c r="P9" s="62"/>
      <c r="Q9" s="75"/>
      <c r="R9" s="110"/>
    </row>
    <row r="10" spans="1:567" s="100" customFormat="1" ht="18" x14ac:dyDescent="0.35">
      <c r="A10" s="74"/>
      <c r="B10" s="75"/>
      <c r="C10" s="75"/>
      <c r="D10" s="76"/>
      <c r="E10" s="76"/>
      <c r="F10" s="76"/>
      <c r="G10" s="76"/>
      <c r="H10" s="76"/>
      <c r="I10" s="76"/>
      <c r="J10" s="76"/>
      <c r="K10" s="121"/>
      <c r="L10" s="121"/>
      <c r="M10" s="121"/>
      <c r="N10" s="75"/>
      <c r="O10" s="75"/>
      <c r="P10" s="62"/>
      <c r="Q10" s="75"/>
      <c r="R10" s="110"/>
    </row>
    <row r="11" spans="1:567" s="100" customFormat="1" ht="18" x14ac:dyDescent="0.35">
      <c r="A11" s="74"/>
      <c r="B11" s="75"/>
      <c r="C11" s="75"/>
      <c r="D11" s="76"/>
      <c r="E11" s="76"/>
      <c r="F11" s="76"/>
      <c r="G11" s="76"/>
      <c r="H11" s="76"/>
      <c r="I11" s="76"/>
      <c r="J11" s="76"/>
      <c r="K11" s="121"/>
      <c r="L11" s="121"/>
      <c r="M11" s="121"/>
      <c r="N11" s="75"/>
      <c r="O11" s="75"/>
      <c r="P11" s="62"/>
      <c r="Q11" s="75"/>
      <c r="R11" s="110"/>
    </row>
    <row r="12" spans="1:567" s="100" customFormat="1" ht="18" x14ac:dyDescent="0.35">
      <c r="A12" s="74"/>
      <c r="B12" s="75"/>
      <c r="C12" s="75"/>
      <c r="D12" s="76"/>
      <c r="E12" s="76"/>
      <c r="F12" s="76"/>
      <c r="G12" s="76"/>
      <c r="H12" s="76"/>
      <c r="I12" s="76"/>
      <c r="J12" s="76"/>
      <c r="K12" s="121"/>
      <c r="L12" s="121"/>
      <c r="M12" s="121"/>
      <c r="N12" s="75"/>
      <c r="O12" s="75"/>
      <c r="P12" s="62"/>
      <c r="Q12" s="75"/>
      <c r="R12" s="110"/>
    </row>
    <row r="13" spans="1:567" s="100" customFormat="1" ht="18" x14ac:dyDescent="0.35">
      <c r="A13" s="74"/>
      <c r="B13" s="75"/>
      <c r="C13" s="75"/>
      <c r="D13" s="76"/>
      <c r="E13" s="76"/>
      <c r="F13" s="76"/>
      <c r="G13" s="76"/>
      <c r="H13" s="76"/>
      <c r="I13" s="76"/>
      <c r="J13" s="76"/>
      <c r="K13" s="121"/>
      <c r="L13" s="121"/>
      <c r="M13" s="121"/>
      <c r="N13" s="75"/>
      <c r="O13" s="75"/>
      <c r="P13" s="62"/>
      <c r="Q13" s="75"/>
      <c r="R13" s="110"/>
    </row>
    <row r="14" spans="1:567" s="100" customFormat="1" ht="18" x14ac:dyDescent="0.35">
      <c r="A14" s="74"/>
      <c r="B14" s="75"/>
      <c r="C14" s="75"/>
      <c r="D14" s="76"/>
      <c r="E14" s="76"/>
      <c r="F14" s="76"/>
      <c r="G14" s="76"/>
      <c r="H14" s="76"/>
      <c r="I14" s="76"/>
      <c r="J14" s="76"/>
      <c r="K14" s="121"/>
      <c r="L14" s="121"/>
      <c r="M14" s="121"/>
      <c r="N14" s="75"/>
      <c r="O14" s="75"/>
      <c r="P14" s="62"/>
      <c r="Q14" s="75"/>
      <c r="R14" s="110"/>
    </row>
    <row r="15" spans="1:567" s="100" customFormat="1" ht="18" x14ac:dyDescent="0.35">
      <c r="A15" s="74"/>
      <c r="B15" s="75"/>
      <c r="C15" s="75"/>
      <c r="D15" s="76"/>
      <c r="E15" s="76"/>
      <c r="F15" s="76"/>
      <c r="G15" s="76"/>
      <c r="H15" s="76"/>
      <c r="I15" s="76"/>
      <c r="J15" s="76"/>
      <c r="K15" s="121"/>
      <c r="L15" s="121"/>
      <c r="M15" s="121"/>
      <c r="N15" s="75"/>
      <c r="O15" s="75"/>
      <c r="P15" s="62"/>
      <c r="Q15" s="75"/>
      <c r="R15" s="110"/>
    </row>
    <row r="16" spans="1:567" s="100" customFormat="1" ht="18" x14ac:dyDescent="0.35">
      <c r="A16" s="74"/>
      <c r="B16" s="75"/>
      <c r="C16" s="75"/>
      <c r="D16" s="76"/>
      <c r="E16" s="76"/>
      <c r="F16" s="76"/>
      <c r="G16" s="76"/>
      <c r="H16" s="76"/>
      <c r="I16" s="76"/>
      <c r="J16" s="76"/>
      <c r="K16" s="121"/>
      <c r="L16" s="121"/>
      <c r="M16" s="121"/>
      <c r="N16" s="75"/>
      <c r="O16" s="75"/>
      <c r="P16" s="62"/>
      <c r="Q16" s="75"/>
      <c r="R16" s="110"/>
    </row>
    <row r="17" spans="1:18" s="100" customFormat="1" ht="18" x14ac:dyDescent="0.35">
      <c r="A17" s="74"/>
      <c r="B17" s="75"/>
      <c r="C17" s="75"/>
      <c r="D17" s="76"/>
      <c r="E17" s="76"/>
      <c r="F17" s="76"/>
      <c r="G17" s="76"/>
      <c r="H17" s="76"/>
      <c r="I17" s="76"/>
      <c r="J17" s="76"/>
      <c r="K17" s="121"/>
      <c r="L17" s="121"/>
      <c r="M17" s="121"/>
      <c r="N17" s="75"/>
      <c r="O17" s="75"/>
      <c r="P17" s="62"/>
      <c r="Q17" s="75"/>
      <c r="R17" s="110"/>
    </row>
    <row r="18" spans="1:18" s="100" customFormat="1" ht="18" x14ac:dyDescent="0.35">
      <c r="A18" s="74"/>
      <c r="B18" s="75"/>
      <c r="C18" s="75"/>
      <c r="D18" s="76"/>
      <c r="E18" s="76"/>
      <c r="F18" s="76"/>
      <c r="G18" s="76"/>
      <c r="H18" s="76"/>
      <c r="I18" s="76"/>
      <c r="J18" s="76"/>
      <c r="K18" s="121"/>
      <c r="L18" s="121"/>
      <c r="M18" s="121"/>
      <c r="N18" s="75"/>
      <c r="O18" s="75"/>
      <c r="P18" s="62"/>
      <c r="Q18" s="75"/>
      <c r="R18" s="110"/>
    </row>
    <row r="19" spans="1:18" s="100" customFormat="1" ht="18" x14ac:dyDescent="0.35">
      <c r="A19" s="84"/>
      <c r="B19" s="85"/>
      <c r="C19" s="85"/>
      <c r="D19" s="86"/>
      <c r="E19" s="86"/>
      <c r="F19" s="86"/>
      <c r="G19" s="86"/>
      <c r="H19" s="86"/>
      <c r="I19" s="86"/>
      <c r="J19" s="86"/>
      <c r="K19" s="128"/>
      <c r="L19" s="126"/>
      <c r="M19" s="126"/>
      <c r="N19" s="85"/>
      <c r="O19" s="85"/>
      <c r="P19" s="87"/>
      <c r="Q19" s="85"/>
      <c r="R19" s="130"/>
    </row>
  </sheetData>
  <mergeCells count="6">
    <mergeCell ref="Q1:R2"/>
    <mergeCell ref="A1:C1"/>
    <mergeCell ref="D1:I1"/>
    <mergeCell ref="A2:C2"/>
    <mergeCell ref="D2:I2"/>
    <mergeCell ref="N1:P2"/>
  </mergeCells>
  <phoneticPr fontId="5" type="noConversion"/>
  <conditionalFormatting sqref="E8:E19">
    <cfRule type="cellIs" dxfId="3" priority="1" operator="greaterThan">
      <formula>3</formula>
    </cfRule>
  </conditionalFormatting>
  <pageMargins left="0.19685039370078738" right="0.19685039370078738" top="0.19685039370078738" bottom="0.19685039370078738" header="0.11811023622047243" footer="0.11811023622047243"/>
  <pageSetup paperSize="3" scale="85" fitToHeight="0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17604-0044-4E98-8049-57E0F16AAAF8}">
  <sheetPr codeName="Sheet7">
    <pageSetUpPr fitToPage="1"/>
  </sheetPr>
  <dimension ref="A1:NG26"/>
  <sheetViews>
    <sheetView tabSelected="1" zoomScale="80" zoomScaleNormal="80" workbookViewId="0">
      <selection activeCell="L10" sqref="L10"/>
    </sheetView>
  </sheetViews>
  <sheetFormatPr defaultRowHeight="14.4" x14ac:dyDescent="0.3"/>
  <cols>
    <col min="1" max="1" width="11" bestFit="1" customWidth="1"/>
    <col min="2" max="2" width="6.33203125" bestFit="1" customWidth="1"/>
    <col min="3" max="3" width="9.109375" bestFit="1" customWidth="1"/>
    <col min="4" max="4" width="10.21875" bestFit="1" customWidth="1"/>
    <col min="5" max="5" width="10.109375" customWidth="1"/>
    <col min="6" max="6" width="11.77734375" customWidth="1"/>
    <col min="7" max="7" width="11.5546875" customWidth="1"/>
    <col min="8" max="9" width="12.21875" customWidth="1"/>
    <col min="10" max="10" width="8.88671875" bestFit="1" customWidth="1"/>
    <col min="11" max="11" width="15.109375" bestFit="1" customWidth="1"/>
    <col min="12" max="12" width="22.88671875" customWidth="1"/>
    <col min="13" max="13" width="28" bestFit="1" customWidth="1"/>
    <col min="14" max="14" width="12.109375" bestFit="1" customWidth="1"/>
    <col min="15" max="15" width="12.77734375" bestFit="1" customWidth="1"/>
    <col min="16" max="16" width="18.88671875" bestFit="1" customWidth="1"/>
    <col min="17" max="17" width="14.109375" bestFit="1" customWidth="1"/>
    <col min="18" max="18" width="21.44140625" customWidth="1"/>
  </cols>
  <sheetData>
    <row r="1" spans="1:371" s="18" customFormat="1" ht="18" customHeight="1" x14ac:dyDescent="0.3">
      <c r="A1" s="139" t="s">
        <v>127</v>
      </c>
      <c r="B1" s="140"/>
      <c r="C1" s="141"/>
      <c r="D1" s="139"/>
      <c r="E1" s="140"/>
      <c r="F1" s="140"/>
      <c r="G1" s="140"/>
      <c r="H1" s="140"/>
      <c r="I1" s="141"/>
      <c r="J1" s="109" t="s">
        <v>215</v>
      </c>
      <c r="K1" s="109"/>
      <c r="L1" s="109" t="s">
        <v>129</v>
      </c>
      <c r="M1" s="109"/>
      <c r="N1" s="135"/>
      <c r="O1" s="148"/>
      <c r="P1" s="136"/>
      <c r="Q1" s="135"/>
      <c r="R1" s="13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</row>
    <row r="2" spans="1:371" s="18" customFormat="1" ht="18" x14ac:dyDescent="0.3">
      <c r="A2" s="142" t="s">
        <v>128</v>
      </c>
      <c r="B2" s="143"/>
      <c r="C2" s="144"/>
      <c r="D2" s="145"/>
      <c r="E2" s="146"/>
      <c r="F2" s="146"/>
      <c r="G2" s="146"/>
      <c r="H2" s="146"/>
      <c r="I2" s="147"/>
      <c r="J2" s="111" t="s">
        <v>130</v>
      </c>
      <c r="K2" s="112"/>
      <c r="L2" s="111" t="s">
        <v>131</v>
      </c>
      <c r="M2" s="109"/>
      <c r="N2" s="137"/>
      <c r="O2" s="149"/>
      <c r="P2" s="138"/>
      <c r="Q2" s="137"/>
      <c r="R2" s="138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</row>
    <row r="3" spans="1:371" s="97" customFormat="1" ht="18" x14ac:dyDescent="0.3">
      <c r="A3" s="51" t="s">
        <v>212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107" t="s">
        <v>216</v>
      </c>
      <c r="L3" s="107" t="s">
        <v>42</v>
      </c>
      <c r="M3" s="107" t="s">
        <v>39</v>
      </c>
      <c r="N3" s="107" t="s">
        <v>214</v>
      </c>
      <c r="O3" s="52" t="s">
        <v>152</v>
      </c>
      <c r="P3" s="52" t="s">
        <v>50</v>
      </c>
      <c r="Q3" s="54" t="s">
        <v>132</v>
      </c>
      <c r="R3" s="54" t="s">
        <v>126</v>
      </c>
    </row>
    <row r="4" spans="1:371" s="99" customFormat="1" ht="18" x14ac:dyDescent="0.3">
      <c r="A4" s="84"/>
      <c r="B4" s="85"/>
      <c r="C4" s="85"/>
      <c r="D4" s="86"/>
      <c r="E4" s="86"/>
      <c r="F4" s="86"/>
      <c r="G4" s="86"/>
      <c r="H4" s="86"/>
      <c r="I4" s="86"/>
      <c r="J4" s="86"/>
      <c r="K4" s="126"/>
      <c r="L4" s="126"/>
      <c r="M4" s="126"/>
      <c r="N4" s="85"/>
      <c r="O4" s="85"/>
      <c r="P4" s="87"/>
      <c r="Q4" s="85"/>
      <c r="R4" s="130"/>
    </row>
    <row r="5" spans="1:371" s="99" customFormat="1" ht="18" x14ac:dyDescent="0.3">
      <c r="A5" s="84"/>
      <c r="B5" s="85"/>
      <c r="C5" s="85"/>
      <c r="D5" s="86"/>
      <c r="E5" s="86"/>
      <c r="F5" s="86"/>
      <c r="G5" s="86"/>
      <c r="H5" s="86"/>
      <c r="I5" s="86"/>
      <c r="J5" s="86"/>
      <c r="K5" s="126"/>
      <c r="L5" s="126"/>
      <c r="M5" s="126"/>
      <c r="N5" s="85"/>
      <c r="O5" s="85"/>
      <c r="P5" s="87"/>
      <c r="Q5" s="85"/>
      <c r="R5" s="130"/>
    </row>
    <row r="6" spans="1:371" s="99" customFormat="1" ht="18" x14ac:dyDescent="0.3">
      <c r="A6" s="84"/>
      <c r="B6" s="85"/>
      <c r="C6" s="85"/>
      <c r="D6" s="86"/>
      <c r="E6" s="86"/>
      <c r="F6" s="86"/>
      <c r="G6" s="86"/>
      <c r="H6" s="86"/>
      <c r="I6" s="86"/>
      <c r="J6" s="86"/>
      <c r="K6" s="126"/>
      <c r="L6" s="126"/>
      <c r="M6" s="126"/>
      <c r="N6" s="85"/>
      <c r="O6" s="85"/>
      <c r="P6" s="87"/>
      <c r="Q6" s="85"/>
      <c r="R6" s="130"/>
    </row>
    <row r="7" spans="1:371" s="99" customFormat="1" ht="18" x14ac:dyDescent="0.3">
      <c r="A7" s="84"/>
      <c r="B7" s="85"/>
      <c r="C7" s="85"/>
      <c r="D7" s="86"/>
      <c r="E7" s="86"/>
      <c r="F7" s="86"/>
      <c r="G7" s="86"/>
      <c r="H7" s="86"/>
      <c r="I7" s="86"/>
      <c r="J7" s="86"/>
      <c r="K7" s="126"/>
      <c r="L7" s="126"/>
      <c r="M7" s="126"/>
      <c r="N7" s="85"/>
      <c r="O7" s="85"/>
      <c r="P7" s="87"/>
      <c r="Q7" s="85"/>
      <c r="R7" s="130"/>
    </row>
    <row r="8" spans="1:371" s="99" customFormat="1" ht="18" x14ac:dyDescent="0.3">
      <c r="A8" s="84"/>
      <c r="B8" s="85"/>
      <c r="C8" s="85"/>
      <c r="D8" s="86"/>
      <c r="E8" s="86"/>
      <c r="F8" s="86"/>
      <c r="G8" s="86"/>
      <c r="H8" s="86"/>
      <c r="I8" s="86"/>
      <c r="J8" s="86"/>
      <c r="K8" s="126"/>
      <c r="L8" s="126"/>
      <c r="M8" s="126"/>
      <c r="N8" s="85"/>
      <c r="O8" s="85"/>
      <c r="P8" s="87"/>
      <c r="Q8" s="85"/>
      <c r="R8" s="130"/>
    </row>
    <row r="9" spans="1:371" s="99" customFormat="1" ht="18" x14ac:dyDescent="0.3">
      <c r="A9" s="84"/>
      <c r="B9" s="85"/>
      <c r="C9" s="85"/>
      <c r="D9" s="86"/>
      <c r="E9" s="86"/>
      <c r="F9" s="86"/>
      <c r="G9" s="86"/>
      <c r="H9" s="86"/>
      <c r="I9" s="86"/>
      <c r="J9" s="86"/>
      <c r="K9" s="126"/>
      <c r="L9" s="126"/>
      <c r="M9" s="126"/>
      <c r="N9" s="85"/>
      <c r="O9" s="85"/>
      <c r="P9" s="87"/>
      <c r="Q9" s="85"/>
      <c r="R9" s="130"/>
    </row>
    <row r="10" spans="1:371" s="99" customFormat="1" ht="18" x14ac:dyDescent="0.3">
      <c r="A10" s="84"/>
      <c r="B10" s="85"/>
      <c r="C10" s="85"/>
      <c r="D10" s="86"/>
      <c r="E10" s="86"/>
      <c r="F10" s="86"/>
      <c r="G10" s="86"/>
      <c r="H10" s="86"/>
      <c r="I10" s="86"/>
      <c r="J10" s="86"/>
      <c r="K10" s="126"/>
      <c r="L10" s="126"/>
      <c r="M10" s="126"/>
      <c r="N10" s="85"/>
      <c r="O10" s="85"/>
      <c r="P10" s="87"/>
      <c r="Q10" s="85"/>
      <c r="R10" s="130"/>
    </row>
    <row r="11" spans="1:371" s="99" customFormat="1" ht="18" x14ac:dyDescent="0.3">
      <c r="A11" s="84"/>
      <c r="B11" s="85"/>
      <c r="C11" s="85"/>
      <c r="D11" s="86"/>
      <c r="E11" s="86"/>
      <c r="F11" s="86"/>
      <c r="G11" s="86"/>
      <c r="H11" s="86"/>
      <c r="I11" s="86"/>
      <c r="J11" s="86"/>
      <c r="K11" s="126"/>
      <c r="L11" s="126"/>
      <c r="M11" s="126"/>
      <c r="N11" s="85"/>
      <c r="O11" s="85"/>
      <c r="P11" s="87"/>
      <c r="Q11" s="85"/>
      <c r="R11" s="130"/>
    </row>
    <row r="12" spans="1:371" s="99" customFormat="1" ht="18" x14ac:dyDescent="0.3">
      <c r="A12" s="84"/>
      <c r="B12" s="85"/>
      <c r="C12" s="85"/>
      <c r="D12" s="86"/>
      <c r="E12" s="86"/>
      <c r="F12" s="86"/>
      <c r="G12" s="86"/>
      <c r="H12" s="86"/>
      <c r="I12" s="86"/>
      <c r="J12" s="86"/>
      <c r="K12" s="126"/>
      <c r="L12" s="126"/>
      <c r="M12" s="126"/>
      <c r="N12" s="85"/>
      <c r="O12" s="85"/>
      <c r="P12" s="87"/>
      <c r="Q12" s="85"/>
      <c r="R12" s="130"/>
    </row>
    <row r="13" spans="1:371" s="99" customFormat="1" ht="18" x14ac:dyDescent="0.3">
      <c r="A13" s="84"/>
      <c r="B13" s="85"/>
      <c r="C13" s="85"/>
      <c r="D13" s="86"/>
      <c r="E13" s="86"/>
      <c r="F13" s="86"/>
      <c r="G13" s="86"/>
      <c r="H13" s="86"/>
      <c r="I13" s="86"/>
      <c r="J13" s="86"/>
      <c r="K13" s="126"/>
      <c r="L13" s="126"/>
      <c r="M13" s="126"/>
      <c r="N13" s="85"/>
      <c r="O13" s="85"/>
      <c r="P13" s="87"/>
      <c r="Q13" s="85"/>
      <c r="R13" s="130"/>
    </row>
    <row r="14" spans="1:371" s="99" customFormat="1" ht="18" x14ac:dyDescent="0.3">
      <c r="A14" s="84"/>
      <c r="B14" s="85"/>
      <c r="C14" s="85"/>
      <c r="D14" s="86"/>
      <c r="E14" s="86"/>
      <c r="F14" s="86"/>
      <c r="G14" s="86"/>
      <c r="H14" s="86"/>
      <c r="I14" s="86"/>
      <c r="J14" s="86"/>
      <c r="K14" s="126"/>
      <c r="L14" s="126"/>
      <c r="M14" s="126"/>
      <c r="N14" s="85"/>
      <c r="O14" s="85"/>
      <c r="P14" s="87"/>
      <c r="Q14" s="85"/>
      <c r="R14" s="130"/>
    </row>
    <row r="15" spans="1:371" s="99" customFormat="1" ht="18" x14ac:dyDescent="0.3">
      <c r="A15" s="84"/>
      <c r="B15" s="85"/>
      <c r="C15" s="85"/>
      <c r="D15" s="86"/>
      <c r="E15" s="86"/>
      <c r="F15" s="86"/>
      <c r="G15" s="86"/>
      <c r="H15" s="86"/>
      <c r="I15" s="86"/>
      <c r="J15" s="86"/>
      <c r="K15" s="126"/>
      <c r="L15" s="126"/>
      <c r="M15" s="126"/>
      <c r="N15" s="85"/>
      <c r="O15" s="85"/>
      <c r="P15" s="87"/>
      <c r="Q15" s="85"/>
      <c r="R15" s="130"/>
    </row>
    <row r="16" spans="1:371" s="99" customFormat="1" ht="18" x14ac:dyDescent="0.3">
      <c r="A16" s="84"/>
      <c r="B16" s="85"/>
      <c r="C16" s="85"/>
      <c r="D16" s="86"/>
      <c r="E16" s="86"/>
      <c r="F16" s="86"/>
      <c r="G16" s="86"/>
      <c r="H16" s="86"/>
      <c r="I16" s="86"/>
      <c r="J16" s="86"/>
      <c r="K16" s="126"/>
      <c r="L16" s="126"/>
      <c r="M16" s="126"/>
      <c r="N16" s="85"/>
      <c r="O16" s="85"/>
      <c r="P16" s="87"/>
      <c r="Q16" s="85"/>
      <c r="R16" s="130"/>
    </row>
    <row r="17" spans="1:18" s="99" customFormat="1" ht="18" x14ac:dyDescent="0.3">
      <c r="A17" s="84"/>
      <c r="B17" s="85"/>
      <c r="C17" s="85"/>
      <c r="D17" s="86"/>
      <c r="E17" s="86"/>
      <c r="F17" s="86"/>
      <c r="G17" s="86"/>
      <c r="H17" s="86"/>
      <c r="I17" s="86"/>
      <c r="J17" s="86"/>
      <c r="K17" s="126"/>
      <c r="L17" s="126"/>
      <c r="M17" s="126"/>
      <c r="N17" s="85"/>
      <c r="O17" s="85"/>
      <c r="P17" s="87"/>
      <c r="Q17" s="85"/>
      <c r="R17" s="130"/>
    </row>
    <row r="18" spans="1:18" s="99" customFormat="1" ht="18" x14ac:dyDescent="0.3">
      <c r="A18" s="84"/>
      <c r="B18" s="85"/>
      <c r="C18" s="85"/>
      <c r="D18" s="86"/>
      <c r="E18" s="86"/>
      <c r="F18" s="86"/>
      <c r="G18" s="86"/>
      <c r="H18" s="86"/>
      <c r="I18" s="86"/>
      <c r="J18" s="86"/>
      <c r="K18" s="126"/>
      <c r="L18" s="126"/>
      <c r="M18" s="126"/>
      <c r="N18" s="85"/>
      <c r="O18" s="85"/>
      <c r="P18" s="87"/>
      <c r="Q18" s="85"/>
      <c r="R18" s="130"/>
    </row>
    <row r="19" spans="1:18" s="99" customFormat="1" ht="18" x14ac:dyDescent="0.3">
      <c r="A19" s="84"/>
      <c r="B19" s="85"/>
      <c r="C19" s="85"/>
      <c r="D19" s="86"/>
      <c r="E19" s="86"/>
      <c r="F19" s="86"/>
      <c r="G19" s="86"/>
      <c r="H19" s="86"/>
      <c r="I19" s="86"/>
      <c r="J19" s="86"/>
      <c r="K19" s="126"/>
      <c r="L19" s="126"/>
      <c r="M19" s="126"/>
      <c r="N19" s="85"/>
      <c r="O19" s="85"/>
      <c r="P19" s="87"/>
      <c r="Q19" s="85"/>
      <c r="R19" s="130"/>
    </row>
    <row r="20" spans="1:18" s="99" customFormat="1" ht="18" x14ac:dyDescent="0.3">
      <c r="A20" s="84"/>
      <c r="B20" s="85"/>
      <c r="C20" s="85"/>
      <c r="D20" s="86"/>
      <c r="E20" s="86"/>
      <c r="F20" s="86"/>
      <c r="G20" s="86"/>
      <c r="H20" s="86"/>
      <c r="I20" s="86"/>
      <c r="J20" s="86"/>
      <c r="K20" s="126"/>
      <c r="L20" s="126"/>
      <c r="M20" s="126"/>
      <c r="N20" s="85"/>
      <c r="O20" s="85"/>
      <c r="P20" s="87"/>
      <c r="Q20" s="85"/>
      <c r="R20" s="130"/>
    </row>
    <row r="21" spans="1:18" s="99" customFormat="1" ht="18" x14ac:dyDescent="0.3">
      <c r="A21" s="84"/>
      <c r="B21" s="85"/>
      <c r="C21" s="85"/>
      <c r="D21" s="86"/>
      <c r="E21" s="86"/>
      <c r="F21" s="86"/>
      <c r="G21" s="86"/>
      <c r="H21" s="86"/>
      <c r="I21" s="86"/>
      <c r="J21" s="86"/>
      <c r="K21" s="126"/>
      <c r="L21" s="126"/>
      <c r="M21" s="126"/>
      <c r="N21" s="85"/>
      <c r="O21" s="85"/>
      <c r="P21" s="87"/>
      <c r="Q21" s="85"/>
      <c r="R21" s="130"/>
    </row>
    <row r="22" spans="1:18" s="99" customFormat="1" ht="18" x14ac:dyDescent="0.3">
      <c r="A22" s="84"/>
      <c r="B22" s="85"/>
      <c r="C22" s="85"/>
      <c r="D22" s="86"/>
      <c r="E22" s="86"/>
      <c r="F22" s="86"/>
      <c r="G22" s="86"/>
      <c r="H22" s="86"/>
      <c r="I22" s="86"/>
      <c r="J22" s="86"/>
      <c r="K22" s="126"/>
      <c r="L22" s="126"/>
      <c r="M22" s="126"/>
      <c r="N22" s="85"/>
      <c r="O22" s="85"/>
      <c r="P22" s="87"/>
      <c r="Q22" s="85"/>
      <c r="R22" s="130"/>
    </row>
    <row r="23" spans="1:18" s="99" customFormat="1" ht="18" x14ac:dyDescent="0.3">
      <c r="A23" s="84"/>
      <c r="B23" s="85"/>
      <c r="C23" s="85"/>
      <c r="D23" s="86"/>
      <c r="E23" s="86"/>
      <c r="F23" s="86"/>
      <c r="G23" s="86"/>
      <c r="H23" s="86"/>
      <c r="I23" s="86"/>
      <c r="J23" s="86"/>
      <c r="K23" s="126"/>
      <c r="L23" s="126"/>
      <c r="M23" s="126"/>
      <c r="N23" s="85"/>
      <c r="O23" s="85"/>
      <c r="P23" s="87"/>
      <c r="Q23" s="85"/>
      <c r="R23" s="130"/>
    </row>
    <row r="24" spans="1:18" s="99" customFormat="1" ht="18" x14ac:dyDescent="0.3">
      <c r="A24" s="84"/>
      <c r="B24" s="85"/>
      <c r="C24" s="85"/>
      <c r="D24" s="86"/>
      <c r="E24" s="86"/>
      <c r="F24" s="86"/>
      <c r="G24" s="86"/>
      <c r="H24" s="86"/>
      <c r="I24" s="86"/>
      <c r="J24" s="86"/>
      <c r="K24" s="126"/>
      <c r="L24" s="126"/>
      <c r="M24" s="126"/>
      <c r="N24" s="85"/>
      <c r="O24" s="85"/>
      <c r="P24" s="87"/>
      <c r="Q24" s="85"/>
      <c r="R24" s="130"/>
    </row>
    <row r="25" spans="1:18" s="99" customFormat="1" ht="18" x14ac:dyDescent="0.3">
      <c r="A25" s="84"/>
      <c r="B25" s="85"/>
      <c r="C25" s="85"/>
      <c r="D25" s="86"/>
      <c r="E25" s="86"/>
      <c r="F25" s="86"/>
      <c r="G25" s="86"/>
      <c r="H25" s="86"/>
      <c r="I25" s="86"/>
      <c r="J25" s="86"/>
      <c r="K25" s="126"/>
      <c r="L25" s="126"/>
      <c r="M25" s="126"/>
      <c r="N25" s="85"/>
      <c r="O25" s="85"/>
      <c r="P25" s="87"/>
      <c r="Q25" s="85"/>
      <c r="R25" s="130"/>
    </row>
    <row r="26" spans="1:18" s="99" customFormat="1" ht="18" x14ac:dyDescent="0.3">
      <c r="A26" s="84"/>
      <c r="B26" s="85"/>
      <c r="C26" s="85"/>
      <c r="D26" s="86"/>
      <c r="E26" s="86"/>
      <c r="F26" s="86"/>
      <c r="G26" s="86"/>
      <c r="H26" s="86"/>
      <c r="I26" s="86"/>
      <c r="J26" s="86"/>
      <c r="K26" s="126"/>
      <c r="L26" s="126"/>
      <c r="M26" s="126"/>
      <c r="N26" s="85"/>
      <c r="O26" s="85"/>
      <c r="P26" s="87"/>
      <c r="Q26" s="85"/>
      <c r="R26" s="130"/>
    </row>
  </sheetData>
  <mergeCells count="6">
    <mergeCell ref="A1:C1"/>
    <mergeCell ref="D1:I1"/>
    <mergeCell ref="A2:C2"/>
    <mergeCell ref="D2:I2"/>
    <mergeCell ref="Q1:R2"/>
    <mergeCell ref="N1:P2"/>
  </mergeCells>
  <phoneticPr fontId="5" type="noConversion"/>
  <conditionalFormatting sqref="E4:E26">
    <cfRule type="cellIs" dxfId="2" priority="1" operator="greaterThan">
      <formula>3</formula>
    </cfRule>
  </conditionalFormatting>
  <pageMargins left="0.19685039370078738" right="0.19685039370078738" top="0.19685039370078738" bottom="0.19685039370078738" header="0.11811023622047243" footer="0.11811023622047243"/>
  <pageSetup paperSize="3" scale="84" fitToHeight="0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48D11-4F24-4447-BBCF-F74CAC6A326D}">
  <sheetPr codeName="Sheet8">
    <pageSetUpPr fitToPage="1"/>
  </sheetPr>
  <dimension ref="A1:ZC15"/>
  <sheetViews>
    <sheetView zoomScale="80" zoomScaleNormal="80" workbookViewId="0">
      <selection activeCell="L20" sqref="L20"/>
    </sheetView>
  </sheetViews>
  <sheetFormatPr defaultRowHeight="14.4" x14ac:dyDescent="0.3"/>
  <cols>
    <col min="1" max="1" width="11" bestFit="1" customWidth="1"/>
    <col min="2" max="2" width="6.33203125" bestFit="1" customWidth="1"/>
    <col min="3" max="3" width="9.109375" bestFit="1" customWidth="1"/>
    <col min="4" max="4" width="10.21875" bestFit="1" customWidth="1"/>
    <col min="5" max="5" width="11.44140625" customWidth="1"/>
    <col min="6" max="6" width="8.5546875" customWidth="1"/>
    <col min="7" max="7" width="8.33203125" customWidth="1"/>
    <col min="8" max="9" width="11.44140625" customWidth="1"/>
    <col min="10" max="10" width="8.88671875" bestFit="1" customWidth="1"/>
    <col min="11" max="11" width="15.109375" bestFit="1" customWidth="1"/>
    <col min="12" max="12" width="23.44140625" customWidth="1"/>
    <col min="13" max="13" width="34" bestFit="1" customWidth="1"/>
    <col min="14" max="14" width="12.109375" bestFit="1" customWidth="1"/>
    <col min="15" max="15" width="12.77734375" bestFit="1" customWidth="1"/>
    <col min="16" max="16" width="18.88671875" bestFit="1" customWidth="1"/>
    <col min="17" max="17" width="14.109375" bestFit="1" customWidth="1"/>
    <col min="18" max="18" width="21.44140625" customWidth="1"/>
  </cols>
  <sheetData>
    <row r="1" spans="1:679" s="18" customFormat="1" ht="18" customHeight="1" x14ac:dyDescent="0.3">
      <c r="A1" s="139" t="s">
        <v>127</v>
      </c>
      <c r="B1" s="140"/>
      <c r="C1" s="141"/>
      <c r="D1" s="139"/>
      <c r="E1" s="140"/>
      <c r="F1" s="140"/>
      <c r="G1" s="140"/>
      <c r="H1" s="140"/>
      <c r="I1" s="141"/>
      <c r="J1" s="109" t="s">
        <v>215</v>
      </c>
      <c r="K1" s="109"/>
      <c r="L1" s="109" t="s">
        <v>129</v>
      </c>
      <c r="M1" s="109"/>
      <c r="N1" s="135"/>
      <c r="O1" s="148"/>
      <c r="P1" s="136"/>
      <c r="Q1" s="135"/>
      <c r="R1" s="13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</row>
    <row r="2" spans="1:679" s="18" customFormat="1" ht="18" x14ac:dyDescent="0.3">
      <c r="A2" s="142" t="s">
        <v>128</v>
      </c>
      <c r="B2" s="143"/>
      <c r="C2" s="144"/>
      <c r="D2" s="145"/>
      <c r="E2" s="146"/>
      <c r="F2" s="146"/>
      <c r="G2" s="146"/>
      <c r="H2" s="146"/>
      <c r="I2" s="147"/>
      <c r="J2" s="111" t="s">
        <v>130</v>
      </c>
      <c r="K2" s="112"/>
      <c r="L2" s="111" t="s">
        <v>131</v>
      </c>
      <c r="M2" s="109"/>
      <c r="N2" s="137"/>
      <c r="O2" s="149"/>
      <c r="P2" s="138"/>
      <c r="Q2" s="137"/>
      <c r="R2" s="138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</row>
    <row r="3" spans="1:679" s="56" customFormat="1" ht="18" x14ac:dyDescent="0.3">
      <c r="A3" s="51" t="s">
        <v>212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107" t="s">
        <v>216</v>
      </c>
      <c r="L3" s="107" t="s">
        <v>42</v>
      </c>
      <c r="M3" s="107" t="s">
        <v>39</v>
      </c>
      <c r="N3" s="107" t="s">
        <v>214</v>
      </c>
      <c r="O3" s="52" t="s">
        <v>152</v>
      </c>
      <c r="P3" s="52" t="s">
        <v>50</v>
      </c>
      <c r="Q3" s="54" t="s">
        <v>132</v>
      </c>
      <c r="R3" s="54" t="s">
        <v>126</v>
      </c>
    </row>
    <row r="4" spans="1:679" s="100" customFormat="1" ht="18" x14ac:dyDescent="0.35">
      <c r="A4" s="84"/>
      <c r="B4" s="85"/>
      <c r="C4" s="85"/>
      <c r="D4" s="86"/>
      <c r="E4" s="86"/>
      <c r="F4" s="86"/>
      <c r="G4" s="86"/>
      <c r="H4" s="86"/>
      <c r="I4" s="86"/>
      <c r="J4" s="86"/>
      <c r="K4" s="126"/>
      <c r="L4" s="126"/>
      <c r="M4" s="126"/>
      <c r="N4" s="85"/>
      <c r="O4" s="85"/>
      <c r="P4" s="87"/>
      <c r="Q4" s="85"/>
      <c r="R4" s="130"/>
    </row>
    <row r="5" spans="1:679" s="100" customFormat="1" ht="18" x14ac:dyDescent="0.35">
      <c r="A5" s="84"/>
      <c r="B5" s="85"/>
      <c r="C5" s="85"/>
      <c r="D5" s="86"/>
      <c r="E5" s="86"/>
      <c r="F5" s="86"/>
      <c r="G5" s="86"/>
      <c r="H5" s="86"/>
      <c r="I5" s="86"/>
      <c r="J5" s="86"/>
      <c r="K5" s="126"/>
      <c r="L5" s="126"/>
      <c r="M5" s="126"/>
      <c r="N5" s="85"/>
      <c r="O5" s="85"/>
      <c r="P5" s="87"/>
      <c r="Q5" s="85"/>
      <c r="R5" s="130"/>
    </row>
    <row r="6" spans="1:679" s="100" customFormat="1" ht="18" x14ac:dyDescent="0.35">
      <c r="A6" s="84"/>
      <c r="B6" s="85"/>
      <c r="C6" s="85"/>
      <c r="D6" s="86"/>
      <c r="E6" s="86"/>
      <c r="F6" s="86"/>
      <c r="G6" s="86"/>
      <c r="H6" s="86"/>
      <c r="I6" s="86"/>
      <c r="J6" s="86"/>
      <c r="K6" s="126"/>
      <c r="L6" s="126"/>
      <c r="M6" s="126"/>
      <c r="N6" s="85"/>
      <c r="O6" s="85"/>
      <c r="P6" s="87"/>
      <c r="Q6" s="85"/>
      <c r="R6" s="130"/>
    </row>
    <row r="7" spans="1:679" s="100" customFormat="1" ht="18" x14ac:dyDescent="0.35">
      <c r="A7" s="84"/>
      <c r="B7" s="85"/>
      <c r="C7" s="85"/>
      <c r="D7" s="86"/>
      <c r="E7" s="86"/>
      <c r="F7" s="86"/>
      <c r="G7" s="86"/>
      <c r="H7" s="86"/>
      <c r="I7" s="86"/>
      <c r="J7" s="86"/>
      <c r="K7" s="126"/>
      <c r="L7" s="126"/>
      <c r="M7" s="126"/>
      <c r="N7" s="85"/>
      <c r="O7" s="85"/>
      <c r="P7" s="87"/>
      <c r="Q7" s="85"/>
      <c r="R7" s="130"/>
    </row>
    <row r="8" spans="1:679" s="100" customFormat="1" ht="18" x14ac:dyDescent="0.35">
      <c r="A8" s="78"/>
      <c r="B8" s="79"/>
      <c r="C8" s="79"/>
      <c r="D8" s="80"/>
      <c r="E8" s="80"/>
      <c r="F8" s="80"/>
      <c r="G8" s="80"/>
      <c r="H8" s="80"/>
      <c r="I8" s="80"/>
      <c r="J8" s="80"/>
      <c r="K8" s="123"/>
      <c r="L8" s="123"/>
      <c r="M8" s="123"/>
      <c r="N8" s="79"/>
      <c r="O8" s="79"/>
      <c r="P8" s="82"/>
      <c r="Q8" s="79"/>
      <c r="R8" s="125"/>
    </row>
    <row r="9" spans="1:679" s="100" customFormat="1" ht="18" x14ac:dyDescent="0.35">
      <c r="A9" s="84"/>
      <c r="B9" s="85"/>
      <c r="C9" s="85"/>
      <c r="D9" s="86"/>
      <c r="E9" s="86"/>
      <c r="F9" s="86"/>
      <c r="G9" s="86"/>
      <c r="H9" s="86"/>
      <c r="I9" s="86"/>
      <c r="J9" s="86"/>
      <c r="K9" s="126"/>
      <c r="L9" s="126"/>
      <c r="M9" s="126"/>
      <c r="N9" s="85"/>
      <c r="O9" s="85"/>
      <c r="P9" s="87"/>
      <c r="Q9" s="85"/>
      <c r="R9" s="130"/>
    </row>
    <row r="10" spans="1:679" s="100" customFormat="1" ht="18" x14ac:dyDescent="0.35">
      <c r="A10" s="84"/>
      <c r="B10" s="85"/>
      <c r="C10" s="85"/>
      <c r="D10" s="86"/>
      <c r="E10" s="86"/>
      <c r="F10" s="86"/>
      <c r="G10" s="86"/>
      <c r="H10" s="86"/>
      <c r="I10" s="86"/>
      <c r="J10" s="86"/>
      <c r="K10" s="126"/>
      <c r="L10" s="126"/>
      <c r="M10" s="126"/>
      <c r="N10" s="85"/>
      <c r="O10" s="85"/>
      <c r="P10" s="87"/>
      <c r="Q10" s="85"/>
      <c r="R10" s="130"/>
    </row>
    <row r="11" spans="1:679" s="100" customFormat="1" ht="18" x14ac:dyDescent="0.35">
      <c r="A11" s="78"/>
      <c r="B11" s="79"/>
      <c r="C11" s="79"/>
      <c r="D11" s="80"/>
      <c r="E11" s="80"/>
      <c r="F11" s="80"/>
      <c r="G11" s="80"/>
      <c r="H11" s="80"/>
      <c r="I11" s="80"/>
      <c r="J11" s="80"/>
      <c r="K11" s="123"/>
      <c r="L11" s="123"/>
      <c r="M11" s="123"/>
      <c r="N11" s="79"/>
      <c r="O11" s="79"/>
      <c r="P11" s="82"/>
      <c r="Q11" s="79"/>
      <c r="R11" s="125"/>
    </row>
    <row r="12" spans="1:679" s="100" customFormat="1" ht="18" x14ac:dyDescent="0.35">
      <c r="A12" s="84"/>
      <c r="B12" s="85"/>
      <c r="C12" s="85"/>
      <c r="D12" s="86"/>
      <c r="E12" s="86"/>
      <c r="F12" s="86"/>
      <c r="G12" s="86"/>
      <c r="H12" s="86"/>
      <c r="I12" s="86"/>
      <c r="J12" s="86"/>
      <c r="K12" s="126"/>
      <c r="L12" s="126"/>
      <c r="M12" s="126"/>
      <c r="N12" s="85"/>
      <c r="O12" s="85"/>
      <c r="P12" s="87"/>
      <c r="Q12" s="85"/>
      <c r="R12" s="130"/>
    </row>
    <row r="13" spans="1:679" s="100" customFormat="1" ht="18" x14ac:dyDescent="0.35">
      <c r="A13" s="84"/>
      <c r="B13" s="85"/>
      <c r="C13" s="85"/>
      <c r="D13" s="86"/>
      <c r="E13" s="86"/>
      <c r="F13" s="86"/>
      <c r="G13" s="86"/>
      <c r="H13" s="86"/>
      <c r="I13" s="86"/>
      <c r="J13" s="86"/>
      <c r="K13" s="126"/>
      <c r="L13" s="126"/>
      <c r="M13" s="126"/>
      <c r="N13" s="85"/>
      <c r="O13" s="85"/>
      <c r="P13" s="87"/>
      <c r="Q13" s="85"/>
      <c r="R13" s="130"/>
    </row>
    <row r="14" spans="1:679" s="100" customFormat="1" ht="18" x14ac:dyDescent="0.35">
      <c r="A14" s="84"/>
      <c r="B14" s="85"/>
      <c r="C14" s="85"/>
      <c r="D14" s="86"/>
      <c r="E14" s="86"/>
      <c r="F14" s="86"/>
      <c r="G14" s="86"/>
      <c r="H14" s="86"/>
      <c r="I14" s="86"/>
      <c r="J14" s="86"/>
      <c r="K14" s="126"/>
      <c r="L14" s="126"/>
      <c r="M14" s="126"/>
      <c r="N14" s="85"/>
      <c r="O14" s="85"/>
      <c r="P14" s="87"/>
      <c r="Q14" s="85"/>
      <c r="R14" s="130"/>
    </row>
    <row r="15" spans="1:679" s="100" customFormat="1" ht="18" x14ac:dyDescent="0.35">
      <c r="A15" s="61"/>
      <c r="B15" s="62"/>
      <c r="C15" s="62"/>
      <c r="D15" s="63"/>
      <c r="E15" s="63"/>
      <c r="F15" s="63"/>
      <c r="G15" s="63"/>
      <c r="H15" s="63"/>
      <c r="I15" s="63"/>
      <c r="J15" s="63"/>
      <c r="K15" s="110"/>
      <c r="L15" s="110"/>
      <c r="M15" s="110"/>
      <c r="N15" s="62"/>
      <c r="O15" s="62"/>
      <c r="P15" s="62"/>
      <c r="Q15" s="62"/>
      <c r="R15" s="110"/>
    </row>
  </sheetData>
  <mergeCells count="6">
    <mergeCell ref="Q1:R2"/>
    <mergeCell ref="A1:C1"/>
    <mergeCell ref="D1:I1"/>
    <mergeCell ref="N1:P2"/>
    <mergeCell ref="A2:C2"/>
    <mergeCell ref="D2:I2"/>
  </mergeCells>
  <phoneticPr fontId="5" type="noConversion"/>
  <conditionalFormatting sqref="E4:E14">
    <cfRule type="cellIs" dxfId="1" priority="1" operator="greaterThan">
      <formula>3</formula>
    </cfRule>
  </conditionalFormatting>
  <pageMargins left="0.19685039370078738" right="0.19685039370078738" top="0.19685039370078738" bottom="0.19685039370078738" header="0.11811023622047243" footer="0.11811023622047243"/>
  <pageSetup paperSize="3" scale="85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4EF81FD-B32F-4D71-819B-2E8BD17044B7}">
          <x14:formula1>
            <xm:f>'Sheet Metal Std'!$E$1:$K$1</xm:f>
          </x14:formula1>
          <x14:formula2>
            <xm:f>0</xm:f>
          </x14:formula2>
          <xm:sqref>P4:P15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31477-C71B-4BD9-9B5B-3C5462DA3303}">
  <sheetPr codeName="Sheet9">
    <pageSetUpPr fitToPage="1"/>
  </sheetPr>
  <dimension ref="A1:AET10"/>
  <sheetViews>
    <sheetView zoomScale="80" zoomScaleNormal="80" workbookViewId="0">
      <selection activeCell="Q1" sqref="Q1:R2"/>
    </sheetView>
  </sheetViews>
  <sheetFormatPr defaultRowHeight="14.4" x14ac:dyDescent="0.3"/>
  <cols>
    <col min="1" max="1" width="11" bestFit="1" customWidth="1"/>
    <col min="2" max="2" width="6.33203125" bestFit="1" customWidth="1"/>
    <col min="3" max="3" width="9.109375" bestFit="1" customWidth="1"/>
    <col min="4" max="4" width="10.21875" bestFit="1" customWidth="1"/>
    <col min="5" max="5" width="9.109375" customWidth="1"/>
    <col min="6" max="6" width="4.77734375" customWidth="1"/>
    <col min="7" max="7" width="4.5546875" customWidth="1"/>
    <col min="8" max="9" width="7.6640625" customWidth="1"/>
    <col min="10" max="10" width="8.88671875" bestFit="1" customWidth="1"/>
    <col min="11" max="11" width="21.88671875" bestFit="1" customWidth="1"/>
    <col min="12" max="12" width="32.5546875" customWidth="1"/>
    <col min="13" max="13" width="34.44140625" customWidth="1"/>
    <col min="14" max="14" width="13.33203125" bestFit="1" customWidth="1"/>
    <col min="15" max="15" width="12.77734375" bestFit="1" customWidth="1"/>
    <col min="16" max="16" width="18.88671875" bestFit="1" customWidth="1"/>
    <col min="17" max="17" width="14.109375" bestFit="1" customWidth="1"/>
    <col min="18" max="18" width="21.44140625" customWidth="1"/>
  </cols>
  <sheetData>
    <row r="1" spans="1:826" s="18" customFormat="1" ht="18" customHeight="1" x14ac:dyDescent="0.3">
      <c r="A1" s="139" t="s">
        <v>127</v>
      </c>
      <c r="B1" s="140"/>
      <c r="C1" s="141"/>
      <c r="D1" s="139"/>
      <c r="E1" s="140"/>
      <c r="F1" s="140"/>
      <c r="G1" s="140"/>
      <c r="H1" s="140"/>
      <c r="I1" s="141"/>
      <c r="J1" s="109" t="s">
        <v>215</v>
      </c>
      <c r="K1" s="109"/>
      <c r="L1" s="109" t="s">
        <v>129</v>
      </c>
      <c r="M1" s="109"/>
      <c r="N1" s="135"/>
      <c r="O1" s="148"/>
      <c r="P1" s="136"/>
      <c r="Q1" s="135"/>
      <c r="R1" s="136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</row>
    <row r="2" spans="1:826" s="18" customFormat="1" ht="18" customHeight="1" x14ac:dyDescent="0.3">
      <c r="A2" s="142" t="s">
        <v>128</v>
      </c>
      <c r="B2" s="143"/>
      <c r="C2" s="144"/>
      <c r="D2" s="145"/>
      <c r="E2" s="146"/>
      <c r="F2" s="146"/>
      <c r="G2" s="146"/>
      <c r="H2" s="146"/>
      <c r="I2" s="147"/>
      <c r="J2" s="111" t="s">
        <v>130</v>
      </c>
      <c r="K2" s="112"/>
      <c r="L2" s="111" t="s">
        <v>131</v>
      </c>
      <c r="M2" s="109"/>
      <c r="N2" s="137"/>
      <c r="O2" s="149"/>
      <c r="P2" s="138"/>
      <c r="Q2" s="137"/>
      <c r="R2" s="138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</row>
    <row r="3" spans="1:826" s="56" customFormat="1" ht="18" x14ac:dyDescent="0.3">
      <c r="A3" s="51" t="s">
        <v>212</v>
      </c>
      <c r="B3" s="52" t="s">
        <v>40</v>
      </c>
      <c r="C3" s="52" t="s">
        <v>0</v>
      </c>
      <c r="D3" s="52" t="s">
        <v>44</v>
      </c>
      <c r="E3" s="53" t="s">
        <v>43</v>
      </c>
      <c r="F3" s="53" t="s">
        <v>45</v>
      </c>
      <c r="G3" s="53" t="s">
        <v>46</v>
      </c>
      <c r="H3" s="53" t="s">
        <v>47</v>
      </c>
      <c r="I3" s="53" t="s">
        <v>48</v>
      </c>
      <c r="J3" s="53" t="s">
        <v>49</v>
      </c>
      <c r="K3" s="107" t="s">
        <v>216</v>
      </c>
      <c r="L3" s="107" t="s">
        <v>42</v>
      </c>
      <c r="M3" s="107" t="s">
        <v>39</v>
      </c>
      <c r="N3" s="107" t="s">
        <v>214</v>
      </c>
      <c r="O3" s="52" t="s">
        <v>152</v>
      </c>
      <c r="P3" s="52" t="s">
        <v>50</v>
      </c>
      <c r="Q3" s="54" t="s">
        <v>132</v>
      </c>
      <c r="R3" s="54" t="s">
        <v>126</v>
      </c>
    </row>
    <row r="4" spans="1:826" s="100" customFormat="1" ht="18" x14ac:dyDescent="0.35">
      <c r="A4" s="78"/>
      <c r="B4" s="79"/>
      <c r="C4" s="79"/>
      <c r="D4" s="80"/>
      <c r="E4" s="80"/>
      <c r="F4" s="80"/>
      <c r="G4" s="80"/>
      <c r="H4" s="80"/>
      <c r="I4" s="80"/>
      <c r="J4" s="80"/>
      <c r="K4" s="123"/>
      <c r="L4" s="123"/>
      <c r="M4" s="123"/>
      <c r="N4" s="79"/>
      <c r="O4" s="79"/>
      <c r="P4" s="82"/>
      <c r="Q4" s="79"/>
      <c r="R4" s="125"/>
    </row>
    <row r="5" spans="1:826" s="100" customFormat="1" ht="18" x14ac:dyDescent="0.35">
      <c r="A5" s="78"/>
      <c r="B5" s="79"/>
      <c r="C5" s="79"/>
      <c r="D5" s="80"/>
      <c r="E5" s="80"/>
      <c r="F5" s="80"/>
      <c r="G5" s="80"/>
      <c r="H5" s="80"/>
      <c r="I5" s="80"/>
      <c r="J5" s="80"/>
      <c r="K5" s="123"/>
      <c r="L5" s="123"/>
      <c r="M5" s="123"/>
      <c r="N5" s="79"/>
      <c r="O5" s="79"/>
      <c r="P5" s="82"/>
      <c r="Q5" s="79"/>
      <c r="R5" s="125"/>
    </row>
    <row r="6" spans="1:826" s="100" customFormat="1" ht="18" x14ac:dyDescent="0.35">
      <c r="A6" s="78"/>
      <c r="B6" s="79"/>
      <c r="C6" s="79"/>
      <c r="D6" s="80"/>
      <c r="E6" s="80"/>
      <c r="F6" s="80"/>
      <c r="G6" s="80"/>
      <c r="H6" s="80"/>
      <c r="I6" s="80"/>
      <c r="J6" s="80"/>
      <c r="K6" s="123"/>
      <c r="L6" s="123"/>
      <c r="M6" s="123"/>
      <c r="N6" s="79"/>
      <c r="O6" s="79"/>
      <c r="P6" s="82"/>
      <c r="Q6" s="79"/>
      <c r="R6" s="125"/>
    </row>
    <row r="7" spans="1:826" s="100" customFormat="1" ht="18" x14ac:dyDescent="0.35">
      <c r="A7" s="78"/>
      <c r="B7" s="79"/>
      <c r="C7" s="79"/>
      <c r="D7" s="80"/>
      <c r="E7" s="80"/>
      <c r="F7" s="80"/>
      <c r="G7" s="80"/>
      <c r="H7" s="80"/>
      <c r="I7" s="80"/>
      <c r="J7" s="80"/>
      <c r="K7" s="123"/>
      <c r="L7" s="123"/>
      <c r="M7" s="123"/>
      <c r="N7" s="79"/>
      <c r="O7" s="79"/>
      <c r="P7" s="82"/>
      <c r="Q7" s="79"/>
      <c r="R7" s="125"/>
    </row>
    <row r="8" spans="1:826" s="100" customFormat="1" ht="18" x14ac:dyDescent="0.35">
      <c r="A8" s="78"/>
      <c r="B8" s="79"/>
      <c r="C8" s="79"/>
      <c r="D8" s="80"/>
      <c r="E8" s="80"/>
      <c r="F8" s="80"/>
      <c r="G8" s="80"/>
      <c r="H8" s="80"/>
      <c r="I8" s="80"/>
      <c r="J8" s="80"/>
      <c r="K8" s="123"/>
      <c r="L8" s="123"/>
      <c r="M8" s="123"/>
      <c r="N8" s="79"/>
      <c r="O8" s="79"/>
      <c r="P8" s="82"/>
      <c r="Q8" s="79"/>
      <c r="R8" s="125"/>
    </row>
    <row r="9" spans="1:826" ht="18" x14ac:dyDescent="0.3">
      <c r="A9" s="78"/>
      <c r="B9" s="79"/>
      <c r="C9" s="79"/>
      <c r="D9" s="80"/>
      <c r="E9" s="80"/>
      <c r="F9" s="80"/>
      <c r="G9" s="80"/>
      <c r="H9" s="80"/>
      <c r="I9" s="80"/>
      <c r="J9" s="80"/>
      <c r="K9" s="123"/>
      <c r="L9" s="123"/>
      <c r="M9" s="123"/>
      <c r="N9" s="79"/>
      <c r="O9" s="79"/>
      <c r="P9" s="82"/>
      <c r="Q9" s="79"/>
      <c r="R9" s="125"/>
    </row>
    <row r="10" spans="1:826" ht="18" x14ac:dyDescent="0.3">
      <c r="A10" s="61"/>
      <c r="B10" s="62"/>
      <c r="C10" s="62"/>
      <c r="D10" s="63"/>
      <c r="E10" s="63"/>
      <c r="F10" s="63"/>
      <c r="G10" s="63"/>
      <c r="H10" s="63"/>
      <c r="I10" s="63"/>
      <c r="J10" s="63"/>
      <c r="K10" s="110"/>
      <c r="L10" s="110"/>
      <c r="M10" s="110"/>
      <c r="N10" s="62"/>
      <c r="O10" s="62"/>
      <c r="P10" s="62"/>
      <c r="Q10" s="62"/>
      <c r="R10" s="110"/>
    </row>
  </sheetData>
  <mergeCells count="6">
    <mergeCell ref="A1:C1"/>
    <mergeCell ref="D1:I1"/>
    <mergeCell ref="N1:P2"/>
    <mergeCell ref="Q1:R2"/>
    <mergeCell ref="A2:C2"/>
    <mergeCell ref="D2:I2"/>
  </mergeCells>
  <phoneticPr fontId="5" type="noConversion"/>
  <conditionalFormatting sqref="E8">
    <cfRule type="cellIs" dxfId="0" priority="1" operator="greaterThan">
      <formula>3</formula>
    </cfRule>
  </conditionalFormatting>
  <pageMargins left="0.19685039370078738" right="0.19685039370078738" top="0.19685039370078738" bottom="0.19685039370078738" header="0.11811023622047243" footer="0.11811023622047243"/>
  <pageSetup paperSize="3" scale="85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8807BA-21D0-475B-B35D-A3B0A3A0E29C}">
          <x14:formula1>
            <xm:f>'Sheet Metal Std'!$E$1:$K$1</xm:f>
          </x14:formula1>
          <x14:formula2>
            <xm:f>0</xm:f>
          </x14:formula2>
          <xm:sqref>P4:P10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8 l J i U k p G 3 m m i A A A A 9 Q A A A B I A H A B D b 2 5 m a W c v U G F j a 2 F n Z S 5 4 b W w g o h g A K K A U A A A A A A A A A A A A A A A A A A A A A A A A A A A A h Y + x D o I w G I R f h X S n L X U h 5 K c M r p K Y E I 1 r U y o 0 w o + B Y n k 3 B x / J V x C j q J v j 3 X e X 3 N 2 v N 8 i m t g k u p h 9 s h y m J K C e B Q d 2 V F q u U j O 4 Y x i S T s F X 6 p C o T z G E c k m m w K a m d O y e M e e + p X 9 G u r 5 j g P G K H f F P o 2 r Q q t D g 4 h d q Q T 6 v 8 3 y I S 9 q 8 x U t A 4 p o L P k 4 A t H u Q W v 1 z M 7 E l / T F i P j R t 7 I w 2 G u w L Y I o G 9 L 8 g H U E s D B B Q A A g A I A P J S Y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m J S K I p H u A 4 A A A A R A A A A E w A c A E Z v c m 1 1 b G F z L 1 N l Y 3 R p b 2 4 x L m 0 g o h g A K K A U A A A A A A A A A A A A A A A A A A A A A A A A A A A A K 0 5 N L s n M z 1 M I h t C G 1 g B Q S w E C L Q A U A A I A C A D y U m J S S k b e a a I A A A D 1 A A A A E g A A A A A A A A A A A A A A A A A A A A A A Q 2 9 u Z m l n L 1 B h Y 2 t h Z 2 U u e G 1 s U E s B A i 0 A F A A C A A g A 8 l J i U g / K 6 a u k A A A A 6 Q A A A B M A A A A A A A A A A A A A A A A A 7 g A A A F t D b 2 5 0 Z W 5 0 X 1 R 5 c G V z X S 5 4 b W x Q S w E C L Q A U A A I A C A D y U m J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Z 5 i j 1 + Y L E E q r w F r l 5 Z I F X w A A A A A C A A A A A A A Q Z g A A A A E A A C A A A A A z l A x b 1 e r T F Z / M p H Q C 1 Z + U j O 5 l G A y 7 K O M J w T F 5 b e p o 9 A A A A A A O g A A A A A I A A C A A A A C D k m n X F e x m y N c h O m n P u b k e j Q c 5 Q 7 J h E G Z U n + H C C 1 t i Q F A A A A A t O e m + / P Q b u 8 B / R c p R s P 6 g 6 1 W + l Y j M H b U k K O S i V U 1 3 R V A W q u I H L O w h W a h 0 b 8 p 4 M R y h c b o W t G O 2 P P a F I / i T k j h 7 D j 2 j L m 8 k n G 3 D H + C c Z O Q U E U A A A A C R g x P d / m R z 6 k f p M M 2 p r 3 e X 0 2 6 0 o 6 v v W C 1 k X h Z + h I k e L 7 2 8 b t w 6 4 d w b r H u Z J U J s u F c C 2 P W H i + P P r x v H i l 6 Z C m S 2 < / D a t a M a s h u p > 
</file>

<file path=customXml/itemProps1.xml><?xml version="1.0" encoding="utf-8"?>
<ds:datastoreItem xmlns:ds="http://schemas.openxmlformats.org/officeDocument/2006/customXml" ds:itemID="{5BC38F4D-5E47-4A5F-94FA-549FEC08A1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MATERIAL SUMMARY</vt:lpstr>
      <vt:lpstr>Sheet Metal Std</vt:lpstr>
      <vt:lpstr>Cumulative BOM</vt:lpstr>
      <vt:lpstr>Production BOM</vt:lpstr>
      <vt:lpstr>InterlockingPanels</vt:lpstr>
      <vt:lpstr>MakeUpPanels</vt:lpstr>
      <vt:lpstr>LinerPanels</vt:lpstr>
      <vt:lpstr>HoldOutPanels</vt:lpstr>
      <vt:lpstr>Z&amp;C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User45</dc:creator>
  <dc:description/>
  <cp:lastModifiedBy>Jayakumar Veeramani</cp:lastModifiedBy>
  <cp:revision>14</cp:revision>
  <cp:lastPrinted>2024-05-28T12:15:40Z</cp:lastPrinted>
  <dcterms:created xsi:type="dcterms:W3CDTF">2006-09-16T00:00:00Z</dcterms:created>
  <dcterms:modified xsi:type="dcterms:W3CDTF">2024-05-29T12:37:27Z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