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Users\jayan\Desktop\"/>
    </mc:Choice>
  </mc:AlternateContent>
  <xr:revisionPtr revIDLastSave="0" documentId="13_ncr:1_{F9228028-ACCD-41A3-876E-EBF49DB91736}" xr6:coauthVersionLast="47" xr6:coauthVersionMax="47" xr10:uidLastSave="{00000000-0000-0000-0000-000000000000}"/>
  <bookViews>
    <workbookView xWindow="-108" yWindow="-108" windowWidth="23256" windowHeight="12456" activeTab="3" xr2:uid="{0C1B9F5F-3DB5-4079-AFE1-4647A0A99775}"/>
  </bookViews>
  <sheets>
    <sheet name="Balance_Sheet" sheetId="5" r:id="rId1"/>
    <sheet name="Cash_Flow" sheetId="6" r:id="rId2"/>
    <sheet name="P&amp;L" sheetId="7" r:id="rId3"/>
    <sheet name="Ratios" sheetId="8"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0" i="8" l="1"/>
  <c r="E30" i="8"/>
  <c r="F30" i="8"/>
  <c r="G30" i="8"/>
  <c r="C30" i="8"/>
  <c r="D29" i="8"/>
  <c r="E29" i="8"/>
  <c r="F29" i="8"/>
  <c r="G29" i="8"/>
  <c r="C29" i="8"/>
  <c r="D28" i="8"/>
  <c r="E28" i="8"/>
  <c r="F28" i="8"/>
  <c r="G28" i="8"/>
  <c r="C28" i="8"/>
  <c r="D24" i="8"/>
  <c r="E24" i="8"/>
  <c r="F24" i="8"/>
  <c r="G24" i="8"/>
  <c r="C24" i="8"/>
  <c r="D23" i="8"/>
  <c r="E23" i="8"/>
  <c r="F23" i="8"/>
  <c r="G23" i="8"/>
  <c r="C23" i="8"/>
  <c r="D22" i="8"/>
  <c r="E22" i="8"/>
  <c r="F22" i="8"/>
  <c r="G22" i="8"/>
  <c r="C22" i="8"/>
  <c r="D18" i="8"/>
  <c r="E18" i="8"/>
  <c r="F18" i="8"/>
  <c r="G18" i="8"/>
  <c r="C18" i="8"/>
  <c r="G17" i="8"/>
  <c r="D17" i="8"/>
  <c r="E17" i="8"/>
  <c r="F17" i="8"/>
  <c r="C17" i="8"/>
  <c r="D13" i="8"/>
  <c r="E13" i="8"/>
  <c r="F13" i="8"/>
  <c r="G13" i="8"/>
  <c r="C13" i="8"/>
  <c r="D12" i="8"/>
  <c r="E12" i="8"/>
  <c r="F12" i="8"/>
  <c r="G12" i="8"/>
  <c r="C12" i="8"/>
  <c r="D11" i="8"/>
  <c r="E11" i="8"/>
  <c r="F11" i="8"/>
  <c r="G11" i="8"/>
  <c r="C11" i="8"/>
  <c r="D10" i="8"/>
  <c r="E10" i="8"/>
  <c r="F10" i="8"/>
  <c r="G10" i="8"/>
  <c r="C10" i="8"/>
  <c r="D9" i="8"/>
  <c r="E9" i="8"/>
  <c r="F9" i="8"/>
  <c r="G9" i="8"/>
  <c r="C9" i="8"/>
  <c r="F20" i="7"/>
  <c r="G20" i="7"/>
  <c r="H20" i="7"/>
  <c r="I20" i="7"/>
  <c r="E20" i="7"/>
  <c r="F19" i="7"/>
  <c r="G19" i="7"/>
  <c r="H19" i="7"/>
  <c r="I19" i="7"/>
  <c r="E19" i="7"/>
</calcChain>
</file>

<file path=xl/sharedStrings.xml><?xml version="1.0" encoding="utf-8"?>
<sst xmlns="http://schemas.openxmlformats.org/spreadsheetml/2006/main" count="199" uniqueCount="136">
  <si>
    <t>Mar '25</t>
  </si>
  <si>
    <t>Mar '24</t>
  </si>
  <si>
    <t>Mar '23</t>
  </si>
  <si>
    <t>Mar '22</t>
  </si>
  <si>
    <t>Mar '21</t>
  </si>
  <si>
    <t>12 mths</t>
  </si>
  <si>
    <t>Income</t>
  </si>
  <si>
    <t>Sales Turnover</t>
  </si>
  <si>
    <t>Net Sales</t>
  </si>
  <si>
    <t>Other Income</t>
  </si>
  <si>
    <t>Stock Adjustments</t>
  </si>
  <si>
    <t>Total Income</t>
  </si>
  <si>
    <t>Expenditure</t>
  </si>
  <si>
    <t>Raw Materials</t>
  </si>
  <si>
    <t>Power &amp; Fuel Cost</t>
  </si>
  <si>
    <t>Employee Cost</t>
  </si>
  <si>
    <t>Miscellaneous Expenses</t>
  </si>
  <si>
    <t>Total Expenses</t>
  </si>
  <si>
    <t>Operating Profit</t>
  </si>
  <si>
    <t>PBDIT</t>
  </si>
  <si>
    <t>Interest</t>
  </si>
  <si>
    <t>PBDT</t>
  </si>
  <si>
    <t>Depreciation</t>
  </si>
  <si>
    <t>Profit Before Tax</t>
  </si>
  <si>
    <t>PBT (Post Extra-ord Items)</t>
  </si>
  <si>
    <t>Tax</t>
  </si>
  <si>
    <t>Reported Net Profit</t>
  </si>
  <si>
    <t>Total Value Addition</t>
  </si>
  <si>
    <t>Equity Dividend</t>
  </si>
  <si>
    <t>Per share data (annualised)</t>
  </si>
  <si>
    <t>Shares in issue (lakhs)</t>
  </si>
  <si>
    <t>Earning Per Share (Rs)</t>
  </si>
  <si>
    <t>Equity Dividend (%)</t>
  </si>
  <si>
    <t>Book Value (Rs)</t>
  </si>
  <si>
    <t>Cash Flow</t>
  </si>
  <si>
    <t>Net Profit Before Tax</t>
  </si>
  <si>
    <t>Net Cash From Operating Activities</t>
  </si>
  <si>
    <t>Net Cash (used in)/from</t>
  </si>
  <si>
    <t>Investing Activities</t>
  </si>
  <si>
    <t>Net Cash (used in)/from Financing Activities</t>
  </si>
  <si>
    <t>Net (decrease)/increase In Cash and Cash Equivalents</t>
  </si>
  <si>
    <t>Opening Cash &amp; Cash Equivalents</t>
  </si>
  <si>
    <t>Closing Cash &amp; Cash Equivalents</t>
  </si>
  <si>
    <t>Standalone Balance Sheet</t>
  </si>
  <si>
    <t>Total Share Capital</t>
  </si>
  <si>
    <t>Equity Share Capital</t>
  </si>
  <si>
    <t>Inventories</t>
  </si>
  <si>
    <t>Total Current Assets</t>
  </si>
  <si>
    <t>Total Assets</t>
  </si>
  <si>
    <t>Contingent Liabilities</t>
  </si>
  <si>
    <t>Ratio Name</t>
  </si>
  <si>
    <t>Gross Profit Margin</t>
  </si>
  <si>
    <t>Net Profit Margin</t>
  </si>
  <si>
    <t>ROE</t>
  </si>
  <si>
    <t>ROA</t>
  </si>
  <si>
    <t>COGS</t>
  </si>
  <si>
    <t>Current Ratio</t>
  </si>
  <si>
    <t>Quick Ratio</t>
  </si>
  <si>
    <t>Tata Steel</t>
  </si>
  <si>
    <t>Mar 25</t>
  </si>
  <si>
    <t>EQUITIES AND LIABILITIES</t>
  </si>
  <si>
    <t>SHAREHOLDER'S FUNDS</t>
  </si>
  <si>
    <t>Reserves and Surplus</t>
  </si>
  <si>
    <t>Total Reserves and Surplus</t>
  </si>
  <si>
    <t>Total Shareholders Funds</t>
  </si>
  <si>
    <t>Equity Share Application Money</t>
  </si>
  <si>
    <t>Hybrid/Debt/Other Securities</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</si>
  <si>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</si>
  <si>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</si>
  <si>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</si>
  <si>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</si>
  <si>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</si>
  <si>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</si>
  <si>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</si>
  <si>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</si>
  <si>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</si>
  <si>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</si>
  <si>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</si>
  <si>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</si>
  <si>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</si>
  <si>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</si>
  <si>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</si>
  <si>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</si>
  <si>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Intangible Assets</t>
  </si>
  <si>
    <t>Capital Work-In-Progress</t>
  </si>
  <si>
    <t>Intangible Assets Under Development</t>
  </si>
  <si>
    <t>Fixed Assets</t>
  </si>
  <si>
    <t>Non-Current Investments</t>
  </si>
  <si>
    <t>Long Term Loans And Advances</t>
  </si>
  <si>
    <t>Other Non-Current Assets</t>
  </si>
  <si>
    <t>Total Non-Current Assets</t>
  </si>
  <si>
    <t>CURRENT ASSETS</t>
  </si>
  <si>
    <t>Current Investments</t>
  </si>
  <si>
    <t>Trade Receivables</t>
  </si>
  <si>
    <t>Cash And Cash Equivalents</t>
  </si>
  <si>
    <t>Short Term Loans And Advances</t>
  </si>
  <si>
    <t>OtherCurrentAssets</t>
  </si>
  <si>
    <t>OTHER ADDITIONAL INFORMATION</t>
  </si>
  <si>
    <t>CONTINGENT LIABILITIES, COMMITMENTS</t>
  </si>
  <si>
    <t>CIF VALUE OF IMPORTS</t>
  </si>
  <si>
    <t>Trade/Other Goods</t>
  </si>
  <si>
    <t>EXPENDITURE IN FOREIGN EXCHANGE</t>
  </si>
  <si>
    <t>Expenditure In Foreign Currency</t>
  </si>
  <si>
    <t>REMITTANCES IN FOREIGN CURRENCIES FOR DIVIDENDS</t>
  </si>
  <si>
    <t>Dividend Remittance In Foreign Currency</t>
  </si>
  <si>
    <t>-</t>
  </si>
  <si>
    <t>EARNINGS IN FOREIGN EXCHANGE</t>
  </si>
  <si>
    <t>FOB Value Of Goods</t>
  </si>
  <si>
    <t>Other Earnings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</si>
  <si>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</si>
  <si>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</si>
  <si>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</si>
  <si>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</si>
  <si>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</si>
  <si>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</si>
  <si>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</si>
  <si>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</si>
  <si>
    <t>RATIOS</t>
  </si>
  <si>
    <t>Operating Margin</t>
  </si>
  <si>
    <t>Gross Profit</t>
  </si>
  <si>
    <t>PROFITABILITY</t>
  </si>
  <si>
    <t>LIQUIDITY</t>
  </si>
  <si>
    <t>SOLVENCY</t>
  </si>
  <si>
    <t>Debt-to-Equity</t>
  </si>
  <si>
    <t>Interest Coverage Ratio</t>
  </si>
  <si>
    <t>Debt Ratio</t>
  </si>
  <si>
    <t>EFFICIENCY RATIO</t>
  </si>
  <si>
    <t>Inventory Turnover</t>
  </si>
  <si>
    <t>Asset Turnover</t>
  </si>
  <si>
    <t>Debtors Turnover</t>
  </si>
  <si>
    <t>Profit &amp; Loss account</t>
  </si>
  <si>
    <t>FY24-25</t>
  </si>
  <si>
    <t>FY23-24</t>
  </si>
  <si>
    <t>FY22-23</t>
  </si>
  <si>
    <t>FY21-22</t>
  </si>
  <si>
    <t>FY20-21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</si>
</sst>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7"/>
      <color theme="1"/>
      <name val="Arial"/>
      <family val="2"/>
    </font>
    <font>
      <sz val="7"/>
      <color theme="1"/>
      <name val="Arial"/>
      <family val="2"/>
    </font>
    <font>
      <u/>
      <sz val="11"/>
      <color theme="10"/>
      <name val="Calibri"/>
      <family val="2"/>
      <scheme val="minor"/>
    </font>
    <font>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8EBEF"/>
        <bgColor indexed="64"/>
      </patternFill>
    </fill>
    <fill>
      <patternFill patternType="solid">
        <fgColor theme="2"/>
        <bgColor indexed="64"/>
      </patternFill>
    </fill>
  </fills>
  <borders count="19">
    <border>
      <left/>
      <right/>
      <top/>
      <bottom/>
      <diagonal/>
    </border>
    <border>
      <left style="medium">
        <color rgb="FFEEEEEE"/>
      </left>
      <right style="medium">
        <color rgb="FFEEEEEE"/>
      </right>
      <top/>
      <bottom/>
      <diagonal/>
    </border>
    <border>
      <left style="medium">
        <color rgb="FFEEEEEE"/>
      </left>
      <right/>
      <top/>
      <bottom/>
      <diagonal/>
    </border>
    <border>
      <left/>
      <right style="medium">
        <color rgb="FFEEEEEE"/>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rgb="FFEEEEEE"/>
      </right>
      <top style="thin">
        <color indexed="64"/>
      </top>
      <bottom/>
      <diagonal/>
    </border>
    <border>
      <left style="medium">
        <color rgb="FFEEEEEE"/>
      </left>
      <right style="medium">
        <color rgb="FFEEEEEE"/>
      </right>
      <top style="thin">
        <color indexed="64"/>
      </top>
      <bottom/>
      <diagonal/>
    </border>
    <border>
      <left style="medium">
        <color rgb="FFEEEEEE"/>
      </left>
      <right style="thin">
        <color indexed="64"/>
      </right>
      <top style="thin">
        <color indexed="64"/>
      </top>
      <bottom/>
      <diagonal/>
    </border>
    <border>
      <left style="thin">
        <color indexed="64"/>
      </left>
      <right style="medium">
        <color rgb="FFEEEEEE"/>
      </right>
      <top/>
      <bottom/>
      <diagonal/>
    </border>
    <border>
      <left style="medium">
        <color rgb="FFEEEEEE"/>
      </left>
      <right style="thin">
        <color indexed="64"/>
      </right>
      <top/>
      <bottom/>
      <diagonal/>
    </border>
    <border>
      <left style="thin">
        <color indexed="64"/>
      </left>
      <right style="medium">
        <color rgb="FFEEEEEE"/>
      </right>
      <top/>
      <bottom style="thin">
        <color indexed="64"/>
      </bottom>
      <diagonal/>
    </border>
    <border>
      <left style="medium">
        <color rgb="FFEEEEEE"/>
      </left>
      <right style="medium">
        <color rgb="FFEEEEEE"/>
      </right>
      <top/>
      <bottom style="thin">
        <color indexed="64"/>
      </bottom>
      <diagonal/>
    </border>
    <border>
      <left style="medium">
        <color rgb="FFEEEEEE"/>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0" fontId="0" fillId="2" borderId="0" xfId="0" applyFill="1"/>
    <xf numFmtId="0" fontId="3" fillId="2" borderId="0" xfId="0" applyFont="1" applyFill="1" applyAlignment="1">
      <alignment vertical="center" wrapText="1"/>
    </xf>
    <xf numFmtId="0" fontId="4" fillId="3" borderId="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4" fillId="2" borderId="3" xfId="0" applyFont="1" applyFill="1" applyBorder="1" applyAlignment="1">
      <alignment vertical="center" wrapText="1"/>
    </xf>
    <xf numFmtId="0" fontId="2" fillId="2" borderId="1" xfId="0" applyFont="1" applyFill="1" applyBorder="1" applyAlignment="1">
      <alignment vertical="center" wrapText="1"/>
    </xf>
    <xf numFmtId="0" fontId="0" fillId="0" borderId="4" xfId="0" applyBorder="1"/>
    <xf numFmtId="2" fontId="5" fillId="2" borderId="1" xfId="0" applyNumberFormat="1" applyFont="1" applyFill="1" applyBorder="1" applyAlignment="1">
      <alignment horizontal="right" vertical="center" wrapText="1"/>
    </xf>
    <xf numFmtId="0" fontId="1" fillId="0" borderId="9" xfId="0" applyFont="1" applyBorder="1"/>
    <xf numFmtId="0" fontId="0" fillId="0" borderId="10" xfId="0" applyBorder="1"/>
    <xf numFmtId="0" fontId="1" fillId="0" borderId="4" xfId="0" applyFont="1" applyBorder="1"/>
    <xf numFmtId="2" fontId="0" fillId="0" borderId="0" xfId="0" applyNumberFormat="1"/>
    <xf numFmtId="2" fontId="6" fillId="2" borderId="0" xfId="1" applyNumberFormat="1" applyFill="1" applyAlignment="1">
      <alignment horizontal="right" vertical="center" wrapText="1"/>
    </xf>
    <xf numFmtId="2" fontId="4" fillId="3" borderId="1" xfId="0" applyNumberFormat="1" applyFont="1" applyFill="1" applyBorder="1" applyAlignment="1">
      <alignment horizontal="center" vertical="center" wrapText="1"/>
    </xf>
    <xf numFmtId="2" fontId="4" fillId="2" borderId="1" xfId="0" applyNumberFormat="1" applyFont="1" applyFill="1" applyBorder="1" applyAlignment="1">
      <alignment horizontal="right" vertical="center" wrapText="1"/>
    </xf>
    <xf numFmtId="2" fontId="4" fillId="3" borderId="1" xfId="0" applyNumberFormat="1" applyFont="1" applyFill="1" applyBorder="1" applyAlignment="1">
      <alignment horizontal="right" vertical="center" wrapText="1"/>
    </xf>
    <xf numFmtId="0" fontId="5" fillId="2" borderId="11" xfId="0" applyFont="1" applyFill="1" applyBorder="1" applyAlignment="1">
      <alignment vertical="center" wrapText="1"/>
    </xf>
    <xf numFmtId="0" fontId="5" fillId="2" borderId="14" xfId="0" applyFont="1" applyFill="1" applyBorder="1" applyAlignment="1">
      <alignment vertical="center" wrapText="1"/>
    </xf>
    <xf numFmtId="0" fontId="4" fillId="2" borderId="16" xfId="0" applyFont="1" applyFill="1" applyBorder="1" applyAlignment="1">
      <alignment vertical="center" wrapText="1"/>
    </xf>
    <xf numFmtId="2" fontId="2" fillId="2" borderId="1" xfId="0" applyNumberFormat="1" applyFont="1" applyFill="1" applyBorder="1" applyAlignment="1">
      <alignment horizontal="right" vertical="center" wrapText="1"/>
    </xf>
    <xf numFmtId="2" fontId="0" fillId="2" borderId="0" xfId="0" applyNumberFormat="1" applyFill="1"/>
    <xf numFmtId="2" fontId="5" fillId="2" borderId="12" xfId="0" applyNumberFormat="1" applyFont="1" applyFill="1" applyBorder="1" applyAlignment="1">
      <alignment horizontal="right" vertical="center" wrapText="1"/>
    </xf>
    <xf numFmtId="2" fontId="5" fillId="2" borderId="13" xfId="0" applyNumberFormat="1" applyFont="1" applyFill="1" applyBorder="1" applyAlignment="1">
      <alignment horizontal="right" vertical="center" wrapText="1"/>
    </xf>
    <xf numFmtId="2" fontId="5" fillId="2" borderId="15" xfId="0" applyNumberFormat="1" applyFont="1" applyFill="1" applyBorder="1" applyAlignment="1">
      <alignment horizontal="right" vertical="center" wrapText="1"/>
    </xf>
    <xf numFmtId="2" fontId="4" fillId="2" borderId="17" xfId="0" applyNumberFormat="1" applyFont="1" applyFill="1" applyBorder="1" applyAlignment="1">
      <alignment horizontal="right" vertical="center" wrapText="1"/>
    </xf>
    <xf numFmtId="0" fontId="0" fillId="0" borderId="4" xfId="0" quotePrefix="1" applyBorder="1"/>
    <xf numFmtId="0" fontId="1" fillId="0" borderId="0" xfId="0" applyFont="1"/>
    <xf numFmtId="0" fontId="8" fillId="0" borderId="0" xfId="0" applyFont="1" applyAlignment="1">
      <alignment horizontal="left"/>
    </xf>
    <xf numFmtId="0" fontId="7" fillId="4" borderId="6" xfId="0" applyFont="1" applyFill="1" applyBorder="1"/>
    <xf numFmtId="0" fontId="0" fillId="0" borderId="7" xfId="0" applyBorder="1"/>
    <xf numFmtId="0" fontId="0" fillId="0" borderId="8" xfId="0" applyBorder="1"/>
    <xf numFmtId="0" fontId="0" fillId="0" borderId="9" xfId="0" applyBorder="1"/>
    <xf numFmtId="0" fontId="7" fillId="4" borderId="9" xfId="0" applyFont="1" applyFill="1" applyBorder="1"/>
    <xf numFmtId="0" fontId="1" fillId="0" borderId="4" xfId="0" applyFont="1" applyBorder="1" applyAlignment="1">
      <alignment horizontal="center"/>
    </xf>
    <xf numFmtId="0" fontId="1" fillId="0" borderId="5" xfId="0" applyFont="1" applyBorder="1" applyAlignment="1">
      <alignment horizontal="center"/>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3" borderId="0" xfId="0" applyFont="1" applyFill="1" applyAlignment="1">
      <alignment vertical="center" wrapText="1"/>
    </xf>
    <xf numFmtId="2" fontId="5" fillId="2" borderId="1" xfId="0" applyNumberFormat="1" applyFont="1" applyFill="1" applyBorder="1" applyAlignment="1">
      <alignment horizontal="right" vertical="center" wrapText="1"/>
    </xf>
    <xf numFmtId="2" fontId="4" fillId="2" borderId="18" xfId="0" applyNumberFormat="1"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Ratios!$B$11</c:f>
              <c:strCache>
                <c:ptCount val="1"/>
                <c:pt idx="0">
                  <c:v>Net Profit Margin</c:v>
                </c:pt>
              </c:strCache>
            </c:strRef>
          </c:tx>
          <c:spPr>
            <a:ln w="28575" cap="rnd">
              <a:solidFill>
                <a:schemeClr val="accent5"/>
              </a:solidFill>
              <a:round/>
            </a:ln>
            <a:effectLst/>
          </c:spPr>
          <c:marker>
            <c:symbol val="none"/>
          </c:marker>
          <c:cat>
            <c:strRef>
              <c:f>Ratios!$C$8:$G$8</c:f>
              <c:strCache>
                <c:ptCount val="5"/>
                <c:pt idx="0">
                  <c:v>FY24-25</c:v>
                </c:pt>
                <c:pt idx="1">
                  <c:v>FY23-24</c:v>
                </c:pt>
                <c:pt idx="2">
                  <c:v>FY22-23</c:v>
                </c:pt>
                <c:pt idx="3">
                  <c:v>FY21-22</c:v>
                </c:pt>
                <c:pt idx="4">
                  <c:v>FY20-21</c:v>
                </c:pt>
              </c:strCache>
            </c:strRef>
          </c:cat>
          <c:val>
            <c:numRef>
              <c:f>Ratios!$C$11:$G$11</c:f>
              <c:numCache>
                <c:formatCode>General</c:formatCode>
                <c:ptCount val="5"/>
                <c:pt idx="0">
                  <c:v>0.10541844323574108</c:v>
                </c:pt>
                <c:pt idx="1">
                  <c:v>3.4098075268128511E-2</c:v>
                </c:pt>
                <c:pt idx="2">
                  <c:v>0.12011096794877658</c:v>
                </c:pt>
                <c:pt idx="3">
                  <c:v>0.2558582746188906</c:v>
                </c:pt>
                <c:pt idx="4">
                  <c:v>0.20298796238143169</c:v>
                </c:pt>
              </c:numCache>
            </c:numRef>
          </c:val>
          <c:smooth val="0"/>
          <c:extLst>
            <c:ext xmlns:c16="http://schemas.microsoft.com/office/drawing/2014/chart" uri="{C3380CC4-5D6E-409C-BE32-E72D297353CC}">
              <c16:uniqueId val="{00000002-0EC8-4E25-BABE-2197EB388444}"/>
            </c:ext>
          </c:extLst>
        </c:ser>
        <c:dLbls>
          <c:showLegendKey val="0"/>
          <c:showVal val="0"/>
          <c:showCatName val="0"/>
          <c:showSerName val="0"/>
          <c:showPercent val="0"/>
          <c:showBubbleSize val="0"/>
        </c:dLbls>
        <c:smooth val="0"/>
        <c:axId val="1568506287"/>
        <c:axId val="1568508687"/>
      </c:lineChart>
      <c:catAx>
        <c:axId val="156850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08687"/>
        <c:crosses val="autoZero"/>
        <c:auto val="1"/>
        <c:lblAlgn val="ctr"/>
        <c:lblOffset val="100"/>
        <c:noMultiLvlLbl val="0"/>
      </c:catAx>
      <c:valAx>
        <c:axId val="1568508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06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Ratios!$B$17</c:f>
              <c:strCache>
                <c:ptCount val="1"/>
                <c:pt idx="0">
                  <c:v>Current Ratio</c:v>
                </c:pt>
              </c:strCache>
            </c:strRef>
          </c:tx>
          <c:spPr>
            <a:ln w="28575" cap="rnd">
              <a:solidFill>
                <a:schemeClr val="accent1"/>
              </a:solidFill>
              <a:round/>
            </a:ln>
            <a:effectLst/>
          </c:spPr>
          <c:marker>
            <c:symbol val="none"/>
          </c:marker>
          <c:cat>
            <c:strRef>
              <c:f>Ratios!$C$16:$G$16</c:f>
              <c:strCache>
                <c:ptCount val="5"/>
                <c:pt idx="0">
                  <c:v>FY24-25</c:v>
                </c:pt>
                <c:pt idx="1">
                  <c:v>FY23-24</c:v>
                </c:pt>
                <c:pt idx="2">
                  <c:v>FY22-23</c:v>
                </c:pt>
                <c:pt idx="3">
                  <c:v>FY21-22</c:v>
                </c:pt>
                <c:pt idx="4">
                  <c:v>FY20-21</c:v>
                </c:pt>
              </c:strCache>
            </c:strRef>
          </c:cat>
          <c:val>
            <c:numRef>
              <c:f>Ratios!$C$17:$G$17</c:f>
              <c:numCache>
                <c:formatCode>General</c:formatCode>
                <c:ptCount val="5"/>
                <c:pt idx="0">
                  <c:v>0.61859569934944758</c:v>
                </c:pt>
                <c:pt idx="1">
                  <c:v>0.72600413898784366</c:v>
                </c:pt>
                <c:pt idx="2">
                  <c:v>0.73108298716764308</c:v>
                </c:pt>
                <c:pt idx="3">
                  <c:v>0.5830554200954331</c:v>
                </c:pt>
                <c:pt idx="4">
                  <c:v>0.97361944418576818</c:v>
                </c:pt>
              </c:numCache>
            </c:numRef>
          </c:val>
          <c:smooth val="0"/>
          <c:extLst>
            <c:ext xmlns:c16="http://schemas.microsoft.com/office/drawing/2014/chart" uri="{C3380CC4-5D6E-409C-BE32-E72D297353CC}">
              <c16:uniqueId val="{00000000-A1C3-4EAC-A0EC-21647008C78E}"/>
            </c:ext>
          </c:extLst>
        </c:ser>
        <c:dLbls>
          <c:showLegendKey val="0"/>
          <c:showVal val="0"/>
          <c:showCatName val="0"/>
          <c:showSerName val="0"/>
          <c:showPercent val="0"/>
          <c:showBubbleSize val="0"/>
        </c:dLbls>
        <c:smooth val="0"/>
        <c:axId val="334197359"/>
        <c:axId val="334196879"/>
      </c:lineChart>
      <c:catAx>
        <c:axId val="334197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96879"/>
        <c:crosses val="autoZero"/>
        <c:auto val="1"/>
        <c:lblAlgn val="ctr"/>
        <c:lblOffset val="100"/>
        <c:noMultiLvlLbl val="0"/>
      </c:catAx>
      <c:valAx>
        <c:axId val="33419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9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Ratios!$B$22</c:f>
              <c:strCache>
                <c:ptCount val="1"/>
                <c:pt idx="0">
                  <c:v>Debt-to-Equity</c:v>
                </c:pt>
              </c:strCache>
            </c:strRef>
          </c:tx>
          <c:spPr>
            <a:ln w="28575" cap="rnd">
              <a:solidFill>
                <a:schemeClr val="accent1"/>
              </a:solidFill>
              <a:round/>
            </a:ln>
            <a:effectLst/>
          </c:spPr>
          <c:marker>
            <c:symbol val="none"/>
          </c:marker>
          <c:cat>
            <c:strRef>
              <c:f>Ratios!$C$21:$G$21</c:f>
              <c:strCache>
                <c:ptCount val="5"/>
                <c:pt idx="0">
                  <c:v>FY24-25</c:v>
                </c:pt>
                <c:pt idx="1">
                  <c:v>FY23-24</c:v>
                </c:pt>
                <c:pt idx="2">
                  <c:v>FY22-23</c:v>
                </c:pt>
                <c:pt idx="3">
                  <c:v>FY21-22</c:v>
                </c:pt>
                <c:pt idx="4">
                  <c:v>FY20-21</c:v>
                </c:pt>
              </c:strCache>
            </c:strRef>
          </c:cat>
          <c:val>
            <c:numRef>
              <c:f>Ratios!$C$22:$G$22</c:f>
              <c:numCache>
                <c:formatCode>General</c:formatCode>
                <c:ptCount val="5"/>
                <c:pt idx="0">
                  <c:v>0.47092642943838786</c:v>
                </c:pt>
                <c:pt idx="1">
                  <c:v>0.29454829616325806</c:v>
                </c:pt>
                <c:pt idx="2">
                  <c:v>0.2832323089647576</c:v>
                </c:pt>
                <c:pt idx="3">
                  <c:v>0.2573108706938228</c:v>
                </c:pt>
                <c:pt idx="4">
                  <c:v>0.34457526899146818</c:v>
                </c:pt>
              </c:numCache>
            </c:numRef>
          </c:val>
          <c:smooth val="0"/>
          <c:extLst>
            <c:ext xmlns:c16="http://schemas.microsoft.com/office/drawing/2014/chart" uri="{C3380CC4-5D6E-409C-BE32-E72D297353CC}">
              <c16:uniqueId val="{00000000-5CEE-467C-8E4F-3D03E55A5531}"/>
            </c:ext>
          </c:extLst>
        </c:ser>
        <c:dLbls>
          <c:showLegendKey val="0"/>
          <c:showVal val="0"/>
          <c:showCatName val="0"/>
          <c:showSerName val="0"/>
          <c:showPercent val="0"/>
          <c:showBubbleSize val="0"/>
        </c:dLbls>
        <c:smooth val="0"/>
        <c:axId val="481120160"/>
        <c:axId val="481120640"/>
      </c:lineChart>
      <c:catAx>
        <c:axId val="48112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20640"/>
        <c:crosses val="autoZero"/>
        <c:auto val="1"/>
        <c:lblAlgn val="ctr"/>
        <c:lblOffset val="100"/>
        <c:noMultiLvlLbl val="0"/>
      </c:catAx>
      <c:valAx>
        <c:axId val="481120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2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Ratios!$B$9</c:f>
              <c:strCache>
                <c:ptCount val="1"/>
                <c:pt idx="0">
                  <c:v>Gross Profit Margin</c:v>
                </c:pt>
              </c:strCache>
            </c:strRef>
          </c:tx>
          <c:spPr>
            <a:ln w="28575" cap="rnd">
              <a:solidFill>
                <a:schemeClr val="accent1"/>
              </a:solidFill>
              <a:round/>
            </a:ln>
            <a:effectLst/>
          </c:spPr>
          <c:marker>
            <c:symbol val="none"/>
          </c:marker>
          <c:cat>
            <c:strRef>
              <c:f>Ratios!$C$8:$G$8</c:f>
              <c:strCache>
                <c:ptCount val="5"/>
                <c:pt idx="0">
                  <c:v>FY24-25</c:v>
                </c:pt>
                <c:pt idx="1">
                  <c:v>FY23-24</c:v>
                </c:pt>
                <c:pt idx="2">
                  <c:v>FY22-23</c:v>
                </c:pt>
                <c:pt idx="3">
                  <c:v>FY21-22</c:v>
                </c:pt>
                <c:pt idx="4">
                  <c:v>FY20-21</c:v>
                </c:pt>
              </c:strCache>
            </c:strRef>
          </c:cat>
          <c:val>
            <c:numRef>
              <c:f>Ratios!$C$9:$G$9</c:f>
              <c:numCache>
                <c:formatCode>General</c:formatCode>
                <c:ptCount val="5"/>
                <c:pt idx="0">
                  <c:v>0.49060503034109065</c:v>
                </c:pt>
                <c:pt idx="1">
                  <c:v>0.48713711569889595</c:v>
                </c:pt>
                <c:pt idx="2">
                  <c:v>0.40303234051089781</c:v>
                </c:pt>
                <c:pt idx="3">
                  <c:v>0.60494840582585752</c:v>
                </c:pt>
                <c:pt idx="4">
                  <c:v>0.62411324841690985</c:v>
                </c:pt>
              </c:numCache>
            </c:numRef>
          </c:val>
          <c:smooth val="0"/>
          <c:extLst>
            <c:ext xmlns:c16="http://schemas.microsoft.com/office/drawing/2014/chart" uri="{C3380CC4-5D6E-409C-BE32-E72D297353CC}">
              <c16:uniqueId val="{00000000-C619-4DC5-8ECC-92471A6430D3}"/>
            </c:ext>
          </c:extLst>
        </c:ser>
        <c:dLbls>
          <c:showLegendKey val="0"/>
          <c:showVal val="0"/>
          <c:showCatName val="0"/>
          <c:showSerName val="0"/>
          <c:showPercent val="0"/>
          <c:showBubbleSize val="0"/>
        </c:dLbls>
        <c:smooth val="0"/>
        <c:axId val="475681248"/>
        <c:axId val="475682208"/>
      </c:lineChart>
      <c:catAx>
        <c:axId val="47568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82208"/>
        <c:crosses val="autoZero"/>
        <c:auto val="1"/>
        <c:lblAlgn val="ctr"/>
        <c:lblOffset val="100"/>
        <c:noMultiLvlLbl val="0"/>
      </c:catAx>
      <c:valAx>
        <c:axId val="47568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8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Ratios!$B$28</c:f>
              <c:strCache>
                <c:ptCount val="1"/>
                <c:pt idx="0">
                  <c:v>Inventory Turnover</c:v>
                </c:pt>
              </c:strCache>
            </c:strRef>
          </c:tx>
          <c:spPr>
            <a:ln w="28575" cap="rnd">
              <a:solidFill>
                <a:schemeClr val="accent1"/>
              </a:solidFill>
              <a:round/>
            </a:ln>
            <a:effectLst/>
          </c:spPr>
          <c:marker>
            <c:symbol val="none"/>
          </c:marker>
          <c:cat>
            <c:strRef>
              <c:f>Ratios!$C$27:$G$27</c:f>
              <c:strCache>
                <c:ptCount val="5"/>
                <c:pt idx="0">
                  <c:v>FY24-25</c:v>
                </c:pt>
                <c:pt idx="1">
                  <c:v>FY23-24</c:v>
                </c:pt>
                <c:pt idx="2">
                  <c:v>FY22-23</c:v>
                </c:pt>
                <c:pt idx="3">
                  <c:v>FY21-22</c:v>
                </c:pt>
                <c:pt idx="4">
                  <c:v>FY20-21</c:v>
                </c:pt>
              </c:strCache>
            </c:strRef>
          </c:cat>
          <c:val>
            <c:numRef>
              <c:f>Ratios!$C$28:$G$28</c:f>
              <c:numCache>
                <c:formatCode>General</c:formatCode>
                <c:ptCount val="5"/>
                <c:pt idx="0">
                  <c:v>2.9433924090372967</c:v>
                </c:pt>
                <c:pt idx="1">
                  <c:v>2.9456402359535914</c:v>
                </c:pt>
                <c:pt idx="2">
                  <c:v>3.7033280180961703</c:v>
                </c:pt>
                <c:pt idx="3">
                  <c:v>2.5557961865201424</c:v>
                </c:pt>
                <c:pt idx="4">
                  <c:v>2.4596092089370334</c:v>
                </c:pt>
              </c:numCache>
            </c:numRef>
          </c:val>
          <c:smooth val="0"/>
          <c:extLst>
            <c:ext xmlns:c16="http://schemas.microsoft.com/office/drawing/2014/chart" uri="{C3380CC4-5D6E-409C-BE32-E72D297353CC}">
              <c16:uniqueId val="{00000000-46CF-417D-A8C7-F7BB36AF5D91}"/>
            </c:ext>
          </c:extLst>
        </c:ser>
        <c:dLbls>
          <c:showLegendKey val="0"/>
          <c:showVal val="0"/>
          <c:showCatName val="0"/>
          <c:showSerName val="0"/>
          <c:showPercent val="0"/>
          <c:showBubbleSize val="0"/>
        </c:dLbls>
        <c:smooth val="0"/>
        <c:axId val="506720416"/>
        <c:axId val="506720896"/>
      </c:lineChart>
      <c:catAx>
        <c:axId val="50672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720896"/>
        <c:crosses val="autoZero"/>
        <c:auto val="1"/>
        <c:lblAlgn val="ctr"/>
        <c:lblOffset val="100"/>
        <c:noMultiLvlLbl val="0"/>
      </c:catAx>
      <c:valAx>
        <c:axId val="50672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72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Ratios!$B$13</c:f>
              <c:strCache>
                <c:ptCount val="1"/>
                <c:pt idx="0">
                  <c:v>ROA</c:v>
                </c:pt>
              </c:strCache>
            </c:strRef>
          </c:tx>
          <c:spPr>
            <a:ln w="28575" cap="rnd">
              <a:solidFill>
                <a:schemeClr val="accent1"/>
              </a:solidFill>
              <a:round/>
            </a:ln>
            <a:effectLst/>
          </c:spPr>
          <c:marker>
            <c:symbol val="none"/>
          </c:marker>
          <c:cat>
            <c:strRef>
              <c:f>Ratios!$C$8:$G$8</c:f>
              <c:strCache>
                <c:ptCount val="5"/>
                <c:pt idx="0">
                  <c:v>FY24-25</c:v>
                </c:pt>
                <c:pt idx="1">
                  <c:v>FY23-24</c:v>
                </c:pt>
                <c:pt idx="2">
                  <c:v>FY22-23</c:v>
                </c:pt>
                <c:pt idx="3">
                  <c:v>FY21-22</c:v>
                </c:pt>
                <c:pt idx="4">
                  <c:v>FY20-21</c:v>
                </c:pt>
              </c:strCache>
            </c:strRef>
          </c:cat>
          <c:val>
            <c:numRef>
              <c:f>Ratios!$C$13:$G$13</c:f>
              <c:numCache>
                <c:formatCode>General</c:formatCode>
                <c:ptCount val="5"/>
                <c:pt idx="0">
                  <c:v>5.4970091614327227E-2</c:v>
                </c:pt>
                <c:pt idx="1">
                  <c:v>1.9571390058854214E-2</c:v>
                </c:pt>
                <c:pt idx="2">
                  <c:v>6.6277496411117229E-2</c:v>
                </c:pt>
                <c:pt idx="3">
                  <c:v>0.14870823963757751</c:v>
                </c:pt>
                <c:pt idx="4">
                  <c:v>9.4619546810468552E-2</c:v>
                </c:pt>
              </c:numCache>
            </c:numRef>
          </c:val>
          <c:smooth val="0"/>
          <c:extLst>
            <c:ext xmlns:c16="http://schemas.microsoft.com/office/drawing/2014/chart" uri="{C3380CC4-5D6E-409C-BE32-E72D297353CC}">
              <c16:uniqueId val="{00000000-E6B3-496D-AB20-75F6D099A311}"/>
            </c:ext>
          </c:extLst>
        </c:ser>
        <c:dLbls>
          <c:showLegendKey val="0"/>
          <c:showVal val="0"/>
          <c:showCatName val="0"/>
          <c:showSerName val="0"/>
          <c:showPercent val="0"/>
          <c:showBubbleSize val="0"/>
        </c:dLbls>
        <c:smooth val="0"/>
        <c:axId val="959649600"/>
        <c:axId val="959650560"/>
      </c:lineChart>
      <c:catAx>
        <c:axId val="95964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650560"/>
        <c:crosses val="autoZero"/>
        <c:auto val="1"/>
        <c:lblAlgn val="ctr"/>
        <c:lblOffset val="100"/>
        <c:noMultiLvlLbl val="0"/>
      </c:catAx>
      <c:valAx>
        <c:axId val="95965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64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76200</xdr:colOff>
      <xdr:row>5</xdr:row>
      <xdr:rowOff>76200</xdr:rowOff>
    </xdr:to>
    <xdr:pic>
      <xdr:nvPicPr>
        <xdr:cNvPr id="2" name="Picture 1">
          <a:extLst>
            <a:ext uri="{FF2B5EF4-FFF2-40B4-BE49-F238E27FC236}">
              <a16:creationId xmlns:a16="http://schemas.microsoft.com/office/drawing/2014/main" id="{BEA39823-24B7-1838-3B54-46D7CEF97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8016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76200</xdr:colOff>
      <xdr:row>7</xdr:row>
      <xdr:rowOff>76200</xdr:rowOff>
    </xdr:to>
    <xdr:pic>
      <xdr:nvPicPr>
        <xdr:cNvPr id="3" name="Picture 2">
          <a:extLst>
            <a:ext uri="{FF2B5EF4-FFF2-40B4-BE49-F238E27FC236}">
              <a16:creationId xmlns:a16="http://schemas.microsoft.com/office/drawing/2014/main" id="{5773EB77-3BB5-4729-639F-1499CBC59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59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76200</xdr:colOff>
      <xdr:row>5</xdr:row>
      <xdr:rowOff>76200</xdr:rowOff>
    </xdr:to>
    <xdr:pic>
      <xdr:nvPicPr>
        <xdr:cNvPr id="2" name="Picture 1">
          <a:extLst>
            <a:ext uri="{FF2B5EF4-FFF2-40B4-BE49-F238E27FC236}">
              <a16:creationId xmlns:a16="http://schemas.microsoft.com/office/drawing/2014/main" id="{BE2C1DB2-E7F4-4F39-D085-FB9BBA13F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8016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76200</xdr:colOff>
      <xdr:row>7</xdr:row>
      <xdr:rowOff>76200</xdr:rowOff>
    </xdr:to>
    <xdr:pic>
      <xdr:nvPicPr>
        <xdr:cNvPr id="3" name="Picture 2">
          <a:extLst>
            <a:ext uri="{FF2B5EF4-FFF2-40B4-BE49-F238E27FC236}">
              <a16:creationId xmlns:a16="http://schemas.microsoft.com/office/drawing/2014/main" id="{0C79DF5D-8BD4-836A-8168-9A3081DD1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59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3</xdr:col>
      <xdr:colOff>76200</xdr:colOff>
      <xdr:row>6</xdr:row>
      <xdr:rowOff>76200</xdr:rowOff>
    </xdr:to>
    <xdr:pic>
      <xdr:nvPicPr>
        <xdr:cNvPr id="2" name="Picture 1">
          <a:extLst>
            <a:ext uri="{FF2B5EF4-FFF2-40B4-BE49-F238E27FC236}">
              <a16:creationId xmlns:a16="http://schemas.microsoft.com/office/drawing/2014/main" id="{203ACEC8-F578-1F98-3E2C-9A825AF24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8496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76200</xdr:colOff>
      <xdr:row>8</xdr:row>
      <xdr:rowOff>76200</xdr:rowOff>
    </xdr:to>
    <xdr:pic>
      <xdr:nvPicPr>
        <xdr:cNvPr id="3" name="Picture 2">
          <a:extLst>
            <a:ext uri="{FF2B5EF4-FFF2-40B4-BE49-F238E27FC236}">
              <a16:creationId xmlns:a16="http://schemas.microsoft.com/office/drawing/2014/main" id="{73AEF289-6DC4-30E2-887C-814B90DAD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507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76200</xdr:colOff>
      <xdr:row>24</xdr:row>
      <xdr:rowOff>76200</xdr:rowOff>
    </xdr:to>
    <xdr:pic>
      <xdr:nvPicPr>
        <xdr:cNvPr id="4" name="Picture 3">
          <a:extLst>
            <a:ext uri="{FF2B5EF4-FFF2-40B4-BE49-F238E27FC236}">
              <a16:creationId xmlns:a16="http://schemas.microsoft.com/office/drawing/2014/main" id="{C91CA7B3-F597-E5FE-573B-6ECF1D6B7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9987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xdr:row>
      <xdr:rowOff>0</xdr:rowOff>
    </xdr:from>
    <xdr:to>
      <xdr:col>3</xdr:col>
      <xdr:colOff>76200</xdr:colOff>
      <xdr:row>26</xdr:row>
      <xdr:rowOff>76200</xdr:rowOff>
    </xdr:to>
    <xdr:pic>
      <xdr:nvPicPr>
        <xdr:cNvPr id="5" name="Picture 4">
          <a:extLst>
            <a:ext uri="{FF2B5EF4-FFF2-40B4-BE49-F238E27FC236}">
              <a16:creationId xmlns:a16="http://schemas.microsoft.com/office/drawing/2014/main" id="{C306CD22-7B57-5062-9CDA-5060C206F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36448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612563</xdr:colOff>
      <xdr:row>18</xdr:row>
      <xdr:rowOff>2115</xdr:rowOff>
    </xdr:from>
    <xdr:to>
      <xdr:col>10</xdr:col>
      <xdr:colOff>1610783</xdr:colOff>
      <xdr:row>26</xdr:row>
      <xdr:rowOff>94402</xdr:rowOff>
    </xdr:to>
    <xdr:graphicFrame macro="">
      <xdr:nvGraphicFramePr>
        <xdr:cNvPr id="2" name="Chart 1">
          <a:extLst>
            <a:ext uri="{FF2B5EF4-FFF2-40B4-BE49-F238E27FC236}">
              <a16:creationId xmlns:a16="http://schemas.microsoft.com/office/drawing/2014/main" id="{1BBFA807-0D3B-C64C-25C2-D9423913D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560917</xdr:colOff>
      <xdr:row>17</xdr:row>
      <xdr:rowOff>167218</xdr:rowOff>
    </xdr:from>
    <xdr:to>
      <xdr:col>15</xdr:col>
      <xdr:colOff>455083</xdr:colOff>
      <xdr:row>26</xdr:row>
      <xdr:rowOff>95251</xdr:rowOff>
    </xdr:to>
    <xdr:graphicFrame macro="">
      <xdr:nvGraphicFramePr>
        <xdr:cNvPr id="4" name="Chart 3">
          <a:extLst>
            <a:ext uri="{FF2B5EF4-FFF2-40B4-BE49-F238E27FC236}">
              <a16:creationId xmlns:a16="http://schemas.microsoft.com/office/drawing/2014/main" id="{81AA38A2-6ECE-64D9-1DA8-BED7D976B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582083</xdr:colOff>
      <xdr:row>2</xdr:row>
      <xdr:rowOff>63498</xdr:rowOff>
    </xdr:from>
    <xdr:to>
      <xdr:col>21</xdr:col>
      <xdr:colOff>412750</xdr:colOff>
      <xdr:row>10</xdr:row>
      <xdr:rowOff>169332</xdr:rowOff>
    </xdr:to>
    <xdr:graphicFrame macro="">
      <xdr:nvGraphicFramePr>
        <xdr:cNvPr id="7" name="Chart 6">
          <a:extLst>
            <a:ext uri="{FF2B5EF4-FFF2-40B4-BE49-F238E27FC236}">
              <a16:creationId xmlns:a16="http://schemas.microsoft.com/office/drawing/2014/main" id="{42C341D7-A876-D67A-8CBC-8CC4F60809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606212</xdr:colOff>
      <xdr:row>2</xdr:row>
      <xdr:rowOff>95251</xdr:rowOff>
    </xdr:from>
    <xdr:to>
      <xdr:col>10</xdr:col>
      <xdr:colOff>1545166</xdr:colOff>
      <xdr:row>11</xdr:row>
      <xdr:rowOff>52915</xdr:rowOff>
    </xdr:to>
    <xdr:graphicFrame macro="">
      <xdr:nvGraphicFramePr>
        <xdr:cNvPr id="8" name="Chart 7">
          <a:extLst>
            <a:ext uri="{FF2B5EF4-FFF2-40B4-BE49-F238E27FC236}">
              <a16:creationId xmlns:a16="http://schemas.microsoft.com/office/drawing/2014/main" id="{A9176066-685C-263B-9A35-EA831AB7F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529166</xdr:colOff>
      <xdr:row>17</xdr:row>
      <xdr:rowOff>169333</xdr:rowOff>
    </xdr:from>
    <xdr:to>
      <xdr:col>21</xdr:col>
      <xdr:colOff>433917</xdr:colOff>
      <xdr:row>26</xdr:row>
      <xdr:rowOff>127000</xdr:rowOff>
    </xdr:to>
    <xdr:graphicFrame macro="">
      <xdr:nvGraphicFramePr>
        <xdr:cNvPr id="10" name="Chart 9">
          <a:extLst>
            <a:ext uri="{FF2B5EF4-FFF2-40B4-BE49-F238E27FC236}">
              <a16:creationId xmlns:a16="http://schemas.microsoft.com/office/drawing/2014/main" id="{20A1AC5F-FDDB-A8C1-59E3-69B306DF4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550332</xdr:colOff>
      <xdr:row>2</xdr:row>
      <xdr:rowOff>63501</xdr:rowOff>
    </xdr:from>
    <xdr:to>
      <xdr:col>15</xdr:col>
      <xdr:colOff>465665</xdr:colOff>
      <xdr:row>11</xdr:row>
      <xdr:rowOff>0</xdr:rowOff>
    </xdr:to>
    <xdr:graphicFrame macro="">
      <xdr:nvGraphicFramePr>
        <xdr:cNvPr id="11" name="Chart 10">
          <a:extLst>
            <a:ext uri="{FF2B5EF4-FFF2-40B4-BE49-F238E27FC236}">
              <a16:creationId xmlns:a16="http://schemas.microsoft.com/office/drawing/2014/main" id="{02399604-EB9A-401B-52D8-0421CF720C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571500</xdr:colOff>
      <xdr:row>11</xdr:row>
      <xdr:rowOff>98212</xdr:rowOff>
    </xdr:from>
    <xdr:to>
      <xdr:col>10</xdr:col>
      <xdr:colOff>1492250</xdr:colOff>
      <xdr:row>16</xdr:row>
      <xdr:rowOff>158750</xdr:rowOff>
    </xdr:to>
    <xdr:sp macro="" textlink="">
      <xdr:nvSpPr>
        <xdr:cNvPr id="13" name="TextBox 12">
          <a:extLst>
            <a:ext uri="{FF2B5EF4-FFF2-40B4-BE49-F238E27FC236}">
              <a16:creationId xmlns:a16="http://schemas.microsoft.com/office/drawing/2014/main" id="{4DBB7A89-2CDE-2046-2418-A16E495D81A4}"/>
            </a:ext>
          </a:extLst>
        </xdr:cNvPr>
        <xdr:cNvSpPr txBox="1"/>
      </xdr:nvSpPr>
      <xdr:spPr>
        <a:xfrm>
          <a:off x="6254750" y="2214879"/>
          <a:ext cx="2762250" cy="101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Tata Steel's gross profit</a:t>
          </a:r>
          <a:r>
            <a:rPr lang="en-IN" sz="1100" baseline="0"/>
            <a:t> margin improved from 0.6241 in FY 20-21 to 0.4906 in FY24-25 after a slight dip in between. This upward trend reflects stronger cost control or pricing power in recent years. </a:t>
          </a:r>
          <a:endParaRPr lang="en-IN" sz="1100"/>
        </a:p>
      </xdr:txBody>
    </xdr:sp>
    <xdr:clientData/>
  </xdr:twoCellAnchor>
  <xdr:twoCellAnchor>
    <xdr:from>
      <xdr:col>7</xdr:col>
      <xdr:colOff>607484</xdr:colOff>
      <xdr:row>27</xdr:row>
      <xdr:rowOff>60112</xdr:rowOff>
    </xdr:from>
    <xdr:to>
      <xdr:col>10</xdr:col>
      <xdr:colOff>1528234</xdr:colOff>
      <xdr:row>35</xdr:row>
      <xdr:rowOff>95249</xdr:rowOff>
    </xdr:to>
    <xdr:sp macro="" textlink="">
      <xdr:nvSpPr>
        <xdr:cNvPr id="14" name="TextBox 13">
          <a:extLst>
            <a:ext uri="{FF2B5EF4-FFF2-40B4-BE49-F238E27FC236}">
              <a16:creationId xmlns:a16="http://schemas.microsoft.com/office/drawing/2014/main" id="{164DAE31-2A07-4FEC-9AC1-8C8F40821B87}"/>
            </a:ext>
          </a:extLst>
        </xdr:cNvPr>
        <xdr:cNvSpPr txBox="1"/>
      </xdr:nvSpPr>
      <xdr:spPr>
        <a:xfrm>
          <a:off x="6290734" y="5214195"/>
          <a:ext cx="2762250" cy="14744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The net profit margin increased from 0.2203 in FY20-21</a:t>
          </a:r>
          <a:r>
            <a:rPr lang="en-IN" sz="1100" baseline="0"/>
            <a:t> to 0.1054 in FY24-25, having peaked at 0.2586 in between and then declined. Despite the fall, company maintains profitability, but recent years suggest tight management of expenses is needed.</a:t>
          </a:r>
          <a:endParaRPr lang="en-IN" sz="1100"/>
        </a:p>
      </xdr:txBody>
    </xdr:sp>
    <xdr:clientData/>
  </xdr:twoCellAnchor>
  <xdr:twoCellAnchor>
    <xdr:from>
      <xdr:col>11</xdr:col>
      <xdr:colOff>416983</xdr:colOff>
      <xdr:row>11</xdr:row>
      <xdr:rowOff>134193</xdr:rowOff>
    </xdr:from>
    <xdr:to>
      <xdr:col>15</xdr:col>
      <xdr:colOff>444500</xdr:colOff>
      <xdr:row>17</xdr:row>
      <xdr:rowOff>179915</xdr:rowOff>
    </xdr:to>
    <xdr:sp macro="" textlink="">
      <xdr:nvSpPr>
        <xdr:cNvPr id="15" name="TextBox 14">
          <a:extLst>
            <a:ext uri="{FF2B5EF4-FFF2-40B4-BE49-F238E27FC236}">
              <a16:creationId xmlns:a16="http://schemas.microsoft.com/office/drawing/2014/main" id="{5B1034A2-3DA1-4617-A32C-83A7E2B6602C}"/>
            </a:ext>
          </a:extLst>
        </xdr:cNvPr>
        <xdr:cNvSpPr txBox="1"/>
      </xdr:nvSpPr>
      <xdr:spPr>
        <a:xfrm>
          <a:off x="9783233" y="2250860"/>
          <a:ext cx="2959100" cy="11781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ROA increased to 0.1487 in FY21-22 from 0.0946 in FY20-21, then peaked at 0.0663 in FY22-23</a:t>
          </a:r>
          <a:r>
            <a:rPr lang="en-IN" sz="1100" baseline="0"/>
            <a:t> before dropping to 0.0549 in between. This shows efficiency gains, but the reduction in the latest year suggests room for better asset utilization. </a:t>
          </a:r>
          <a:endParaRPr lang="en-IN" sz="1100"/>
        </a:p>
      </xdr:txBody>
    </xdr:sp>
    <xdr:clientData/>
  </xdr:twoCellAnchor>
  <xdr:twoCellAnchor>
    <xdr:from>
      <xdr:col>11</xdr:col>
      <xdr:colOff>469899</xdr:colOff>
      <xdr:row>27</xdr:row>
      <xdr:rowOff>28361</xdr:rowOff>
    </xdr:from>
    <xdr:to>
      <xdr:col>15</xdr:col>
      <xdr:colOff>300566</xdr:colOff>
      <xdr:row>34</xdr:row>
      <xdr:rowOff>116415</xdr:rowOff>
    </xdr:to>
    <xdr:sp macro="" textlink="">
      <xdr:nvSpPr>
        <xdr:cNvPr id="16" name="TextBox 15">
          <a:extLst>
            <a:ext uri="{FF2B5EF4-FFF2-40B4-BE49-F238E27FC236}">
              <a16:creationId xmlns:a16="http://schemas.microsoft.com/office/drawing/2014/main" id="{8EA892FE-BE82-4D81-9DB8-47C3FA77DC57}"/>
            </a:ext>
          </a:extLst>
        </xdr:cNvPr>
        <xdr:cNvSpPr txBox="1"/>
      </xdr:nvSpPr>
      <xdr:spPr>
        <a:xfrm>
          <a:off x="9836149" y="5182444"/>
          <a:ext cx="2762250" cy="13474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The</a:t>
          </a:r>
          <a:r>
            <a:rPr lang="en-IN" sz="1100" baseline="0"/>
            <a:t> current ratio is below 1 in most years, which signals that Tata Steel may be operating with relatively tight liquidity. While this might be efficient for asset management, it also suggests the company should monitor short term liabilities closely to avoid liquidity risk. </a:t>
          </a:r>
          <a:endParaRPr lang="en-IN" sz="1100"/>
        </a:p>
      </xdr:txBody>
    </xdr:sp>
    <xdr:clientData/>
  </xdr:twoCellAnchor>
  <xdr:twoCellAnchor>
    <xdr:from>
      <xdr:col>16</xdr:col>
      <xdr:colOff>537632</xdr:colOff>
      <xdr:row>11</xdr:row>
      <xdr:rowOff>117261</xdr:rowOff>
    </xdr:from>
    <xdr:to>
      <xdr:col>21</xdr:col>
      <xdr:colOff>427566</xdr:colOff>
      <xdr:row>17</xdr:row>
      <xdr:rowOff>162983</xdr:rowOff>
    </xdr:to>
    <xdr:sp macro="" textlink="">
      <xdr:nvSpPr>
        <xdr:cNvPr id="17" name="TextBox 16">
          <a:extLst>
            <a:ext uri="{FF2B5EF4-FFF2-40B4-BE49-F238E27FC236}">
              <a16:creationId xmlns:a16="http://schemas.microsoft.com/office/drawing/2014/main" id="{6DCD71CF-B211-440E-BEC3-214E3FE56098}"/>
            </a:ext>
          </a:extLst>
        </xdr:cNvPr>
        <xdr:cNvSpPr txBox="1"/>
      </xdr:nvSpPr>
      <xdr:spPr>
        <a:xfrm>
          <a:off x="13608049" y="2233928"/>
          <a:ext cx="2959100" cy="123105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The debt-to-equit</a:t>
          </a:r>
          <a:r>
            <a:rPr lang="en-IN" sz="1100" baseline="0"/>
            <a:t>y ratio decreased before rising again in FY24-25. Tata Steel's leverage remains moderate; however, any increase may suggest additional borrowing, which could impact financial flexibility if not managed prudently. </a:t>
          </a:r>
          <a:endParaRPr lang="en-IN" sz="1100"/>
        </a:p>
      </xdr:txBody>
    </xdr:sp>
    <xdr:clientData/>
  </xdr:twoCellAnchor>
  <xdr:twoCellAnchor>
    <xdr:from>
      <xdr:col>16</xdr:col>
      <xdr:colOff>531282</xdr:colOff>
      <xdr:row>27</xdr:row>
      <xdr:rowOff>57995</xdr:rowOff>
    </xdr:from>
    <xdr:to>
      <xdr:col>21</xdr:col>
      <xdr:colOff>421216</xdr:colOff>
      <xdr:row>34</xdr:row>
      <xdr:rowOff>29633</xdr:rowOff>
    </xdr:to>
    <xdr:sp macro="" textlink="">
      <xdr:nvSpPr>
        <xdr:cNvPr id="18" name="TextBox 17">
          <a:extLst>
            <a:ext uri="{FF2B5EF4-FFF2-40B4-BE49-F238E27FC236}">
              <a16:creationId xmlns:a16="http://schemas.microsoft.com/office/drawing/2014/main" id="{55D5C2EC-D2C6-469F-A5C3-687086E28193}"/>
            </a:ext>
          </a:extLst>
        </xdr:cNvPr>
        <xdr:cNvSpPr txBox="1"/>
      </xdr:nvSpPr>
      <xdr:spPr>
        <a:xfrm>
          <a:off x="13601699" y="5212078"/>
          <a:ext cx="2959100" cy="123105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Inventory</a:t>
          </a:r>
          <a:r>
            <a:rPr lang="en-IN" sz="1100" baseline="0"/>
            <a:t> turnover has been flat to slightly decreasing in recent years. This suggests that while Tata Steel is managing inventory reasonably well, there is room for improvement- especially if slower turnover is due to weaker demand or overstocking. </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D000A-E83F-406C-8EEE-A8D9789D9697}">
  <sheetPr codeName="Sheet5"/>
  <dimension ref="C3:M70"/>
  <sheetViews>
    <sheetView topLeftCell="A2" workbookViewId="0">
      <selection activeCell="Q15" sqref="Q15"/>
    </sheetView>
  </sheetViews>
  <sheetFormatPr defaultRowHeight="14.4" x14ac:dyDescent="0.3"/>
  <cols>
    <col min="3" max="3" width="16.21875" customWidth="1"/>
    <col min="4" max="4" width="14.109375" style="13" customWidth="1"/>
    <col min="5" max="8" width="8.88671875" style="13"/>
  </cols>
  <sheetData>
    <row r="3" spans="3:13" x14ac:dyDescent="0.3">
      <c r="C3" s="2" t="s">
        <v>58</v>
      </c>
      <c r="D3" s="14"/>
    </row>
    <row r="4" spans="3:13" ht="19.2" x14ac:dyDescent="0.3">
      <c r="C4" s="3" t="s">
        <v>43</v>
      </c>
      <c r="D4" s="15"/>
    </row>
    <row r="5" spans="3:13" x14ac:dyDescent="0.3">
      <c r="C5" s="4"/>
      <c r="D5" s="16" t="s">
        <v>59</v>
      </c>
      <c r="E5" s="16">
        <v>45352</v>
      </c>
      <c r="F5" s="16">
        <v>44986</v>
      </c>
      <c r="G5" s="16">
        <v>44621</v>
      </c>
      <c r="H5" s="16">
        <v>44256</v>
      </c>
      <c r="I5" s="1"/>
      <c r="J5" s="1"/>
      <c r="K5" s="1"/>
      <c r="L5" s="1"/>
      <c r="M5" s="1"/>
    </row>
    <row r="6" spans="3:13" x14ac:dyDescent="0.3">
      <c r="C6" s="39"/>
      <c r="D6" s="39"/>
      <c r="E6" s="39"/>
      <c r="F6" s="39"/>
      <c r="G6" s="39"/>
      <c r="H6" s="39"/>
      <c r="I6" s="39"/>
      <c r="J6" s="39"/>
      <c r="K6" s="39"/>
      <c r="L6" s="39"/>
      <c r="M6" s="39"/>
    </row>
    <row r="7" spans="3:13" x14ac:dyDescent="0.3">
      <c r="C7" s="5"/>
      <c r="D7" s="9" t="s">
        <v>5</v>
      </c>
      <c r="E7" s="9" t="s">
        <v>5</v>
      </c>
      <c r="F7" s="9" t="s">
        <v>5</v>
      </c>
      <c r="G7" s="9" t="s">
        <v>5</v>
      </c>
      <c r="H7" s="9" t="s">
        <v>5</v>
      </c>
      <c r="I7" s="1"/>
      <c r="J7" s="1"/>
      <c r="K7" s="1"/>
      <c r="L7" s="1"/>
      <c r="M7" s="1"/>
    </row>
    <row r="8" spans="3:13" x14ac:dyDescent="0.3">
      <c r="C8" s="39"/>
      <c r="D8" s="39"/>
      <c r="E8" s="39"/>
      <c r="F8" s="39"/>
      <c r="G8" s="39"/>
      <c r="H8" s="39"/>
      <c r="I8" s="39"/>
      <c r="J8" s="39"/>
      <c r="K8" s="39"/>
      <c r="L8" s="39"/>
      <c r="M8" s="39"/>
    </row>
    <row r="9" spans="3:13" x14ac:dyDescent="0.3">
      <c r="C9" s="37" t="s">
        <v>60</v>
      </c>
      <c r="D9" s="38"/>
      <c r="E9" s="16"/>
      <c r="F9" s="16"/>
      <c r="G9" s="16"/>
      <c r="H9" s="16"/>
      <c r="I9" s="1"/>
      <c r="J9" s="1"/>
      <c r="K9" s="1"/>
      <c r="L9" s="1"/>
      <c r="M9" s="1"/>
    </row>
    <row r="10" spans="3:13" x14ac:dyDescent="0.3">
      <c r="C10" s="37" t="s">
        <v>61</v>
      </c>
      <c r="D10" s="38"/>
      <c r="E10" s="16"/>
      <c r="F10" s="16"/>
      <c r="G10" s="16"/>
      <c r="H10" s="16"/>
      <c r="I10" s="1"/>
      <c r="J10" s="1"/>
      <c r="K10" s="1"/>
      <c r="L10" s="1"/>
      <c r="M10" s="1"/>
    </row>
    <row r="11" spans="3:13" x14ac:dyDescent="0.3">
      <c r="C11" s="5" t="s">
        <v>45</v>
      </c>
      <c r="D11" s="9">
        <v>1248.5999999999999</v>
      </c>
      <c r="E11" s="9">
        <v>1248.5999999999999</v>
      </c>
      <c r="F11" s="9">
        <v>1222.4000000000001</v>
      </c>
      <c r="G11" s="9">
        <v>1222.3699999999999</v>
      </c>
      <c r="H11" s="9">
        <v>1198.78</v>
      </c>
      <c r="I11" s="1"/>
      <c r="J11" s="1"/>
      <c r="K11" s="1"/>
      <c r="L11" s="1"/>
      <c r="M11" s="1"/>
    </row>
    <row r="12" spans="3:13" x14ac:dyDescent="0.3">
      <c r="C12" s="3" t="s">
        <v>44</v>
      </c>
      <c r="D12" s="17">
        <v>1248.5999999999999</v>
      </c>
      <c r="E12" s="17">
        <v>1248.5999999999999</v>
      </c>
      <c r="F12" s="17">
        <v>1222.4000000000001</v>
      </c>
      <c r="G12" s="17">
        <v>1222.3699999999999</v>
      </c>
      <c r="H12" s="17">
        <v>1198.78</v>
      </c>
      <c r="I12" s="1"/>
      <c r="J12" s="1"/>
      <c r="K12" s="1"/>
      <c r="L12" s="1"/>
      <c r="M12" s="1"/>
    </row>
    <row r="13" spans="3:13" x14ac:dyDescent="0.3">
      <c r="C13" s="5" t="s">
        <v>62</v>
      </c>
      <c r="D13" s="9">
        <v>125483.34</v>
      </c>
      <c r="E13" s="9">
        <v>136445.04999999999</v>
      </c>
      <c r="F13" s="9">
        <v>133575.10999999999</v>
      </c>
      <c r="G13" s="9">
        <v>124211.39</v>
      </c>
      <c r="H13" s="9">
        <v>93207.56</v>
      </c>
      <c r="I13" s="1"/>
      <c r="J13" s="1"/>
      <c r="K13" s="1"/>
      <c r="L13" s="1"/>
      <c r="M13" s="1"/>
    </row>
    <row r="14" spans="3:13" ht="19.2" x14ac:dyDescent="0.3">
      <c r="C14" s="3" t="s">
        <v>63</v>
      </c>
      <c r="D14" s="17">
        <v>125483.34</v>
      </c>
      <c r="E14" s="17">
        <v>136445.04999999999</v>
      </c>
      <c r="F14" s="17">
        <v>133575.10999999999</v>
      </c>
      <c r="G14" s="17">
        <v>124211.39</v>
      </c>
      <c r="H14" s="17">
        <v>93207.56</v>
      </c>
      <c r="I14" s="1"/>
      <c r="J14" s="1"/>
      <c r="K14" s="1"/>
      <c r="L14" s="1"/>
      <c r="M14" s="1"/>
    </row>
    <row r="15" spans="3:13" ht="19.2" x14ac:dyDescent="0.3">
      <c r="C15" s="3" t="s">
        <v>64</v>
      </c>
      <c r="D15" s="17">
        <v>126731.94</v>
      </c>
      <c r="E15" s="17">
        <v>137693.65</v>
      </c>
      <c r="F15" s="17">
        <v>134797.51</v>
      </c>
      <c r="G15" s="17">
        <v>125433.76</v>
      </c>
      <c r="H15" s="17">
        <v>94406.34</v>
      </c>
      <c r="I15" s="1"/>
      <c r="J15" s="1"/>
      <c r="K15" s="1"/>
      <c r="L15" s="1"/>
      <c r="M15" s="1"/>
    </row>
    <row r="16" spans="3:13" ht="19.2" x14ac:dyDescent="0.3">
      <c r="C16" s="5" t="s">
        <v>65</v>
      </c>
      <c r="D16" s="9">
        <v>0</v>
      </c>
      <c r="E16" s="9">
        <v>0</v>
      </c>
      <c r="F16" s="9">
        <v>0</v>
      </c>
      <c r="G16" s="9">
        <v>0</v>
      </c>
      <c r="H16" s="9">
        <v>3.78</v>
      </c>
      <c r="I16" s="1"/>
      <c r="J16" s="1"/>
      <c r="K16" s="1"/>
      <c r="L16" s="1"/>
      <c r="M16" s="1"/>
    </row>
    <row r="17" spans="3:13" ht="19.2" x14ac:dyDescent="0.3">
      <c r="C17" s="5" t="s">
        <v>66</v>
      </c>
      <c r="D17" s="9">
        <v>0</v>
      </c>
      <c r="E17" s="9">
        <v>0</v>
      </c>
      <c r="F17" s="9">
        <v>0</v>
      </c>
      <c r="G17" s="9">
        <v>0</v>
      </c>
      <c r="H17" s="9">
        <v>775</v>
      </c>
      <c r="I17" s="1"/>
      <c r="J17" s="1"/>
      <c r="K17" s="1"/>
      <c r="L17" s="1"/>
      <c r="M17" s="1"/>
    </row>
    <row r="18" spans="3:13" x14ac:dyDescent="0.3">
      <c r="C18" s="37" t="s">
        <v>67</v>
      </c>
      <c r="D18" s="38"/>
      <c r="E18" s="16"/>
      <c r="F18" s="16"/>
      <c r="G18" s="16"/>
      <c r="H18" s="16"/>
      <c r="I18" s="1"/>
      <c r="J18" s="1"/>
      <c r="K18" s="1"/>
      <c r="L18" s="1"/>
      <c r="M18" s="1"/>
    </row>
    <row r="19" spans="3:13" x14ac:dyDescent="0.3">
      <c r="C19" s="5" t="s">
        <v>68</v>
      </c>
      <c r="D19" s="9">
        <v>51040.98</v>
      </c>
      <c r="E19" s="9">
        <v>36715.910000000003</v>
      </c>
      <c r="F19" s="9">
        <v>30880.89</v>
      </c>
      <c r="G19" s="9">
        <v>20290.810000000001</v>
      </c>
      <c r="H19" s="9">
        <v>31545.41</v>
      </c>
      <c r="I19" s="1"/>
      <c r="J19" s="1"/>
      <c r="K19" s="1"/>
      <c r="L19" s="1"/>
      <c r="M19" s="1"/>
    </row>
    <row r="20" spans="3:13" ht="19.2" x14ac:dyDescent="0.3">
      <c r="C20" s="5" t="s">
        <v>69</v>
      </c>
      <c r="D20" s="9">
        <v>9077.75</v>
      </c>
      <c r="E20" s="9">
        <v>8016.77</v>
      </c>
      <c r="F20" s="9">
        <v>8684.15</v>
      </c>
      <c r="G20" s="9">
        <v>8087.57</v>
      </c>
      <c r="H20" s="9">
        <v>8517.7800000000007</v>
      </c>
      <c r="I20" s="1"/>
      <c r="J20" s="1"/>
      <c r="K20" s="1"/>
      <c r="L20" s="1"/>
      <c r="M20" s="1"/>
    </row>
    <row r="21" spans="3:13" ht="19.2" x14ac:dyDescent="0.3">
      <c r="C21" s="5" t="s">
        <v>70</v>
      </c>
      <c r="D21" s="9">
        <v>9645.4500000000007</v>
      </c>
      <c r="E21" s="9">
        <v>9862.74</v>
      </c>
      <c r="F21" s="9">
        <v>10436.32</v>
      </c>
      <c r="G21" s="9">
        <v>11824.25</v>
      </c>
      <c r="H21" s="9">
        <v>12602.79</v>
      </c>
      <c r="I21" s="1"/>
      <c r="J21" s="1"/>
      <c r="K21" s="1"/>
      <c r="L21" s="1"/>
      <c r="M21" s="1"/>
    </row>
    <row r="22" spans="3:13" x14ac:dyDescent="0.3">
      <c r="C22" s="5" t="s">
        <v>71</v>
      </c>
      <c r="D22" s="9">
        <v>3153.7</v>
      </c>
      <c r="E22" s="9">
        <v>2704.59</v>
      </c>
      <c r="F22" s="9">
        <v>2555.25</v>
      </c>
      <c r="G22" s="9">
        <v>2685</v>
      </c>
      <c r="H22" s="9">
        <v>2572.23</v>
      </c>
      <c r="I22" s="1"/>
      <c r="J22" s="1"/>
      <c r="K22" s="1"/>
      <c r="L22" s="1"/>
      <c r="M22" s="1"/>
    </row>
    <row r="23" spans="3:13" ht="19.2" x14ac:dyDescent="0.3">
      <c r="C23" s="3" t="s">
        <v>72</v>
      </c>
      <c r="D23" s="17">
        <v>72917.88</v>
      </c>
      <c r="E23" s="17">
        <v>57300.01</v>
      </c>
      <c r="F23" s="17">
        <v>52556.61</v>
      </c>
      <c r="G23" s="17">
        <v>42887.63</v>
      </c>
      <c r="H23" s="17">
        <v>55238.21</v>
      </c>
      <c r="I23" s="1"/>
      <c r="J23" s="1"/>
      <c r="K23" s="1"/>
      <c r="L23" s="1"/>
      <c r="M23" s="1"/>
    </row>
    <row r="24" spans="3:13" x14ac:dyDescent="0.3">
      <c r="C24" s="37" t="s">
        <v>73</v>
      </c>
      <c r="D24" s="38"/>
      <c r="E24" s="16"/>
      <c r="F24" s="16"/>
      <c r="G24" s="16"/>
      <c r="H24" s="16"/>
      <c r="I24" s="1"/>
      <c r="J24" s="1"/>
      <c r="K24" s="1"/>
      <c r="L24" s="1"/>
      <c r="M24" s="1"/>
    </row>
    <row r="25" spans="3:13" x14ac:dyDescent="0.3">
      <c r="C25" s="5" t="s">
        <v>74</v>
      </c>
      <c r="D25" s="9">
        <v>8640.44</v>
      </c>
      <c r="E25" s="9">
        <v>3841.52</v>
      </c>
      <c r="F25" s="9">
        <v>7298.12</v>
      </c>
      <c r="G25" s="9">
        <v>11984.66</v>
      </c>
      <c r="H25" s="9">
        <v>984.68</v>
      </c>
      <c r="I25" s="1"/>
      <c r="J25" s="1"/>
      <c r="K25" s="1"/>
      <c r="L25" s="1"/>
      <c r="M25" s="1"/>
    </row>
    <row r="26" spans="3:13" x14ac:dyDescent="0.3">
      <c r="C26" s="5" t="s">
        <v>75</v>
      </c>
      <c r="D26" s="9">
        <v>20601.11</v>
      </c>
      <c r="E26" s="9">
        <v>22062.46</v>
      </c>
      <c r="F26" s="9">
        <v>18082.400000000001</v>
      </c>
      <c r="G26" s="9">
        <v>21091.14</v>
      </c>
      <c r="H26" s="9">
        <v>13426.21</v>
      </c>
      <c r="I26" s="1"/>
      <c r="J26" s="1"/>
      <c r="K26" s="1"/>
      <c r="L26" s="1"/>
      <c r="M26" s="1"/>
    </row>
    <row r="27" spans="3:13" x14ac:dyDescent="0.3">
      <c r="C27" s="5" t="s">
        <v>76</v>
      </c>
      <c r="D27" s="9">
        <v>24050.03</v>
      </c>
      <c r="E27" s="9">
        <v>23590</v>
      </c>
      <c r="F27" s="9">
        <v>19975.84</v>
      </c>
      <c r="G27" s="9">
        <v>19506.61</v>
      </c>
      <c r="H27" s="9">
        <v>14579.8</v>
      </c>
      <c r="I27" s="1"/>
      <c r="J27" s="1"/>
      <c r="K27" s="1"/>
      <c r="L27" s="1"/>
      <c r="M27" s="1"/>
    </row>
    <row r="28" spans="3:13" x14ac:dyDescent="0.3">
      <c r="C28" s="5" t="s">
        <v>77</v>
      </c>
      <c r="D28" s="9">
        <v>1191.3399999999999</v>
      </c>
      <c r="E28" s="9">
        <v>1146.42</v>
      </c>
      <c r="F28" s="9">
        <v>1080.94</v>
      </c>
      <c r="G28" s="9">
        <v>1082.42</v>
      </c>
      <c r="H28" s="9">
        <v>1076.9100000000001</v>
      </c>
      <c r="I28" s="1"/>
      <c r="J28" s="1"/>
      <c r="K28" s="1"/>
      <c r="L28" s="1"/>
      <c r="M28" s="1"/>
    </row>
    <row r="29" spans="3:13" x14ac:dyDescent="0.3">
      <c r="C29" s="3" t="s">
        <v>78</v>
      </c>
      <c r="D29" s="17">
        <v>54482.92</v>
      </c>
      <c r="E29" s="17">
        <v>50640.4</v>
      </c>
      <c r="F29" s="17">
        <v>46437.3</v>
      </c>
      <c r="G29" s="17">
        <v>53664.83</v>
      </c>
      <c r="H29" s="17">
        <v>30067.599999999999</v>
      </c>
      <c r="I29" s="1"/>
      <c r="J29" s="1"/>
      <c r="K29" s="1"/>
      <c r="L29" s="1"/>
      <c r="M29" s="1"/>
    </row>
    <row r="30" spans="3:13" ht="19.2" x14ac:dyDescent="0.3">
      <c r="C30" s="3" t="s">
        <v>79</v>
      </c>
      <c r="D30" s="17">
        <v>254132.74</v>
      </c>
      <c r="E30" s="17">
        <v>245634.06</v>
      </c>
      <c r="F30" s="17">
        <v>233791.42</v>
      </c>
      <c r="G30" s="17">
        <v>221986.22</v>
      </c>
      <c r="H30" s="17">
        <v>180490.93</v>
      </c>
      <c r="I30" s="1"/>
      <c r="J30" s="1"/>
      <c r="K30" s="1"/>
      <c r="L30" s="1"/>
      <c r="M30" s="1"/>
    </row>
    <row r="31" spans="3:13" x14ac:dyDescent="0.3">
      <c r="C31" s="37" t="s">
        <v>80</v>
      </c>
      <c r="D31" s="38"/>
      <c r="E31" s="16"/>
      <c r="F31" s="16"/>
      <c r="G31" s="16"/>
      <c r="H31" s="16"/>
      <c r="I31" s="1"/>
      <c r="J31" s="1"/>
      <c r="K31" s="1"/>
      <c r="L31" s="1"/>
      <c r="M31" s="1"/>
    </row>
    <row r="32" spans="3:13" x14ac:dyDescent="0.3">
      <c r="C32" s="37" t="s">
        <v>81</v>
      </c>
      <c r="D32" s="38"/>
      <c r="E32" s="16"/>
      <c r="F32" s="16"/>
      <c r="G32" s="16"/>
      <c r="H32" s="16"/>
      <c r="I32" s="1"/>
      <c r="J32" s="1"/>
      <c r="K32" s="1"/>
      <c r="L32" s="1"/>
      <c r="M32" s="1"/>
    </row>
    <row r="33" spans="3:13" x14ac:dyDescent="0.3">
      <c r="C33" s="5" t="s">
        <v>82</v>
      </c>
      <c r="D33" s="9">
        <v>98546.72</v>
      </c>
      <c r="E33" s="9">
        <v>96455.679999999993</v>
      </c>
      <c r="F33" s="9">
        <v>90422.42</v>
      </c>
      <c r="G33" s="9">
        <v>93484.4</v>
      </c>
      <c r="H33" s="9">
        <v>96287.55</v>
      </c>
      <c r="I33" s="1"/>
      <c r="J33" s="1"/>
      <c r="K33" s="1"/>
      <c r="L33" s="1"/>
      <c r="M33" s="1"/>
    </row>
    <row r="34" spans="3:13" x14ac:dyDescent="0.3">
      <c r="C34" s="5" t="s">
        <v>83</v>
      </c>
      <c r="D34" s="9">
        <v>932.34</v>
      </c>
      <c r="E34" s="9">
        <v>980.46</v>
      </c>
      <c r="F34" s="9">
        <v>763.87</v>
      </c>
      <c r="G34" s="9">
        <v>806.03</v>
      </c>
      <c r="H34" s="9">
        <v>855.73</v>
      </c>
      <c r="I34" s="1"/>
      <c r="J34" s="1"/>
      <c r="K34" s="1"/>
      <c r="L34" s="1"/>
      <c r="M34" s="1"/>
    </row>
    <row r="35" spans="3:13" ht="19.2" x14ac:dyDescent="0.3">
      <c r="C35" s="5" t="s">
        <v>84</v>
      </c>
      <c r="D35" s="9">
        <v>34189.06</v>
      </c>
      <c r="E35" s="9">
        <v>27196.47</v>
      </c>
      <c r="F35" s="9">
        <v>21091.919999999998</v>
      </c>
      <c r="G35" s="9">
        <v>14159.32</v>
      </c>
      <c r="H35" s="9">
        <v>10499.49</v>
      </c>
      <c r="I35" s="1"/>
      <c r="J35" s="1"/>
      <c r="K35" s="1"/>
      <c r="L35" s="1"/>
      <c r="M35" s="1"/>
    </row>
    <row r="36" spans="3:13" ht="19.2" x14ac:dyDescent="0.3">
      <c r="C36" s="5" t="s">
        <v>85</v>
      </c>
      <c r="D36" s="9">
        <v>671.24</v>
      </c>
      <c r="E36" s="9">
        <v>532.59</v>
      </c>
      <c r="F36" s="9">
        <v>514.96</v>
      </c>
      <c r="G36" s="9">
        <v>382.64</v>
      </c>
      <c r="H36" s="9">
        <v>408.79</v>
      </c>
      <c r="I36" s="1"/>
      <c r="J36" s="1"/>
      <c r="K36" s="1"/>
      <c r="L36" s="1"/>
      <c r="M36" s="1"/>
    </row>
    <row r="37" spans="3:13" x14ac:dyDescent="0.3">
      <c r="C37" s="3" t="s">
        <v>86</v>
      </c>
      <c r="D37" s="17">
        <v>134339.35999999999</v>
      </c>
      <c r="E37" s="17">
        <v>125165.2</v>
      </c>
      <c r="F37" s="17">
        <v>112793.17</v>
      </c>
      <c r="G37" s="17">
        <v>108832.39</v>
      </c>
      <c r="H37" s="17">
        <v>108051.56</v>
      </c>
      <c r="I37" s="1"/>
      <c r="J37" s="1"/>
      <c r="K37" s="1"/>
      <c r="L37" s="1"/>
      <c r="M37" s="1"/>
    </row>
    <row r="38" spans="3:13" x14ac:dyDescent="0.3">
      <c r="C38" s="5" t="s">
        <v>87</v>
      </c>
      <c r="D38" s="9">
        <v>72699.009999999995</v>
      </c>
      <c r="E38" s="9">
        <v>65498.27</v>
      </c>
      <c r="F38" s="9">
        <v>44138.9</v>
      </c>
      <c r="G38" s="9">
        <v>43401.43</v>
      </c>
      <c r="H38" s="9">
        <v>29087.33</v>
      </c>
      <c r="I38" s="1"/>
      <c r="J38" s="1"/>
      <c r="K38" s="1"/>
      <c r="L38" s="1"/>
      <c r="M38" s="1"/>
    </row>
    <row r="39" spans="3:13" ht="19.2" x14ac:dyDescent="0.3">
      <c r="C39" s="5" t="s">
        <v>88</v>
      </c>
      <c r="D39" s="9">
        <v>4816.22</v>
      </c>
      <c r="E39" s="9">
        <v>8604.3799999999992</v>
      </c>
      <c r="F39" s="9">
        <v>32779.08</v>
      </c>
      <c r="G39" s="9">
        <v>30195.27</v>
      </c>
      <c r="H39" s="9">
        <v>7570.1</v>
      </c>
      <c r="I39" s="1"/>
      <c r="J39" s="1"/>
      <c r="K39" s="1"/>
      <c r="L39" s="1"/>
      <c r="M39" s="1"/>
    </row>
    <row r="40" spans="3:13" ht="19.2" x14ac:dyDescent="0.3">
      <c r="C40" s="5" t="s">
        <v>89</v>
      </c>
      <c r="D40" s="9">
        <v>8575.25</v>
      </c>
      <c r="E40" s="9">
        <v>9601.07</v>
      </c>
      <c r="F40" s="9">
        <v>10130.75</v>
      </c>
      <c r="G40" s="9">
        <v>8267.56</v>
      </c>
      <c r="H40" s="9">
        <v>6507.54</v>
      </c>
      <c r="I40" s="1"/>
      <c r="J40" s="1"/>
      <c r="K40" s="1"/>
      <c r="L40" s="1"/>
      <c r="M40" s="1"/>
    </row>
    <row r="41" spans="3:13" ht="19.2" x14ac:dyDescent="0.3">
      <c r="C41" s="3" t="s">
        <v>90</v>
      </c>
      <c r="D41" s="17">
        <v>220429.84</v>
      </c>
      <c r="E41" s="17">
        <v>208868.92</v>
      </c>
      <c r="F41" s="17">
        <v>199841.9</v>
      </c>
      <c r="G41" s="17">
        <v>190696.65</v>
      </c>
      <c r="H41" s="17">
        <v>151216.53</v>
      </c>
      <c r="I41" s="1"/>
      <c r="J41" s="1"/>
      <c r="K41" s="1"/>
      <c r="L41" s="1"/>
      <c r="M41" s="1"/>
    </row>
    <row r="42" spans="3:13" x14ac:dyDescent="0.3">
      <c r="C42" s="37" t="s">
        <v>91</v>
      </c>
      <c r="D42" s="38"/>
      <c r="E42" s="16"/>
      <c r="F42" s="16"/>
      <c r="G42" s="16"/>
      <c r="H42" s="16"/>
      <c r="I42" s="1"/>
      <c r="J42" s="1"/>
      <c r="K42" s="1"/>
      <c r="L42" s="1"/>
      <c r="M42" s="1"/>
    </row>
    <row r="43" spans="3:13" x14ac:dyDescent="0.3">
      <c r="C43" s="5" t="s">
        <v>92</v>
      </c>
      <c r="D43" s="9">
        <v>0.12</v>
      </c>
      <c r="E43" s="9">
        <v>500.35</v>
      </c>
      <c r="F43" s="9">
        <v>2050.4</v>
      </c>
      <c r="G43" s="9">
        <v>96.11</v>
      </c>
      <c r="H43" s="9">
        <v>7096.8</v>
      </c>
      <c r="I43" s="1"/>
      <c r="J43" s="1"/>
      <c r="K43" s="1"/>
      <c r="L43" s="1"/>
      <c r="M43" s="1"/>
    </row>
    <row r="44" spans="3:13" x14ac:dyDescent="0.3">
      <c r="C44" s="5" t="s">
        <v>46</v>
      </c>
      <c r="D44" s="9">
        <v>22933.85</v>
      </c>
      <c r="E44" s="9">
        <v>24547.200000000001</v>
      </c>
      <c r="F44" s="9">
        <v>20795.560000000001</v>
      </c>
      <c r="G44" s="9">
        <v>19942.939999999999</v>
      </c>
      <c r="H44" s="9">
        <v>12857.51</v>
      </c>
      <c r="I44" s="1"/>
      <c r="J44" s="1"/>
      <c r="K44" s="1"/>
      <c r="L44" s="1"/>
      <c r="M44" s="1"/>
    </row>
    <row r="45" spans="3:13" x14ac:dyDescent="0.3">
      <c r="C45" s="5" t="s">
        <v>93</v>
      </c>
      <c r="D45" s="9">
        <v>1565.65</v>
      </c>
      <c r="E45" s="9">
        <v>1606.14</v>
      </c>
      <c r="F45" s="9">
        <v>3351.72</v>
      </c>
      <c r="G45" s="9">
        <v>3280.3</v>
      </c>
      <c r="H45" s="9">
        <v>2878.58</v>
      </c>
      <c r="I45" s="1"/>
      <c r="J45" s="1"/>
      <c r="K45" s="1"/>
      <c r="L45" s="1"/>
      <c r="M45" s="1"/>
    </row>
    <row r="46" spans="3:13" ht="19.2" x14ac:dyDescent="0.3">
      <c r="C46" s="5" t="s">
        <v>94</v>
      </c>
      <c r="D46" s="9">
        <v>4144.62</v>
      </c>
      <c r="E46" s="9">
        <v>5954.68</v>
      </c>
      <c r="F46" s="9">
        <v>1077.33</v>
      </c>
      <c r="G46" s="9">
        <v>2855.29</v>
      </c>
      <c r="H46" s="9">
        <v>2396.9</v>
      </c>
      <c r="I46" s="1"/>
      <c r="J46" s="1"/>
      <c r="K46" s="1"/>
      <c r="L46" s="1"/>
      <c r="M46" s="1"/>
    </row>
    <row r="47" spans="3:13" ht="19.2" x14ac:dyDescent="0.3">
      <c r="C47" s="5" t="s">
        <v>95</v>
      </c>
      <c r="D47" s="9">
        <v>24.74</v>
      </c>
      <c r="E47" s="9">
        <v>140.82</v>
      </c>
      <c r="F47" s="9">
        <v>3191.21</v>
      </c>
      <c r="G47" s="9">
        <v>2368.0100000000002</v>
      </c>
      <c r="H47" s="9">
        <v>1564.37</v>
      </c>
      <c r="I47" s="1"/>
      <c r="J47" s="1"/>
      <c r="K47" s="1"/>
      <c r="L47" s="1"/>
      <c r="M47" s="1"/>
    </row>
    <row r="48" spans="3:13" x14ac:dyDescent="0.3">
      <c r="C48" s="5" t="s">
        <v>96</v>
      </c>
      <c r="D48" s="9">
        <v>5033.92</v>
      </c>
      <c r="E48" s="9">
        <v>4015.95</v>
      </c>
      <c r="F48" s="9">
        <v>3483.3</v>
      </c>
      <c r="G48" s="9">
        <v>2746.92</v>
      </c>
      <c r="H48" s="9">
        <v>2480.2399999999998</v>
      </c>
      <c r="I48" s="1"/>
      <c r="J48" s="1"/>
      <c r="K48" s="1"/>
      <c r="L48" s="1"/>
      <c r="M48" s="1"/>
    </row>
    <row r="49" spans="3:13" x14ac:dyDescent="0.3">
      <c r="C49" s="3" t="s">
        <v>47</v>
      </c>
      <c r="D49" s="17">
        <v>33702.9</v>
      </c>
      <c r="E49" s="17">
        <v>36765.14</v>
      </c>
      <c r="F49" s="17">
        <v>33949.519999999997</v>
      </c>
      <c r="G49" s="17">
        <v>31289.57</v>
      </c>
      <c r="H49" s="17">
        <v>29274.400000000001</v>
      </c>
      <c r="I49" s="1"/>
      <c r="J49" s="1"/>
      <c r="K49" s="1"/>
      <c r="L49" s="1"/>
      <c r="M49" s="1"/>
    </row>
    <row r="50" spans="3:13" x14ac:dyDescent="0.3">
      <c r="C50" s="3" t="s">
        <v>48</v>
      </c>
      <c r="D50" s="17">
        <v>254132.74</v>
      </c>
      <c r="E50" s="17">
        <v>245634.06</v>
      </c>
      <c r="F50" s="17">
        <v>233791.42</v>
      </c>
      <c r="G50" s="17">
        <v>221986.22</v>
      </c>
      <c r="H50" s="17">
        <v>180490.93</v>
      </c>
      <c r="I50" s="1"/>
      <c r="J50" s="1"/>
      <c r="K50" s="1"/>
      <c r="L50" s="1"/>
      <c r="M50" s="1"/>
    </row>
    <row r="51" spans="3:13" ht="19.2" customHeight="1" x14ac:dyDescent="0.3">
      <c r="C51" s="37" t="s">
        <v>97</v>
      </c>
      <c r="D51" s="38"/>
      <c r="E51" s="16"/>
      <c r="F51" s="16"/>
      <c r="G51" s="16"/>
      <c r="H51" s="16"/>
      <c r="I51" s="1"/>
      <c r="J51" s="1"/>
      <c r="K51" s="1"/>
      <c r="L51" s="1"/>
      <c r="M51" s="1"/>
    </row>
    <row r="52" spans="3:13" ht="19.2" customHeight="1" x14ac:dyDescent="0.3">
      <c r="C52" s="37" t="s">
        <v>98</v>
      </c>
      <c r="D52" s="38"/>
      <c r="E52" s="16"/>
      <c r="F52" s="16"/>
      <c r="G52" s="16"/>
      <c r="H52" s="16"/>
      <c r="I52" s="1"/>
      <c r="J52" s="1"/>
      <c r="K52" s="1"/>
      <c r="L52" s="1"/>
      <c r="M52" s="1"/>
    </row>
    <row r="53" spans="3:13" x14ac:dyDescent="0.3">
      <c r="C53" s="5" t="s">
        <v>49</v>
      </c>
      <c r="D53" s="9">
        <v>33313.06</v>
      </c>
      <c r="E53" s="9">
        <v>52543.33</v>
      </c>
      <c r="F53" s="9">
        <v>43817.56</v>
      </c>
      <c r="G53" s="9">
        <v>37797.379999999997</v>
      </c>
      <c r="H53" s="9">
        <v>33426.07</v>
      </c>
      <c r="I53" s="1"/>
      <c r="J53" s="1"/>
      <c r="K53" s="1"/>
      <c r="L53" s="1"/>
      <c r="M53" s="1"/>
    </row>
    <row r="54" spans="3:13" x14ac:dyDescent="0.3">
      <c r="C54" s="37" t="s">
        <v>99</v>
      </c>
      <c r="D54" s="38"/>
      <c r="E54" s="16"/>
      <c r="F54" s="16"/>
      <c r="G54" s="16"/>
      <c r="H54" s="16"/>
      <c r="I54" s="1"/>
      <c r="J54" s="1"/>
      <c r="K54" s="1"/>
      <c r="L54" s="1"/>
      <c r="M54" s="1"/>
    </row>
    <row r="55" spans="3:13" x14ac:dyDescent="0.3">
      <c r="C55" s="5" t="s">
        <v>100</v>
      </c>
      <c r="D55" s="9">
        <v>37210.639999999999</v>
      </c>
      <c r="E55" s="9">
        <v>40088.629999999997</v>
      </c>
      <c r="F55" s="9">
        <v>42522.99</v>
      </c>
      <c r="G55" s="9">
        <v>29071.56</v>
      </c>
      <c r="H55" s="9">
        <v>13408.18</v>
      </c>
      <c r="I55" s="1"/>
      <c r="J55" s="1"/>
      <c r="K55" s="1"/>
      <c r="L55" s="1"/>
      <c r="M55" s="1"/>
    </row>
    <row r="56" spans="3:13" ht="19.2" customHeight="1" x14ac:dyDescent="0.3">
      <c r="C56" s="37" t="s">
        <v>101</v>
      </c>
      <c r="D56" s="38"/>
      <c r="E56" s="16"/>
      <c r="F56" s="16"/>
      <c r="G56" s="16"/>
      <c r="H56" s="16"/>
      <c r="I56" s="1"/>
      <c r="J56" s="1"/>
      <c r="K56" s="1"/>
      <c r="L56" s="1"/>
      <c r="M56" s="1"/>
    </row>
    <row r="57" spans="3:13" ht="19.2" x14ac:dyDescent="0.3">
      <c r="C57" s="5" t="s">
        <v>102</v>
      </c>
      <c r="D57" s="9">
        <v>1519.22</v>
      </c>
      <c r="E57" s="9">
        <v>1738.06</v>
      </c>
      <c r="F57" s="9">
        <v>799.51</v>
      </c>
      <c r="G57" s="9">
        <v>505.33</v>
      </c>
      <c r="H57" s="9">
        <v>412.85</v>
      </c>
      <c r="I57" s="1"/>
      <c r="J57" s="1"/>
      <c r="K57" s="1"/>
      <c r="L57" s="1"/>
      <c r="M57" s="1"/>
    </row>
    <row r="58" spans="3:13" ht="28.8" customHeight="1" x14ac:dyDescent="0.3">
      <c r="C58" s="37" t="s">
        <v>103</v>
      </c>
      <c r="D58" s="38"/>
      <c r="E58" s="16"/>
      <c r="F58" s="16"/>
      <c r="G58" s="16"/>
      <c r="H58" s="16"/>
      <c r="I58" s="1"/>
      <c r="J58" s="1"/>
      <c r="K58" s="1"/>
      <c r="L58" s="1"/>
      <c r="M58" s="1"/>
    </row>
    <row r="59" spans="3:13" ht="19.2" x14ac:dyDescent="0.3">
      <c r="C59" s="5" t="s">
        <v>104</v>
      </c>
      <c r="D59" s="9" t="s">
        <v>105</v>
      </c>
      <c r="E59" s="9" t="s">
        <v>105</v>
      </c>
      <c r="F59" s="9" t="s">
        <v>105</v>
      </c>
      <c r="G59" s="9" t="s">
        <v>105</v>
      </c>
      <c r="H59" s="9" t="s">
        <v>105</v>
      </c>
      <c r="I59" s="1"/>
      <c r="J59" s="1"/>
      <c r="K59" s="1"/>
      <c r="L59" s="1"/>
      <c r="M59" s="1"/>
    </row>
    <row r="60" spans="3:13" ht="19.2" customHeight="1" x14ac:dyDescent="0.3">
      <c r="C60" s="37" t="s">
        <v>106</v>
      </c>
      <c r="D60" s="38"/>
      <c r="E60" s="16"/>
      <c r="F60" s="16"/>
      <c r="G60" s="16"/>
      <c r="H60" s="16"/>
      <c r="I60" s="1"/>
      <c r="J60" s="1"/>
      <c r="K60" s="1"/>
      <c r="L60" s="1"/>
      <c r="M60" s="1"/>
    </row>
    <row r="61" spans="3:13" x14ac:dyDescent="0.3">
      <c r="C61" s="5" t="s">
        <v>107</v>
      </c>
      <c r="D61" s="9" t="s">
        <v>105</v>
      </c>
      <c r="E61" s="9" t="s">
        <v>105</v>
      </c>
      <c r="F61" s="9" t="s">
        <v>105</v>
      </c>
      <c r="G61" s="9" t="s">
        <v>105</v>
      </c>
      <c r="H61" s="9" t="s">
        <v>105</v>
      </c>
      <c r="I61" s="1"/>
      <c r="J61" s="1"/>
      <c r="K61" s="1"/>
      <c r="L61" s="1"/>
      <c r="M61" s="1"/>
    </row>
    <row r="62" spans="3:13" x14ac:dyDescent="0.3">
      <c r="C62" s="5" t="s">
        <v>108</v>
      </c>
      <c r="D62" s="9">
        <v>7266.71</v>
      </c>
      <c r="E62" s="9">
        <v>8317.4</v>
      </c>
      <c r="F62" s="9">
        <v>8612.98</v>
      </c>
      <c r="G62" s="9">
        <v>17187.78</v>
      </c>
      <c r="H62" s="9">
        <v>13241.53</v>
      </c>
      <c r="I62" s="1"/>
      <c r="J62" s="1"/>
      <c r="K62" s="1"/>
      <c r="L62" s="1"/>
      <c r="M62" s="1"/>
    </row>
    <row r="63" spans="3:13" x14ac:dyDescent="0.3">
      <c r="C63" s="37" t="s">
        <v>109</v>
      </c>
      <c r="D63" s="38"/>
      <c r="E63" s="16"/>
      <c r="F63" s="16"/>
      <c r="G63" s="16"/>
      <c r="H63" s="16"/>
      <c r="I63" s="1"/>
      <c r="J63" s="1"/>
      <c r="K63" s="1"/>
      <c r="L63" s="1"/>
      <c r="M63" s="1"/>
    </row>
    <row r="64" spans="3:13" ht="19.2" x14ac:dyDescent="0.3">
      <c r="C64" s="5" t="s">
        <v>110</v>
      </c>
      <c r="D64" s="9">
        <v>252.97</v>
      </c>
      <c r="E64" s="9">
        <v>252.97</v>
      </c>
      <c r="F64" s="9">
        <v>252.97</v>
      </c>
      <c r="G64" s="9">
        <v>252.97</v>
      </c>
      <c r="H64" s="9">
        <v>252.97</v>
      </c>
      <c r="I64" s="1"/>
      <c r="J64" s="1"/>
      <c r="K64" s="1"/>
      <c r="L64" s="1"/>
      <c r="M64" s="1"/>
    </row>
    <row r="65" spans="3:13" ht="19.2" customHeight="1" x14ac:dyDescent="0.3">
      <c r="C65" s="37" t="s">
        <v>111</v>
      </c>
      <c r="D65" s="38"/>
      <c r="E65" s="16"/>
      <c r="F65" s="16"/>
      <c r="G65" s="16"/>
      <c r="H65" s="16"/>
      <c r="I65" s="1"/>
      <c r="J65" s="1"/>
      <c r="K65" s="1"/>
      <c r="L65" s="1"/>
      <c r="M65" s="1"/>
    </row>
    <row r="66" spans="3:13" ht="28.8" x14ac:dyDescent="0.3">
      <c r="C66" s="5" t="s">
        <v>112</v>
      </c>
      <c r="D66" s="9">
        <v>1871.96</v>
      </c>
      <c r="E66" s="9">
        <v>151.32</v>
      </c>
      <c r="F66" s="9">
        <v>988.94</v>
      </c>
      <c r="G66" s="9">
        <v>1182.53</v>
      </c>
      <c r="H66" s="9">
        <v>537.85</v>
      </c>
      <c r="I66" s="1"/>
      <c r="J66" s="1"/>
      <c r="K66" s="1"/>
      <c r="L66" s="1"/>
      <c r="M66" s="1"/>
    </row>
    <row r="67" spans="3:13" ht="28.8" x14ac:dyDescent="0.3">
      <c r="C67" s="5" t="s">
        <v>113</v>
      </c>
      <c r="D67" s="9">
        <v>910.19</v>
      </c>
      <c r="E67" s="9">
        <v>1504.87</v>
      </c>
      <c r="F67" s="9">
        <v>42787.49</v>
      </c>
      <c r="G67" s="9">
        <v>13051.52</v>
      </c>
      <c r="H67" s="9">
        <v>352.37</v>
      </c>
      <c r="I67" s="1"/>
      <c r="J67" s="1"/>
      <c r="K67" s="1"/>
      <c r="L67" s="1"/>
      <c r="M67" s="1"/>
    </row>
    <row r="68" spans="3:13" x14ac:dyDescent="0.3">
      <c r="C68" s="37" t="s">
        <v>114</v>
      </c>
      <c r="D68" s="38"/>
      <c r="E68" s="16"/>
      <c r="F68" s="16"/>
      <c r="G68" s="16"/>
      <c r="H68" s="16"/>
      <c r="I68" s="1"/>
      <c r="J68" s="1"/>
      <c r="K68" s="1"/>
      <c r="L68" s="1"/>
      <c r="M68" s="1"/>
    </row>
    <row r="69" spans="3:13" ht="19.2" x14ac:dyDescent="0.3">
      <c r="C69" s="5" t="s">
        <v>115</v>
      </c>
      <c r="D69" s="9" t="s">
        <v>105</v>
      </c>
      <c r="E69" s="9">
        <v>0.09</v>
      </c>
      <c r="F69" s="9" t="s">
        <v>105</v>
      </c>
      <c r="G69" s="9" t="s">
        <v>105</v>
      </c>
      <c r="H69" s="9" t="s">
        <v>105</v>
      </c>
      <c r="I69" s="1"/>
      <c r="J69" s="1"/>
      <c r="K69" s="1"/>
      <c r="L69" s="1"/>
      <c r="M69" s="1"/>
    </row>
    <row r="70" spans="3:13" ht="19.2" x14ac:dyDescent="0.3">
      <c r="C70" s="5" t="s">
        <v>116</v>
      </c>
      <c r="D70" s="9" t="s">
        <v>105</v>
      </c>
      <c r="E70" s="9">
        <v>500.26</v>
      </c>
      <c r="F70" s="9">
        <v>2050.31</v>
      </c>
      <c r="G70" s="9">
        <v>96.11</v>
      </c>
      <c r="H70" s="9">
        <v>7096.8</v>
      </c>
      <c r="I70" s="1"/>
      <c r="J70" s="1"/>
      <c r="K70" s="1"/>
      <c r="L70" s="1"/>
      <c r="M70" s="1"/>
    </row>
  </sheetData>
  <mergeCells count="18">
    <mergeCell ref="C68:D68"/>
    <mergeCell ref="C31:D31"/>
    <mergeCell ref="C32:D32"/>
    <mergeCell ref="C42:D42"/>
    <mergeCell ref="C51:D51"/>
    <mergeCell ref="C52:D52"/>
    <mergeCell ref="C54:D54"/>
    <mergeCell ref="C56:D56"/>
    <mergeCell ref="C58:D58"/>
    <mergeCell ref="C60:D60"/>
    <mergeCell ref="C63:D63"/>
    <mergeCell ref="C65:D65"/>
    <mergeCell ref="C24:D24"/>
    <mergeCell ref="C6:M6"/>
    <mergeCell ref="C8:M8"/>
    <mergeCell ref="C9:D9"/>
    <mergeCell ref="C10:D10"/>
    <mergeCell ref="C18: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4DCF6-18B5-4031-B836-9D5E0571C0AF}">
  <sheetPr codeName="Sheet6"/>
  <dimension ref="C3:M17"/>
  <sheetViews>
    <sheetView workbookViewId="0">
      <selection activeCell="T15" sqref="T15"/>
    </sheetView>
  </sheetViews>
  <sheetFormatPr defaultRowHeight="14.4" x14ac:dyDescent="0.3"/>
  <cols>
    <col min="3" max="3" width="16" customWidth="1"/>
    <col min="4" max="8" width="8.88671875" style="13"/>
  </cols>
  <sheetData>
    <row r="3" spans="3:13" x14ac:dyDescent="0.3">
      <c r="C3" s="2" t="s">
        <v>58</v>
      </c>
      <c r="D3" s="14"/>
    </row>
    <row r="4" spans="3:13" x14ac:dyDescent="0.3">
      <c r="C4" s="3" t="s">
        <v>34</v>
      </c>
      <c r="D4" s="15"/>
    </row>
    <row r="5" spans="3:13" x14ac:dyDescent="0.3">
      <c r="C5" s="4"/>
      <c r="D5" s="16" t="s">
        <v>0</v>
      </c>
      <c r="E5" s="16" t="s">
        <v>1</v>
      </c>
      <c r="F5" s="16" t="s">
        <v>2</v>
      </c>
      <c r="G5" s="16" t="s">
        <v>3</v>
      </c>
      <c r="H5" s="16" t="s">
        <v>4</v>
      </c>
      <c r="I5" s="1"/>
      <c r="J5" s="1"/>
      <c r="K5" s="1"/>
      <c r="L5" s="1"/>
      <c r="M5" s="1"/>
    </row>
    <row r="6" spans="3:13" x14ac:dyDescent="0.3">
      <c r="C6" s="39"/>
      <c r="D6" s="39"/>
      <c r="E6" s="39"/>
      <c r="F6" s="39"/>
      <c r="G6" s="39"/>
      <c r="H6" s="39"/>
      <c r="I6" s="39"/>
      <c r="J6" s="39"/>
      <c r="K6" s="39"/>
      <c r="L6" s="39"/>
      <c r="M6" s="39"/>
    </row>
    <row r="7" spans="3:13" x14ac:dyDescent="0.3">
      <c r="C7" s="5"/>
      <c r="D7" s="9" t="s">
        <v>5</v>
      </c>
      <c r="E7" s="9" t="s">
        <v>5</v>
      </c>
      <c r="F7" s="9" t="s">
        <v>5</v>
      </c>
      <c r="G7" s="9" t="s">
        <v>5</v>
      </c>
      <c r="H7" s="9" t="s">
        <v>5</v>
      </c>
      <c r="I7" s="1"/>
      <c r="J7" s="1"/>
      <c r="K7" s="1"/>
      <c r="L7" s="1"/>
      <c r="M7" s="1"/>
    </row>
    <row r="8" spans="3:13" x14ac:dyDescent="0.3">
      <c r="C8" s="39"/>
      <c r="D8" s="39"/>
      <c r="E8" s="39"/>
      <c r="F8" s="39"/>
      <c r="G8" s="39"/>
      <c r="H8" s="39"/>
      <c r="I8" s="39"/>
      <c r="J8" s="39"/>
      <c r="K8" s="39"/>
      <c r="L8" s="39"/>
      <c r="M8" s="39"/>
    </row>
    <row r="9" spans="3:13" x14ac:dyDescent="0.3">
      <c r="C9" s="4" t="s">
        <v>35</v>
      </c>
      <c r="D9" s="16">
        <v>18718.84</v>
      </c>
      <c r="E9" s="16">
        <v>9172.15</v>
      </c>
      <c r="F9" s="16">
        <v>21021.919999999998</v>
      </c>
      <c r="G9" s="16">
        <v>44090.65</v>
      </c>
      <c r="H9" s="16">
        <v>18609.84</v>
      </c>
      <c r="I9" s="1"/>
      <c r="J9" s="1"/>
      <c r="K9" s="1"/>
      <c r="L9" s="1"/>
      <c r="M9" s="1"/>
    </row>
    <row r="10" spans="3:13" ht="19.2" x14ac:dyDescent="0.3">
      <c r="C10" s="5" t="s">
        <v>36</v>
      </c>
      <c r="D10" s="9">
        <v>23879.91</v>
      </c>
      <c r="E10" s="9">
        <v>27328.27</v>
      </c>
      <c r="F10" s="9">
        <v>14226.93</v>
      </c>
      <c r="G10" s="9">
        <v>41986.12</v>
      </c>
      <c r="H10" s="9">
        <v>37554.769999999997</v>
      </c>
      <c r="I10" s="1"/>
      <c r="J10" s="1"/>
      <c r="K10" s="1"/>
      <c r="L10" s="1"/>
      <c r="M10" s="1"/>
    </row>
    <row r="11" spans="3:13" x14ac:dyDescent="0.3">
      <c r="C11" s="5" t="s">
        <v>37</v>
      </c>
      <c r="D11" s="40">
        <v>-34605.660000000003</v>
      </c>
      <c r="E11" s="40">
        <v>-15557.89</v>
      </c>
      <c r="F11" s="40">
        <v>-11060.61</v>
      </c>
      <c r="G11" s="40">
        <v>-34167.79</v>
      </c>
      <c r="H11" s="40">
        <v>-13665.22</v>
      </c>
      <c r="I11" s="1"/>
      <c r="J11" s="1"/>
      <c r="K11" s="1"/>
      <c r="L11" s="1"/>
      <c r="M11" s="1"/>
    </row>
    <row r="12" spans="3:13" x14ac:dyDescent="0.3">
      <c r="C12" s="5" t="s">
        <v>38</v>
      </c>
      <c r="D12" s="40"/>
      <c r="E12" s="40"/>
      <c r="F12" s="40"/>
      <c r="G12" s="40"/>
      <c r="H12" s="40"/>
      <c r="I12" s="1"/>
      <c r="J12" s="1"/>
      <c r="K12" s="1"/>
      <c r="L12" s="1"/>
      <c r="M12" s="1"/>
    </row>
    <row r="13" spans="3:13" ht="19.2" x14ac:dyDescent="0.3">
      <c r="C13" s="5" t="s">
        <v>39</v>
      </c>
      <c r="D13" s="9">
        <v>9280.8799999999992</v>
      </c>
      <c r="E13" s="9">
        <v>-8414.51</v>
      </c>
      <c r="F13" s="9">
        <v>-4978.93</v>
      </c>
      <c r="G13" s="9">
        <v>-7368.05</v>
      </c>
      <c r="H13" s="9">
        <v>-23385.49</v>
      </c>
      <c r="I13" s="1"/>
      <c r="J13" s="1"/>
      <c r="K13" s="1"/>
      <c r="L13" s="1"/>
      <c r="M13" s="1"/>
    </row>
    <row r="14" spans="3:13" ht="38.4" x14ac:dyDescent="0.3">
      <c r="C14" s="4" t="s">
        <v>40</v>
      </c>
      <c r="D14" s="16">
        <v>-1444.87</v>
      </c>
      <c r="E14" s="16">
        <v>3355.87</v>
      </c>
      <c r="F14" s="16">
        <v>-1812.61</v>
      </c>
      <c r="G14" s="16">
        <v>450.28</v>
      </c>
      <c r="H14" s="16">
        <v>504.06</v>
      </c>
      <c r="I14" s="1"/>
      <c r="J14" s="1"/>
      <c r="K14" s="1"/>
      <c r="L14" s="1"/>
      <c r="M14" s="1"/>
    </row>
    <row r="15" spans="3:13" ht="19.2" x14ac:dyDescent="0.3">
      <c r="C15" s="5" t="s">
        <v>41</v>
      </c>
      <c r="D15" s="9">
        <v>4556.8</v>
      </c>
      <c r="E15" s="9">
        <v>1185.5999999999999</v>
      </c>
      <c r="F15" s="9">
        <v>2671.59</v>
      </c>
      <c r="G15" s="9">
        <v>2221.31</v>
      </c>
      <c r="H15" s="9">
        <v>1717.25</v>
      </c>
      <c r="I15" s="1"/>
      <c r="J15" s="1"/>
      <c r="K15" s="1"/>
      <c r="L15" s="1"/>
      <c r="M15" s="1"/>
    </row>
    <row r="16" spans="3:13" ht="19.2" x14ac:dyDescent="0.3">
      <c r="C16" s="5" t="s">
        <v>42</v>
      </c>
      <c r="D16" s="9">
        <v>3111.93</v>
      </c>
      <c r="E16" s="9">
        <v>4541.47</v>
      </c>
      <c r="F16" s="9">
        <v>858.98</v>
      </c>
      <c r="G16" s="9">
        <v>2671.59</v>
      </c>
      <c r="H16" s="9">
        <v>2221.31</v>
      </c>
      <c r="I16" s="1"/>
      <c r="J16" s="1"/>
      <c r="K16" s="1"/>
      <c r="L16" s="1"/>
      <c r="M16" s="1"/>
    </row>
    <row r="17" spans="3:13" x14ac:dyDescent="0.3">
      <c r="C17" s="7"/>
      <c r="D17" s="21"/>
      <c r="E17" s="22"/>
      <c r="F17" s="22"/>
      <c r="G17" s="22"/>
      <c r="H17" s="22"/>
      <c r="I17" s="1"/>
      <c r="J17" s="1"/>
      <c r="K17" s="1"/>
      <c r="L17" s="1"/>
      <c r="M17" s="1"/>
    </row>
  </sheetData>
  <mergeCells count="7">
    <mergeCell ref="C6:M6"/>
    <mergeCell ref="C8:M8"/>
    <mergeCell ref="D11:D12"/>
    <mergeCell ref="E11:E12"/>
    <mergeCell ref="F11:F12"/>
    <mergeCell ref="G11:G12"/>
    <mergeCell ref="H11: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B9BB-C1C2-4BBC-8F6F-BC09B3AFD856}">
  <sheetPr codeName="Sheet7"/>
  <dimension ref="D4:N43"/>
  <sheetViews>
    <sheetView topLeftCell="A3" workbookViewId="0">
      <selection activeCell="H12" sqref="H12"/>
    </sheetView>
  </sheetViews>
  <sheetFormatPr defaultRowHeight="14.4" x14ac:dyDescent="0.3"/>
  <cols>
    <col min="4" max="4" width="15.6640625" customWidth="1"/>
    <col min="5" max="10" width="8.88671875" style="13"/>
  </cols>
  <sheetData>
    <row r="4" spans="4:14" x14ac:dyDescent="0.3">
      <c r="D4" s="2" t="s">
        <v>58</v>
      </c>
      <c r="E4" s="14"/>
    </row>
    <row r="5" spans="4:14" x14ac:dyDescent="0.3">
      <c r="D5" s="3" t="s">
        <v>130</v>
      </c>
      <c r="E5" s="15"/>
    </row>
    <row r="6" spans="4:14" x14ac:dyDescent="0.3">
      <c r="D6" s="4"/>
      <c r="E6" s="16" t="s">
        <v>0</v>
      </c>
      <c r="F6" s="16" t="s">
        <v>1</v>
      </c>
      <c r="G6" s="16" t="s">
        <v>2</v>
      </c>
      <c r="H6" s="16" t="s">
        <v>3</v>
      </c>
      <c r="I6" s="16" t="s">
        <v>4</v>
      </c>
      <c r="J6" s="22"/>
      <c r="K6" s="1"/>
      <c r="L6" s="1"/>
      <c r="M6" s="1"/>
      <c r="N6" s="1"/>
    </row>
    <row r="7" spans="4:14" x14ac:dyDescent="0.3">
      <c r="D7" s="39"/>
      <c r="E7" s="39"/>
      <c r="F7" s="39"/>
      <c r="G7" s="39"/>
      <c r="H7" s="39"/>
      <c r="I7" s="39"/>
      <c r="J7" s="39"/>
      <c r="K7" s="39"/>
      <c r="L7" s="39"/>
      <c r="M7" s="39"/>
      <c r="N7" s="39"/>
    </row>
    <row r="8" spans="4:14" x14ac:dyDescent="0.3">
      <c r="D8" s="5"/>
      <c r="E8" s="9" t="s">
        <v>5</v>
      </c>
      <c r="F8" s="9" t="s">
        <v>5</v>
      </c>
      <c r="G8" s="9" t="s">
        <v>5</v>
      </c>
      <c r="H8" s="9" t="s">
        <v>5</v>
      </c>
      <c r="I8" s="9" t="s">
        <v>5</v>
      </c>
      <c r="J8" s="22"/>
      <c r="K8" s="1"/>
      <c r="L8" s="1"/>
      <c r="M8" s="1"/>
      <c r="N8" s="1"/>
    </row>
    <row r="9" spans="4:14" x14ac:dyDescent="0.3">
      <c r="D9" s="39"/>
      <c r="E9" s="39"/>
      <c r="F9" s="39"/>
      <c r="G9" s="39"/>
      <c r="H9" s="39"/>
      <c r="I9" s="39"/>
      <c r="J9" s="39"/>
      <c r="K9" s="39"/>
      <c r="L9" s="39"/>
      <c r="M9" s="39"/>
      <c r="N9" s="39"/>
    </row>
    <row r="10" spans="4:14" x14ac:dyDescent="0.3">
      <c r="D10" s="37" t="s">
        <v>6</v>
      </c>
      <c r="E10" s="38"/>
      <c r="F10" s="16"/>
      <c r="G10" s="16"/>
      <c r="H10" s="16"/>
      <c r="I10" s="16"/>
      <c r="J10" s="22"/>
      <c r="K10" s="1"/>
      <c r="L10" s="1"/>
      <c r="M10" s="1"/>
      <c r="N10" s="1"/>
    </row>
    <row r="11" spans="4:14" x14ac:dyDescent="0.3">
      <c r="D11" s="5" t="s">
        <v>7</v>
      </c>
      <c r="E11" s="9">
        <v>132516.66</v>
      </c>
      <c r="F11" s="9">
        <v>140987.43</v>
      </c>
      <c r="G11" s="9">
        <v>129006.62</v>
      </c>
      <c r="H11" s="9">
        <v>129021.35</v>
      </c>
      <c r="I11" s="9">
        <v>84132.92</v>
      </c>
      <c r="J11" s="22"/>
      <c r="K11" s="1"/>
      <c r="L11" s="1"/>
      <c r="M11" s="1"/>
      <c r="N11" s="1"/>
    </row>
    <row r="12" spans="4:14" x14ac:dyDescent="0.3">
      <c r="D12" s="5" t="s">
        <v>8</v>
      </c>
      <c r="E12" s="9">
        <v>132516.66</v>
      </c>
      <c r="F12" s="9">
        <v>140987.43</v>
      </c>
      <c r="G12" s="9">
        <v>129006.62</v>
      </c>
      <c r="H12" s="9">
        <v>129021.35</v>
      </c>
      <c r="I12" s="9">
        <v>84132.92</v>
      </c>
      <c r="J12" s="22"/>
      <c r="K12" s="1"/>
      <c r="L12" s="1"/>
      <c r="M12" s="1"/>
      <c r="N12" s="1"/>
    </row>
    <row r="13" spans="4:14" x14ac:dyDescent="0.3">
      <c r="D13" s="5" t="s">
        <v>9</v>
      </c>
      <c r="E13" s="9">
        <v>1218.45</v>
      </c>
      <c r="F13" s="9">
        <v>-10670.01</v>
      </c>
      <c r="G13" s="9">
        <v>2757.01</v>
      </c>
      <c r="H13" s="9">
        <v>1222.24</v>
      </c>
      <c r="I13" s="9">
        <v>1560.42</v>
      </c>
      <c r="J13" s="22"/>
      <c r="K13" s="1"/>
      <c r="L13" s="1"/>
      <c r="M13" s="1"/>
      <c r="N13" s="1"/>
    </row>
    <row r="14" spans="4:14" x14ac:dyDescent="0.3">
      <c r="D14" s="5" t="s">
        <v>10</v>
      </c>
      <c r="E14" s="9">
        <v>-330.66</v>
      </c>
      <c r="F14" s="9">
        <v>-369.85</v>
      </c>
      <c r="G14" s="9">
        <v>1142.06</v>
      </c>
      <c r="H14" s="9">
        <v>1820.87</v>
      </c>
      <c r="I14" s="9">
        <v>-2176.56</v>
      </c>
      <c r="J14" s="22"/>
      <c r="K14" s="1"/>
      <c r="L14" s="1"/>
      <c r="M14" s="1"/>
      <c r="N14" s="1"/>
    </row>
    <row r="15" spans="4:14" x14ac:dyDescent="0.3">
      <c r="D15" s="4" t="s">
        <v>11</v>
      </c>
      <c r="E15" s="16">
        <v>133404.45000000001</v>
      </c>
      <c r="F15" s="16">
        <v>129947.57</v>
      </c>
      <c r="G15" s="16">
        <v>132905.69</v>
      </c>
      <c r="H15" s="16">
        <v>132064.46</v>
      </c>
      <c r="I15" s="16">
        <v>83516.78</v>
      </c>
      <c r="J15" s="22"/>
      <c r="K15" s="1"/>
      <c r="L15" s="1"/>
      <c r="M15" s="1"/>
      <c r="N15" s="1"/>
    </row>
    <row r="16" spans="4:14" x14ac:dyDescent="0.3">
      <c r="D16" s="37" t="s">
        <v>12</v>
      </c>
      <c r="E16" s="38"/>
      <c r="F16" s="16"/>
      <c r="G16" s="16"/>
      <c r="H16" s="16"/>
      <c r="I16" s="16"/>
      <c r="J16" s="22"/>
      <c r="K16" s="1"/>
      <c r="L16" s="1"/>
      <c r="M16" s="1"/>
      <c r="N16" s="1"/>
    </row>
    <row r="17" spans="4:14" x14ac:dyDescent="0.3">
      <c r="D17" s="18" t="s">
        <v>13</v>
      </c>
      <c r="E17" s="23">
        <v>60391.91</v>
      </c>
      <c r="F17" s="23">
        <v>65745.039999999994</v>
      </c>
      <c r="G17" s="23">
        <v>71137.09</v>
      </c>
      <c r="H17" s="23">
        <v>46306.400000000001</v>
      </c>
      <c r="I17" s="24">
        <v>27878.19</v>
      </c>
      <c r="J17" s="22"/>
      <c r="K17" s="1"/>
      <c r="L17" s="1"/>
      <c r="M17" s="1"/>
      <c r="N17" s="1"/>
    </row>
    <row r="18" spans="4:14" x14ac:dyDescent="0.3">
      <c r="D18" s="19" t="s">
        <v>14</v>
      </c>
      <c r="E18" s="9">
        <v>7111.41</v>
      </c>
      <c r="F18" s="9">
        <v>6562.18</v>
      </c>
      <c r="G18" s="9">
        <v>5875.69</v>
      </c>
      <c r="H18" s="9">
        <v>4663.6899999999996</v>
      </c>
      <c r="I18" s="25">
        <v>3746.26</v>
      </c>
      <c r="J18" s="22"/>
      <c r="K18" s="1"/>
      <c r="L18" s="1"/>
      <c r="M18" s="1"/>
      <c r="N18" s="1"/>
    </row>
    <row r="19" spans="4:14" x14ac:dyDescent="0.3">
      <c r="D19" s="20" t="s">
        <v>55</v>
      </c>
      <c r="E19" s="26">
        <f>SUM(E17:E18)</f>
        <v>67503.320000000007</v>
      </c>
      <c r="F19" s="26">
        <f>SUM(F17:F18)</f>
        <v>72307.22</v>
      </c>
      <c r="G19" s="26">
        <f>SUM(G17:G18)</f>
        <v>77012.78</v>
      </c>
      <c r="H19" s="26">
        <f>SUM(H17:H18)</f>
        <v>50970.090000000004</v>
      </c>
      <c r="I19" s="41">
        <f>SUM(I17:I18)</f>
        <v>31624.449999999997</v>
      </c>
      <c r="J19" s="22"/>
      <c r="K19" s="1"/>
      <c r="L19" s="1"/>
      <c r="M19" s="1"/>
      <c r="N19" s="1"/>
    </row>
    <row r="20" spans="4:14" x14ac:dyDescent="0.3">
      <c r="D20" s="6" t="s">
        <v>119</v>
      </c>
      <c r="E20" s="16">
        <f>(E12-E19)</f>
        <v>65013.34</v>
      </c>
      <c r="F20" s="16">
        <f>(F12-F19)</f>
        <v>68680.209999999992</v>
      </c>
      <c r="G20" s="16">
        <f>(G12-G19)</f>
        <v>51993.84</v>
      </c>
      <c r="H20" s="16">
        <f>(H12-H19)</f>
        <v>78051.260000000009</v>
      </c>
      <c r="I20" s="16">
        <f>(I12-I19)</f>
        <v>52508.47</v>
      </c>
      <c r="J20" s="22"/>
      <c r="K20" s="1"/>
      <c r="L20" s="1"/>
      <c r="M20" s="1"/>
      <c r="N20" s="1"/>
    </row>
    <row r="21" spans="4:14" x14ac:dyDescent="0.3">
      <c r="D21" s="5" t="s">
        <v>15</v>
      </c>
      <c r="E21" s="9">
        <v>8010.08</v>
      </c>
      <c r="F21" s="9">
        <v>7402.31</v>
      </c>
      <c r="G21" s="9">
        <v>6616.29</v>
      </c>
      <c r="H21" s="9">
        <v>6365.8</v>
      </c>
      <c r="I21" s="9">
        <v>5741.94</v>
      </c>
      <c r="J21" s="22"/>
      <c r="K21" s="1"/>
      <c r="L21" s="1"/>
      <c r="M21" s="1"/>
      <c r="N21" s="1"/>
    </row>
    <row r="22" spans="4:14" ht="19.2" x14ac:dyDescent="0.3">
      <c r="D22" s="5" t="s">
        <v>16</v>
      </c>
      <c r="E22" s="9">
        <v>28807.11</v>
      </c>
      <c r="F22" s="9">
        <v>31074.73</v>
      </c>
      <c r="G22" s="9">
        <v>18817.64</v>
      </c>
      <c r="H22" s="9">
        <v>22376.48</v>
      </c>
      <c r="I22" s="9">
        <v>17466.259999999998</v>
      </c>
      <c r="J22" s="22"/>
      <c r="K22" s="1"/>
      <c r="L22" s="1"/>
      <c r="M22" s="1"/>
      <c r="N22" s="1"/>
    </row>
    <row r="23" spans="4:14" x14ac:dyDescent="0.3">
      <c r="D23" s="5" t="s">
        <v>17</v>
      </c>
      <c r="E23" s="9">
        <v>104320.51</v>
      </c>
      <c r="F23" s="9">
        <v>110784.26</v>
      </c>
      <c r="G23" s="9">
        <v>102446.71</v>
      </c>
      <c r="H23" s="9">
        <v>79712.37</v>
      </c>
      <c r="I23" s="9">
        <v>54832.65</v>
      </c>
      <c r="J23" s="22"/>
      <c r="K23" s="1"/>
      <c r="L23" s="1"/>
      <c r="M23" s="1"/>
      <c r="N23" s="1"/>
    </row>
    <row r="24" spans="4:14" x14ac:dyDescent="0.3">
      <c r="D24" s="4"/>
      <c r="E24" s="16" t="s">
        <v>0</v>
      </c>
      <c r="F24" s="16" t="s">
        <v>1</v>
      </c>
      <c r="G24" s="16" t="s">
        <v>2</v>
      </c>
      <c r="H24" s="16" t="s">
        <v>3</v>
      </c>
      <c r="I24" s="16" t="s">
        <v>4</v>
      </c>
      <c r="J24" s="22"/>
      <c r="K24" s="1"/>
      <c r="L24" s="1"/>
      <c r="M24" s="1"/>
      <c r="N24" s="1"/>
    </row>
    <row r="25" spans="4:14" x14ac:dyDescent="0.3">
      <c r="D25" s="39"/>
      <c r="E25" s="39"/>
      <c r="F25" s="39"/>
      <c r="G25" s="39"/>
      <c r="H25" s="39"/>
      <c r="I25" s="39"/>
      <c r="J25" s="39"/>
      <c r="K25" s="39"/>
      <c r="L25" s="39"/>
      <c r="M25" s="39"/>
      <c r="N25" s="39"/>
    </row>
    <row r="26" spans="4:14" x14ac:dyDescent="0.3">
      <c r="D26" s="5"/>
      <c r="E26" s="9" t="s">
        <v>5</v>
      </c>
      <c r="F26" s="9" t="s">
        <v>5</v>
      </c>
      <c r="G26" s="9" t="s">
        <v>5</v>
      </c>
      <c r="H26" s="9" t="s">
        <v>5</v>
      </c>
      <c r="I26" s="9" t="s">
        <v>5</v>
      </c>
      <c r="J26" s="22"/>
      <c r="K26" s="1"/>
      <c r="L26" s="1"/>
      <c r="M26" s="1"/>
      <c r="N26" s="1"/>
    </row>
    <row r="27" spans="4:14" x14ac:dyDescent="0.3">
      <c r="D27" s="39"/>
      <c r="E27" s="39"/>
      <c r="F27" s="39"/>
      <c r="G27" s="39"/>
      <c r="H27" s="39"/>
      <c r="I27" s="39"/>
      <c r="J27" s="39"/>
      <c r="K27" s="39"/>
      <c r="L27" s="39"/>
      <c r="M27" s="39"/>
      <c r="N27" s="39"/>
    </row>
    <row r="28" spans="4:14" x14ac:dyDescent="0.3">
      <c r="D28" s="4" t="s">
        <v>18</v>
      </c>
      <c r="E28" s="16">
        <v>27865.49</v>
      </c>
      <c r="F28" s="16">
        <v>29833.32</v>
      </c>
      <c r="G28" s="16">
        <v>27701.97</v>
      </c>
      <c r="H28" s="16">
        <v>51129.85</v>
      </c>
      <c r="I28" s="16">
        <v>27123.71</v>
      </c>
      <c r="J28" s="22"/>
      <c r="K28" s="1"/>
      <c r="L28" s="1"/>
      <c r="M28" s="1"/>
      <c r="N28" s="1"/>
    </row>
    <row r="29" spans="4:14" x14ac:dyDescent="0.3">
      <c r="D29" s="5" t="s">
        <v>19</v>
      </c>
      <c r="E29" s="9">
        <v>29083.94</v>
      </c>
      <c r="F29" s="9">
        <v>19163.310000000001</v>
      </c>
      <c r="G29" s="9">
        <v>30458.98</v>
      </c>
      <c r="H29" s="9">
        <v>52352.09</v>
      </c>
      <c r="I29" s="9">
        <v>28684.13</v>
      </c>
      <c r="J29" s="22"/>
      <c r="K29" s="1"/>
      <c r="L29" s="1"/>
      <c r="M29" s="1"/>
      <c r="N29" s="1"/>
    </row>
    <row r="30" spans="4:14" x14ac:dyDescent="0.3">
      <c r="D30" s="5" t="s">
        <v>20</v>
      </c>
      <c r="E30" s="9">
        <v>4238.3500000000004</v>
      </c>
      <c r="F30" s="9">
        <v>4178.6099999999997</v>
      </c>
      <c r="G30" s="9">
        <v>3792.14</v>
      </c>
      <c r="H30" s="9">
        <v>2792.08</v>
      </c>
      <c r="I30" s="9">
        <v>4541.0200000000004</v>
      </c>
      <c r="J30" s="22"/>
      <c r="K30" s="1"/>
      <c r="L30" s="1"/>
      <c r="M30" s="1"/>
      <c r="N30" s="1"/>
    </row>
    <row r="31" spans="4:14" x14ac:dyDescent="0.3">
      <c r="D31" s="5" t="s">
        <v>21</v>
      </c>
      <c r="E31" s="9">
        <v>24845.59</v>
      </c>
      <c r="F31" s="9">
        <v>14984.7</v>
      </c>
      <c r="G31" s="9">
        <v>26666.84</v>
      </c>
      <c r="H31" s="9">
        <v>49560.01</v>
      </c>
      <c r="I31" s="9">
        <v>24143.11</v>
      </c>
      <c r="J31" s="22"/>
      <c r="K31" s="1"/>
      <c r="L31" s="1"/>
      <c r="M31" s="1"/>
      <c r="N31" s="1"/>
    </row>
    <row r="32" spans="4:14" x14ac:dyDescent="0.3">
      <c r="D32" s="5" t="s">
        <v>22</v>
      </c>
      <c r="E32" s="9">
        <v>6253.16</v>
      </c>
      <c r="F32" s="9">
        <v>5969.79</v>
      </c>
      <c r="G32" s="9">
        <v>5434.61</v>
      </c>
      <c r="H32" s="9">
        <v>5463.69</v>
      </c>
      <c r="I32" s="9">
        <v>5469.26</v>
      </c>
      <c r="J32" s="22"/>
      <c r="K32" s="1"/>
      <c r="L32" s="1"/>
      <c r="M32" s="1"/>
      <c r="N32" s="1"/>
    </row>
    <row r="33" spans="4:14" x14ac:dyDescent="0.3">
      <c r="D33" s="5" t="s">
        <v>23</v>
      </c>
      <c r="E33" s="9">
        <v>18592.43</v>
      </c>
      <c r="F33" s="9">
        <v>9014.91</v>
      </c>
      <c r="G33" s="9">
        <v>21232.23</v>
      </c>
      <c r="H33" s="9">
        <v>44096.32</v>
      </c>
      <c r="I33" s="9">
        <v>18673.849999999999</v>
      </c>
      <c r="J33" s="22"/>
      <c r="K33" s="1"/>
      <c r="L33" s="1"/>
      <c r="M33" s="1"/>
      <c r="N33" s="1"/>
    </row>
    <row r="34" spans="4:14" ht="19.2" x14ac:dyDescent="0.3">
      <c r="D34" s="5" t="s">
        <v>24</v>
      </c>
      <c r="E34" s="9">
        <v>18592.43</v>
      </c>
      <c r="F34" s="9">
        <v>9014.91</v>
      </c>
      <c r="G34" s="9">
        <v>21232.23</v>
      </c>
      <c r="H34" s="9">
        <v>44096.32</v>
      </c>
      <c r="I34" s="9">
        <v>18673.849999999999</v>
      </c>
      <c r="J34" s="22"/>
      <c r="K34" s="1"/>
      <c r="L34" s="1"/>
      <c r="M34" s="1"/>
      <c r="N34" s="1"/>
    </row>
    <row r="35" spans="4:14" x14ac:dyDescent="0.3">
      <c r="D35" s="5" t="s">
        <v>25</v>
      </c>
      <c r="E35" s="9">
        <v>4749.1400000000003</v>
      </c>
      <c r="F35" s="9">
        <v>4364.75</v>
      </c>
      <c r="G35" s="9">
        <v>5526.81</v>
      </c>
      <c r="H35" s="9">
        <v>11079.47</v>
      </c>
      <c r="I35" s="9">
        <v>1531.87</v>
      </c>
      <c r="J35" s="22"/>
      <c r="K35" s="1"/>
      <c r="L35" s="1"/>
      <c r="M35" s="1"/>
      <c r="N35" s="1"/>
    </row>
    <row r="36" spans="4:14" x14ac:dyDescent="0.3">
      <c r="D36" s="4" t="s">
        <v>26</v>
      </c>
      <c r="E36" s="16">
        <v>13969.7</v>
      </c>
      <c r="F36" s="16">
        <v>4807.3999999999996</v>
      </c>
      <c r="G36" s="16">
        <v>15495.11</v>
      </c>
      <c r="H36" s="16">
        <v>33011.18</v>
      </c>
      <c r="I36" s="16">
        <v>17077.97</v>
      </c>
      <c r="J36" s="22"/>
      <c r="K36" s="1"/>
      <c r="L36" s="1"/>
      <c r="M36" s="1"/>
      <c r="N36" s="1"/>
    </row>
    <row r="37" spans="4:14" x14ac:dyDescent="0.3">
      <c r="D37" s="5" t="s">
        <v>27</v>
      </c>
      <c r="E37" s="9">
        <v>43928.6</v>
      </c>
      <c r="F37" s="9">
        <v>45039.22</v>
      </c>
      <c r="G37" s="9">
        <v>31309.62</v>
      </c>
      <c r="H37" s="9">
        <v>33405.97</v>
      </c>
      <c r="I37" s="9">
        <v>26954.46</v>
      </c>
      <c r="J37" s="22"/>
      <c r="K37" s="1"/>
      <c r="L37" s="1"/>
      <c r="M37" s="1"/>
      <c r="N37" s="1"/>
    </row>
    <row r="38" spans="4:14" x14ac:dyDescent="0.3">
      <c r="D38" s="5" t="s">
        <v>28</v>
      </c>
      <c r="E38" s="9">
        <v>4494.07</v>
      </c>
      <c r="F38" s="9">
        <v>4414</v>
      </c>
      <c r="G38" s="9">
        <v>6233.11</v>
      </c>
      <c r="H38" s="9">
        <v>3007.08</v>
      </c>
      <c r="I38" s="9">
        <v>1145.92</v>
      </c>
      <c r="J38" s="22"/>
      <c r="K38" s="1"/>
      <c r="L38" s="1"/>
      <c r="M38" s="1"/>
      <c r="N38" s="1"/>
    </row>
    <row r="39" spans="4:14" ht="19.2" customHeight="1" x14ac:dyDescent="0.3">
      <c r="D39" s="37" t="s">
        <v>29</v>
      </c>
      <c r="E39" s="38"/>
      <c r="F39" s="16"/>
      <c r="G39" s="16"/>
      <c r="H39" s="16"/>
      <c r="I39" s="16"/>
      <c r="J39" s="22"/>
      <c r="K39" s="1"/>
      <c r="L39" s="1"/>
      <c r="M39" s="1"/>
      <c r="N39" s="1"/>
    </row>
    <row r="40" spans="4:14" x14ac:dyDescent="0.3">
      <c r="D40" s="5" t="s">
        <v>30</v>
      </c>
      <c r="E40" s="9">
        <v>124835.32</v>
      </c>
      <c r="F40" s="9">
        <v>124835.32</v>
      </c>
      <c r="G40" s="9">
        <v>122215.37</v>
      </c>
      <c r="H40" s="9">
        <v>12223.45</v>
      </c>
      <c r="I40" s="9">
        <v>12041.27</v>
      </c>
      <c r="J40" s="22"/>
      <c r="K40" s="1"/>
      <c r="L40" s="1"/>
      <c r="M40" s="1"/>
      <c r="N40" s="1"/>
    </row>
    <row r="41" spans="4:14" x14ac:dyDescent="0.3">
      <c r="D41" s="4" t="s">
        <v>31</v>
      </c>
      <c r="E41" s="16">
        <v>11.19</v>
      </c>
      <c r="F41" s="16">
        <v>3.85</v>
      </c>
      <c r="G41" s="16">
        <v>12.68</v>
      </c>
      <c r="H41" s="16">
        <v>270.06</v>
      </c>
      <c r="I41" s="16">
        <v>141.83000000000001</v>
      </c>
      <c r="J41" s="22"/>
      <c r="K41" s="1"/>
      <c r="L41" s="1"/>
      <c r="M41" s="1"/>
      <c r="N41" s="1"/>
    </row>
    <row r="42" spans="4:14" x14ac:dyDescent="0.3">
      <c r="D42" s="5" t="s">
        <v>32</v>
      </c>
      <c r="E42" s="9">
        <v>360</v>
      </c>
      <c r="F42" s="9">
        <v>360</v>
      </c>
      <c r="G42" s="9">
        <v>360</v>
      </c>
      <c r="H42" s="9">
        <v>510</v>
      </c>
      <c r="I42" s="9">
        <v>250</v>
      </c>
      <c r="J42" s="22"/>
      <c r="K42" s="1"/>
      <c r="L42" s="1"/>
      <c r="M42" s="1"/>
      <c r="N42" s="1"/>
    </row>
    <row r="43" spans="4:14" x14ac:dyDescent="0.3">
      <c r="D43" s="5" t="s">
        <v>33</v>
      </c>
      <c r="E43" s="9">
        <v>101.52</v>
      </c>
      <c r="F43" s="9">
        <v>110.3</v>
      </c>
      <c r="G43" s="9">
        <v>110.3</v>
      </c>
      <c r="H43" s="9">
        <v>1026.17</v>
      </c>
      <c r="I43" s="9">
        <v>784.02</v>
      </c>
      <c r="J43" s="22"/>
      <c r="K43" s="1"/>
      <c r="L43" s="1"/>
      <c r="M43" s="1"/>
      <c r="N43" s="1"/>
    </row>
  </sheetData>
  <mergeCells count="7">
    <mergeCell ref="D39:E39"/>
    <mergeCell ref="D7:N7"/>
    <mergeCell ref="D9:N9"/>
    <mergeCell ref="D10:E10"/>
    <mergeCell ref="D16:E16"/>
    <mergeCell ref="D25:N25"/>
    <mergeCell ref="D27:N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A5B14-625F-4A5A-97AE-DBEEF7944B85}">
  <sheetPr codeName="Sheet8"/>
  <dimension ref="B5:K30"/>
  <sheetViews>
    <sheetView showGridLines="0" tabSelected="1" zoomScale="72" workbookViewId="0">
      <selection activeCell="Z27" sqref="Z27"/>
    </sheetView>
  </sheetViews>
  <sheetFormatPr defaultRowHeight="14.4" x14ac:dyDescent="0.3"/>
  <cols>
    <col min="1" max="1" width="9" customWidth="1"/>
    <col min="2" max="2" width="22.88671875" customWidth="1"/>
    <col min="3" max="3" width="15.33203125" customWidth="1"/>
    <col min="11" max="11" width="26.77734375" customWidth="1"/>
    <col min="12" max="12" width="10.44140625" customWidth="1"/>
    <col min="13" max="13" width="11" customWidth="1"/>
    <col min="14" max="14" width="10.77734375" customWidth="1"/>
    <col min="15" max="15" width="10.5546875" customWidth="1"/>
    <col min="16" max="16" width="11.33203125" customWidth="1"/>
  </cols>
  <sheetData>
    <row r="5" spans="2:7" ht="21" x14ac:dyDescent="0.4">
      <c r="B5" s="29" t="s">
        <v>117</v>
      </c>
    </row>
    <row r="7" spans="2:7" ht="18" x14ac:dyDescent="0.35">
      <c r="B7" s="30" t="s">
        <v>120</v>
      </c>
      <c r="C7" s="31"/>
      <c r="D7" s="31"/>
      <c r="E7" s="31"/>
      <c r="F7" s="31"/>
      <c r="G7" s="32"/>
    </row>
    <row r="8" spans="2:7" x14ac:dyDescent="0.3">
      <c r="B8" s="12" t="s">
        <v>50</v>
      </c>
      <c r="C8" s="35" t="s">
        <v>131</v>
      </c>
      <c r="D8" s="35" t="s">
        <v>132</v>
      </c>
      <c r="E8" s="35" t="s">
        <v>133</v>
      </c>
      <c r="F8" s="35" t="s">
        <v>134</v>
      </c>
      <c r="G8" s="35" t="s">
        <v>135</v>
      </c>
    </row>
    <row r="9" spans="2:7" x14ac:dyDescent="0.3">
      <c r="B9" s="12" t="s">
        <v>51</v>
      </c>
      <c r="C9" s="8">
        <f>'P&amp;L'!E20/'P&amp;L'!E12</f>
        <v>0.49060503034109065</v>
      </c>
      <c r="D9" s="8">
        <f>'P&amp;L'!F20/'P&amp;L'!F12</f>
        <v>0.48713711569889595</v>
      </c>
      <c r="E9" s="8">
        <f>'P&amp;L'!G20/'P&amp;L'!G12</f>
        <v>0.40303234051089781</v>
      </c>
      <c r="F9" s="8">
        <f>'P&amp;L'!H20/'P&amp;L'!H12</f>
        <v>0.60494840582585752</v>
      </c>
      <c r="G9" s="8">
        <f>'P&amp;L'!I20/'P&amp;L'!I12</f>
        <v>0.62411324841690985</v>
      </c>
    </row>
    <row r="10" spans="2:7" x14ac:dyDescent="0.3">
      <c r="B10" s="12" t="s">
        <v>118</v>
      </c>
      <c r="C10" s="8">
        <f>'P&amp;L'!E28/'P&amp;L'!E12</f>
        <v>0.21027914527878985</v>
      </c>
      <c r="D10" s="8">
        <f>'P&amp;L'!F28/'P&amp;L'!F12</f>
        <v>0.21160269394228975</v>
      </c>
      <c r="E10" s="8">
        <f>'P&amp;L'!G28/'P&amp;L'!G12</f>
        <v>0.21473293386029338</v>
      </c>
      <c r="F10" s="8">
        <f>'P&amp;L'!H28/'P&amp;L'!H12</f>
        <v>0.39628983885225194</v>
      </c>
      <c r="G10" s="8">
        <f>'P&amp;L'!I28/'P&amp;L'!I12</f>
        <v>0.32239116388685901</v>
      </c>
    </row>
    <row r="11" spans="2:7" x14ac:dyDescent="0.3">
      <c r="B11" s="12" t="s">
        <v>52</v>
      </c>
      <c r="C11" s="8">
        <f>'P&amp;L'!E36/'P&amp;L'!E12</f>
        <v>0.10541844323574108</v>
      </c>
      <c r="D11" s="8">
        <f>'P&amp;L'!F36/'P&amp;L'!F12</f>
        <v>3.4098075268128511E-2</v>
      </c>
      <c r="E11" s="8">
        <f>'P&amp;L'!G36/'P&amp;L'!G12</f>
        <v>0.12011096794877658</v>
      </c>
      <c r="F11" s="8">
        <f>'P&amp;L'!H36/'P&amp;L'!H12</f>
        <v>0.2558582746188906</v>
      </c>
      <c r="G11" s="8">
        <f>'P&amp;L'!I36/'P&amp;L'!I12</f>
        <v>0.20298796238143169</v>
      </c>
    </row>
    <row r="12" spans="2:7" x14ac:dyDescent="0.3">
      <c r="B12" s="12" t="s">
        <v>53</v>
      </c>
      <c r="C12" s="8">
        <f>'P&amp;L'!E36/Balance_Sheet!D15</f>
        <v>0.1102303018481371</v>
      </c>
      <c r="D12" s="8">
        <f>'P&amp;L'!F36/Balance_Sheet!E15</f>
        <v>3.4913737852108648E-2</v>
      </c>
      <c r="E12" s="8">
        <f>'P&amp;L'!G36/Balance_Sheet!F15</f>
        <v>0.11495101059359331</v>
      </c>
      <c r="F12" s="8">
        <f>'P&amp;L'!H36/Balance_Sheet!G15</f>
        <v>0.26317619754043886</v>
      </c>
      <c r="G12" s="8">
        <f>'P&amp;L'!I36/Balance_Sheet!H15</f>
        <v>0.18089854982197173</v>
      </c>
    </row>
    <row r="13" spans="2:7" x14ac:dyDescent="0.3">
      <c r="B13" s="12" t="s">
        <v>54</v>
      </c>
      <c r="C13" s="27">
        <f>'P&amp;L'!E36/Balance_Sheet!D50</f>
        <v>5.4970091614327227E-2</v>
      </c>
      <c r="D13" s="27">
        <f>'P&amp;L'!F36/Balance_Sheet!E50</f>
        <v>1.9571390058854214E-2</v>
      </c>
      <c r="E13" s="27">
        <f>'P&amp;L'!G36/Balance_Sheet!F50</f>
        <v>6.6277496411117229E-2</v>
      </c>
      <c r="F13" s="27">
        <f>'P&amp;L'!H36/Balance_Sheet!G50</f>
        <v>0.14870823963757751</v>
      </c>
      <c r="G13" s="27">
        <f>'P&amp;L'!I36/Balance_Sheet!H50</f>
        <v>9.4619546810468552E-2</v>
      </c>
    </row>
    <row r="14" spans="2:7" x14ac:dyDescent="0.3">
      <c r="B14" s="33"/>
      <c r="G14" s="11"/>
    </row>
    <row r="15" spans="2:7" ht="18" x14ac:dyDescent="0.35">
      <c r="B15" s="34" t="s">
        <v>121</v>
      </c>
      <c r="G15" s="11"/>
    </row>
    <row r="16" spans="2:7" x14ac:dyDescent="0.3">
      <c r="B16" s="12" t="s">
        <v>50</v>
      </c>
      <c r="C16" s="35" t="s">
        <v>131</v>
      </c>
      <c r="D16" s="35" t="s">
        <v>132</v>
      </c>
      <c r="E16" s="35" t="s">
        <v>133</v>
      </c>
      <c r="F16" s="35" t="s">
        <v>134</v>
      </c>
      <c r="G16" s="35" t="s">
        <v>135</v>
      </c>
    </row>
    <row r="17" spans="2:11" x14ac:dyDescent="0.3">
      <c r="B17" s="12" t="s">
        <v>56</v>
      </c>
      <c r="C17" s="8">
        <f>Balance_Sheet!D49/Balance_Sheet!D29</f>
        <v>0.61859569934944758</v>
      </c>
      <c r="D17" s="8">
        <f>Balance_Sheet!E49/Balance_Sheet!E29</f>
        <v>0.72600413898784366</v>
      </c>
      <c r="E17" s="8">
        <f>Balance_Sheet!F49/Balance_Sheet!F29</f>
        <v>0.73108298716764308</v>
      </c>
      <c r="F17" s="8">
        <f>Balance_Sheet!G49/Balance_Sheet!G29</f>
        <v>0.5830554200954331</v>
      </c>
      <c r="G17" s="8">
        <f>Balance_Sheet!H49/Balance_Sheet!H29</f>
        <v>0.97361944418576818</v>
      </c>
      <c r="K17" s="28"/>
    </row>
    <row r="18" spans="2:11" x14ac:dyDescent="0.3">
      <c r="B18" s="12" t="s">
        <v>57</v>
      </c>
      <c r="C18" s="8">
        <f>(Balance_Sheet!D49-Balance_Sheet!D44)/Balance_Sheet!D29</f>
        <v>0.19765919300947898</v>
      </c>
      <c r="D18" s="8">
        <f>(Balance_Sheet!E49-Balance_Sheet!E44)/Balance_Sheet!E29</f>
        <v>0.24126863136942042</v>
      </c>
      <c r="E18" s="8">
        <f>(Balance_Sheet!F49-Balance_Sheet!F44)/Balance_Sheet!F29</f>
        <v>0.28326280813053289</v>
      </c>
      <c r="F18" s="8">
        <f>(Balance_Sheet!G49-Balance_Sheet!G44)/Balance_Sheet!G29</f>
        <v>0.21143512427040206</v>
      </c>
      <c r="G18" s="8">
        <f>(Balance_Sheet!H49-Balance_Sheet!H44)/Balance_Sheet!H29</f>
        <v>0.54599934813553463</v>
      </c>
    </row>
    <row r="19" spans="2:11" x14ac:dyDescent="0.3">
      <c r="B19" s="10"/>
      <c r="G19" s="11"/>
    </row>
    <row r="20" spans="2:11" ht="18" x14ac:dyDescent="0.35">
      <c r="B20" s="34" t="s">
        <v>122</v>
      </c>
      <c r="G20" s="11"/>
    </row>
    <row r="21" spans="2:11" x14ac:dyDescent="0.3">
      <c r="B21" s="12" t="s">
        <v>50</v>
      </c>
      <c r="C21" s="35" t="s">
        <v>131</v>
      </c>
      <c r="D21" s="35" t="s">
        <v>132</v>
      </c>
      <c r="E21" s="35" t="s">
        <v>133</v>
      </c>
      <c r="F21" s="35" t="s">
        <v>134</v>
      </c>
      <c r="G21" s="35" t="s">
        <v>135</v>
      </c>
    </row>
    <row r="22" spans="2:11" x14ac:dyDescent="0.3">
      <c r="B22" s="12" t="s">
        <v>123</v>
      </c>
      <c r="C22" s="8">
        <f>(Balance_Sheet!D25+Balance_Sheet!D19)/Balance_Sheet!D15</f>
        <v>0.47092642943838786</v>
      </c>
      <c r="D22" s="8">
        <f>(Balance_Sheet!E25+Balance_Sheet!E19)/Balance_Sheet!E15</f>
        <v>0.29454829616325806</v>
      </c>
      <c r="E22" s="8">
        <f>(Balance_Sheet!F25+Balance_Sheet!F19)/Balance_Sheet!F15</f>
        <v>0.2832323089647576</v>
      </c>
      <c r="F22" s="8">
        <f>(Balance_Sheet!G25+Balance_Sheet!G19)/Balance_Sheet!G15</f>
        <v>0.2573108706938228</v>
      </c>
      <c r="G22" s="8">
        <f>(Balance_Sheet!H25+Balance_Sheet!H19)/Balance_Sheet!H15</f>
        <v>0.34457526899146818</v>
      </c>
    </row>
    <row r="23" spans="2:11" x14ac:dyDescent="0.3">
      <c r="B23" s="12" t="s">
        <v>124</v>
      </c>
      <c r="C23" s="8">
        <f>'P&amp;L'!E28/'P&amp;L'!E30</f>
        <v>6.5746080432243676</v>
      </c>
      <c r="D23" s="8">
        <f>'P&amp;L'!F28/'P&amp;L'!F30</f>
        <v>7.1395320453452227</v>
      </c>
      <c r="E23" s="8">
        <f>'P&amp;L'!G28/'P&amp;L'!G30</f>
        <v>7.3051021323052421</v>
      </c>
      <c r="F23" s="8">
        <f>'P&amp;L'!H28/'P&amp;L'!H30</f>
        <v>18.312458812068421</v>
      </c>
      <c r="G23" s="8">
        <f>'P&amp;L'!I28/'P&amp;L'!I30</f>
        <v>5.9730435012398084</v>
      </c>
    </row>
    <row r="24" spans="2:11" x14ac:dyDescent="0.3">
      <c r="B24" s="12" t="s">
        <v>125</v>
      </c>
      <c r="C24" s="8">
        <f>(Balance_Sheet!D29+Balance_Sheet!D23)/Balance_Sheet!D50</f>
        <v>0.50131596582164106</v>
      </c>
      <c r="D24" s="8">
        <f>(Balance_Sheet!E29+Balance_Sheet!E23)/Balance_Sheet!E50</f>
        <v>0.43943584208150938</v>
      </c>
      <c r="E24" s="8">
        <f>(Balance_Sheet!F29+Balance_Sheet!F23)/Balance_Sheet!F50</f>
        <v>0.42342832769483157</v>
      </c>
      <c r="F24" s="8">
        <f>(Balance_Sheet!G29+Balance_Sheet!G23)/Balance_Sheet!G50</f>
        <v>0.43494798911391885</v>
      </c>
      <c r="G24" s="8">
        <f>(Balance_Sheet!H29+Balance_Sheet!H23)/Balance_Sheet!H50</f>
        <v>0.47263211508744513</v>
      </c>
    </row>
    <row r="25" spans="2:11" x14ac:dyDescent="0.3">
      <c r="B25" s="33"/>
      <c r="G25" s="11"/>
    </row>
    <row r="26" spans="2:11" ht="18" x14ac:dyDescent="0.35">
      <c r="B26" s="34" t="s">
        <v>126</v>
      </c>
      <c r="G26" s="11"/>
    </row>
    <row r="27" spans="2:11" x14ac:dyDescent="0.3">
      <c r="B27" s="12" t="s">
        <v>50</v>
      </c>
      <c r="C27" s="36" t="s">
        <v>131</v>
      </c>
      <c r="D27" s="35" t="s">
        <v>132</v>
      </c>
      <c r="E27" s="35" t="s">
        <v>133</v>
      </c>
      <c r="F27" s="35" t="s">
        <v>134</v>
      </c>
      <c r="G27" s="35" t="s">
        <v>135</v>
      </c>
    </row>
    <row r="28" spans="2:11" x14ac:dyDescent="0.3">
      <c r="B28" s="12" t="s">
        <v>127</v>
      </c>
      <c r="C28" s="8">
        <f>'P&amp;L'!E19/Balance_Sheet!D44</f>
        <v>2.9433924090372967</v>
      </c>
      <c r="D28" s="8">
        <f>'P&amp;L'!F19/Balance_Sheet!E44</f>
        <v>2.9456402359535914</v>
      </c>
      <c r="E28" s="8">
        <f>'P&amp;L'!G19/Balance_Sheet!F44</f>
        <v>3.7033280180961703</v>
      </c>
      <c r="F28" s="8">
        <f>'P&amp;L'!H19/Balance_Sheet!G44</f>
        <v>2.5557961865201424</v>
      </c>
      <c r="G28" s="8">
        <f>'P&amp;L'!I19/Balance_Sheet!H44</f>
        <v>2.4596092089370334</v>
      </c>
    </row>
    <row r="29" spans="2:11" x14ac:dyDescent="0.3">
      <c r="B29" s="12" t="s">
        <v>128</v>
      </c>
      <c r="C29" s="8">
        <f>'P&amp;L'!E12/Balance_Sheet!D50</f>
        <v>0.52144662667234454</v>
      </c>
      <c r="D29" s="8">
        <f>'P&amp;L'!F12/Balance_Sheet!E50</f>
        <v>0.57397345465852734</v>
      </c>
      <c r="E29" s="8">
        <f>'P&amp;L'!G12/Balance_Sheet!F50</f>
        <v>0.55180220044003325</v>
      </c>
      <c r="F29" s="8">
        <f>'P&amp;L'!H12/Balance_Sheet!G50</f>
        <v>0.58121332936792203</v>
      </c>
      <c r="G29" s="8">
        <f>'P&amp;L'!I12/Balance_Sheet!H50</f>
        <v>0.46613378301059227</v>
      </c>
    </row>
    <row r="30" spans="2:11" x14ac:dyDescent="0.3">
      <c r="B30" s="12" t="s">
        <v>129</v>
      </c>
      <c r="C30" s="8">
        <f>'P&amp;L'!E12/Balance_Sheet!D45</f>
        <v>84.640028103343653</v>
      </c>
      <c r="D30" s="8">
        <f>'P&amp;L'!F12/Balance_Sheet!E45</f>
        <v>87.780286899024986</v>
      </c>
      <c r="E30" s="8">
        <f>'P&amp;L'!G12/Balance_Sheet!F45</f>
        <v>38.489676941987994</v>
      </c>
      <c r="F30" s="8">
        <f>'P&amp;L'!H12/Balance_Sheet!G45</f>
        <v>39.33217998353809</v>
      </c>
      <c r="G30" s="8">
        <f>'P&amp;L'!I12/Balance_Sheet!H45</f>
        <v>29.227230092615109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Balance_Sheet</vt:lpstr>
      <vt:lpstr>Cash_Flow</vt:lpstr>
      <vt:lpstr>P&amp;L</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Joshi</dc:creator>
  <cp:lastModifiedBy>Jayant Joshi</cp:lastModifiedBy>
  <dcterms:created xsi:type="dcterms:W3CDTF">2025-07-09T21:24:24Z</dcterms:created>
  <dcterms:modified xsi:type="dcterms:W3CDTF">2025-07-28T20:00:32Z</dcterms:modified>
</cp:coreProperties>
</file>