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rvotec-SGH Raw Data 2023-04-2" sheetId="1" state="visible" r:id="rId2"/>
    <sheet name="Basic Demographic Data" sheetId="2" state="visible" r:id="rId3"/>
    <sheet name="Calculations" sheetId="3" state="visible" r:id="rId4"/>
  </sheets>
  <definedNames>
    <definedName function="false" hidden="true" localSheetId="0" name="_xlnm._FilterDatabase" vbProcedure="false">'Nervotec-SGH Raw Data 2023-04-2'!$A$2:$AA$20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<sst xmlns="http://schemas.openxmlformats.org/spreadsheetml/2006/main" count="284" uniqueCount="133">
  <si>
    <t xml:space="preserve">Patient Demographics</t>
  </si>
  <si>
    <t xml:space="preserve">Ground Truth reading</t>
  </si>
  <si>
    <t xml:space="preserve">Study ID</t>
  </si>
  <si>
    <t xml:space="preserve">Age</t>
  </si>
  <si>
    <t xml:space="preserve">Gender</t>
  </si>
  <si>
    <t xml:space="preserve">Race</t>
  </si>
  <si>
    <t xml:space="preserve">Height</t>
  </si>
  <si>
    <t xml:space="preserve">Weight</t>
  </si>
  <si>
    <t xml:space="preserve">BMI</t>
  </si>
  <si>
    <t xml:space="preserve">Monk Skin Tone Scale (MST Scale)</t>
  </si>
  <si>
    <t xml:space="preserve">Date of PAC visit</t>
  </si>
  <si>
    <t xml:space="preserve">Date of Surgery</t>
  </si>
  <si>
    <t xml:space="preserve">Medical History (choice=Diabetes Mellitus)</t>
  </si>
  <si>
    <t xml:space="preserve">Medical History (choice=Hypertension)</t>
  </si>
  <si>
    <t xml:space="preserve">Complete?</t>
  </si>
  <si>
    <t xml:space="preserve">Systolic Blood pressure (1)</t>
  </si>
  <si>
    <t xml:space="preserve">Diastolic Blood pressure (1)</t>
  </si>
  <si>
    <t xml:space="preserve">SpO2 (1)</t>
  </si>
  <si>
    <t xml:space="preserve">Respiration rate (1)</t>
  </si>
  <si>
    <t xml:space="preserve">Heart rate (1)</t>
  </si>
  <si>
    <t xml:space="preserve">Timestamp (1):</t>
  </si>
  <si>
    <t xml:space="preserve">Systolic Blood pressure (2)</t>
  </si>
  <si>
    <t xml:space="preserve">Diastolic Blood pressure (2)</t>
  </si>
  <si>
    <t xml:space="preserve">SpO2 (2)</t>
  </si>
  <si>
    <t xml:space="preserve">Respiration rate (2)</t>
  </si>
  <si>
    <t xml:space="preserve">Heart rate (2)</t>
  </si>
  <si>
    <t xml:space="preserve">Timestamp (2):</t>
  </si>
  <si>
    <t xml:space="preserve">BP0001</t>
  </si>
  <si>
    <t xml:space="preserve">Male</t>
  </si>
  <si>
    <t xml:space="preserve">Chinese</t>
  </si>
  <si>
    <t xml:space="preserve">Unchecked</t>
  </si>
  <si>
    <t xml:space="preserve">Checked</t>
  </si>
  <si>
    <t xml:space="preserve">Complete</t>
  </si>
  <si>
    <t xml:space="preserve">20230301-164201</t>
  </si>
  <si>
    <t xml:space="preserve">20230301-164521</t>
  </si>
  <si>
    <t xml:space="preserve">BP0007</t>
  </si>
  <si>
    <t xml:space="preserve">Female</t>
  </si>
  <si>
    <t xml:space="preserve">20230303-122917</t>
  </si>
  <si>
    <t xml:space="preserve">20230303-123035</t>
  </si>
  <si>
    <t xml:space="preserve">BP0008</t>
  </si>
  <si>
    <t xml:space="preserve">20230303-131629</t>
  </si>
  <si>
    <t xml:space="preserve">20230303-131739</t>
  </si>
  <si>
    <t xml:space="preserve">BP0010</t>
  </si>
  <si>
    <t xml:space="preserve">20230303-150114</t>
  </si>
  <si>
    <t xml:space="preserve">20230303-150227</t>
  </si>
  <si>
    <t xml:space="preserve">BP0011</t>
  </si>
  <si>
    <t xml:space="preserve">20230306-104746</t>
  </si>
  <si>
    <t xml:space="preserve">20230306-105004</t>
  </si>
  <si>
    <t xml:space="preserve">BP0014</t>
  </si>
  <si>
    <t xml:space="preserve">20230307-122846</t>
  </si>
  <si>
    <t xml:space="preserve">20230307-123003</t>
  </si>
  <si>
    <t xml:space="preserve">BP0022</t>
  </si>
  <si>
    <t xml:space="preserve">20230309-131530</t>
  </si>
  <si>
    <t xml:space="preserve">20230309-131646</t>
  </si>
  <si>
    <t xml:space="preserve">BP0025</t>
  </si>
  <si>
    <t xml:space="preserve">20230310-091338</t>
  </si>
  <si>
    <t xml:space="preserve">20230310-091453</t>
  </si>
  <si>
    <t xml:space="preserve">BP0040</t>
  </si>
  <si>
    <t xml:space="preserve">20230322-102343</t>
  </si>
  <si>
    <t xml:space="preserve">20230322-102457</t>
  </si>
  <si>
    <t xml:space="preserve">BP0045</t>
  </si>
  <si>
    <t xml:space="preserve">20230323-114859</t>
  </si>
  <si>
    <t xml:space="preserve">20230323-115015</t>
  </si>
  <si>
    <t xml:space="preserve">BP0049</t>
  </si>
  <si>
    <t xml:space="preserve">20230324-101327</t>
  </si>
  <si>
    <t xml:space="preserve">20230324-101441</t>
  </si>
  <si>
    <t xml:space="preserve">BP0065</t>
  </si>
  <si>
    <t xml:space="preserve">20230403-152247</t>
  </si>
  <si>
    <t xml:space="preserve">20230403-152402</t>
  </si>
  <si>
    <t xml:space="preserve">BP0075</t>
  </si>
  <si>
    <t xml:space="preserve">20230413-132130</t>
  </si>
  <si>
    <t xml:space="preserve">20230413-132248</t>
  </si>
  <si>
    <t xml:space="preserve">BP0078</t>
  </si>
  <si>
    <t xml:space="preserve">20230414-090204</t>
  </si>
  <si>
    <t xml:space="preserve">20230414-090330</t>
  </si>
  <si>
    <t xml:space="preserve">BP0084</t>
  </si>
  <si>
    <t xml:space="preserve">20230419-161846</t>
  </si>
  <si>
    <t xml:space="preserve">20230419-162012</t>
  </si>
  <si>
    <t xml:space="preserve">BP0087</t>
  </si>
  <si>
    <t xml:space="preserve">20230420-114012</t>
  </si>
  <si>
    <t xml:space="preserve">20230420-114124</t>
  </si>
  <si>
    <t xml:space="preserve">BP0089</t>
  </si>
  <si>
    <t xml:space="preserve">20230420-134818</t>
  </si>
  <si>
    <t xml:space="preserve">20230420-135041</t>
  </si>
  <si>
    <t xml:space="preserve">BP0095</t>
  </si>
  <si>
    <t xml:space="preserve">20230421-112218</t>
  </si>
  <si>
    <t xml:space="preserve">20230421-112328</t>
  </si>
  <si>
    <t xml:space="preserve">Table 1 Baseline characteristics of the study participants.</t>
  </si>
  <si>
    <t xml:space="preserve">Blood Pressure (BP) study</t>
  </si>
  <si>
    <t xml:space="preserve">No. participants analyzed </t>
  </si>
  <si>
    <t xml:space="preserve">No. recordings</t>
  </si>
  <si>
    <t xml:space="preserve">Age (mean ± standard deviation)</t>
  </si>
  <si>
    <t xml:space="preserve">52.9 ± 13.1</t>
  </si>
  <si>
    <t xml:space="preserve">Age groups</t>
  </si>
  <si>
    <t xml:space="preserve">&lt;40 years</t>
  </si>
  <si>
    <t xml:space="preserve">16 (16%)</t>
  </si>
  <si>
    <t xml:space="preserve">40-59 years</t>
  </si>
  <si>
    <t xml:space="preserve">51 (51%)</t>
  </si>
  <si>
    <t xml:space="preserve">≥ 60 years</t>
  </si>
  <si>
    <t xml:space="preserve">33 (33%)</t>
  </si>
  <si>
    <t xml:space="preserve">No. females (%)</t>
  </si>
  <si>
    <t xml:space="preserve">46 (46%)</t>
  </si>
  <si>
    <t xml:space="preserve">No. males (%)</t>
  </si>
  <si>
    <t xml:space="preserve">54 (54%)</t>
  </si>
  <si>
    <t xml:space="preserve">Race/ethnicity: n, %</t>
  </si>
  <si>
    <t xml:space="preserve">Chinese </t>
  </si>
  <si>
    <t xml:space="preserve">75 (75%)</t>
  </si>
  <si>
    <t xml:space="preserve">Indian</t>
  </si>
  <si>
    <t xml:space="preserve">9 (9%)</t>
  </si>
  <si>
    <t xml:space="preserve">Malay</t>
  </si>
  <si>
    <t xml:space="preserve">10 (10%)</t>
  </si>
  <si>
    <t xml:space="preserve">Eurasian</t>
  </si>
  <si>
    <t xml:space="preserve">1 (1%)</t>
  </si>
  <si>
    <t xml:space="preserve">Filipino</t>
  </si>
  <si>
    <t xml:space="preserve">3 (3%)</t>
  </si>
  <si>
    <t xml:space="preserve">Others</t>
  </si>
  <si>
    <t xml:space="preserve">2 (2%)</t>
  </si>
  <si>
    <t xml:space="preserve">Monk-Skin Tone (MST)</t>
  </si>
  <si>
    <t xml:space="preserve">12 (12%)</t>
  </si>
  <si>
    <t xml:space="preserve">25 (25%)</t>
  </si>
  <si>
    <t xml:space="preserve">18 (18%)</t>
  </si>
  <si>
    <t xml:space="preserve">17 (17%)</t>
  </si>
  <si>
    <t xml:space="preserve">13 (13%)</t>
  </si>
  <si>
    <t xml:space="preserve">6 (6%)</t>
  </si>
  <si>
    <t xml:space="preserve">4 (4%)</t>
  </si>
  <si>
    <t xml:space="preserve">Underlying medical conditions (DM/HTN)</t>
  </si>
  <si>
    <t xml:space="preserve">None</t>
  </si>
  <si>
    <t xml:space="preserve">59 (59%)</t>
  </si>
  <si>
    <t xml:space="preserve">Diabetes Mellitus</t>
  </si>
  <si>
    <t xml:space="preserve">Hypertension</t>
  </si>
  <si>
    <t xml:space="preserve">28 (28%)</t>
  </si>
  <si>
    <t xml:space="preserve">Mean </t>
  </si>
  <si>
    <t xml:space="preserve">Standard Deviation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</si>
</sst>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0"/>
  <sheetViews>
    <sheetView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U1" activeCellId="0" sqref="U1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4.57"/>
    <col collapsed="false" customWidth="true" hidden="false" outlineLevel="0" max="10" min="10" style="0" width="13.85"/>
    <col collapsed="false" customWidth="true" hidden="false" outlineLevel="0" max="16" min="16" style="0" width="11.28"/>
    <col collapsed="false" customWidth="true" hidden="false" outlineLevel="0" max="17" min="17" style="0" width="22"/>
    <col collapsed="false" customWidth="true" hidden="false" outlineLevel="0" max="18" min="18" style="0" width="16.14"/>
    <col collapsed="false" customWidth="true" hidden="false" outlineLevel="0" max="19" min="19" style="0" width="18.28"/>
    <col collapsed="false" customWidth="true" hidden="false" outlineLevel="0" max="26" min="26" style="0" width="17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</v>
      </c>
      <c r="O1" s="2"/>
      <c r="P1" s="2"/>
      <c r="Q1" s="2"/>
      <c r="R1" s="2"/>
      <c r="S1" s="2"/>
      <c r="T1" s="2"/>
      <c r="U1" s="3" t="s">
        <v>1</v>
      </c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4" t="s">
        <v>15</v>
      </c>
      <c r="O2" s="5" t="s">
        <v>16</v>
      </c>
      <c r="P2" s="5" t="s">
        <v>17</v>
      </c>
      <c r="Q2" s="5" t="s">
        <v>18</v>
      </c>
      <c r="R2" s="5" t="s">
        <v>19</v>
      </c>
      <c r="S2" s="5" t="s">
        <v>20</v>
      </c>
      <c r="T2" s="6" t="s">
        <v>14</v>
      </c>
      <c r="U2" s="4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6" t="s">
        <v>14</v>
      </c>
    </row>
    <row r="3" customFormat="false" ht="15" hidden="false" customHeight="false" outlineLevel="0" collapsed="false">
      <c r="A3" s="4" t="s">
        <v>27</v>
      </c>
      <c r="B3" s="7" t="n">
        <v>64</v>
      </c>
      <c r="C3" s="7" t="s">
        <v>28</v>
      </c>
      <c r="D3" s="7" t="s">
        <v>29</v>
      </c>
      <c r="E3" s="7" t="n">
        <v>170</v>
      </c>
      <c r="F3" s="7" t="n">
        <v>106.5</v>
      </c>
      <c r="G3" s="7" t="n">
        <v>36.9</v>
      </c>
      <c r="H3" s="7" t="n">
        <v>4</v>
      </c>
      <c r="I3" s="8" t="n">
        <v>44986</v>
      </c>
      <c r="J3" s="8" t="n">
        <v>45005</v>
      </c>
      <c r="K3" s="7" t="s">
        <v>30</v>
      </c>
      <c r="L3" s="7" t="s">
        <v>31</v>
      </c>
      <c r="M3" s="6" t="s">
        <v>32</v>
      </c>
      <c r="N3" s="4" t="n">
        <v>135</v>
      </c>
      <c r="O3" s="7" t="n">
        <v>75</v>
      </c>
      <c r="P3" s="7" t="n">
        <v>98</v>
      </c>
      <c r="Q3" s="7" t="n">
        <v>18</v>
      </c>
      <c r="R3" s="7" t="n">
        <v>73</v>
      </c>
      <c r="S3" s="7" t="s">
        <v>33</v>
      </c>
      <c r="T3" s="6" t="s">
        <v>32</v>
      </c>
      <c r="U3" s="4" t="n">
        <v>135</v>
      </c>
      <c r="V3" s="7" t="n">
        <v>70</v>
      </c>
      <c r="W3" s="7" t="n">
        <v>99</v>
      </c>
      <c r="X3" s="7" t="n">
        <v>16</v>
      </c>
      <c r="Y3" s="7" t="n">
        <v>72</v>
      </c>
      <c r="Z3" s="7" t="s">
        <v>34</v>
      </c>
      <c r="AA3" s="6" t="s">
        <v>32</v>
      </c>
    </row>
    <row r="4" customFormat="false" ht="15" hidden="false" customHeight="false" outlineLevel="0" collapsed="false">
      <c r="A4" s="4" t="s">
        <v>35</v>
      </c>
      <c r="B4" s="7" t="n">
        <v>42</v>
      </c>
      <c r="C4" s="7" t="s">
        <v>36</v>
      </c>
      <c r="D4" s="7" t="s">
        <v>29</v>
      </c>
      <c r="E4" s="7" t="n">
        <v>155</v>
      </c>
      <c r="F4" s="7" t="n">
        <v>65.7</v>
      </c>
      <c r="G4" s="7" t="n">
        <v>27.3</v>
      </c>
      <c r="H4" s="7" t="n">
        <v>4</v>
      </c>
      <c r="I4" s="8" t="n">
        <v>44988</v>
      </c>
      <c r="J4" s="8" t="n">
        <v>44992</v>
      </c>
      <c r="K4" s="7" t="s">
        <v>30</v>
      </c>
      <c r="L4" s="7" t="s">
        <v>30</v>
      </c>
      <c r="M4" s="6" t="s">
        <v>32</v>
      </c>
      <c r="N4" s="4" t="n">
        <v>114</v>
      </c>
      <c r="O4" s="7" t="n">
        <v>79</v>
      </c>
      <c r="P4" s="7" t="n">
        <v>99</v>
      </c>
      <c r="Q4" s="7" t="n">
        <v>12</v>
      </c>
      <c r="R4" s="7" t="n">
        <v>88</v>
      </c>
      <c r="S4" s="7" t="s">
        <v>37</v>
      </c>
      <c r="T4" s="6" t="s">
        <v>32</v>
      </c>
      <c r="U4" s="4" t="n">
        <v>115</v>
      </c>
      <c r="V4" s="7" t="n">
        <v>82</v>
      </c>
      <c r="W4" s="7" t="n">
        <v>98</v>
      </c>
      <c r="X4" s="7" t="n">
        <v>16</v>
      </c>
      <c r="Y4" s="7" t="n">
        <v>87</v>
      </c>
      <c r="Z4" s="7" t="s">
        <v>38</v>
      </c>
      <c r="AA4" s="6" t="s">
        <v>32</v>
      </c>
    </row>
    <row r="5" customFormat="false" ht="15" hidden="false" customHeight="false" outlineLevel="0" collapsed="false">
      <c r="A5" s="4" t="s">
        <v>39</v>
      </c>
      <c r="B5" s="7" t="n">
        <v>69</v>
      </c>
      <c r="C5" s="7" t="s">
        <v>28</v>
      </c>
      <c r="D5" s="7" t="s">
        <v>29</v>
      </c>
      <c r="E5" s="7" t="n">
        <v>160</v>
      </c>
      <c r="F5" s="7" t="n">
        <v>69.8</v>
      </c>
      <c r="G5" s="7" t="n">
        <v>27.3</v>
      </c>
      <c r="H5" s="7" t="n">
        <v>4</v>
      </c>
      <c r="I5" s="8" t="n">
        <v>44988</v>
      </c>
      <c r="J5" s="8" t="n">
        <v>45009</v>
      </c>
      <c r="K5" s="7" t="s">
        <v>30</v>
      </c>
      <c r="L5" s="7" t="s">
        <v>30</v>
      </c>
      <c r="M5" s="6" t="s">
        <v>32</v>
      </c>
      <c r="N5" s="4" t="n">
        <v>128</v>
      </c>
      <c r="O5" s="7" t="n">
        <v>81</v>
      </c>
      <c r="P5" s="7" t="n">
        <v>96</v>
      </c>
      <c r="Q5" s="7" t="n">
        <v>16</v>
      </c>
      <c r="R5" s="7" t="n">
        <v>85</v>
      </c>
      <c r="S5" s="7" t="s">
        <v>40</v>
      </c>
      <c r="T5" s="6" t="s">
        <v>32</v>
      </c>
      <c r="U5" s="4" t="n">
        <v>133</v>
      </c>
      <c r="V5" s="7" t="n">
        <v>83</v>
      </c>
      <c r="W5" s="7" t="n">
        <v>97</v>
      </c>
      <c r="X5" s="7" t="n">
        <v>20</v>
      </c>
      <c r="Y5" s="7" t="n">
        <v>80</v>
      </c>
      <c r="Z5" s="7" t="s">
        <v>41</v>
      </c>
      <c r="AA5" s="6" t="s">
        <v>32</v>
      </c>
    </row>
    <row r="6" customFormat="false" ht="15" hidden="false" customHeight="false" outlineLevel="0" collapsed="false">
      <c r="A6" s="4" t="s">
        <v>42</v>
      </c>
      <c r="B6" s="7" t="n">
        <v>60</v>
      </c>
      <c r="C6" s="7" t="s">
        <v>28</v>
      </c>
      <c r="D6" s="7" t="s">
        <v>29</v>
      </c>
      <c r="E6" s="7" t="n">
        <v>176</v>
      </c>
      <c r="F6" s="7" t="n">
        <v>87.9</v>
      </c>
      <c r="G6" s="7" t="n">
        <v>28.4</v>
      </c>
      <c r="H6" s="7" t="n">
        <v>4</v>
      </c>
      <c r="I6" s="8" t="n">
        <v>44988</v>
      </c>
      <c r="J6" s="8" t="n">
        <v>44992</v>
      </c>
      <c r="K6" s="7" t="s">
        <v>30</v>
      </c>
      <c r="L6" s="7" t="s">
        <v>30</v>
      </c>
      <c r="M6" s="6" t="s">
        <v>32</v>
      </c>
      <c r="N6" s="4" t="n">
        <v>121</v>
      </c>
      <c r="O6" s="7" t="n">
        <v>82</v>
      </c>
      <c r="P6" s="7" t="n">
        <v>96</v>
      </c>
      <c r="Q6" s="7" t="n">
        <v>12</v>
      </c>
      <c r="R6" s="7" t="n">
        <v>96</v>
      </c>
      <c r="S6" s="7" t="s">
        <v>43</v>
      </c>
      <c r="T6" s="6" t="s">
        <v>32</v>
      </c>
      <c r="U6" s="4" t="n">
        <v>119</v>
      </c>
      <c r="V6" s="7" t="n">
        <v>83</v>
      </c>
      <c r="W6" s="7" t="n">
        <v>96</v>
      </c>
      <c r="X6" s="7" t="n">
        <v>16</v>
      </c>
      <c r="Y6" s="7" t="n">
        <v>96</v>
      </c>
      <c r="Z6" s="7" t="s">
        <v>44</v>
      </c>
      <c r="AA6" s="6" t="s">
        <v>32</v>
      </c>
    </row>
    <row r="7" customFormat="false" ht="15" hidden="false" customHeight="false" outlineLevel="0" collapsed="false">
      <c r="A7" s="4" t="s">
        <v>45</v>
      </c>
      <c r="B7" s="7" t="n">
        <v>58</v>
      </c>
      <c r="C7" s="7" t="s">
        <v>28</v>
      </c>
      <c r="D7" s="7" t="s">
        <v>29</v>
      </c>
      <c r="E7" s="7" t="n">
        <v>166</v>
      </c>
      <c r="F7" s="7" t="n">
        <v>82.4</v>
      </c>
      <c r="G7" s="7" t="n">
        <v>29.9</v>
      </c>
      <c r="H7" s="7" t="n">
        <v>4</v>
      </c>
      <c r="I7" s="8" t="n">
        <v>44991</v>
      </c>
      <c r="J7" s="8" t="n">
        <v>44995</v>
      </c>
      <c r="K7" s="7" t="s">
        <v>30</v>
      </c>
      <c r="L7" s="7" t="s">
        <v>30</v>
      </c>
      <c r="M7" s="6" t="s">
        <v>32</v>
      </c>
      <c r="N7" s="4" t="n">
        <v>145</v>
      </c>
      <c r="O7" s="7" t="n">
        <v>90</v>
      </c>
      <c r="P7" s="7" t="n">
        <v>99</v>
      </c>
      <c r="Q7" s="7" t="n">
        <v>12</v>
      </c>
      <c r="R7" s="7" t="n">
        <v>80</v>
      </c>
      <c r="S7" s="7" t="s">
        <v>46</v>
      </c>
      <c r="T7" s="6" t="s">
        <v>32</v>
      </c>
      <c r="U7" s="4" t="n">
        <v>150</v>
      </c>
      <c r="V7" s="7" t="n">
        <v>80</v>
      </c>
      <c r="W7" s="7" t="n">
        <v>99</v>
      </c>
      <c r="X7" s="7" t="n">
        <v>12</v>
      </c>
      <c r="Y7" s="7" t="n">
        <v>75</v>
      </c>
      <c r="Z7" s="7" t="s">
        <v>47</v>
      </c>
      <c r="AA7" s="6" t="s">
        <v>32</v>
      </c>
    </row>
    <row r="8" customFormat="false" ht="15" hidden="false" customHeight="false" outlineLevel="0" collapsed="false">
      <c r="A8" s="4" t="s">
        <v>48</v>
      </c>
      <c r="B8" s="7" t="n">
        <v>57</v>
      </c>
      <c r="C8" s="7" t="s">
        <v>28</v>
      </c>
      <c r="D8" s="7" t="s">
        <v>29</v>
      </c>
      <c r="E8" s="7" t="n">
        <v>163.2</v>
      </c>
      <c r="F8" s="7" t="n">
        <v>72.3</v>
      </c>
      <c r="G8" s="7" t="n">
        <v>27.1</v>
      </c>
      <c r="H8" s="7" t="n">
        <v>4</v>
      </c>
      <c r="I8" s="8" t="n">
        <v>44992</v>
      </c>
      <c r="J8" s="8" t="n">
        <v>44998</v>
      </c>
      <c r="K8" s="7" t="s">
        <v>31</v>
      </c>
      <c r="L8" s="7" t="s">
        <v>31</v>
      </c>
      <c r="M8" s="6" t="s">
        <v>32</v>
      </c>
      <c r="N8" s="4" t="n">
        <v>137</v>
      </c>
      <c r="O8" s="7" t="n">
        <v>91</v>
      </c>
      <c r="P8" s="7" t="n">
        <v>96</v>
      </c>
      <c r="Q8" s="7" t="n">
        <v>12</v>
      </c>
      <c r="R8" s="7" t="n">
        <v>88</v>
      </c>
      <c r="S8" s="7" t="s">
        <v>49</v>
      </c>
      <c r="T8" s="6" t="s">
        <v>32</v>
      </c>
      <c r="U8" s="4" t="n">
        <v>129</v>
      </c>
      <c r="V8" s="7" t="n">
        <v>89</v>
      </c>
      <c r="W8" s="7" t="n">
        <v>98</v>
      </c>
      <c r="X8" s="7" t="n">
        <v>12</v>
      </c>
      <c r="Y8" s="7" t="n">
        <v>86</v>
      </c>
      <c r="Z8" s="7" t="s">
        <v>50</v>
      </c>
      <c r="AA8" s="6" t="s">
        <v>32</v>
      </c>
    </row>
    <row r="9" customFormat="false" ht="15" hidden="false" customHeight="false" outlineLevel="0" collapsed="false">
      <c r="A9" s="4" t="s">
        <v>51</v>
      </c>
      <c r="B9" s="7" t="n">
        <v>67</v>
      </c>
      <c r="C9" s="7" t="s">
        <v>36</v>
      </c>
      <c r="D9" s="7" t="s">
        <v>29</v>
      </c>
      <c r="E9" s="7" t="n">
        <v>160</v>
      </c>
      <c r="F9" s="7" t="n">
        <v>58.4</v>
      </c>
      <c r="G9" s="7" t="n">
        <v>22.8</v>
      </c>
      <c r="H9" s="7" t="n">
        <v>4</v>
      </c>
      <c r="I9" s="8" t="n">
        <v>44994</v>
      </c>
      <c r="J9" s="8" t="n">
        <v>45015</v>
      </c>
      <c r="K9" s="7" t="s">
        <v>30</v>
      </c>
      <c r="L9" s="7" t="s">
        <v>31</v>
      </c>
      <c r="M9" s="6" t="s">
        <v>32</v>
      </c>
      <c r="N9" s="4" t="n">
        <v>129</v>
      </c>
      <c r="O9" s="7" t="n">
        <v>71</v>
      </c>
      <c r="P9" s="7" t="n">
        <v>98</v>
      </c>
      <c r="Q9" s="7" t="n">
        <v>16</v>
      </c>
      <c r="R9" s="7" t="n">
        <v>75</v>
      </c>
      <c r="S9" s="7" t="s">
        <v>52</v>
      </c>
      <c r="T9" s="6" t="s">
        <v>32</v>
      </c>
      <c r="U9" s="4" t="n">
        <v>122</v>
      </c>
      <c r="V9" s="7" t="n">
        <v>71</v>
      </c>
      <c r="W9" s="7" t="n">
        <v>98</v>
      </c>
      <c r="X9" s="7" t="n">
        <v>16</v>
      </c>
      <c r="Y9" s="7" t="n">
        <v>75</v>
      </c>
      <c r="Z9" s="7" t="s">
        <v>53</v>
      </c>
      <c r="AA9" s="6" t="s">
        <v>32</v>
      </c>
    </row>
    <row r="10" customFormat="false" ht="15" hidden="false" customHeight="false" outlineLevel="0" collapsed="false">
      <c r="A10" s="4" t="s">
        <v>54</v>
      </c>
      <c r="B10" s="7" t="n">
        <v>67</v>
      </c>
      <c r="C10" s="7" t="s">
        <v>28</v>
      </c>
      <c r="D10" s="7" t="s">
        <v>29</v>
      </c>
      <c r="E10" s="7" t="n">
        <v>166.4</v>
      </c>
      <c r="F10" s="7" t="n">
        <v>58</v>
      </c>
      <c r="G10" s="7" t="n">
        <v>20.9</v>
      </c>
      <c r="H10" s="7" t="n">
        <v>4</v>
      </c>
      <c r="I10" s="8" t="n">
        <v>44995</v>
      </c>
      <c r="J10" s="8" t="n">
        <v>44998</v>
      </c>
      <c r="K10" s="7" t="s">
        <v>30</v>
      </c>
      <c r="L10" s="7" t="s">
        <v>31</v>
      </c>
      <c r="M10" s="6" t="s">
        <v>32</v>
      </c>
      <c r="N10" s="4" t="n">
        <v>145</v>
      </c>
      <c r="O10" s="7" t="n">
        <v>97</v>
      </c>
      <c r="P10" s="7" t="n">
        <v>99</v>
      </c>
      <c r="Q10" s="7" t="n">
        <v>16</v>
      </c>
      <c r="R10" s="7" t="n">
        <v>91</v>
      </c>
      <c r="S10" s="7" t="s">
        <v>55</v>
      </c>
      <c r="T10" s="6" t="s">
        <v>32</v>
      </c>
      <c r="U10" s="4" t="n">
        <v>157</v>
      </c>
      <c r="V10" s="7" t="n">
        <v>97</v>
      </c>
      <c r="W10" s="7" t="n">
        <v>99</v>
      </c>
      <c r="X10" s="7" t="n">
        <v>16</v>
      </c>
      <c r="Y10" s="7" t="n">
        <v>85</v>
      </c>
      <c r="Z10" s="7" t="s">
        <v>56</v>
      </c>
      <c r="AA10" s="6" t="s">
        <v>32</v>
      </c>
    </row>
    <row r="11" customFormat="false" ht="15" hidden="false" customHeight="false" outlineLevel="0" collapsed="false">
      <c r="A11" s="4" t="s">
        <v>57</v>
      </c>
      <c r="B11" s="7" t="n">
        <v>66</v>
      </c>
      <c r="C11" s="7" t="s">
        <v>36</v>
      </c>
      <c r="D11" s="7" t="s">
        <v>29</v>
      </c>
      <c r="E11" s="7" t="n">
        <v>153</v>
      </c>
      <c r="F11" s="7" t="n">
        <v>55.1</v>
      </c>
      <c r="G11" s="7" t="n">
        <v>23.5</v>
      </c>
      <c r="H11" s="7" t="n">
        <v>4</v>
      </c>
      <c r="I11" s="8" t="n">
        <v>45007</v>
      </c>
      <c r="J11" s="8" t="n">
        <v>45019</v>
      </c>
      <c r="K11" s="7" t="s">
        <v>30</v>
      </c>
      <c r="L11" s="7" t="s">
        <v>30</v>
      </c>
      <c r="M11" s="6" t="s">
        <v>32</v>
      </c>
      <c r="N11" s="4" t="n">
        <v>128</v>
      </c>
      <c r="O11" s="7" t="n">
        <v>80</v>
      </c>
      <c r="P11" s="7" t="n">
        <v>97</v>
      </c>
      <c r="Q11" s="7" t="n">
        <v>12</v>
      </c>
      <c r="R11" s="7" t="n">
        <v>74</v>
      </c>
      <c r="S11" s="7" t="s">
        <v>58</v>
      </c>
      <c r="T11" s="6" t="s">
        <v>32</v>
      </c>
      <c r="U11" s="4" t="n">
        <v>122</v>
      </c>
      <c r="V11" s="7" t="n">
        <v>77</v>
      </c>
      <c r="W11" s="7" t="n">
        <v>97</v>
      </c>
      <c r="X11" s="7" t="n">
        <v>12</v>
      </c>
      <c r="Y11" s="7" t="n">
        <v>76</v>
      </c>
      <c r="Z11" s="7" t="s">
        <v>59</v>
      </c>
      <c r="AA11" s="6" t="s">
        <v>32</v>
      </c>
    </row>
    <row r="12" customFormat="false" ht="15" hidden="false" customHeight="false" outlineLevel="0" collapsed="false">
      <c r="A12" s="4" t="s">
        <v>60</v>
      </c>
      <c r="B12" s="7" t="n">
        <v>54</v>
      </c>
      <c r="C12" s="7" t="s">
        <v>28</v>
      </c>
      <c r="D12" s="7" t="s">
        <v>29</v>
      </c>
      <c r="E12" s="7" t="n">
        <v>177</v>
      </c>
      <c r="F12" s="7" t="n">
        <v>91.3</v>
      </c>
      <c r="G12" s="7" t="n">
        <v>29.1</v>
      </c>
      <c r="H12" s="7" t="n">
        <v>4</v>
      </c>
      <c r="I12" s="8" t="n">
        <v>45008</v>
      </c>
      <c r="J12" s="8" t="n">
        <v>45020</v>
      </c>
      <c r="K12" s="7" t="s">
        <v>30</v>
      </c>
      <c r="L12" s="7" t="s">
        <v>30</v>
      </c>
      <c r="M12" s="6" t="s">
        <v>32</v>
      </c>
      <c r="N12" s="4" t="n">
        <v>156</v>
      </c>
      <c r="O12" s="7" t="n">
        <v>94</v>
      </c>
      <c r="P12" s="7" t="n">
        <v>97</v>
      </c>
      <c r="Q12" s="7" t="n">
        <v>16</v>
      </c>
      <c r="R12" s="7" t="n">
        <v>73</v>
      </c>
      <c r="S12" s="7" t="s">
        <v>61</v>
      </c>
      <c r="T12" s="6" t="s">
        <v>32</v>
      </c>
      <c r="U12" s="4" t="n">
        <v>138</v>
      </c>
      <c r="V12" s="7" t="n">
        <v>84</v>
      </c>
      <c r="W12" s="7" t="n">
        <v>97</v>
      </c>
      <c r="X12" s="7" t="n">
        <v>16</v>
      </c>
      <c r="Y12" s="7" t="n">
        <v>77</v>
      </c>
      <c r="Z12" s="7" t="s">
        <v>62</v>
      </c>
      <c r="AA12" s="6" t="s">
        <v>32</v>
      </c>
    </row>
    <row r="13" customFormat="false" ht="15" hidden="false" customHeight="false" outlineLevel="0" collapsed="false">
      <c r="A13" s="4" t="s">
        <v>63</v>
      </c>
      <c r="B13" s="7" t="n">
        <v>72</v>
      </c>
      <c r="C13" s="7" t="s">
        <v>28</v>
      </c>
      <c r="D13" s="7" t="s">
        <v>29</v>
      </c>
      <c r="E13" s="7" t="n">
        <v>168</v>
      </c>
      <c r="F13" s="7" t="n">
        <v>79</v>
      </c>
      <c r="G13" s="7" t="n">
        <v>28</v>
      </c>
      <c r="H13" s="7" t="n">
        <v>4</v>
      </c>
      <c r="I13" s="8" t="n">
        <v>45009</v>
      </c>
      <c r="J13" s="8" t="n">
        <v>45014</v>
      </c>
      <c r="K13" s="7" t="s">
        <v>31</v>
      </c>
      <c r="L13" s="7" t="s">
        <v>31</v>
      </c>
      <c r="M13" s="6" t="s">
        <v>32</v>
      </c>
      <c r="N13" s="4" t="n">
        <v>149</v>
      </c>
      <c r="O13" s="7" t="n">
        <v>79</v>
      </c>
      <c r="P13" s="7" t="n">
        <v>98</v>
      </c>
      <c r="Q13" s="7" t="n">
        <v>16</v>
      </c>
      <c r="R13" s="7" t="n">
        <v>87</v>
      </c>
      <c r="S13" s="7" t="s">
        <v>64</v>
      </c>
      <c r="T13" s="6" t="s">
        <v>32</v>
      </c>
      <c r="U13" s="4" t="n">
        <v>150</v>
      </c>
      <c r="V13" s="7" t="n">
        <v>75</v>
      </c>
      <c r="W13" s="7" t="n">
        <v>98</v>
      </c>
      <c r="X13" s="7" t="n">
        <v>16</v>
      </c>
      <c r="Y13" s="7" t="n">
        <v>89</v>
      </c>
      <c r="Z13" s="7" t="s">
        <v>65</v>
      </c>
      <c r="AA13" s="6" t="s">
        <v>32</v>
      </c>
    </row>
    <row r="14" customFormat="false" ht="15" hidden="false" customHeight="false" outlineLevel="0" collapsed="false">
      <c r="A14" s="4" t="s">
        <v>66</v>
      </c>
      <c r="B14" s="7" t="n">
        <v>68</v>
      </c>
      <c r="C14" s="7" t="s">
        <v>28</v>
      </c>
      <c r="D14" s="7" t="s">
        <v>29</v>
      </c>
      <c r="E14" s="7" t="n">
        <v>158.9</v>
      </c>
      <c r="F14" s="7" t="n">
        <v>75.1</v>
      </c>
      <c r="G14" s="7" t="n">
        <v>29.7</v>
      </c>
      <c r="H14" s="7" t="n">
        <v>4</v>
      </c>
      <c r="I14" s="8" t="n">
        <v>45019</v>
      </c>
      <c r="J14" s="8" t="n">
        <v>45029</v>
      </c>
      <c r="K14" s="7" t="s">
        <v>31</v>
      </c>
      <c r="L14" s="7" t="s">
        <v>31</v>
      </c>
      <c r="M14" s="6" t="s">
        <v>32</v>
      </c>
      <c r="N14" s="4" t="n">
        <v>160</v>
      </c>
      <c r="O14" s="7" t="n">
        <v>73</v>
      </c>
      <c r="P14" s="7" t="n">
        <v>97</v>
      </c>
      <c r="Q14" s="7" t="n">
        <v>16</v>
      </c>
      <c r="R14" s="7" t="n">
        <v>53</v>
      </c>
      <c r="S14" s="7" t="s">
        <v>67</v>
      </c>
      <c r="T14" s="6" t="s">
        <v>32</v>
      </c>
      <c r="U14" s="4" t="n">
        <v>162</v>
      </c>
      <c r="V14" s="7" t="n">
        <v>60</v>
      </c>
      <c r="W14" s="7" t="n">
        <v>98</v>
      </c>
      <c r="X14" s="7" t="n">
        <v>16</v>
      </c>
      <c r="Y14" s="7" t="n">
        <v>54</v>
      </c>
      <c r="Z14" s="7" t="s">
        <v>68</v>
      </c>
      <c r="AA14" s="6" t="s">
        <v>32</v>
      </c>
    </row>
    <row r="15" customFormat="false" ht="15" hidden="false" customHeight="false" outlineLevel="0" collapsed="false">
      <c r="A15" s="4" t="s">
        <v>69</v>
      </c>
      <c r="B15" s="7" t="n">
        <v>65</v>
      </c>
      <c r="C15" s="7" t="s">
        <v>28</v>
      </c>
      <c r="D15" s="7" t="s">
        <v>29</v>
      </c>
      <c r="E15" s="7" t="n">
        <v>160.8</v>
      </c>
      <c r="F15" s="7" t="n">
        <v>82.9</v>
      </c>
      <c r="G15" s="7" t="n">
        <v>32.1</v>
      </c>
      <c r="H15" s="7" t="n">
        <v>4</v>
      </c>
      <c r="I15" s="8" t="n">
        <v>45029</v>
      </c>
      <c r="J15" s="8" t="n">
        <v>45034</v>
      </c>
      <c r="K15" s="7" t="s">
        <v>31</v>
      </c>
      <c r="L15" s="7" t="s">
        <v>31</v>
      </c>
      <c r="M15" s="6" t="s">
        <v>32</v>
      </c>
      <c r="N15" s="4" t="n">
        <v>146</v>
      </c>
      <c r="O15" s="7" t="n">
        <v>80</v>
      </c>
      <c r="P15" s="7" t="n">
        <v>95</v>
      </c>
      <c r="Q15" s="7" t="n">
        <v>16</v>
      </c>
      <c r="R15" s="7" t="n">
        <v>86</v>
      </c>
      <c r="S15" s="7" t="s">
        <v>70</v>
      </c>
      <c r="T15" s="6" t="s">
        <v>32</v>
      </c>
      <c r="U15" s="4" t="n">
        <v>152</v>
      </c>
      <c r="V15" s="7" t="n">
        <v>80</v>
      </c>
      <c r="W15" s="7" t="n">
        <v>94</v>
      </c>
      <c r="X15" s="7" t="n">
        <v>16</v>
      </c>
      <c r="Y15" s="7" t="n">
        <v>88</v>
      </c>
      <c r="Z15" s="7" t="s">
        <v>71</v>
      </c>
      <c r="AA15" s="6" t="s">
        <v>32</v>
      </c>
    </row>
    <row r="16" customFormat="false" ht="15" hidden="false" customHeight="false" outlineLevel="0" collapsed="false">
      <c r="A16" s="4" t="s">
        <v>72</v>
      </c>
      <c r="B16" s="7" t="n">
        <v>53</v>
      </c>
      <c r="C16" s="7" t="s">
        <v>28</v>
      </c>
      <c r="D16" s="7" t="s">
        <v>29</v>
      </c>
      <c r="E16" s="7" t="n">
        <v>171</v>
      </c>
      <c r="F16" s="7" t="n">
        <v>71</v>
      </c>
      <c r="G16" s="7" t="n">
        <v>24.3</v>
      </c>
      <c r="H16" s="7" t="n">
        <v>4</v>
      </c>
      <c r="I16" s="8" t="n">
        <v>45030</v>
      </c>
      <c r="J16" s="8" t="n">
        <v>45033</v>
      </c>
      <c r="K16" s="7" t="s">
        <v>30</v>
      </c>
      <c r="L16" s="7" t="s">
        <v>30</v>
      </c>
      <c r="M16" s="6" t="s">
        <v>32</v>
      </c>
      <c r="N16" s="4" t="n">
        <v>113</v>
      </c>
      <c r="O16" s="7" t="n">
        <v>74</v>
      </c>
      <c r="P16" s="7" t="n">
        <v>97</v>
      </c>
      <c r="Q16" s="7" t="n">
        <v>12</v>
      </c>
      <c r="R16" s="7" t="n">
        <v>80</v>
      </c>
      <c r="S16" s="7" t="s">
        <v>73</v>
      </c>
      <c r="T16" s="6" t="s">
        <v>32</v>
      </c>
      <c r="U16" s="4" t="n">
        <v>106</v>
      </c>
      <c r="V16" s="7" t="n">
        <v>70</v>
      </c>
      <c r="W16" s="7" t="n">
        <v>97</v>
      </c>
      <c r="X16" s="7" t="n">
        <v>12</v>
      </c>
      <c r="Y16" s="7" t="n">
        <v>67</v>
      </c>
      <c r="Z16" s="7" t="s">
        <v>74</v>
      </c>
      <c r="AA16" s="6" t="s">
        <v>32</v>
      </c>
    </row>
    <row r="17" customFormat="false" ht="15" hidden="false" customHeight="false" outlineLevel="0" collapsed="false">
      <c r="A17" s="4" t="s">
        <v>75</v>
      </c>
      <c r="B17" s="7" t="n">
        <v>43</v>
      </c>
      <c r="C17" s="7" t="s">
        <v>36</v>
      </c>
      <c r="D17" s="7" t="s">
        <v>29</v>
      </c>
      <c r="E17" s="7" t="n">
        <v>163</v>
      </c>
      <c r="F17" s="7" t="n">
        <v>74.6</v>
      </c>
      <c r="G17" s="7" t="n">
        <v>28.1</v>
      </c>
      <c r="H17" s="7" t="n">
        <v>4</v>
      </c>
      <c r="I17" s="8" t="n">
        <v>45035</v>
      </c>
      <c r="J17" s="8" t="n">
        <v>45057</v>
      </c>
      <c r="K17" s="7" t="s">
        <v>31</v>
      </c>
      <c r="L17" s="7" t="s">
        <v>31</v>
      </c>
      <c r="M17" s="6" t="s">
        <v>32</v>
      </c>
      <c r="N17" s="4" t="n">
        <v>146</v>
      </c>
      <c r="O17" s="7" t="n">
        <v>83</v>
      </c>
      <c r="P17" s="7" t="n">
        <v>98</v>
      </c>
      <c r="Q17" s="7" t="n">
        <v>16</v>
      </c>
      <c r="R17" s="7" t="n">
        <v>87</v>
      </c>
      <c r="S17" s="7" t="s">
        <v>76</v>
      </c>
      <c r="T17" s="6" t="s">
        <v>32</v>
      </c>
      <c r="U17" s="4" t="n">
        <v>129</v>
      </c>
      <c r="V17" s="7" t="n">
        <v>75</v>
      </c>
      <c r="W17" s="7" t="n">
        <v>98</v>
      </c>
      <c r="X17" s="7" t="n">
        <v>16</v>
      </c>
      <c r="Y17" s="7" t="n">
        <v>83</v>
      </c>
      <c r="Z17" s="7" t="s">
        <v>77</v>
      </c>
      <c r="AA17" s="6" t="s">
        <v>32</v>
      </c>
    </row>
    <row r="18" customFormat="false" ht="15" hidden="false" customHeight="false" outlineLevel="0" collapsed="false">
      <c r="A18" s="4" t="s">
        <v>78</v>
      </c>
      <c r="B18" s="7" t="n">
        <v>44</v>
      </c>
      <c r="C18" s="7" t="s">
        <v>36</v>
      </c>
      <c r="D18" s="7" t="s">
        <v>29</v>
      </c>
      <c r="E18" s="7" t="n">
        <v>158</v>
      </c>
      <c r="F18" s="7" t="n">
        <v>56</v>
      </c>
      <c r="G18" s="7" t="n">
        <v>22.4</v>
      </c>
      <c r="H18" s="7" t="n">
        <v>4</v>
      </c>
      <c r="I18" s="8" t="n">
        <v>45036</v>
      </c>
      <c r="J18" s="8" t="n">
        <v>45040</v>
      </c>
      <c r="K18" s="7" t="s">
        <v>30</v>
      </c>
      <c r="L18" s="7" t="s">
        <v>30</v>
      </c>
      <c r="M18" s="6" t="s">
        <v>32</v>
      </c>
      <c r="N18" s="4" t="n">
        <v>120</v>
      </c>
      <c r="O18" s="7" t="n">
        <v>80</v>
      </c>
      <c r="P18" s="7" t="n">
        <v>97</v>
      </c>
      <c r="Q18" s="7" t="n">
        <v>12</v>
      </c>
      <c r="R18" s="7" t="n">
        <v>85</v>
      </c>
      <c r="S18" s="7" t="s">
        <v>79</v>
      </c>
      <c r="T18" s="6" t="s">
        <v>32</v>
      </c>
      <c r="U18" s="4" t="n">
        <v>121</v>
      </c>
      <c r="V18" s="7" t="n">
        <v>77</v>
      </c>
      <c r="W18" s="7" t="n">
        <v>97</v>
      </c>
      <c r="X18" s="7" t="n">
        <v>12</v>
      </c>
      <c r="Y18" s="7" t="n">
        <v>83</v>
      </c>
      <c r="Z18" s="7" t="s">
        <v>80</v>
      </c>
      <c r="AA18" s="6" t="s">
        <v>32</v>
      </c>
    </row>
    <row r="19" customFormat="false" ht="15" hidden="false" customHeight="false" outlineLevel="0" collapsed="false">
      <c r="A19" s="4" t="s">
        <v>81</v>
      </c>
      <c r="B19" s="7" t="n">
        <v>47</v>
      </c>
      <c r="C19" s="7" t="s">
        <v>36</v>
      </c>
      <c r="D19" s="7" t="s">
        <v>29</v>
      </c>
      <c r="E19" s="7" t="n">
        <v>159</v>
      </c>
      <c r="F19" s="7" t="n">
        <v>58.3</v>
      </c>
      <c r="G19" s="7" t="n">
        <v>23.1</v>
      </c>
      <c r="H19" s="7" t="n">
        <v>4</v>
      </c>
      <c r="I19" s="8" t="n">
        <v>45036</v>
      </c>
      <c r="J19" s="8" t="n">
        <v>45056</v>
      </c>
      <c r="K19" s="7" t="s">
        <v>30</v>
      </c>
      <c r="L19" s="7" t="s">
        <v>30</v>
      </c>
      <c r="M19" s="6" t="s">
        <v>32</v>
      </c>
      <c r="N19" s="4" t="n">
        <v>140</v>
      </c>
      <c r="O19" s="7" t="n">
        <v>86</v>
      </c>
      <c r="P19" s="7" t="n">
        <v>99</v>
      </c>
      <c r="Q19" s="7" t="n">
        <v>16</v>
      </c>
      <c r="R19" s="7" t="n">
        <v>97</v>
      </c>
      <c r="S19" s="7" t="s">
        <v>82</v>
      </c>
      <c r="T19" s="6" t="s">
        <v>32</v>
      </c>
      <c r="U19" s="4" t="n">
        <v>131</v>
      </c>
      <c r="V19" s="7" t="n">
        <v>87</v>
      </c>
      <c r="W19" s="7" t="n">
        <v>99</v>
      </c>
      <c r="X19" s="7" t="n">
        <v>16</v>
      </c>
      <c r="Y19" s="7" t="n">
        <v>94</v>
      </c>
      <c r="Z19" s="7" t="s">
        <v>83</v>
      </c>
      <c r="AA19" s="6" t="s">
        <v>32</v>
      </c>
    </row>
    <row r="20" customFormat="false" ht="15" hidden="false" customHeight="false" outlineLevel="0" collapsed="false">
      <c r="A20" s="4" t="s">
        <v>84</v>
      </c>
      <c r="B20" s="7" t="n">
        <v>32</v>
      </c>
      <c r="C20" s="7" t="s">
        <v>36</v>
      </c>
      <c r="D20" s="7" t="s">
        <v>29</v>
      </c>
      <c r="E20" s="7" t="n">
        <v>167.2</v>
      </c>
      <c r="F20" s="7" t="n">
        <v>62.8</v>
      </c>
      <c r="G20" s="7" t="n">
        <v>22.5</v>
      </c>
      <c r="H20" s="7" t="n">
        <v>4</v>
      </c>
      <c r="I20" s="8" t="n">
        <v>45037</v>
      </c>
      <c r="J20" s="8" t="n">
        <v>45057</v>
      </c>
      <c r="K20" s="7" t="s">
        <v>30</v>
      </c>
      <c r="L20" s="7" t="s">
        <v>30</v>
      </c>
      <c r="M20" s="6" t="s">
        <v>32</v>
      </c>
      <c r="N20" s="4" t="n">
        <v>125</v>
      </c>
      <c r="O20" s="7" t="n">
        <v>85</v>
      </c>
      <c r="P20" s="7" t="n">
        <v>99</v>
      </c>
      <c r="Q20" s="7" t="n">
        <v>12</v>
      </c>
      <c r="R20" s="7" t="n">
        <v>64</v>
      </c>
      <c r="S20" s="7" t="s">
        <v>85</v>
      </c>
      <c r="T20" s="6" t="s">
        <v>32</v>
      </c>
      <c r="U20" s="4" t="n">
        <v>128</v>
      </c>
      <c r="V20" s="7" t="n">
        <v>85</v>
      </c>
      <c r="W20" s="7" t="n">
        <v>100</v>
      </c>
      <c r="X20" s="7" t="n">
        <v>12</v>
      </c>
      <c r="Y20" s="7" t="n">
        <v>66</v>
      </c>
      <c r="Z20" s="7" t="s">
        <v>86</v>
      </c>
      <c r="AA20" s="6" t="s">
        <v>32</v>
      </c>
    </row>
  </sheetData>
  <autoFilter ref="A2:AA20"/>
  <mergeCells count="3">
    <mergeCell ref="A1:M1"/>
    <mergeCell ref="N1:T1"/>
    <mergeCell ref="U1:A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87</v>
      </c>
      <c r="B1" s="9"/>
      <c r="C1" s="9"/>
      <c r="D1" s="9"/>
    </row>
    <row r="2" customFormat="false" ht="15" hidden="false" customHeight="false" outlineLevel="0" collapsed="false">
      <c r="B2" s="10" t="s">
        <v>88</v>
      </c>
    </row>
    <row r="3" customFormat="false" ht="15" hidden="false" customHeight="false" outlineLevel="0" collapsed="false">
      <c r="A3" s="0" t="s">
        <v>89</v>
      </c>
      <c r="B3" s="11" t="n">
        <v>100</v>
      </c>
    </row>
    <row r="4" customFormat="false" ht="15" hidden="false" customHeight="false" outlineLevel="0" collapsed="false">
      <c r="A4" s="0" t="s">
        <v>90</v>
      </c>
      <c r="B4" s="11" t="n">
        <v>100</v>
      </c>
    </row>
    <row r="5" customFormat="false" ht="15" hidden="false" customHeight="false" outlineLevel="0" collapsed="false">
      <c r="A5" s="0" t="s">
        <v>91</v>
      </c>
      <c r="B5" s="11" t="s">
        <v>92</v>
      </c>
    </row>
    <row r="6" customFormat="false" ht="15" hidden="false" customHeight="false" outlineLevel="0" collapsed="false">
      <c r="A6" s="12" t="s">
        <v>93</v>
      </c>
      <c r="B6" s="11"/>
    </row>
    <row r="7" customFormat="false" ht="15" hidden="false" customHeight="false" outlineLevel="0" collapsed="false">
      <c r="A7" s="0" t="s">
        <v>94</v>
      </c>
      <c r="B7" s="11" t="s">
        <v>95</v>
      </c>
    </row>
    <row r="8" customFormat="false" ht="15" hidden="false" customHeight="false" outlineLevel="0" collapsed="false">
      <c r="A8" s="0" t="s">
        <v>96</v>
      </c>
      <c r="B8" s="11" t="s">
        <v>97</v>
      </c>
    </row>
    <row r="9" customFormat="false" ht="15" hidden="false" customHeight="false" outlineLevel="0" collapsed="false">
      <c r="A9" s="13" t="s">
        <v>98</v>
      </c>
      <c r="B9" s="11" t="s">
        <v>99</v>
      </c>
    </row>
    <row r="10" customFormat="false" ht="15" hidden="false" customHeight="false" outlineLevel="0" collapsed="false">
      <c r="A10" s="13" t="s">
        <v>100</v>
      </c>
      <c r="B10" s="11" t="s">
        <v>101</v>
      </c>
    </row>
    <row r="11" customFormat="false" ht="15" hidden="false" customHeight="false" outlineLevel="0" collapsed="false">
      <c r="A11" s="13" t="s">
        <v>102</v>
      </c>
      <c r="B11" s="11" t="s">
        <v>103</v>
      </c>
    </row>
    <row r="12" customFormat="false" ht="15" hidden="false" customHeight="false" outlineLevel="0" collapsed="false">
      <c r="A12" s="12" t="s">
        <v>104</v>
      </c>
      <c r="B12" s="11"/>
    </row>
    <row r="13" customFormat="false" ht="15" hidden="false" customHeight="false" outlineLevel="0" collapsed="false">
      <c r="A13" s="13" t="s">
        <v>105</v>
      </c>
      <c r="B13" s="11" t="s">
        <v>106</v>
      </c>
    </row>
    <row r="14" customFormat="false" ht="15" hidden="false" customHeight="false" outlineLevel="0" collapsed="false">
      <c r="A14" s="13" t="s">
        <v>107</v>
      </c>
      <c r="B14" s="11" t="s">
        <v>108</v>
      </c>
    </row>
    <row r="15" customFormat="false" ht="15" hidden="false" customHeight="false" outlineLevel="0" collapsed="false">
      <c r="A15" s="13" t="s">
        <v>109</v>
      </c>
      <c r="B15" s="11" t="s">
        <v>110</v>
      </c>
    </row>
    <row r="16" customFormat="false" ht="15" hidden="false" customHeight="false" outlineLevel="0" collapsed="false">
      <c r="A16" s="13" t="s">
        <v>111</v>
      </c>
      <c r="B16" s="11" t="s">
        <v>112</v>
      </c>
    </row>
    <row r="17" customFormat="false" ht="15" hidden="false" customHeight="false" outlineLevel="0" collapsed="false">
      <c r="A17" s="13" t="s">
        <v>113</v>
      </c>
      <c r="B17" s="11" t="s">
        <v>114</v>
      </c>
    </row>
    <row r="18" customFormat="false" ht="15" hidden="false" customHeight="false" outlineLevel="0" collapsed="false">
      <c r="A18" s="13" t="s">
        <v>115</v>
      </c>
      <c r="B18" s="11" t="s">
        <v>116</v>
      </c>
    </row>
    <row r="19" customFormat="false" ht="15" hidden="false" customHeight="false" outlineLevel="0" collapsed="false">
      <c r="A19" s="12" t="s">
        <v>117</v>
      </c>
      <c r="B19" s="11"/>
    </row>
    <row r="20" customFormat="false" ht="15" hidden="false" customHeight="false" outlineLevel="0" collapsed="false">
      <c r="A20" s="11" t="n">
        <v>1</v>
      </c>
      <c r="B20" s="11" t="s">
        <v>112</v>
      </c>
    </row>
    <row r="21" customFormat="false" ht="15" hidden="false" customHeight="false" outlineLevel="0" collapsed="false">
      <c r="A21" s="11" t="n">
        <v>2</v>
      </c>
      <c r="B21" s="11" t="s">
        <v>118</v>
      </c>
    </row>
    <row r="22" customFormat="false" ht="15" hidden="false" customHeight="false" outlineLevel="0" collapsed="false">
      <c r="A22" s="11" t="n">
        <v>3</v>
      </c>
      <c r="B22" s="11" t="s">
        <v>119</v>
      </c>
    </row>
    <row r="23" customFormat="false" ht="15" hidden="false" customHeight="false" outlineLevel="0" collapsed="false">
      <c r="A23" s="11" t="n">
        <v>4</v>
      </c>
      <c r="B23" s="11" t="s">
        <v>120</v>
      </c>
    </row>
    <row r="24" customFormat="false" ht="15" hidden="false" customHeight="false" outlineLevel="0" collapsed="false">
      <c r="A24" s="11" t="n">
        <v>5</v>
      </c>
      <c r="B24" s="11" t="s">
        <v>121</v>
      </c>
    </row>
    <row r="25" customFormat="false" ht="15" hidden="false" customHeight="false" outlineLevel="0" collapsed="false">
      <c r="A25" s="11" t="n">
        <v>6</v>
      </c>
      <c r="B25" s="11" t="s">
        <v>122</v>
      </c>
    </row>
    <row r="26" customFormat="false" ht="15" hidden="false" customHeight="false" outlineLevel="0" collapsed="false">
      <c r="A26" s="11" t="n">
        <v>7</v>
      </c>
      <c r="B26" s="11" t="s">
        <v>123</v>
      </c>
    </row>
    <row r="27" customFormat="false" ht="15" hidden="false" customHeight="false" outlineLevel="0" collapsed="false">
      <c r="A27" s="11" t="n">
        <v>8</v>
      </c>
      <c r="B27" s="11" t="s">
        <v>124</v>
      </c>
    </row>
    <row r="28" customFormat="false" ht="15" hidden="false" customHeight="false" outlineLevel="0" collapsed="false">
      <c r="A28" s="11" t="n">
        <v>9</v>
      </c>
      <c r="B28" s="11" t="s">
        <v>114</v>
      </c>
    </row>
    <row r="29" customFormat="false" ht="15" hidden="false" customHeight="false" outlineLevel="0" collapsed="false">
      <c r="A29" s="11" t="n">
        <v>10</v>
      </c>
      <c r="B29" s="11" t="s">
        <v>112</v>
      </c>
    </row>
    <row r="30" customFormat="false" ht="15" hidden="false" customHeight="false" outlineLevel="0" collapsed="false">
      <c r="A30" s="12" t="s">
        <v>125</v>
      </c>
      <c r="B30" s="11"/>
    </row>
    <row r="31" customFormat="false" ht="15" hidden="false" customHeight="false" outlineLevel="0" collapsed="false">
      <c r="A31" s="0" t="s">
        <v>126</v>
      </c>
      <c r="B31" s="11" t="s">
        <v>127</v>
      </c>
    </row>
    <row r="32" customFormat="false" ht="15" hidden="false" customHeight="false" outlineLevel="0" collapsed="false">
      <c r="A32" s="0" t="s">
        <v>128</v>
      </c>
      <c r="B32" s="11" t="s">
        <v>122</v>
      </c>
    </row>
    <row r="33" customFormat="false" ht="15" hidden="false" customHeight="false" outlineLevel="0" collapsed="false">
      <c r="A33" s="0" t="s">
        <v>129</v>
      </c>
      <c r="B33" s="11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9"/>
    <col collapsed="false" customWidth="true" hidden="false" outlineLevel="0" max="2" min="2" style="0" width="22.57"/>
    <col collapsed="false" customWidth="true" hidden="false" outlineLevel="0" max="4" min="4" style="0" width="16.85"/>
  </cols>
  <sheetData>
    <row r="1" customFormat="false" ht="15" hidden="false" customHeight="false" outlineLevel="0" collapsed="false">
      <c r="A1" s="9" t="s">
        <v>87</v>
      </c>
      <c r="B1" s="9"/>
      <c r="C1" s="9"/>
      <c r="D1" s="9"/>
    </row>
    <row r="2" customFormat="false" ht="15" hidden="false" customHeight="false" outlineLevel="0" collapsed="false">
      <c r="B2" s="10" t="s">
        <v>88</v>
      </c>
    </row>
    <row r="3" customFormat="false" ht="15" hidden="false" customHeight="false" outlineLevel="0" collapsed="false">
      <c r="A3" s="0" t="s">
        <v>89</v>
      </c>
      <c r="B3" s="11" t="n">
        <v>100</v>
      </c>
    </row>
    <row r="4" customFormat="false" ht="15" hidden="false" customHeight="false" outlineLevel="0" collapsed="false">
      <c r="A4" s="0" t="s">
        <v>90</v>
      </c>
      <c r="B4" s="11" t="n">
        <v>100</v>
      </c>
    </row>
    <row r="5" customFormat="false" ht="15" hidden="false" customHeight="false" outlineLevel="0" collapsed="false">
      <c r="A5" s="0" t="s">
        <v>91</v>
      </c>
      <c r="B5" s="11" t="s">
        <v>92</v>
      </c>
      <c r="D5" s="0" t="s">
        <v>131</v>
      </c>
      <c r="E5" s="0" t="n">
        <f aca="false">AVERAGE('Nervotec-SGH Raw Data 2023-04-2'!B3:B20)</f>
        <v>57.1111111111111</v>
      </c>
    </row>
    <row r="6" customFormat="false" ht="15" hidden="false" customHeight="false" outlineLevel="0" collapsed="false">
      <c r="A6" s="12" t="s">
        <v>93</v>
      </c>
      <c r="B6" s="11"/>
      <c r="D6" s="0" t="s">
        <v>132</v>
      </c>
      <c r="E6" s="0" t="n">
        <f aca="false">STDEV('Nervotec-SGH Raw Data 2023-04-2'!B3:B20)</f>
        <v>11.4629268867274</v>
      </c>
    </row>
    <row r="7" customFormat="false" ht="15" hidden="false" customHeight="false" outlineLevel="0" collapsed="false">
      <c r="A7" s="0" t="s">
        <v>94</v>
      </c>
      <c r="B7" s="11" t="n">
        <f aca="false">COUNTIF('Nervotec-SGH Raw Data 2023-04-2'!B3:B20, "&lt;40")</f>
        <v>1</v>
      </c>
    </row>
    <row r="8" customFormat="false" ht="15" hidden="false" customHeight="false" outlineLevel="0" collapsed="false">
      <c r="A8" s="0" t="s">
        <v>96</v>
      </c>
      <c r="B8" s="11" t="n">
        <f aca="false">COUNTIFS('Nervotec-SGH Raw Data 2023-04-2'!B3:B20, "&gt;39", 'Nervotec-SGH Raw Data 2023-04-2'!B3:B20, "&lt;60")</f>
        <v>8</v>
      </c>
    </row>
    <row r="9" customFormat="false" ht="15" hidden="false" customHeight="false" outlineLevel="0" collapsed="false">
      <c r="A9" s="13" t="s">
        <v>98</v>
      </c>
      <c r="B9" s="11" t="n">
        <f aca="false">COUNTIF('Nervotec-SGH Raw Data 2023-04-2'!B3:B20, "&gt;= 60")</f>
        <v>9</v>
      </c>
    </row>
    <row r="10" customFormat="false" ht="15" hidden="false" customHeight="false" outlineLevel="0" collapsed="false">
      <c r="A10" s="13" t="s">
        <v>100</v>
      </c>
      <c r="B10" s="11" t="n">
        <f aca="false">COUNTIF('Nervotec-SGH Raw Data 2023-04-2'!C3:C20, "Female")</f>
        <v>7</v>
      </c>
    </row>
    <row r="11" customFormat="false" ht="15" hidden="false" customHeight="false" outlineLevel="0" collapsed="false">
      <c r="A11" s="13" t="s">
        <v>102</v>
      </c>
      <c r="B11" s="11" t="n">
        <f aca="false">COUNTIF('Nervotec-SGH Raw Data 2023-04-2'!C3:C20, "Male")</f>
        <v>11</v>
      </c>
    </row>
    <row r="12" customFormat="false" ht="15" hidden="false" customHeight="false" outlineLevel="0" collapsed="false">
      <c r="A12" s="12" t="s">
        <v>104</v>
      </c>
      <c r="B12" s="11"/>
    </row>
    <row r="13" customFormat="false" ht="15" hidden="false" customHeight="false" outlineLevel="0" collapsed="false">
      <c r="A13" s="13" t="s">
        <v>105</v>
      </c>
      <c r="B13" s="11" t="n">
        <f aca="false">COUNTIF('Nervotec-SGH Raw Data 2023-04-2'!D3:D20, "Chinese")</f>
        <v>18</v>
      </c>
    </row>
    <row r="14" customFormat="false" ht="15" hidden="false" customHeight="false" outlineLevel="0" collapsed="false">
      <c r="A14" s="13" t="s">
        <v>107</v>
      </c>
      <c r="B14" s="11" t="n">
        <f aca="false">COUNTIF('Nervotec-SGH Raw Data 2023-04-2'!D3:D20, "Indian")</f>
        <v>0</v>
      </c>
    </row>
    <row r="15" customFormat="false" ht="15" hidden="false" customHeight="false" outlineLevel="0" collapsed="false">
      <c r="A15" s="13" t="s">
        <v>109</v>
      </c>
      <c r="B15" s="11" t="n">
        <f aca="false">COUNTIF('Nervotec-SGH Raw Data 2023-04-2'!D3:D20, "Malay")</f>
        <v>0</v>
      </c>
    </row>
    <row r="16" customFormat="false" ht="15" hidden="false" customHeight="false" outlineLevel="0" collapsed="false">
      <c r="A16" s="13" t="s">
        <v>111</v>
      </c>
      <c r="B16" s="11" t="n">
        <f aca="false">COUNTIF('Nervotec-SGH Raw Data 2023-04-2'!D3:D20, "Eurasian")</f>
        <v>0</v>
      </c>
    </row>
    <row r="17" customFormat="false" ht="15" hidden="false" customHeight="false" outlineLevel="0" collapsed="false">
      <c r="A17" s="13" t="s">
        <v>113</v>
      </c>
      <c r="B17" s="11" t="n">
        <f aca="false">COUNTIF('Nervotec-SGH Raw Data 2023-04-2'!D3:D20, "Filipino")</f>
        <v>0</v>
      </c>
    </row>
    <row r="18" customFormat="false" ht="15" hidden="false" customHeight="false" outlineLevel="0" collapsed="false">
      <c r="A18" s="13" t="s">
        <v>115</v>
      </c>
      <c r="B18" s="11" t="n">
        <f aca="false">COUNTIF('Nervotec-SGH Raw Data 2023-04-2'!D3:D20, "Others")</f>
        <v>0</v>
      </c>
    </row>
    <row r="19" customFormat="false" ht="15" hidden="false" customHeight="false" outlineLevel="0" collapsed="false">
      <c r="A19" s="12" t="s">
        <v>117</v>
      </c>
      <c r="B19" s="11"/>
    </row>
    <row r="20" customFormat="false" ht="15" hidden="false" customHeight="false" outlineLevel="0" collapsed="false">
      <c r="A20" s="11" t="n">
        <v>1</v>
      </c>
      <c r="B20" s="11" t="n">
        <f aca="false">COUNTIF('Nervotec-SGH Raw Data 2023-04-2'!H3:H20, "1")</f>
        <v>0</v>
      </c>
    </row>
    <row r="21" customFormat="false" ht="15" hidden="false" customHeight="false" outlineLevel="0" collapsed="false">
      <c r="A21" s="11" t="n">
        <v>2</v>
      </c>
      <c r="B21" s="11" t="n">
        <f aca="false">COUNTIF('Nervotec-SGH Raw Data 2023-04-2'!H3:H20, "2")</f>
        <v>0</v>
      </c>
    </row>
    <row r="22" customFormat="false" ht="15" hidden="false" customHeight="false" outlineLevel="0" collapsed="false">
      <c r="A22" s="11" t="n">
        <v>3</v>
      </c>
      <c r="B22" s="11" t="n">
        <f aca="false">COUNTIF('Nervotec-SGH Raw Data 2023-04-2'!H3:H20, "3")</f>
        <v>0</v>
      </c>
    </row>
    <row r="23" customFormat="false" ht="15" hidden="false" customHeight="false" outlineLevel="0" collapsed="false">
      <c r="A23" s="11" t="n">
        <v>4</v>
      </c>
      <c r="B23" s="11" t="n">
        <f aca="false">COUNTIF('Nervotec-SGH Raw Data 2023-04-2'!H3:H20, "4")</f>
        <v>18</v>
      </c>
    </row>
    <row r="24" customFormat="false" ht="15" hidden="false" customHeight="false" outlineLevel="0" collapsed="false">
      <c r="A24" s="11" t="n">
        <v>5</v>
      </c>
      <c r="B24" s="11" t="n">
        <f aca="false">COUNTIF('Nervotec-SGH Raw Data 2023-04-2'!H3:H20, "5")</f>
        <v>0</v>
      </c>
    </row>
    <row r="25" customFormat="false" ht="15" hidden="false" customHeight="false" outlineLevel="0" collapsed="false">
      <c r="A25" s="11" t="n">
        <v>6</v>
      </c>
      <c r="B25" s="11" t="n">
        <f aca="false">COUNTIF('Nervotec-SGH Raw Data 2023-04-2'!H3:H20, "6")</f>
        <v>0</v>
      </c>
    </row>
    <row r="26" customFormat="false" ht="15" hidden="false" customHeight="false" outlineLevel="0" collapsed="false">
      <c r="A26" s="11" t="n">
        <v>7</v>
      </c>
      <c r="B26" s="11" t="n">
        <f aca="false">COUNTIF('Nervotec-SGH Raw Data 2023-04-2'!H3:H20, "7")</f>
        <v>0</v>
      </c>
    </row>
    <row r="27" customFormat="false" ht="15" hidden="false" customHeight="false" outlineLevel="0" collapsed="false">
      <c r="A27" s="11" t="n">
        <v>8</v>
      </c>
      <c r="B27" s="11" t="n">
        <f aca="false">COUNTIF('Nervotec-SGH Raw Data 2023-04-2'!H3:H20, "8")</f>
        <v>0</v>
      </c>
    </row>
    <row r="28" customFormat="false" ht="15" hidden="false" customHeight="false" outlineLevel="0" collapsed="false">
      <c r="A28" s="11" t="n">
        <v>9</v>
      </c>
      <c r="B28" s="11" t="n">
        <f aca="false">COUNTIF('Nervotec-SGH Raw Data 2023-04-2'!H3:H20, "9")</f>
        <v>0</v>
      </c>
    </row>
    <row r="29" customFormat="false" ht="15" hidden="false" customHeight="false" outlineLevel="0" collapsed="false">
      <c r="A29" s="11" t="n">
        <v>10</v>
      </c>
      <c r="B29" s="11" t="n">
        <f aca="false">COUNTIF('Nervotec-SGH Raw Data 2023-04-2'!H3:H20, "10")</f>
        <v>0</v>
      </c>
    </row>
    <row r="30" customFormat="false" ht="15" hidden="false" customHeight="false" outlineLevel="0" collapsed="false">
      <c r="A30" s="12" t="s">
        <v>125</v>
      </c>
      <c r="B30" s="11"/>
    </row>
    <row r="31" customFormat="false" ht="15" hidden="false" customHeight="false" outlineLevel="0" collapsed="false">
      <c r="A31" s="0" t="s">
        <v>126</v>
      </c>
      <c r="B31" s="11" t="n">
        <v>59</v>
      </c>
    </row>
    <row r="32" customFormat="false" ht="15" hidden="false" customHeight="false" outlineLevel="0" collapsed="false">
      <c r="A32" s="0" t="s">
        <v>128</v>
      </c>
      <c r="B32" s="11" t="n">
        <f aca="false">COUNTIF('Nervotec-SGH Raw Data 2023-04-2'!K3:K20, "Checked")</f>
        <v>5</v>
      </c>
    </row>
    <row r="33" customFormat="false" ht="15" hidden="false" customHeight="false" outlineLevel="0" collapsed="false">
      <c r="A33" s="0" t="s">
        <v>129</v>
      </c>
      <c r="B33" s="11" t="n">
        <f aca="false">COUNTIF('Nervotec-SGH Raw Data 2023-04-2'!L3:L20, "Checked")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2023-04-25T07:19:10Z</dcterms:created>
  <dc:creator>Jeremy Chionh Jing Xian</dc:creator>
  <dc:description/>
  <dc:language>en-US</dc:language>
  <cp:lastModifiedBy/>
  <dcterms:modified xsi:type="dcterms:W3CDTF">2023-06-07T18:56:54Z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