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rvotec-SGH Raw Data 2023-04-2" sheetId="1" state="visible" r:id="rId2"/>
    <sheet name="Basic Demographic Data" sheetId="2" state="visible" r:id="rId3"/>
    <sheet name="Calculations" sheetId="3" state="visible" r:id="rId4"/>
  </sheets>
  <definedNames>
    <definedName function="false" hidden="true" localSheetId="0" name="_xlnm._FilterDatabase" vbProcedure="false">'Nervotec-SGH Raw Data 2023-04-2'!$A$2:$AA$27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<sst xmlns="http://schemas.openxmlformats.org/spreadsheetml/2006/main" count="360" uniqueCount="154">
  <si>
    <t xml:space="preserve">Patient Demographics</t>
  </si>
  <si>
    <t xml:space="preserve">Ground Truth reading</t>
  </si>
  <si>
    <t xml:space="preserve">Study ID</t>
  </si>
  <si>
    <t xml:space="preserve">Age</t>
  </si>
  <si>
    <t xml:space="preserve">Gender</t>
  </si>
  <si>
    <t xml:space="preserve">Race</t>
  </si>
  <si>
    <t xml:space="preserve">Height</t>
  </si>
  <si>
    <t xml:space="preserve">Weight</t>
  </si>
  <si>
    <t xml:space="preserve">BMI</t>
  </si>
  <si>
    <t xml:space="preserve">Monk Skin Tone Scale (MST Scale)</t>
  </si>
  <si>
    <t xml:space="preserve">Date of PAC visit</t>
  </si>
  <si>
    <t xml:space="preserve">Date of Surgery</t>
  </si>
  <si>
    <t xml:space="preserve">Medical History (choice=Diabetes Mellitus)</t>
  </si>
  <si>
    <t xml:space="preserve">Medical History (choice=Hypertension)</t>
  </si>
  <si>
    <t xml:space="preserve">Complete?</t>
  </si>
  <si>
    <t xml:space="preserve">Systolic Blood pressure (1)</t>
  </si>
  <si>
    <t xml:space="preserve">Diastolic Blood pressure (1)</t>
  </si>
  <si>
    <t xml:space="preserve">SpO2 (1)</t>
  </si>
  <si>
    <t xml:space="preserve">Respiration rate (1)</t>
  </si>
  <si>
    <t xml:space="preserve">Heart rate (1)</t>
  </si>
  <si>
    <t xml:space="preserve">Timestamp (1):</t>
  </si>
  <si>
    <t xml:space="preserve">Systolic Blood pressure (2)</t>
  </si>
  <si>
    <t xml:space="preserve">Diastolic Blood pressure (2)</t>
  </si>
  <si>
    <t xml:space="preserve">SpO2 (2)</t>
  </si>
  <si>
    <t xml:space="preserve">Respiration rate (2)</t>
  </si>
  <si>
    <t xml:space="preserve">Heart rate (2)</t>
  </si>
  <si>
    <t xml:space="preserve">Timestamp (2):</t>
  </si>
  <si>
    <t xml:space="preserve">BP0005</t>
  </si>
  <si>
    <t xml:space="preserve">Male</t>
  </si>
  <si>
    <t xml:space="preserve">Filipino</t>
  </si>
  <si>
    <t xml:space="preserve">Unchecked</t>
  </si>
  <si>
    <t xml:space="preserve">Complete</t>
  </si>
  <si>
    <t xml:space="preserve">20230302-155129</t>
  </si>
  <si>
    <t xml:space="preserve">20230302-155416</t>
  </si>
  <si>
    <t xml:space="preserve">BP0009</t>
  </si>
  <si>
    <t xml:space="preserve">Malay</t>
  </si>
  <si>
    <t xml:space="preserve">20230303-140408</t>
  </si>
  <si>
    <t xml:space="preserve">20230303-140521</t>
  </si>
  <si>
    <t xml:space="preserve">BP0012</t>
  </si>
  <si>
    <t xml:space="preserve">Checked</t>
  </si>
  <si>
    <t xml:space="preserve">20230306-133225</t>
  </si>
  <si>
    <t xml:space="preserve">20230306-133343</t>
  </si>
  <si>
    <t xml:space="preserve">BP0018</t>
  </si>
  <si>
    <t xml:space="preserve">Female</t>
  </si>
  <si>
    <t xml:space="preserve">20230308-130348</t>
  </si>
  <si>
    <t xml:space="preserve">20230308-130653</t>
  </si>
  <si>
    <t xml:space="preserve">BP0021</t>
  </si>
  <si>
    <t xml:space="preserve">Indian</t>
  </si>
  <si>
    <t xml:space="preserve">20230309-104502</t>
  </si>
  <si>
    <t xml:space="preserve">20230309-104616</t>
  </si>
  <si>
    <t xml:space="preserve">BP0027</t>
  </si>
  <si>
    <t xml:space="preserve">Eurasian</t>
  </si>
  <si>
    <t xml:space="preserve">20230313-110936</t>
  </si>
  <si>
    <t xml:space="preserve">20230313-111050</t>
  </si>
  <si>
    <t xml:space="preserve">BP0031</t>
  </si>
  <si>
    <t xml:space="preserve">20230320-093715</t>
  </si>
  <si>
    <t xml:space="preserve">20230320-093830</t>
  </si>
  <si>
    <t xml:space="preserve">BP0035</t>
  </si>
  <si>
    <t xml:space="preserve">20230320-141135</t>
  </si>
  <si>
    <t xml:space="preserve">20230320-141305</t>
  </si>
  <si>
    <t xml:space="preserve">BP0036</t>
  </si>
  <si>
    <t xml:space="preserve">Others</t>
  </si>
  <si>
    <t xml:space="preserve">?</t>
  </si>
  <si>
    <t xml:space="preserve">20230321-101025</t>
  </si>
  <si>
    <t xml:space="preserve">20230321-101145</t>
  </si>
  <si>
    <t xml:space="preserve">BP0037</t>
  </si>
  <si>
    <t xml:space="preserve">20230321-112707</t>
  </si>
  <si>
    <t xml:space="preserve">20230321-112832</t>
  </si>
  <si>
    <t xml:space="preserve">BP0043</t>
  </si>
  <si>
    <t xml:space="preserve">20230322-134959</t>
  </si>
  <si>
    <t xml:space="preserve">20230322-135110</t>
  </si>
  <si>
    <t xml:space="preserve">BP0047</t>
  </si>
  <si>
    <t xml:space="preserve">20230323-132749</t>
  </si>
  <si>
    <t xml:space="preserve">20230323-132903</t>
  </si>
  <si>
    <t xml:space="preserve">BP0052</t>
  </si>
  <si>
    <t xml:space="preserve">20230329-104603</t>
  </si>
  <si>
    <t xml:space="preserve">20230329-104714</t>
  </si>
  <si>
    <t xml:space="preserve">BP0053</t>
  </si>
  <si>
    <t xml:space="preserve">20230329-121613</t>
  </si>
  <si>
    <t xml:space="preserve">20230329-121828</t>
  </si>
  <si>
    <t xml:space="preserve">BP0066</t>
  </si>
  <si>
    <t xml:space="preserve">20230410-111338</t>
  </si>
  <si>
    <t xml:space="preserve">20230410-111451</t>
  </si>
  <si>
    <t xml:space="preserve">BP0073</t>
  </si>
  <si>
    <t xml:space="preserve">20230413-112005</t>
  </si>
  <si>
    <t xml:space="preserve">20230413-112407</t>
  </si>
  <si>
    <t xml:space="preserve">BP0077</t>
  </si>
  <si>
    <t xml:space="preserve">20230413-144215</t>
  </si>
  <si>
    <t xml:space="preserve">20230413-144333</t>
  </si>
  <si>
    <t xml:space="preserve">BP0083</t>
  </si>
  <si>
    <t xml:space="preserve">20230419-150418</t>
  </si>
  <si>
    <t xml:space="preserve">20230419-150538</t>
  </si>
  <si>
    <t xml:space="preserve">BP0088</t>
  </si>
  <si>
    <t xml:space="preserve">20230420-125556</t>
  </si>
  <si>
    <t xml:space="preserve">20230420-125709</t>
  </si>
  <si>
    <t xml:space="preserve">BP0090</t>
  </si>
  <si>
    <t xml:space="preserve">20230420-143133</t>
  </si>
  <si>
    <t xml:space="preserve">20230420-143244</t>
  </si>
  <si>
    <t xml:space="preserve">BP0091</t>
  </si>
  <si>
    <t xml:space="preserve">20230420-153757</t>
  </si>
  <si>
    <t xml:space="preserve">20230420-153908</t>
  </si>
  <si>
    <t xml:space="preserve">BP0096</t>
  </si>
  <si>
    <t xml:space="preserve">20230421-123834</t>
  </si>
  <si>
    <t xml:space="preserve">20230421-123956</t>
  </si>
  <si>
    <t xml:space="preserve">BP0097</t>
  </si>
  <si>
    <t xml:space="preserve">20230421-131854</t>
  </si>
  <si>
    <t xml:space="preserve">20230421-132006</t>
  </si>
  <si>
    <t xml:space="preserve">BP0098</t>
  </si>
  <si>
    <t xml:space="preserve">20230421-134448</t>
  </si>
  <si>
    <t xml:space="preserve">20230421-134603</t>
  </si>
  <si>
    <t xml:space="preserve">BP0100</t>
  </si>
  <si>
    <t xml:space="preserve">20230421-151743</t>
  </si>
  <si>
    <t xml:space="preserve">20230421-151902</t>
  </si>
  <si>
    <t xml:space="preserve">Table 1 Baseline characteristics of the study participants.</t>
  </si>
  <si>
    <t xml:space="preserve">Blood Pressure (BP) study</t>
  </si>
  <si>
    <t xml:space="preserve">No. participants analyzed </t>
  </si>
  <si>
    <t xml:space="preserve">No. recordings</t>
  </si>
  <si>
    <t xml:space="preserve">Age (mean ± standard deviation)</t>
  </si>
  <si>
    <t xml:space="preserve">52.9 ± 13.1</t>
  </si>
  <si>
    <t xml:space="preserve">Age groups</t>
  </si>
  <si>
    <t xml:space="preserve">&lt;40 years</t>
  </si>
  <si>
    <t xml:space="preserve">16 (16%)</t>
  </si>
  <si>
    <t xml:space="preserve">40-59 years</t>
  </si>
  <si>
    <t xml:space="preserve">51 (51%)</t>
  </si>
  <si>
    <t xml:space="preserve">≥ 60 years</t>
  </si>
  <si>
    <t xml:space="preserve">33 (33%)</t>
  </si>
  <si>
    <t xml:space="preserve">No. females (%)</t>
  </si>
  <si>
    <t xml:space="preserve">46 (46%)</t>
  </si>
  <si>
    <t xml:space="preserve">No. males (%)</t>
  </si>
  <si>
    <t xml:space="preserve">54 (54%)</t>
  </si>
  <si>
    <t xml:space="preserve">Race/ethnicity: n, %</t>
  </si>
  <si>
    <t xml:space="preserve">Chinese </t>
  </si>
  <si>
    <t xml:space="preserve">75 (75%)</t>
  </si>
  <si>
    <t xml:space="preserve">9 (9%)</t>
  </si>
  <si>
    <t xml:space="preserve">10 (10%)</t>
  </si>
  <si>
    <t xml:space="preserve">1 (1%)</t>
  </si>
  <si>
    <t xml:space="preserve">3 (3%)</t>
  </si>
  <si>
    <t xml:space="preserve">2 (2%)</t>
  </si>
  <si>
    <t xml:space="preserve">Monk-Skin Tone (MST)</t>
  </si>
  <si>
    <t xml:space="preserve">12 (12%)</t>
  </si>
  <si>
    <t xml:space="preserve">25 (25%)</t>
  </si>
  <si>
    <t xml:space="preserve">18 (18%)</t>
  </si>
  <si>
    <t xml:space="preserve">17 (17%)</t>
  </si>
  <si>
    <t xml:space="preserve">13 (13%)</t>
  </si>
  <si>
    <t xml:space="preserve">6 (6%)</t>
  </si>
  <si>
    <t xml:space="preserve">4 (4%)</t>
  </si>
  <si>
    <t xml:space="preserve">Underlying medical conditions (DM/HTN)</t>
  </si>
  <si>
    <t xml:space="preserve">None</t>
  </si>
  <si>
    <t xml:space="preserve">59 (59%)</t>
  </si>
  <si>
    <t xml:space="preserve">Diabetes Mellitus</t>
  </si>
  <si>
    <t xml:space="preserve">Hypertension</t>
  </si>
  <si>
    <t xml:space="preserve">28 (28%)</t>
  </si>
  <si>
    <t xml:space="preserve">Mean </t>
  </si>
  <si>
    <t xml:space="preserve">Standard Deviation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</si>
</sst>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A9D18E"/>
        <bgColor rgb="FF99CCFF"/>
      </patternFill>
    </fill>
    <fill>
      <patternFill patternType="solid">
        <fgColor rgb="FFFFD966"/>
        <bgColor rgb="FFFFFF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7"/>
  <sheetViews>
    <sheetView showFormulas="false" showGridLines="true" showRowColHeaders="true" showZeros="true" rightToLeft="false" tabSelected="true" showOutlineSymbols="true" defaultGridColor="true" view="normal" topLeftCell="M1" colorId="64" zoomScale="85" zoomScaleNormal="85" zoomScalePageLayoutView="100" workbookViewId="0">
      <selection pane="topLeft" activeCell="U1" activeCellId="0" sqref="U1"/>
    </sheetView>
  </sheetViews>
  <sheetFormatPr defaultColWidth="8.5390625" defaultRowHeight="15" zeroHeight="false" outlineLevelRow="0" outlineLevelCol="0"/>
  <cols>
    <col collapsed="false" customWidth="true" hidden="false" outlineLevel="0" max="9" min="9" style="0" width="14.57"/>
    <col collapsed="false" customWidth="true" hidden="false" outlineLevel="0" max="10" min="10" style="0" width="13.85"/>
    <col collapsed="false" customWidth="true" hidden="false" outlineLevel="0" max="16" min="16" style="0" width="11.28"/>
    <col collapsed="false" customWidth="true" hidden="false" outlineLevel="0" max="17" min="17" style="0" width="22"/>
    <col collapsed="false" customWidth="true" hidden="false" outlineLevel="0" max="18" min="18" style="0" width="16.14"/>
    <col collapsed="false" customWidth="true" hidden="false" outlineLevel="0" max="19" min="19" style="0" width="18.28"/>
    <col collapsed="false" customWidth="true" hidden="false" outlineLevel="0" max="26" min="26" style="0" width="17.5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</v>
      </c>
      <c r="O1" s="2"/>
      <c r="P1" s="2"/>
      <c r="Q1" s="2"/>
      <c r="R1" s="2"/>
      <c r="S1" s="2"/>
      <c r="T1" s="2"/>
      <c r="U1" s="3" t="s">
        <v>1</v>
      </c>
      <c r="V1" s="3"/>
      <c r="W1" s="3"/>
      <c r="X1" s="3"/>
      <c r="Y1" s="3"/>
      <c r="Z1" s="3"/>
      <c r="AA1" s="3"/>
    </row>
    <row r="2" customFormat="false" ht="15" hidden="false" customHeight="false" outlineLevel="0" collapsed="false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6" t="s">
        <v>14</v>
      </c>
      <c r="N2" s="4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6" t="s">
        <v>14</v>
      </c>
      <c r="U2" s="4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6" t="s">
        <v>14</v>
      </c>
    </row>
    <row r="3" customFormat="false" ht="15" hidden="false" customHeight="false" outlineLevel="0" collapsed="false">
      <c r="A3" s="4" t="s">
        <v>27</v>
      </c>
      <c r="B3" s="7" t="n">
        <v>50</v>
      </c>
      <c r="C3" s="7" t="s">
        <v>28</v>
      </c>
      <c r="D3" s="7" t="s">
        <v>29</v>
      </c>
      <c r="E3" s="7" t="n">
        <v>159.5</v>
      </c>
      <c r="F3" s="7" t="n">
        <v>59.3</v>
      </c>
      <c r="G3" s="7" t="n">
        <v>23.3</v>
      </c>
      <c r="H3" s="7" t="n">
        <v>6</v>
      </c>
      <c r="I3" s="8" t="n">
        <v>44987</v>
      </c>
      <c r="J3" s="8" t="n">
        <v>45006</v>
      </c>
      <c r="K3" s="7" t="s">
        <v>30</v>
      </c>
      <c r="L3" s="7" t="s">
        <v>30</v>
      </c>
      <c r="M3" s="6" t="s">
        <v>31</v>
      </c>
      <c r="N3" s="4" t="n">
        <v>143</v>
      </c>
      <c r="O3" s="7" t="n">
        <v>81</v>
      </c>
      <c r="P3" s="7" t="n">
        <v>100</v>
      </c>
      <c r="Q3" s="7" t="n">
        <v>18</v>
      </c>
      <c r="R3" s="7" t="n">
        <v>77</v>
      </c>
      <c r="S3" s="7" t="s">
        <v>32</v>
      </c>
      <c r="T3" s="6" t="s">
        <v>31</v>
      </c>
      <c r="U3" s="4" t="n">
        <v>141</v>
      </c>
      <c r="V3" s="7" t="n">
        <v>87</v>
      </c>
      <c r="W3" s="7" t="n">
        <v>100</v>
      </c>
      <c r="X3" s="7" t="n">
        <v>16</v>
      </c>
      <c r="Y3" s="7" t="n">
        <v>80</v>
      </c>
      <c r="Z3" s="7" t="s">
        <v>33</v>
      </c>
      <c r="AA3" s="6" t="s">
        <v>31</v>
      </c>
    </row>
    <row r="4" customFormat="false" ht="15" hidden="false" customHeight="false" outlineLevel="0" collapsed="false">
      <c r="A4" s="4" t="s">
        <v>34</v>
      </c>
      <c r="B4" s="7" t="n">
        <v>50</v>
      </c>
      <c r="C4" s="7" t="s">
        <v>28</v>
      </c>
      <c r="D4" s="7" t="s">
        <v>35</v>
      </c>
      <c r="E4" s="7" t="n">
        <v>175</v>
      </c>
      <c r="F4" s="7" t="n">
        <v>96.2</v>
      </c>
      <c r="G4" s="7" t="n">
        <v>31.4</v>
      </c>
      <c r="H4" s="7" t="n">
        <v>6</v>
      </c>
      <c r="I4" s="8" t="n">
        <v>44988</v>
      </c>
      <c r="J4" s="8" t="n">
        <v>45008</v>
      </c>
      <c r="K4" s="7" t="s">
        <v>30</v>
      </c>
      <c r="L4" s="7" t="s">
        <v>30</v>
      </c>
      <c r="M4" s="6" t="s">
        <v>31</v>
      </c>
      <c r="N4" s="4" t="n">
        <v>120</v>
      </c>
      <c r="O4" s="7" t="n">
        <v>65</v>
      </c>
      <c r="P4" s="7" t="n">
        <v>100</v>
      </c>
      <c r="Q4" s="7" t="n">
        <v>12</v>
      </c>
      <c r="R4" s="7" t="n">
        <v>69</v>
      </c>
      <c r="S4" s="7" t="s">
        <v>36</v>
      </c>
      <c r="T4" s="6" t="s">
        <v>31</v>
      </c>
      <c r="U4" s="4" t="n">
        <v>117</v>
      </c>
      <c r="V4" s="7" t="n">
        <v>73</v>
      </c>
      <c r="W4" s="7" t="n">
        <v>100</v>
      </c>
      <c r="X4" s="7" t="n">
        <v>12</v>
      </c>
      <c r="Y4" s="7" t="n">
        <v>63</v>
      </c>
      <c r="Z4" s="7" t="s">
        <v>37</v>
      </c>
      <c r="AA4" s="6" t="s">
        <v>31</v>
      </c>
    </row>
    <row r="5" customFormat="false" ht="15" hidden="false" customHeight="false" outlineLevel="0" collapsed="false">
      <c r="A5" s="4" t="s">
        <v>38</v>
      </c>
      <c r="B5" s="7" t="n">
        <v>68</v>
      </c>
      <c r="C5" s="7" t="s">
        <v>28</v>
      </c>
      <c r="D5" s="7" t="s">
        <v>35</v>
      </c>
      <c r="E5" s="7" t="n">
        <v>165</v>
      </c>
      <c r="F5" s="7" t="n">
        <v>73.6</v>
      </c>
      <c r="G5" s="7" t="n">
        <v>27</v>
      </c>
      <c r="H5" s="7" t="n">
        <v>6</v>
      </c>
      <c r="I5" s="8" t="n">
        <v>44991</v>
      </c>
      <c r="J5" s="8" t="n">
        <v>45016</v>
      </c>
      <c r="K5" s="7" t="s">
        <v>39</v>
      </c>
      <c r="L5" s="7" t="s">
        <v>39</v>
      </c>
      <c r="M5" s="6" t="s">
        <v>31</v>
      </c>
      <c r="N5" s="4" t="n">
        <v>166</v>
      </c>
      <c r="O5" s="7" t="n">
        <v>83</v>
      </c>
      <c r="P5" s="7" t="n">
        <v>99</v>
      </c>
      <c r="Q5" s="7" t="n">
        <v>16</v>
      </c>
      <c r="R5" s="7" t="n">
        <v>87</v>
      </c>
      <c r="S5" s="7" t="s">
        <v>40</v>
      </c>
      <c r="T5" s="6" t="s">
        <v>31</v>
      </c>
      <c r="U5" s="4" t="n">
        <v>155</v>
      </c>
      <c r="V5" s="7" t="n">
        <v>80</v>
      </c>
      <c r="W5" s="7" t="n">
        <v>99</v>
      </c>
      <c r="X5" s="7" t="n">
        <v>12</v>
      </c>
      <c r="Y5" s="7" t="n">
        <v>84</v>
      </c>
      <c r="Z5" s="7" t="s">
        <v>41</v>
      </c>
      <c r="AA5" s="6" t="s">
        <v>31</v>
      </c>
    </row>
    <row r="6" customFormat="false" ht="15" hidden="false" customHeight="false" outlineLevel="0" collapsed="false">
      <c r="A6" s="4" t="s">
        <v>42</v>
      </c>
      <c r="B6" s="7" t="n">
        <v>39</v>
      </c>
      <c r="C6" s="7" t="s">
        <v>43</v>
      </c>
      <c r="D6" s="7" t="s">
        <v>35</v>
      </c>
      <c r="E6" s="7" t="n">
        <v>163</v>
      </c>
      <c r="F6" s="7" t="n">
        <v>90.2</v>
      </c>
      <c r="G6" s="7" t="n">
        <v>33.9</v>
      </c>
      <c r="H6" s="7" t="n">
        <v>7</v>
      </c>
      <c r="I6" s="8" t="n">
        <v>44993</v>
      </c>
      <c r="J6" s="8" t="n">
        <v>45014</v>
      </c>
      <c r="K6" s="7" t="s">
        <v>30</v>
      </c>
      <c r="L6" s="7" t="s">
        <v>30</v>
      </c>
      <c r="M6" s="6" t="s">
        <v>31</v>
      </c>
      <c r="N6" s="4" t="n">
        <v>115</v>
      </c>
      <c r="O6" s="7" t="n">
        <v>79</v>
      </c>
      <c r="P6" s="7" t="n">
        <v>99</v>
      </c>
      <c r="Q6" s="7" t="n">
        <v>16</v>
      </c>
      <c r="R6" s="7" t="n">
        <v>80</v>
      </c>
      <c r="S6" s="7" t="s">
        <v>44</v>
      </c>
      <c r="T6" s="6" t="s">
        <v>31</v>
      </c>
      <c r="U6" s="4" t="n">
        <v>119</v>
      </c>
      <c r="V6" s="7" t="n">
        <v>82</v>
      </c>
      <c r="W6" s="7" t="n">
        <v>100</v>
      </c>
      <c r="X6" s="7" t="n">
        <v>12</v>
      </c>
      <c r="Y6" s="7" t="n">
        <v>90</v>
      </c>
      <c r="Z6" s="7" t="s">
        <v>45</v>
      </c>
      <c r="AA6" s="6" t="s">
        <v>31</v>
      </c>
    </row>
    <row r="7" customFormat="false" ht="15" hidden="false" customHeight="false" outlineLevel="0" collapsed="false">
      <c r="A7" s="4" t="s">
        <v>46</v>
      </c>
      <c r="B7" s="7" t="n">
        <v>52</v>
      </c>
      <c r="C7" s="7" t="s">
        <v>28</v>
      </c>
      <c r="D7" s="7" t="s">
        <v>47</v>
      </c>
      <c r="E7" s="7" t="n">
        <v>158</v>
      </c>
      <c r="F7" s="7" t="n">
        <v>56</v>
      </c>
      <c r="G7" s="7" t="n">
        <v>22.4</v>
      </c>
      <c r="H7" s="7" t="n">
        <v>9</v>
      </c>
      <c r="I7" s="8" t="n">
        <v>44994</v>
      </c>
      <c r="J7" s="8" t="n">
        <v>45015</v>
      </c>
      <c r="K7" s="7" t="s">
        <v>30</v>
      </c>
      <c r="L7" s="7" t="s">
        <v>30</v>
      </c>
      <c r="M7" s="6" t="s">
        <v>31</v>
      </c>
      <c r="N7" s="4" t="n">
        <v>121</v>
      </c>
      <c r="O7" s="7" t="n">
        <v>84</v>
      </c>
      <c r="P7" s="7" t="n">
        <v>99</v>
      </c>
      <c r="Q7" s="7" t="n">
        <v>12</v>
      </c>
      <c r="R7" s="7" t="n">
        <v>73</v>
      </c>
      <c r="S7" s="7" t="s">
        <v>48</v>
      </c>
      <c r="T7" s="6" t="s">
        <v>31</v>
      </c>
      <c r="U7" s="4" t="n">
        <v>118</v>
      </c>
      <c r="V7" s="7" t="n">
        <v>82</v>
      </c>
      <c r="W7" s="7" t="n">
        <v>98</v>
      </c>
      <c r="X7" s="7" t="n">
        <v>8</v>
      </c>
      <c r="Y7" s="7" t="n">
        <v>75</v>
      </c>
      <c r="Z7" s="7" t="s">
        <v>49</v>
      </c>
      <c r="AA7" s="6" t="s">
        <v>31</v>
      </c>
    </row>
    <row r="8" customFormat="false" ht="15" hidden="false" customHeight="false" outlineLevel="0" collapsed="false">
      <c r="A8" s="4" t="s">
        <v>50</v>
      </c>
      <c r="B8" s="7" t="n">
        <v>46</v>
      </c>
      <c r="C8" s="7" t="s">
        <v>43</v>
      </c>
      <c r="D8" s="7" t="s">
        <v>51</v>
      </c>
      <c r="E8" s="7" t="n">
        <v>160</v>
      </c>
      <c r="F8" s="7" t="n">
        <v>76.4</v>
      </c>
      <c r="G8" s="7" t="n">
        <v>29.8</v>
      </c>
      <c r="H8" s="7" t="n">
        <v>5</v>
      </c>
      <c r="I8" s="8" t="n">
        <v>44998</v>
      </c>
      <c r="J8" s="8" t="n">
        <v>44998</v>
      </c>
      <c r="K8" s="7" t="s">
        <v>30</v>
      </c>
      <c r="L8" s="7" t="s">
        <v>30</v>
      </c>
      <c r="M8" s="6" t="s">
        <v>31</v>
      </c>
      <c r="N8" s="4" t="n">
        <v>111</v>
      </c>
      <c r="O8" s="7" t="n">
        <v>75</v>
      </c>
      <c r="P8" s="7" t="n">
        <v>99</v>
      </c>
      <c r="Q8" s="7" t="n">
        <v>12</v>
      </c>
      <c r="R8" s="7" t="n">
        <v>70</v>
      </c>
      <c r="S8" s="7" t="s">
        <v>52</v>
      </c>
      <c r="T8" s="6" t="s">
        <v>31</v>
      </c>
      <c r="U8" s="4" t="n">
        <v>110</v>
      </c>
      <c r="V8" s="7" t="n">
        <v>76</v>
      </c>
      <c r="W8" s="7" t="n">
        <v>96</v>
      </c>
      <c r="X8" s="7" t="n">
        <v>12</v>
      </c>
      <c r="Y8" s="7" t="n">
        <v>73</v>
      </c>
      <c r="Z8" s="7" t="s">
        <v>53</v>
      </c>
      <c r="AA8" s="6" t="s">
        <v>31</v>
      </c>
    </row>
    <row r="9" customFormat="false" ht="15" hidden="false" customHeight="false" outlineLevel="0" collapsed="false">
      <c r="A9" s="4" t="s">
        <v>54</v>
      </c>
      <c r="B9" s="7" t="n">
        <v>49</v>
      </c>
      <c r="C9" s="7" t="s">
        <v>28</v>
      </c>
      <c r="D9" s="7" t="s">
        <v>47</v>
      </c>
      <c r="E9" s="7" t="n">
        <v>165</v>
      </c>
      <c r="F9" s="7" t="n">
        <v>75.1</v>
      </c>
      <c r="G9" s="7" t="n">
        <v>27.6</v>
      </c>
      <c r="H9" s="7" t="n">
        <v>9</v>
      </c>
      <c r="I9" s="8" t="n">
        <v>45005</v>
      </c>
      <c r="J9" s="8" t="n">
        <v>45012</v>
      </c>
      <c r="K9" s="7" t="s">
        <v>30</v>
      </c>
      <c r="L9" s="7" t="s">
        <v>39</v>
      </c>
      <c r="M9" s="6" t="s">
        <v>31</v>
      </c>
      <c r="N9" s="4" t="n">
        <v>139</v>
      </c>
      <c r="O9" s="7" t="n">
        <v>90</v>
      </c>
      <c r="P9" s="7" t="n">
        <v>97</v>
      </c>
      <c r="Q9" s="7" t="n">
        <v>12</v>
      </c>
      <c r="R9" s="7" t="n">
        <v>77</v>
      </c>
      <c r="S9" s="7" t="s">
        <v>55</v>
      </c>
      <c r="T9" s="6" t="s">
        <v>31</v>
      </c>
      <c r="U9" s="4" t="n">
        <v>142</v>
      </c>
      <c r="V9" s="7" t="n">
        <v>88</v>
      </c>
      <c r="W9" s="7" t="n">
        <v>97</v>
      </c>
      <c r="X9" s="7" t="n">
        <v>12</v>
      </c>
      <c r="Y9" s="7" t="n">
        <v>80</v>
      </c>
      <c r="Z9" s="7" t="s">
        <v>56</v>
      </c>
      <c r="AA9" s="6" t="s">
        <v>31</v>
      </c>
    </row>
    <row r="10" customFormat="false" ht="15" hidden="false" customHeight="false" outlineLevel="0" collapsed="false">
      <c r="A10" s="4" t="s">
        <v>57</v>
      </c>
      <c r="B10" s="7" t="n">
        <v>52</v>
      </c>
      <c r="C10" s="7" t="s">
        <v>28</v>
      </c>
      <c r="D10" s="7" t="s">
        <v>47</v>
      </c>
      <c r="E10" s="7" t="n">
        <v>175</v>
      </c>
      <c r="F10" s="7" t="n">
        <v>76.1</v>
      </c>
      <c r="G10" s="7" t="n">
        <v>24.8</v>
      </c>
      <c r="H10" s="7" t="n">
        <v>8</v>
      </c>
      <c r="I10" s="8" t="n">
        <v>45005</v>
      </c>
      <c r="J10" s="8" t="n">
        <v>45012</v>
      </c>
      <c r="K10" s="7" t="s">
        <v>39</v>
      </c>
      <c r="L10" s="7" t="s">
        <v>30</v>
      </c>
      <c r="M10" s="6" t="s">
        <v>31</v>
      </c>
      <c r="N10" s="4" t="n">
        <v>120</v>
      </c>
      <c r="O10" s="7" t="n">
        <v>80</v>
      </c>
      <c r="P10" s="7" t="n">
        <v>98</v>
      </c>
      <c r="Q10" s="7" t="n">
        <v>12</v>
      </c>
      <c r="R10" s="7" t="n">
        <v>91</v>
      </c>
      <c r="S10" s="7" t="s">
        <v>58</v>
      </c>
      <c r="T10" s="6" t="s">
        <v>31</v>
      </c>
      <c r="U10" s="4" t="n">
        <v>119</v>
      </c>
      <c r="V10" s="7" t="n">
        <v>79</v>
      </c>
      <c r="W10" s="7" t="n">
        <v>98</v>
      </c>
      <c r="X10" s="7" t="n">
        <v>12</v>
      </c>
      <c r="Y10" s="7" t="n">
        <v>91</v>
      </c>
      <c r="Z10" s="7" t="s">
        <v>59</v>
      </c>
      <c r="AA10" s="6" t="s">
        <v>31</v>
      </c>
    </row>
    <row r="11" customFormat="false" ht="15" hidden="false" customHeight="false" outlineLevel="0" collapsed="false">
      <c r="A11" s="4" t="s">
        <v>60</v>
      </c>
      <c r="B11" s="7" t="n">
        <v>28</v>
      </c>
      <c r="C11" s="7" t="s">
        <v>43</v>
      </c>
      <c r="D11" s="7" t="s">
        <v>61</v>
      </c>
      <c r="E11" s="7" t="s">
        <v>62</v>
      </c>
      <c r="F11" s="7" t="s">
        <v>62</v>
      </c>
      <c r="G11" s="7" t="s">
        <v>62</v>
      </c>
      <c r="H11" s="7" t="n">
        <v>5</v>
      </c>
      <c r="I11" s="8" t="n">
        <v>45006</v>
      </c>
      <c r="J11" s="8" t="n">
        <v>45012</v>
      </c>
      <c r="K11" s="7" t="s">
        <v>30</v>
      </c>
      <c r="L11" s="7" t="s">
        <v>30</v>
      </c>
      <c r="M11" s="6" t="s">
        <v>31</v>
      </c>
      <c r="N11" s="4" t="n">
        <v>118</v>
      </c>
      <c r="O11" s="7" t="n">
        <v>81</v>
      </c>
      <c r="P11" s="7" t="n">
        <v>99</v>
      </c>
      <c r="Q11" s="7" t="n">
        <v>12</v>
      </c>
      <c r="R11" s="7" t="n">
        <v>93</v>
      </c>
      <c r="S11" s="7" t="s">
        <v>63</v>
      </c>
      <c r="T11" s="6" t="s">
        <v>31</v>
      </c>
      <c r="U11" s="4" t="n">
        <v>114</v>
      </c>
      <c r="V11" s="7" t="n">
        <v>78</v>
      </c>
      <c r="W11" s="7" t="n">
        <v>99</v>
      </c>
      <c r="X11" s="7" t="n">
        <v>12</v>
      </c>
      <c r="Y11" s="7" t="n">
        <v>94</v>
      </c>
      <c r="Z11" s="7" t="s">
        <v>64</v>
      </c>
      <c r="AA11" s="6" t="s">
        <v>31</v>
      </c>
    </row>
    <row r="12" customFormat="false" ht="15" hidden="false" customHeight="false" outlineLevel="0" collapsed="false">
      <c r="A12" s="4" t="s">
        <v>65</v>
      </c>
      <c r="B12" s="7" t="n">
        <v>26</v>
      </c>
      <c r="C12" s="7" t="s">
        <v>28</v>
      </c>
      <c r="D12" s="7" t="s">
        <v>35</v>
      </c>
      <c r="E12" s="7" t="n">
        <v>176</v>
      </c>
      <c r="F12" s="7" t="n">
        <v>89.2</v>
      </c>
      <c r="G12" s="7" t="n">
        <v>28.8</v>
      </c>
      <c r="H12" s="7" t="n">
        <v>6</v>
      </c>
      <c r="I12" s="8" t="n">
        <v>45006</v>
      </c>
      <c r="J12" s="8" t="n">
        <v>45021</v>
      </c>
      <c r="K12" s="7" t="s">
        <v>30</v>
      </c>
      <c r="L12" s="7" t="s">
        <v>30</v>
      </c>
      <c r="M12" s="6" t="s">
        <v>31</v>
      </c>
      <c r="N12" s="4" t="n">
        <v>94</v>
      </c>
      <c r="O12" s="7" t="n">
        <v>63</v>
      </c>
      <c r="P12" s="7" t="n">
        <v>95</v>
      </c>
      <c r="Q12" s="7" t="n">
        <v>12</v>
      </c>
      <c r="R12" s="7" t="n">
        <v>61</v>
      </c>
      <c r="S12" s="7" t="s">
        <v>66</v>
      </c>
      <c r="T12" s="6" t="s">
        <v>31</v>
      </c>
      <c r="U12" s="4" t="n">
        <v>103</v>
      </c>
      <c r="V12" s="7" t="n">
        <v>66</v>
      </c>
      <c r="W12" s="7" t="n">
        <v>97</v>
      </c>
      <c r="X12" s="7" t="n">
        <v>12</v>
      </c>
      <c r="Y12" s="7" t="n">
        <v>64</v>
      </c>
      <c r="Z12" s="7" t="s">
        <v>67</v>
      </c>
      <c r="AA12" s="6" t="s">
        <v>31</v>
      </c>
    </row>
    <row r="13" customFormat="false" ht="15" hidden="false" customHeight="false" outlineLevel="0" collapsed="false">
      <c r="A13" s="4" t="s">
        <v>68</v>
      </c>
      <c r="B13" s="7" t="n">
        <v>42</v>
      </c>
      <c r="C13" s="7" t="s">
        <v>43</v>
      </c>
      <c r="D13" s="7" t="s">
        <v>29</v>
      </c>
      <c r="E13" s="7" t="n">
        <v>153</v>
      </c>
      <c r="F13" s="7" t="n">
        <v>53.9</v>
      </c>
      <c r="G13" s="7" t="n">
        <v>23</v>
      </c>
      <c r="H13" s="7" t="n">
        <v>6</v>
      </c>
      <c r="I13" s="8" t="n">
        <v>45007</v>
      </c>
      <c r="J13" s="8" t="n">
        <v>45028</v>
      </c>
      <c r="K13" s="7" t="s">
        <v>30</v>
      </c>
      <c r="L13" s="7" t="s">
        <v>30</v>
      </c>
      <c r="M13" s="6" t="s">
        <v>31</v>
      </c>
      <c r="N13" s="4" t="n">
        <v>121</v>
      </c>
      <c r="O13" s="7" t="n">
        <v>76</v>
      </c>
      <c r="P13" s="7" t="n">
        <v>99</v>
      </c>
      <c r="Q13" s="7" t="n">
        <v>12</v>
      </c>
      <c r="R13" s="7" t="n">
        <v>74</v>
      </c>
      <c r="S13" s="7" t="s">
        <v>69</v>
      </c>
      <c r="T13" s="6" t="s">
        <v>31</v>
      </c>
      <c r="U13" s="4" t="n">
        <v>124</v>
      </c>
      <c r="V13" s="7" t="n">
        <v>77</v>
      </c>
      <c r="W13" s="7" t="n">
        <v>99</v>
      </c>
      <c r="X13" s="7" t="n">
        <v>12</v>
      </c>
      <c r="Y13" s="7" t="n">
        <v>72</v>
      </c>
      <c r="Z13" s="7" t="s">
        <v>70</v>
      </c>
      <c r="AA13" s="6" t="s">
        <v>31</v>
      </c>
    </row>
    <row r="14" customFormat="false" ht="15" hidden="false" customHeight="false" outlineLevel="0" collapsed="false">
      <c r="A14" s="4" t="s">
        <v>71</v>
      </c>
      <c r="B14" s="7" t="n">
        <v>52</v>
      </c>
      <c r="C14" s="7" t="s">
        <v>28</v>
      </c>
      <c r="D14" s="7" t="s">
        <v>61</v>
      </c>
      <c r="E14" s="7" t="n">
        <v>164</v>
      </c>
      <c r="F14" s="7" t="n">
        <v>79</v>
      </c>
      <c r="G14" s="7" t="n">
        <v>29.4</v>
      </c>
      <c r="H14" s="7" t="n">
        <v>10</v>
      </c>
      <c r="I14" s="8" t="n">
        <v>45008</v>
      </c>
      <c r="J14" s="8" t="n">
        <v>45022</v>
      </c>
      <c r="K14" s="7" t="s">
        <v>30</v>
      </c>
      <c r="L14" s="7" t="s">
        <v>30</v>
      </c>
      <c r="M14" s="6" t="s">
        <v>31</v>
      </c>
      <c r="N14" s="4" t="n">
        <v>156</v>
      </c>
      <c r="O14" s="7" t="n">
        <v>97</v>
      </c>
      <c r="P14" s="7" t="n">
        <v>100</v>
      </c>
      <c r="Q14" s="7" t="n">
        <v>16</v>
      </c>
      <c r="R14" s="7" t="n">
        <v>87</v>
      </c>
      <c r="S14" s="7" t="s">
        <v>72</v>
      </c>
      <c r="T14" s="6" t="s">
        <v>31</v>
      </c>
      <c r="U14" s="4" t="n">
        <v>143</v>
      </c>
      <c r="V14" s="7" t="n">
        <v>95</v>
      </c>
      <c r="W14" s="7" t="n">
        <v>100</v>
      </c>
      <c r="X14" s="7" t="n">
        <v>16</v>
      </c>
      <c r="Y14" s="7" t="n">
        <v>82</v>
      </c>
      <c r="Z14" s="7" t="s">
        <v>73</v>
      </c>
      <c r="AA14" s="6" t="s">
        <v>31</v>
      </c>
    </row>
    <row r="15" customFormat="false" ht="15" hidden="false" customHeight="false" outlineLevel="0" collapsed="false">
      <c r="A15" s="4" t="s">
        <v>74</v>
      </c>
      <c r="B15" s="7" t="n">
        <v>38</v>
      </c>
      <c r="C15" s="7" t="s">
        <v>43</v>
      </c>
      <c r="D15" s="7" t="s">
        <v>47</v>
      </c>
      <c r="E15" s="7" t="n">
        <v>176</v>
      </c>
      <c r="F15" s="7" t="n">
        <v>66.9</v>
      </c>
      <c r="G15" s="7" t="n">
        <v>21.6</v>
      </c>
      <c r="H15" s="7" t="n">
        <v>8</v>
      </c>
      <c r="I15" s="8" t="n">
        <v>45014</v>
      </c>
      <c r="J15" s="8" t="n">
        <v>45028</v>
      </c>
      <c r="K15" s="7" t="s">
        <v>30</v>
      </c>
      <c r="L15" s="7" t="s">
        <v>30</v>
      </c>
      <c r="M15" s="6" t="s">
        <v>31</v>
      </c>
      <c r="N15" s="4" t="n">
        <v>95</v>
      </c>
      <c r="O15" s="7" t="n">
        <v>60</v>
      </c>
      <c r="P15" s="7" t="n">
        <v>99</v>
      </c>
      <c r="Q15" s="7" t="n">
        <v>12</v>
      </c>
      <c r="R15" s="7" t="n">
        <v>68</v>
      </c>
      <c r="S15" s="7" t="s">
        <v>75</v>
      </c>
      <c r="T15" s="6" t="s">
        <v>31</v>
      </c>
      <c r="U15" s="4" t="n">
        <v>93</v>
      </c>
      <c r="V15" s="7" t="n">
        <v>60</v>
      </c>
      <c r="W15" s="7" t="n">
        <v>99</v>
      </c>
      <c r="X15" s="7" t="n">
        <v>12</v>
      </c>
      <c r="Y15" s="7" t="n">
        <v>73</v>
      </c>
      <c r="Z15" s="7" t="s">
        <v>76</v>
      </c>
      <c r="AA15" s="6" t="s">
        <v>31</v>
      </c>
    </row>
    <row r="16" customFormat="false" ht="15" hidden="false" customHeight="false" outlineLevel="0" collapsed="false">
      <c r="A16" s="4" t="s">
        <v>77</v>
      </c>
      <c r="B16" s="7" t="n">
        <v>57</v>
      </c>
      <c r="C16" s="7" t="s">
        <v>43</v>
      </c>
      <c r="D16" s="7" t="s">
        <v>35</v>
      </c>
      <c r="E16" s="7" t="n">
        <v>145.9</v>
      </c>
      <c r="F16" s="7" t="n">
        <v>62.7</v>
      </c>
      <c r="G16" s="7" t="n">
        <v>29.5</v>
      </c>
      <c r="H16" s="7" t="n">
        <v>5</v>
      </c>
      <c r="I16" s="8" t="n">
        <v>45014</v>
      </c>
      <c r="J16" s="8" t="n">
        <v>45020</v>
      </c>
      <c r="K16" s="7" t="s">
        <v>30</v>
      </c>
      <c r="L16" s="7" t="s">
        <v>39</v>
      </c>
      <c r="M16" s="6" t="s">
        <v>31</v>
      </c>
      <c r="N16" s="4" t="n">
        <v>135</v>
      </c>
      <c r="O16" s="7" t="n">
        <v>68</v>
      </c>
      <c r="P16" s="7" t="n">
        <v>98</v>
      </c>
      <c r="Q16" s="7" t="n">
        <v>12</v>
      </c>
      <c r="R16" s="7" t="n">
        <v>58</v>
      </c>
      <c r="S16" s="7" t="s">
        <v>78</v>
      </c>
      <c r="T16" s="6" t="s">
        <v>31</v>
      </c>
      <c r="U16" s="4" t="n">
        <v>143</v>
      </c>
      <c r="V16" s="7" t="n">
        <v>82</v>
      </c>
      <c r="W16" s="7" t="n">
        <v>98</v>
      </c>
      <c r="X16" s="7" t="n">
        <v>12</v>
      </c>
      <c r="Y16" s="7" t="n">
        <v>55</v>
      </c>
      <c r="Z16" s="7" t="s">
        <v>79</v>
      </c>
      <c r="AA16" s="6" t="s">
        <v>31</v>
      </c>
    </row>
    <row r="17" customFormat="false" ht="15" hidden="false" customHeight="false" outlineLevel="0" collapsed="false">
      <c r="A17" s="4" t="s">
        <v>80</v>
      </c>
      <c r="B17" s="7" t="n">
        <v>45</v>
      </c>
      <c r="C17" s="7" t="s">
        <v>28</v>
      </c>
      <c r="D17" s="7" t="s">
        <v>47</v>
      </c>
      <c r="E17" s="7" t="s">
        <v>62</v>
      </c>
      <c r="F17" s="7" t="s">
        <v>62</v>
      </c>
      <c r="G17" s="7" t="s">
        <v>62</v>
      </c>
      <c r="H17" s="7" t="n">
        <v>9</v>
      </c>
      <c r="I17" s="8" t="n">
        <v>45026</v>
      </c>
      <c r="J17" s="8" t="n">
        <v>45029</v>
      </c>
      <c r="K17" s="7" t="s">
        <v>30</v>
      </c>
      <c r="L17" s="7" t="s">
        <v>30</v>
      </c>
      <c r="M17" s="6" t="s">
        <v>31</v>
      </c>
      <c r="N17" s="4" t="n">
        <v>119</v>
      </c>
      <c r="O17" s="7" t="n">
        <v>83</v>
      </c>
      <c r="P17" s="7" t="n">
        <v>99</v>
      </c>
      <c r="Q17" s="7" t="n">
        <v>16</v>
      </c>
      <c r="R17" s="7" t="n">
        <v>71</v>
      </c>
      <c r="S17" s="7" t="s">
        <v>81</v>
      </c>
      <c r="T17" s="6" t="s">
        <v>31</v>
      </c>
      <c r="U17" s="4" t="n">
        <v>119</v>
      </c>
      <c r="V17" s="7" t="n">
        <v>80</v>
      </c>
      <c r="W17" s="7" t="n">
        <v>98</v>
      </c>
      <c r="X17" s="7" t="n">
        <v>16</v>
      </c>
      <c r="Y17" s="7" t="n">
        <v>72</v>
      </c>
      <c r="Z17" s="7" t="s">
        <v>82</v>
      </c>
      <c r="AA17" s="6" t="s">
        <v>31</v>
      </c>
    </row>
    <row r="18" customFormat="false" ht="15" hidden="false" customHeight="false" outlineLevel="0" collapsed="false">
      <c r="A18" s="4" t="s">
        <v>83</v>
      </c>
      <c r="B18" s="7" t="n">
        <v>43</v>
      </c>
      <c r="C18" s="7" t="s">
        <v>43</v>
      </c>
      <c r="D18" s="7" t="s">
        <v>35</v>
      </c>
      <c r="E18" s="7" t="n">
        <v>147</v>
      </c>
      <c r="F18" s="7" t="n">
        <v>66.2</v>
      </c>
      <c r="G18" s="7" t="n">
        <v>30.6</v>
      </c>
      <c r="H18" s="7" t="n">
        <v>6</v>
      </c>
      <c r="I18" s="8" t="n">
        <v>45029</v>
      </c>
      <c r="J18" s="8" t="n">
        <v>45043</v>
      </c>
      <c r="K18" s="7" t="s">
        <v>30</v>
      </c>
      <c r="L18" s="7" t="s">
        <v>30</v>
      </c>
      <c r="M18" s="6" t="s">
        <v>31</v>
      </c>
      <c r="N18" s="4" t="n">
        <v>115</v>
      </c>
      <c r="O18" s="7" t="n">
        <v>77</v>
      </c>
      <c r="P18" s="7" t="n">
        <v>100</v>
      </c>
      <c r="Q18" s="7" t="n">
        <v>12</v>
      </c>
      <c r="R18" s="7" t="n">
        <v>52</v>
      </c>
      <c r="S18" s="7" t="s">
        <v>84</v>
      </c>
      <c r="T18" s="6" t="s">
        <v>31</v>
      </c>
      <c r="U18" s="4" t="n">
        <v>113</v>
      </c>
      <c r="V18" s="7" t="n">
        <v>77</v>
      </c>
      <c r="W18" s="7" t="n">
        <v>100</v>
      </c>
      <c r="X18" s="7" t="n">
        <v>12</v>
      </c>
      <c r="Y18" s="7" t="n">
        <v>54</v>
      </c>
      <c r="Z18" s="7" t="s">
        <v>85</v>
      </c>
      <c r="AA18" s="6" t="s">
        <v>31</v>
      </c>
    </row>
    <row r="19" customFormat="false" ht="15" hidden="false" customHeight="false" outlineLevel="0" collapsed="false">
      <c r="A19" s="4" t="s">
        <v>86</v>
      </c>
      <c r="B19" s="7" t="n">
        <v>48</v>
      </c>
      <c r="C19" s="7" t="s">
        <v>43</v>
      </c>
      <c r="D19" s="7" t="s">
        <v>35</v>
      </c>
      <c r="E19" s="7" t="n">
        <v>154</v>
      </c>
      <c r="F19" s="7" t="n">
        <v>81.5</v>
      </c>
      <c r="G19" s="7" t="n">
        <v>34.4</v>
      </c>
      <c r="H19" s="7" t="n">
        <v>6</v>
      </c>
      <c r="I19" s="8" t="n">
        <v>45029</v>
      </c>
      <c r="J19" s="8" t="n">
        <v>45050</v>
      </c>
      <c r="K19" s="7" t="s">
        <v>39</v>
      </c>
      <c r="L19" s="7" t="s">
        <v>39</v>
      </c>
      <c r="M19" s="6" t="s">
        <v>31</v>
      </c>
      <c r="N19" s="4" t="n">
        <v>126</v>
      </c>
      <c r="O19" s="7" t="n">
        <v>86</v>
      </c>
      <c r="P19" s="7" t="n">
        <v>100</v>
      </c>
      <c r="Q19" s="7" t="n">
        <v>12</v>
      </c>
      <c r="R19" s="7" t="n">
        <v>77</v>
      </c>
      <c r="S19" s="7" t="s">
        <v>87</v>
      </c>
      <c r="T19" s="6" t="s">
        <v>31</v>
      </c>
      <c r="U19" s="4" t="n">
        <v>125</v>
      </c>
      <c r="V19" s="7" t="n">
        <v>84</v>
      </c>
      <c r="W19" s="7" t="n">
        <v>99</v>
      </c>
      <c r="X19" s="7" t="n">
        <v>12</v>
      </c>
      <c r="Y19" s="7" t="n">
        <v>82</v>
      </c>
      <c r="Z19" s="7" t="s">
        <v>88</v>
      </c>
      <c r="AA19" s="6" t="s">
        <v>31</v>
      </c>
    </row>
    <row r="20" customFormat="false" ht="15" hidden="false" customHeight="false" outlineLevel="0" collapsed="false">
      <c r="A20" s="4" t="s">
        <v>89</v>
      </c>
      <c r="B20" s="7" t="n">
        <v>32</v>
      </c>
      <c r="C20" s="7" t="s">
        <v>43</v>
      </c>
      <c r="D20" s="7" t="s">
        <v>35</v>
      </c>
      <c r="E20" s="7" t="n">
        <v>165</v>
      </c>
      <c r="F20" s="7" t="n">
        <v>108.5</v>
      </c>
      <c r="G20" s="7" t="n">
        <v>39.9</v>
      </c>
      <c r="H20" s="7" t="n">
        <v>6</v>
      </c>
      <c r="I20" s="8" t="n">
        <v>45035</v>
      </c>
      <c r="J20" s="8" t="n">
        <v>45040</v>
      </c>
      <c r="K20" s="7" t="s">
        <v>30</v>
      </c>
      <c r="L20" s="7" t="s">
        <v>30</v>
      </c>
      <c r="M20" s="6" t="s">
        <v>31</v>
      </c>
      <c r="N20" s="4" t="n">
        <v>112</v>
      </c>
      <c r="O20" s="7" t="n">
        <v>78</v>
      </c>
      <c r="P20" s="7" t="n">
        <v>96</v>
      </c>
      <c r="Q20" s="7" t="n">
        <v>12</v>
      </c>
      <c r="R20" s="7" t="n">
        <v>83</v>
      </c>
      <c r="S20" s="7" t="s">
        <v>90</v>
      </c>
      <c r="T20" s="6" t="s">
        <v>31</v>
      </c>
      <c r="U20" s="4" t="n">
        <v>122</v>
      </c>
      <c r="V20" s="7" t="n">
        <v>83</v>
      </c>
      <c r="W20" s="7" t="n">
        <v>99</v>
      </c>
      <c r="X20" s="7" t="n">
        <v>12</v>
      </c>
      <c r="Y20" s="7" t="n">
        <v>80</v>
      </c>
      <c r="Z20" s="7" t="s">
        <v>91</v>
      </c>
      <c r="AA20" s="6" t="s">
        <v>31</v>
      </c>
    </row>
    <row r="21" customFormat="false" ht="15" hidden="false" customHeight="false" outlineLevel="0" collapsed="false">
      <c r="A21" s="4" t="s">
        <v>92</v>
      </c>
      <c r="B21" s="7" t="n">
        <v>55</v>
      </c>
      <c r="C21" s="7" t="s">
        <v>28</v>
      </c>
      <c r="D21" s="7" t="s">
        <v>47</v>
      </c>
      <c r="E21" s="7" t="n">
        <v>164</v>
      </c>
      <c r="F21" s="7" t="n">
        <v>67.2</v>
      </c>
      <c r="G21" s="7" t="n">
        <v>25</v>
      </c>
      <c r="H21" s="7" t="n">
        <v>8</v>
      </c>
      <c r="I21" s="8" t="n">
        <v>45036</v>
      </c>
      <c r="J21" s="8" t="n">
        <v>45050</v>
      </c>
      <c r="K21" s="7" t="s">
        <v>30</v>
      </c>
      <c r="L21" s="7" t="s">
        <v>30</v>
      </c>
      <c r="M21" s="6" t="s">
        <v>31</v>
      </c>
      <c r="N21" s="4" t="n">
        <v>148</v>
      </c>
      <c r="O21" s="7" t="n">
        <v>90</v>
      </c>
      <c r="P21" s="7" t="n">
        <v>99</v>
      </c>
      <c r="Q21" s="7" t="n">
        <v>16</v>
      </c>
      <c r="R21" s="7" t="n">
        <v>61</v>
      </c>
      <c r="S21" s="7" t="s">
        <v>93</v>
      </c>
      <c r="T21" s="6" t="s">
        <v>31</v>
      </c>
      <c r="U21" s="4" t="n">
        <v>136</v>
      </c>
      <c r="V21" s="7" t="n">
        <v>86</v>
      </c>
      <c r="W21" s="7" t="n">
        <v>99</v>
      </c>
      <c r="X21" s="7" t="n">
        <v>16</v>
      </c>
      <c r="Y21" s="7" t="n">
        <v>60</v>
      </c>
      <c r="Z21" s="7" t="s">
        <v>94</v>
      </c>
      <c r="AA21" s="6" t="s">
        <v>31</v>
      </c>
    </row>
    <row r="22" customFormat="false" ht="15" hidden="false" customHeight="false" outlineLevel="0" collapsed="false">
      <c r="A22" s="4" t="s">
        <v>95</v>
      </c>
      <c r="B22" s="7" t="n">
        <v>55</v>
      </c>
      <c r="C22" s="7" t="s">
        <v>28</v>
      </c>
      <c r="D22" s="7" t="s">
        <v>29</v>
      </c>
      <c r="E22" s="7" t="n">
        <v>168</v>
      </c>
      <c r="F22" s="7" t="n">
        <v>77.2</v>
      </c>
      <c r="G22" s="7" t="n">
        <v>27.4</v>
      </c>
      <c r="H22" s="7" t="n">
        <v>5</v>
      </c>
      <c r="I22" s="8" t="n">
        <v>45036</v>
      </c>
      <c r="J22" s="8" t="n">
        <v>45055</v>
      </c>
      <c r="K22" s="7" t="s">
        <v>30</v>
      </c>
      <c r="L22" s="7" t="s">
        <v>30</v>
      </c>
      <c r="M22" s="6" t="s">
        <v>31</v>
      </c>
      <c r="N22" s="4" t="n">
        <v>160</v>
      </c>
      <c r="O22" s="7" t="n">
        <v>96</v>
      </c>
      <c r="P22" s="7" t="n">
        <v>100</v>
      </c>
      <c r="Q22" s="7" t="n">
        <v>16</v>
      </c>
      <c r="R22" s="7" t="n">
        <v>58</v>
      </c>
      <c r="S22" s="7" t="s">
        <v>96</v>
      </c>
      <c r="T22" s="6" t="s">
        <v>31</v>
      </c>
      <c r="U22" s="4" t="n">
        <v>155</v>
      </c>
      <c r="V22" s="7" t="n">
        <v>94</v>
      </c>
      <c r="W22" s="7" t="n">
        <v>100</v>
      </c>
      <c r="X22" s="7" t="n">
        <v>12</v>
      </c>
      <c r="Y22" s="7" t="n">
        <v>67</v>
      </c>
      <c r="Z22" s="7" t="s">
        <v>97</v>
      </c>
      <c r="AA22" s="6" t="s">
        <v>31</v>
      </c>
    </row>
    <row r="23" customFormat="false" ht="15" hidden="false" customHeight="false" outlineLevel="0" collapsed="false">
      <c r="A23" s="4" t="s">
        <v>98</v>
      </c>
      <c r="B23" s="7" t="n">
        <v>49</v>
      </c>
      <c r="C23" s="7" t="s">
        <v>43</v>
      </c>
      <c r="D23" s="7" t="s">
        <v>47</v>
      </c>
      <c r="E23" s="7" t="n">
        <v>154</v>
      </c>
      <c r="F23" s="7" t="n">
        <v>131</v>
      </c>
      <c r="G23" s="7" t="n">
        <v>55.2</v>
      </c>
      <c r="H23" s="7" t="n">
        <v>8</v>
      </c>
      <c r="I23" s="8" t="n">
        <v>45036</v>
      </c>
      <c r="J23" s="8" t="n">
        <v>45048</v>
      </c>
      <c r="K23" s="7" t="s">
        <v>30</v>
      </c>
      <c r="L23" s="7" t="s">
        <v>30</v>
      </c>
      <c r="M23" s="6" t="s">
        <v>31</v>
      </c>
      <c r="N23" s="4" t="n">
        <v>153</v>
      </c>
      <c r="O23" s="7" t="n">
        <v>86</v>
      </c>
      <c r="P23" s="7" t="n">
        <v>99</v>
      </c>
      <c r="Q23" s="7" t="n">
        <v>16</v>
      </c>
      <c r="R23" s="7" t="n">
        <v>100</v>
      </c>
      <c r="S23" s="7" t="s">
        <v>99</v>
      </c>
      <c r="T23" s="6" t="s">
        <v>31</v>
      </c>
      <c r="U23" s="4" t="n">
        <v>155</v>
      </c>
      <c r="V23" s="7" t="n">
        <v>88</v>
      </c>
      <c r="W23" s="7" t="n">
        <v>100</v>
      </c>
      <c r="X23" s="7" t="n">
        <v>16</v>
      </c>
      <c r="Y23" s="7" t="n">
        <v>90</v>
      </c>
      <c r="Z23" s="7" t="s">
        <v>100</v>
      </c>
      <c r="AA23" s="6" t="s">
        <v>31</v>
      </c>
    </row>
    <row r="24" customFormat="false" ht="15" hidden="false" customHeight="false" outlineLevel="0" collapsed="false">
      <c r="A24" s="4" t="s">
        <v>101</v>
      </c>
      <c r="B24" s="7" t="n">
        <v>33</v>
      </c>
      <c r="C24" s="7" t="s">
        <v>43</v>
      </c>
      <c r="D24" s="7" t="s">
        <v>35</v>
      </c>
      <c r="E24" s="7" t="n">
        <v>160</v>
      </c>
      <c r="F24" s="7" t="n">
        <v>55.5</v>
      </c>
      <c r="G24" s="7" t="n">
        <v>21.7</v>
      </c>
      <c r="H24" s="7" t="n">
        <v>6</v>
      </c>
      <c r="I24" s="8" t="n">
        <v>45037</v>
      </c>
      <c r="J24" s="8" t="n">
        <v>45057</v>
      </c>
      <c r="K24" s="7" t="s">
        <v>30</v>
      </c>
      <c r="L24" s="7" t="s">
        <v>30</v>
      </c>
      <c r="M24" s="6" t="s">
        <v>31</v>
      </c>
      <c r="N24" s="4" t="n">
        <v>116</v>
      </c>
      <c r="O24" s="7" t="n">
        <v>59</v>
      </c>
      <c r="P24" s="7" t="n">
        <v>97</v>
      </c>
      <c r="Q24" s="7" t="n">
        <v>12</v>
      </c>
      <c r="R24" s="7" t="n">
        <v>57</v>
      </c>
      <c r="S24" s="7" t="s">
        <v>102</v>
      </c>
      <c r="T24" s="6" t="s">
        <v>31</v>
      </c>
      <c r="U24" s="4" t="n">
        <v>112</v>
      </c>
      <c r="V24" s="7" t="n">
        <v>71</v>
      </c>
      <c r="W24" s="7" t="n">
        <v>100</v>
      </c>
      <c r="X24" s="7" t="n">
        <v>12</v>
      </c>
      <c r="Y24" s="7" t="n">
        <v>58</v>
      </c>
      <c r="Z24" s="7" t="s">
        <v>103</v>
      </c>
      <c r="AA24" s="6" t="s">
        <v>31</v>
      </c>
    </row>
    <row r="25" customFormat="false" ht="15" hidden="false" customHeight="false" outlineLevel="0" collapsed="false">
      <c r="A25" s="4" t="s">
        <v>104</v>
      </c>
      <c r="B25" s="7" t="n">
        <v>75</v>
      </c>
      <c r="C25" s="7" t="s">
        <v>28</v>
      </c>
      <c r="D25" s="7" t="s">
        <v>47</v>
      </c>
      <c r="E25" s="7" t="n">
        <v>167.9</v>
      </c>
      <c r="F25" s="7" t="n">
        <v>76.8</v>
      </c>
      <c r="G25" s="7" t="n">
        <v>27.2</v>
      </c>
      <c r="H25" s="7" t="n">
        <v>7</v>
      </c>
      <c r="I25" s="8" t="n">
        <v>45037</v>
      </c>
      <c r="J25" s="8" t="n">
        <v>45041</v>
      </c>
      <c r="K25" s="7" t="s">
        <v>30</v>
      </c>
      <c r="L25" s="7" t="s">
        <v>30</v>
      </c>
      <c r="M25" s="6" t="s">
        <v>31</v>
      </c>
      <c r="N25" s="4" t="n">
        <v>137</v>
      </c>
      <c r="O25" s="7" t="n">
        <v>73</v>
      </c>
      <c r="P25" s="7" t="n">
        <v>97</v>
      </c>
      <c r="Q25" s="7" t="n">
        <v>12</v>
      </c>
      <c r="R25" s="7" t="n">
        <v>66</v>
      </c>
      <c r="S25" s="7" t="s">
        <v>105</v>
      </c>
      <c r="T25" s="6" t="s">
        <v>31</v>
      </c>
      <c r="U25" s="4" t="n">
        <v>145</v>
      </c>
      <c r="V25" s="7" t="n">
        <v>73</v>
      </c>
      <c r="W25" s="7" t="n">
        <v>97</v>
      </c>
      <c r="X25" s="7" t="n">
        <v>12</v>
      </c>
      <c r="Y25" s="7" t="n">
        <v>66</v>
      </c>
      <c r="Z25" s="7" t="s">
        <v>106</v>
      </c>
      <c r="AA25" s="6" t="s">
        <v>31</v>
      </c>
    </row>
    <row r="26" customFormat="false" ht="15" hidden="false" customHeight="false" outlineLevel="0" collapsed="false">
      <c r="A26" s="4" t="s">
        <v>107</v>
      </c>
      <c r="B26" s="7" t="n">
        <v>34</v>
      </c>
      <c r="C26" s="7" t="s">
        <v>43</v>
      </c>
      <c r="D26" s="7" t="s">
        <v>47</v>
      </c>
      <c r="E26" s="7" t="n">
        <v>161</v>
      </c>
      <c r="F26" s="7" t="n">
        <v>111.5</v>
      </c>
      <c r="G26" s="7" t="n">
        <v>43</v>
      </c>
      <c r="H26" s="7" t="n">
        <v>7</v>
      </c>
      <c r="I26" s="8" t="n">
        <v>45037</v>
      </c>
      <c r="J26" s="8" t="n">
        <v>45049</v>
      </c>
      <c r="K26" s="7" t="s">
        <v>30</v>
      </c>
      <c r="L26" s="7" t="s">
        <v>30</v>
      </c>
      <c r="M26" s="6" t="s">
        <v>31</v>
      </c>
      <c r="N26" s="4" t="n">
        <v>109</v>
      </c>
      <c r="O26" s="7" t="n">
        <v>74</v>
      </c>
      <c r="P26" s="7" t="n">
        <v>98</v>
      </c>
      <c r="Q26" s="7" t="n">
        <v>16</v>
      </c>
      <c r="R26" s="7" t="n">
        <v>61</v>
      </c>
      <c r="S26" s="7" t="s">
        <v>108</v>
      </c>
      <c r="T26" s="6" t="s">
        <v>31</v>
      </c>
      <c r="U26" s="4" t="n">
        <v>115</v>
      </c>
      <c r="V26" s="7" t="n">
        <v>76</v>
      </c>
      <c r="W26" s="7" t="n">
        <v>98</v>
      </c>
      <c r="X26" s="7" t="n">
        <v>16</v>
      </c>
      <c r="Y26" s="7" t="n">
        <v>67</v>
      </c>
      <c r="Z26" s="7" t="s">
        <v>109</v>
      </c>
      <c r="AA26" s="6" t="s">
        <v>31</v>
      </c>
    </row>
    <row r="27" customFormat="false" ht="15" hidden="false" customHeight="false" outlineLevel="0" collapsed="false">
      <c r="A27" s="9" t="s">
        <v>110</v>
      </c>
      <c r="B27" s="10" t="n">
        <v>55</v>
      </c>
      <c r="C27" s="10" t="s">
        <v>28</v>
      </c>
      <c r="D27" s="10" t="s">
        <v>35</v>
      </c>
      <c r="E27" s="10" t="n">
        <v>163</v>
      </c>
      <c r="F27" s="10" t="n">
        <v>81.2</v>
      </c>
      <c r="G27" s="10" t="n">
        <v>30.6</v>
      </c>
      <c r="H27" s="10" t="n">
        <v>7</v>
      </c>
      <c r="I27" s="11" t="n">
        <v>45037</v>
      </c>
      <c r="J27" s="11" t="n">
        <v>45050</v>
      </c>
      <c r="K27" s="10" t="s">
        <v>30</v>
      </c>
      <c r="L27" s="10" t="s">
        <v>39</v>
      </c>
      <c r="M27" s="12" t="s">
        <v>31</v>
      </c>
      <c r="N27" s="9" t="n">
        <v>130</v>
      </c>
      <c r="O27" s="10" t="n">
        <v>89</v>
      </c>
      <c r="P27" s="10" t="n">
        <v>97</v>
      </c>
      <c r="Q27" s="10" t="n">
        <v>12</v>
      </c>
      <c r="R27" s="10" t="n">
        <v>64</v>
      </c>
      <c r="S27" s="10" t="s">
        <v>111</v>
      </c>
      <c r="T27" s="12" t="s">
        <v>31</v>
      </c>
      <c r="U27" s="9" t="n">
        <v>129</v>
      </c>
      <c r="V27" s="10" t="n">
        <v>88</v>
      </c>
      <c r="W27" s="10" t="n">
        <v>97</v>
      </c>
      <c r="X27" s="10" t="n">
        <v>12</v>
      </c>
      <c r="Y27" s="10" t="n">
        <v>66</v>
      </c>
      <c r="Z27" s="10" t="s">
        <v>112</v>
      </c>
      <c r="AA27" s="12" t="s">
        <v>31</v>
      </c>
    </row>
  </sheetData>
  <autoFilter ref="A2:AA27"/>
  <mergeCells count="3">
    <mergeCell ref="A1:M1"/>
    <mergeCell ref="N1:T1"/>
    <mergeCell ref="U1:AA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9"/>
    <col collapsed="false" customWidth="true" hidden="false" outlineLevel="0" max="2" min="2" style="0" width="22.57"/>
    <col collapsed="false" customWidth="true" hidden="false" outlineLevel="0" max="4" min="4" style="0" width="16.85"/>
  </cols>
  <sheetData>
    <row r="1" customFormat="false" ht="15" hidden="false" customHeight="false" outlineLevel="0" collapsed="false">
      <c r="A1" s="13" t="s">
        <v>113</v>
      </c>
      <c r="B1" s="13"/>
      <c r="C1" s="13"/>
      <c r="D1" s="13"/>
    </row>
    <row r="2" customFormat="false" ht="15" hidden="false" customHeight="false" outlineLevel="0" collapsed="false">
      <c r="B2" s="14" t="s">
        <v>114</v>
      </c>
    </row>
    <row r="3" customFormat="false" ht="15" hidden="false" customHeight="false" outlineLevel="0" collapsed="false">
      <c r="A3" s="0" t="s">
        <v>115</v>
      </c>
      <c r="B3" s="15" t="n">
        <v>100</v>
      </c>
    </row>
    <row r="4" customFormat="false" ht="15" hidden="false" customHeight="false" outlineLevel="0" collapsed="false">
      <c r="A4" s="0" t="s">
        <v>116</v>
      </c>
      <c r="B4" s="15" t="n">
        <v>100</v>
      </c>
    </row>
    <row r="5" customFormat="false" ht="15" hidden="false" customHeight="false" outlineLevel="0" collapsed="false">
      <c r="A5" s="0" t="s">
        <v>117</v>
      </c>
      <c r="B5" s="15" t="s">
        <v>118</v>
      </c>
    </row>
    <row r="6" customFormat="false" ht="15" hidden="false" customHeight="false" outlineLevel="0" collapsed="false">
      <c r="A6" s="16" t="s">
        <v>119</v>
      </c>
      <c r="B6" s="15"/>
    </row>
    <row r="7" customFormat="false" ht="15" hidden="false" customHeight="false" outlineLevel="0" collapsed="false">
      <c r="A7" s="0" t="s">
        <v>120</v>
      </c>
      <c r="B7" s="15" t="s">
        <v>121</v>
      </c>
    </row>
    <row r="8" customFormat="false" ht="15" hidden="false" customHeight="false" outlineLevel="0" collapsed="false">
      <c r="A8" s="0" t="s">
        <v>122</v>
      </c>
      <c r="B8" s="15" t="s">
        <v>123</v>
      </c>
    </row>
    <row r="9" customFormat="false" ht="15" hidden="false" customHeight="false" outlineLevel="0" collapsed="false">
      <c r="A9" s="17" t="s">
        <v>124</v>
      </c>
      <c r="B9" s="15" t="s">
        <v>125</v>
      </c>
    </row>
    <row r="10" customFormat="false" ht="15" hidden="false" customHeight="false" outlineLevel="0" collapsed="false">
      <c r="A10" s="17" t="s">
        <v>126</v>
      </c>
      <c r="B10" s="15" t="s">
        <v>127</v>
      </c>
    </row>
    <row r="11" customFormat="false" ht="15" hidden="false" customHeight="false" outlineLevel="0" collapsed="false">
      <c r="A11" s="17" t="s">
        <v>128</v>
      </c>
      <c r="B11" s="15" t="s">
        <v>129</v>
      </c>
    </row>
    <row r="12" customFormat="false" ht="15" hidden="false" customHeight="false" outlineLevel="0" collapsed="false">
      <c r="A12" s="16" t="s">
        <v>130</v>
      </c>
      <c r="B12" s="15"/>
    </row>
    <row r="13" customFormat="false" ht="15" hidden="false" customHeight="false" outlineLevel="0" collapsed="false">
      <c r="A13" s="17" t="s">
        <v>131</v>
      </c>
      <c r="B13" s="15" t="s">
        <v>132</v>
      </c>
    </row>
    <row r="14" customFormat="false" ht="15" hidden="false" customHeight="false" outlineLevel="0" collapsed="false">
      <c r="A14" s="17" t="s">
        <v>47</v>
      </c>
      <c r="B14" s="15" t="s">
        <v>133</v>
      </c>
    </row>
    <row r="15" customFormat="false" ht="15" hidden="false" customHeight="false" outlineLevel="0" collapsed="false">
      <c r="A15" s="17" t="s">
        <v>35</v>
      </c>
      <c r="B15" s="15" t="s">
        <v>134</v>
      </c>
    </row>
    <row r="16" customFormat="false" ht="15" hidden="false" customHeight="false" outlineLevel="0" collapsed="false">
      <c r="A16" s="17" t="s">
        <v>51</v>
      </c>
      <c r="B16" s="15" t="s">
        <v>135</v>
      </c>
    </row>
    <row r="17" customFormat="false" ht="15" hidden="false" customHeight="false" outlineLevel="0" collapsed="false">
      <c r="A17" s="17" t="s">
        <v>29</v>
      </c>
      <c r="B17" s="15" t="s">
        <v>136</v>
      </c>
    </row>
    <row r="18" customFormat="false" ht="15" hidden="false" customHeight="false" outlineLevel="0" collapsed="false">
      <c r="A18" s="17" t="s">
        <v>61</v>
      </c>
      <c r="B18" s="15" t="s">
        <v>137</v>
      </c>
    </row>
    <row r="19" customFormat="false" ht="15" hidden="false" customHeight="false" outlineLevel="0" collapsed="false">
      <c r="A19" s="16" t="s">
        <v>138</v>
      </c>
      <c r="B19" s="15"/>
    </row>
    <row r="20" customFormat="false" ht="15" hidden="false" customHeight="false" outlineLevel="0" collapsed="false">
      <c r="A20" s="15" t="n">
        <v>1</v>
      </c>
      <c r="B20" s="15" t="s">
        <v>135</v>
      </c>
    </row>
    <row r="21" customFormat="false" ht="15" hidden="false" customHeight="false" outlineLevel="0" collapsed="false">
      <c r="A21" s="15" t="n">
        <v>2</v>
      </c>
      <c r="B21" s="15" t="s">
        <v>139</v>
      </c>
    </row>
    <row r="22" customFormat="false" ht="15" hidden="false" customHeight="false" outlineLevel="0" collapsed="false">
      <c r="A22" s="15" t="n">
        <v>3</v>
      </c>
      <c r="B22" s="15" t="s">
        <v>140</v>
      </c>
    </row>
    <row r="23" customFormat="false" ht="15" hidden="false" customHeight="false" outlineLevel="0" collapsed="false">
      <c r="A23" s="15" t="n">
        <v>4</v>
      </c>
      <c r="B23" s="15" t="s">
        <v>141</v>
      </c>
    </row>
    <row r="24" customFormat="false" ht="15" hidden="false" customHeight="false" outlineLevel="0" collapsed="false">
      <c r="A24" s="15" t="n">
        <v>5</v>
      </c>
      <c r="B24" s="15" t="s">
        <v>142</v>
      </c>
    </row>
    <row r="25" customFormat="false" ht="15" hidden="false" customHeight="false" outlineLevel="0" collapsed="false">
      <c r="A25" s="15" t="n">
        <v>6</v>
      </c>
      <c r="B25" s="15" t="s">
        <v>143</v>
      </c>
    </row>
    <row r="26" customFormat="false" ht="15" hidden="false" customHeight="false" outlineLevel="0" collapsed="false">
      <c r="A26" s="15" t="n">
        <v>7</v>
      </c>
      <c r="B26" s="15" t="s">
        <v>144</v>
      </c>
    </row>
    <row r="27" customFormat="false" ht="15" hidden="false" customHeight="false" outlineLevel="0" collapsed="false">
      <c r="A27" s="15" t="n">
        <v>8</v>
      </c>
      <c r="B27" s="15" t="s">
        <v>145</v>
      </c>
    </row>
    <row r="28" customFormat="false" ht="15" hidden="false" customHeight="false" outlineLevel="0" collapsed="false">
      <c r="A28" s="15" t="n">
        <v>9</v>
      </c>
      <c r="B28" s="15" t="s">
        <v>136</v>
      </c>
    </row>
    <row r="29" customFormat="false" ht="15" hidden="false" customHeight="false" outlineLevel="0" collapsed="false">
      <c r="A29" s="15" t="n">
        <v>10</v>
      </c>
      <c r="B29" s="15" t="s">
        <v>135</v>
      </c>
    </row>
    <row r="30" customFormat="false" ht="15" hidden="false" customHeight="false" outlineLevel="0" collapsed="false">
      <c r="A30" s="16" t="s">
        <v>146</v>
      </c>
      <c r="B30" s="15"/>
    </row>
    <row r="31" customFormat="false" ht="15" hidden="false" customHeight="false" outlineLevel="0" collapsed="false">
      <c r="A31" s="0" t="s">
        <v>147</v>
      </c>
      <c r="B31" s="15" t="s">
        <v>148</v>
      </c>
    </row>
    <row r="32" customFormat="false" ht="15" hidden="false" customHeight="false" outlineLevel="0" collapsed="false">
      <c r="A32" s="0" t="s">
        <v>149</v>
      </c>
      <c r="B32" s="15" t="s">
        <v>143</v>
      </c>
    </row>
    <row r="33" customFormat="false" ht="15" hidden="false" customHeight="false" outlineLevel="0" collapsed="false">
      <c r="A33" s="0" t="s">
        <v>150</v>
      </c>
      <c r="B33" s="15" t="s">
        <v>151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9"/>
    <col collapsed="false" customWidth="true" hidden="false" outlineLevel="0" max="2" min="2" style="0" width="22.57"/>
    <col collapsed="false" customWidth="true" hidden="false" outlineLevel="0" max="4" min="4" style="0" width="16.85"/>
  </cols>
  <sheetData>
    <row r="1" customFormat="false" ht="15" hidden="false" customHeight="false" outlineLevel="0" collapsed="false">
      <c r="A1" s="13" t="s">
        <v>113</v>
      </c>
      <c r="B1" s="13"/>
      <c r="C1" s="13"/>
      <c r="D1" s="13"/>
    </row>
    <row r="2" customFormat="false" ht="15" hidden="false" customHeight="false" outlineLevel="0" collapsed="false">
      <c r="B2" s="14" t="s">
        <v>114</v>
      </c>
    </row>
    <row r="3" customFormat="false" ht="15" hidden="false" customHeight="false" outlineLevel="0" collapsed="false">
      <c r="A3" s="0" t="s">
        <v>115</v>
      </c>
      <c r="B3" s="15" t="n">
        <v>100</v>
      </c>
    </row>
    <row r="4" customFormat="false" ht="15" hidden="false" customHeight="false" outlineLevel="0" collapsed="false">
      <c r="A4" s="0" t="s">
        <v>116</v>
      </c>
      <c r="B4" s="15" t="n">
        <v>100</v>
      </c>
    </row>
    <row r="5" customFormat="false" ht="15" hidden="false" customHeight="false" outlineLevel="0" collapsed="false">
      <c r="A5" s="0" t="s">
        <v>117</v>
      </c>
      <c r="B5" s="15" t="s">
        <v>118</v>
      </c>
      <c r="D5" s="0" t="s">
        <v>152</v>
      </c>
      <c r="E5" s="0" t="n">
        <f aca="false">AVERAGE('Nervotec-SGH Raw Data 2023-04-2'!B3:B27)</f>
        <v>46.92</v>
      </c>
    </row>
    <row r="6" customFormat="false" ht="15" hidden="false" customHeight="false" outlineLevel="0" collapsed="false">
      <c r="A6" s="16" t="s">
        <v>119</v>
      </c>
      <c r="B6" s="15"/>
      <c r="D6" s="0" t="s">
        <v>153</v>
      </c>
      <c r="E6" s="0" t="n">
        <f aca="false">STDEV('Nervotec-SGH Raw Data 2023-04-2'!B3:B27)</f>
        <v>11.5503246707614</v>
      </c>
    </row>
    <row r="7" customFormat="false" ht="15" hidden="false" customHeight="false" outlineLevel="0" collapsed="false">
      <c r="A7" s="0" t="s">
        <v>120</v>
      </c>
      <c r="B7" s="15" t="n">
        <f aca="false">COUNTIF('Nervotec-SGH Raw Data 2023-04-2'!B3:B27, "&lt;40")</f>
        <v>7</v>
      </c>
    </row>
    <row r="8" customFormat="false" ht="15" hidden="false" customHeight="false" outlineLevel="0" collapsed="false">
      <c r="A8" s="0" t="s">
        <v>122</v>
      </c>
      <c r="B8" s="15" t="n">
        <f aca="false">COUNTIFS('Nervotec-SGH Raw Data 2023-04-2'!B3:B27, "&gt;39", 'Nervotec-SGH Raw Data 2023-04-2'!B3:B27, "&lt;60")</f>
        <v>16</v>
      </c>
    </row>
    <row r="9" customFormat="false" ht="15" hidden="false" customHeight="false" outlineLevel="0" collapsed="false">
      <c r="A9" s="17" t="s">
        <v>124</v>
      </c>
      <c r="B9" s="15" t="n">
        <f aca="false">COUNTIF('Nervotec-SGH Raw Data 2023-04-2'!B3:B27, "&gt;= 60")</f>
        <v>2</v>
      </c>
    </row>
    <row r="10" customFormat="false" ht="15" hidden="false" customHeight="false" outlineLevel="0" collapsed="false">
      <c r="A10" s="17" t="s">
        <v>126</v>
      </c>
      <c r="B10" s="15" t="n">
        <f aca="false">COUNTIF('Nervotec-SGH Raw Data 2023-04-2'!C3:C27, "Female")</f>
        <v>12</v>
      </c>
    </row>
    <row r="11" customFormat="false" ht="15" hidden="false" customHeight="false" outlineLevel="0" collapsed="false">
      <c r="A11" s="17" t="s">
        <v>128</v>
      </c>
      <c r="B11" s="15" t="n">
        <f aca="false">COUNTIF('Nervotec-SGH Raw Data 2023-04-2'!C3:C27, "Male")</f>
        <v>13</v>
      </c>
    </row>
    <row r="12" customFormat="false" ht="15" hidden="false" customHeight="false" outlineLevel="0" collapsed="false">
      <c r="A12" s="16" t="s">
        <v>130</v>
      </c>
      <c r="B12" s="15"/>
    </row>
    <row r="13" customFormat="false" ht="15" hidden="false" customHeight="false" outlineLevel="0" collapsed="false">
      <c r="A13" s="17" t="s">
        <v>131</v>
      </c>
      <c r="B13" s="15" t="n">
        <f aca="false">COUNTIF('Nervotec-SGH Raw Data 2023-04-2'!D3:D27, "Chinese")</f>
        <v>0</v>
      </c>
    </row>
    <row r="14" customFormat="false" ht="15" hidden="false" customHeight="false" outlineLevel="0" collapsed="false">
      <c r="A14" s="17" t="s">
        <v>47</v>
      </c>
      <c r="B14" s="15" t="n">
        <f aca="false">COUNTIF('Nervotec-SGH Raw Data 2023-04-2'!D3:D27, "Indian")</f>
        <v>9</v>
      </c>
    </row>
    <row r="15" customFormat="false" ht="15" hidden="false" customHeight="false" outlineLevel="0" collapsed="false">
      <c r="A15" s="17" t="s">
        <v>35</v>
      </c>
      <c r="B15" s="15" t="n">
        <f aca="false">COUNTIF('Nervotec-SGH Raw Data 2023-04-2'!D3:D27, "Malay")</f>
        <v>10</v>
      </c>
    </row>
    <row r="16" customFormat="false" ht="15" hidden="false" customHeight="false" outlineLevel="0" collapsed="false">
      <c r="A16" s="17" t="s">
        <v>51</v>
      </c>
      <c r="B16" s="15" t="n">
        <f aca="false">COUNTIF('Nervotec-SGH Raw Data 2023-04-2'!D3:D27, "Eurasian")</f>
        <v>1</v>
      </c>
    </row>
    <row r="17" customFormat="false" ht="15" hidden="false" customHeight="false" outlineLevel="0" collapsed="false">
      <c r="A17" s="17" t="s">
        <v>29</v>
      </c>
      <c r="B17" s="15" t="n">
        <f aca="false">COUNTIF('Nervotec-SGH Raw Data 2023-04-2'!D3:D27, "Filipino")</f>
        <v>3</v>
      </c>
    </row>
    <row r="18" customFormat="false" ht="15" hidden="false" customHeight="false" outlineLevel="0" collapsed="false">
      <c r="A18" s="17" t="s">
        <v>61</v>
      </c>
      <c r="B18" s="15" t="n">
        <f aca="false">COUNTIF('Nervotec-SGH Raw Data 2023-04-2'!D3:D27, "Others")</f>
        <v>2</v>
      </c>
    </row>
    <row r="19" customFormat="false" ht="15" hidden="false" customHeight="false" outlineLevel="0" collapsed="false">
      <c r="A19" s="16" t="s">
        <v>138</v>
      </c>
      <c r="B19" s="15"/>
    </row>
    <row r="20" customFormat="false" ht="15" hidden="false" customHeight="false" outlineLevel="0" collapsed="false">
      <c r="A20" s="15" t="n">
        <v>1</v>
      </c>
      <c r="B20" s="15" t="n">
        <f aca="false">COUNTIF('Nervotec-SGH Raw Data 2023-04-2'!H3:H27, "1")</f>
        <v>0</v>
      </c>
    </row>
    <row r="21" customFormat="false" ht="15" hidden="false" customHeight="false" outlineLevel="0" collapsed="false">
      <c r="A21" s="15" t="n">
        <v>2</v>
      </c>
      <c r="B21" s="15" t="n">
        <f aca="false">COUNTIF('Nervotec-SGH Raw Data 2023-04-2'!H3:H27, "2")</f>
        <v>0</v>
      </c>
    </row>
    <row r="22" customFormat="false" ht="15" hidden="false" customHeight="false" outlineLevel="0" collapsed="false">
      <c r="A22" s="15" t="n">
        <v>3</v>
      </c>
      <c r="B22" s="15" t="n">
        <f aca="false">COUNTIF('Nervotec-SGH Raw Data 2023-04-2'!H3:H27, "3")</f>
        <v>0</v>
      </c>
    </row>
    <row r="23" customFormat="false" ht="15" hidden="false" customHeight="false" outlineLevel="0" collapsed="false">
      <c r="A23" s="15" t="n">
        <v>4</v>
      </c>
      <c r="B23" s="15" t="n">
        <f aca="false">COUNTIF('Nervotec-SGH Raw Data 2023-04-2'!H3:H27, "4")</f>
        <v>0</v>
      </c>
    </row>
    <row r="24" customFormat="false" ht="15" hidden="false" customHeight="false" outlineLevel="0" collapsed="false">
      <c r="A24" s="15" t="n">
        <v>5</v>
      </c>
      <c r="B24" s="15" t="n">
        <f aca="false">COUNTIF('Nervotec-SGH Raw Data 2023-04-2'!H3:H27, "5")</f>
        <v>4</v>
      </c>
    </row>
    <row r="25" customFormat="false" ht="15" hidden="false" customHeight="false" outlineLevel="0" collapsed="false">
      <c r="A25" s="15" t="n">
        <v>6</v>
      </c>
      <c r="B25" s="15" t="n">
        <f aca="false">COUNTIF('Nervotec-SGH Raw Data 2023-04-2'!H3:H27, "6")</f>
        <v>9</v>
      </c>
    </row>
    <row r="26" customFormat="false" ht="15" hidden="false" customHeight="false" outlineLevel="0" collapsed="false">
      <c r="A26" s="15" t="n">
        <v>7</v>
      </c>
      <c r="B26" s="15" t="n">
        <f aca="false">COUNTIF('Nervotec-SGH Raw Data 2023-04-2'!H3:H27, "7")</f>
        <v>4</v>
      </c>
    </row>
    <row r="27" customFormat="false" ht="15" hidden="false" customHeight="false" outlineLevel="0" collapsed="false">
      <c r="A27" s="15" t="n">
        <v>8</v>
      </c>
      <c r="B27" s="15" t="n">
        <f aca="false">COUNTIF('Nervotec-SGH Raw Data 2023-04-2'!H3:H27, "8")</f>
        <v>4</v>
      </c>
    </row>
    <row r="28" customFormat="false" ht="15" hidden="false" customHeight="false" outlineLevel="0" collapsed="false">
      <c r="A28" s="15" t="n">
        <v>9</v>
      </c>
      <c r="B28" s="15" t="n">
        <f aca="false">COUNTIF('Nervotec-SGH Raw Data 2023-04-2'!H3:H27, "9")</f>
        <v>3</v>
      </c>
    </row>
    <row r="29" customFormat="false" ht="15" hidden="false" customHeight="false" outlineLevel="0" collapsed="false">
      <c r="A29" s="15" t="n">
        <v>10</v>
      </c>
      <c r="B29" s="15" t="n">
        <f aca="false">COUNTIF('Nervotec-SGH Raw Data 2023-04-2'!H3:H27, "10")</f>
        <v>1</v>
      </c>
    </row>
    <row r="30" customFormat="false" ht="15" hidden="false" customHeight="false" outlineLevel="0" collapsed="false">
      <c r="A30" s="16" t="s">
        <v>146</v>
      </c>
      <c r="B30" s="15"/>
    </row>
    <row r="31" customFormat="false" ht="15" hidden="false" customHeight="false" outlineLevel="0" collapsed="false">
      <c r="A31" s="0" t="s">
        <v>147</v>
      </c>
      <c r="B31" s="15" t="n">
        <v>59</v>
      </c>
    </row>
    <row r="32" customFormat="false" ht="15" hidden="false" customHeight="false" outlineLevel="0" collapsed="false">
      <c r="A32" s="0" t="s">
        <v>149</v>
      </c>
      <c r="B32" s="15" t="n">
        <f aca="false">COUNTIF('Nervotec-SGH Raw Data 2023-04-2'!K3:K27, "Checked")</f>
        <v>3</v>
      </c>
    </row>
    <row r="33" customFormat="false" ht="15" hidden="false" customHeight="false" outlineLevel="0" collapsed="false">
      <c r="A33" s="0" t="s">
        <v>150</v>
      </c>
      <c r="B33" s="15" t="n">
        <f aca="false">COUNTIF('Nervotec-SGH Raw Data 2023-04-2'!L3:L27, "Checked")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2023-04-25T07:19:10Z</dcterms:created>
  <dc:creator>Jeremy Chionh Jing Xian</dc:creator>
  <dc:description/>
  <dc:language>en-US</dc:language>
  <cp:lastModifiedBy/>
  <dcterms:modified xsi:type="dcterms:W3CDTF">2023-06-05T01:48:21Z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