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UC508119\Downloads\"/>
    </mc:Choice>
  </mc:AlternateContent>
  <xr:revisionPtr revIDLastSave="0" documentId="13_ncr:1_{727008D2-F9EC-405A-8BA6-ED19A67AB428}" xr6:coauthVersionLast="47" xr6:coauthVersionMax="47" xr10:uidLastSave="{00000000-0000-0000-0000-000000000000}"/>
  <bookViews>
    <workbookView xWindow="-110" yWindow="-110" windowWidth="19420" windowHeight="10420" activeTab="5" xr2:uid="{00000000-000D-0000-FFFF-FFFF00000000}"/>
  </bookViews>
  <sheets>
    <sheet name="TotalSales" sheetId="18" r:id="rId1"/>
    <sheet name="Country workchart" sheetId="19" r:id="rId2"/>
    <sheet name="Sheet5" sheetId="22" r:id="rId3"/>
    <sheet name="orders" sheetId="17" r:id="rId4"/>
    <sheet name="Sheet6" sheetId="23" r:id="rId5"/>
    <sheet name="Dashboard" sheetId="24" r:id="rId6"/>
    <sheet name="customers" sheetId="13" r:id="rId7"/>
    <sheet name="products" sheetId="2" r:id="rId8"/>
  </sheets>
  <definedNames>
    <definedName name="_xlnm._FilterDatabase" localSheetId="3" hidden="1">orders!$A$1:$M$1001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7"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6" i="17"/>
  <c r="N6" i="17" s="1"/>
  <c r="O9" i="17"/>
  <c r="O904" i="17"/>
  <c r="O908" i="17"/>
  <c r="N224" i="17"/>
  <c r="N386" i="17"/>
  <c r="N391" i="17"/>
  <c r="N538" i="17"/>
  <c r="N542" i="17"/>
  <c r="N671" i="17"/>
  <c r="N680" i="17"/>
  <c r="N809" i="17"/>
  <c r="N810" i="17"/>
  <c r="N922" i="17"/>
  <c r="N926" i="17"/>
  <c r="M25" i="17"/>
  <c r="M26" i="17"/>
  <c r="M50" i="17"/>
  <c r="M74" i="17"/>
  <c r="M75" i="17"/>
  <c r="M94" i="17"/>
  <c r="M95" i="17"/>
  <c r="M106" i="17"/>
  <c r="M107" i="17"/>
  <c r="M108" i="17"/>
  <c r="M121" i="17"/>
  <c r="M122" i="17"/>
  <c r="M123" i="17"/>
  <c r="M132" i="17"/>
  <c r="M133" i="17"/>
  <c r="M137" i="17"/>
  <c r="M146" i="17"/>
  <c r="M147" i="17"/>
  <c r="M148" i="17"/>
  <c r="M157" i="17"/>
  <c r="M161" i="17"/>
  <c r="M162" i="17"/>
  <c r="M171" i="17"/>
  <c r="M172" i="17"/>
  <c r="M173" i="17"/>
  <c r="M185" i="17"/>
  <c r="M186" i="17"/>
  <c r="M187" i="17"/>
  <c r="M196" i="17"/>
  <c r="M197" i="17"/>
  <c r="M201" i="17"/>
  <c r="M210" i="17"/>
  <c r="M211" i="17"/>
  <c r="M212" i="17"/>
  <c r="M221" i="17"/>
  <c r="M225" i="17"/>
  <c r="M226" i="17"/>
  <c r="M235" i="17"/>
  <c r="M236" i="17"/>
  <c r="M237" i="17"/>
  <c r="M249" i="17"/>
  <c r="M250" i="17"/>
  <c r="M251" i="17"/>
  <c r="M260" i="17"/>
  <c r="M261" i="17"/>
  <c r="M265" i="17"/>
  <c r="M274" i="17"/>
  <c r="M275" i="17"/>
  <c r="M276" i="17"/>
  <c r="M285" i="17"/>
  <c r="M289" i="17"/>
  <c r="M290" i="17"/>
  <c r="M299" i="17"/>
  <c r="M300" i="17"/>
  <c r="M301" i="17"/>
  <c r="M313" i="17"/>
  <c r="M314" i="17"/>
  <c r="M315" i="17"/>
  <c r="M324" i="17"/>
  <c r="M325" i="17"/>
  <c r="M329" i="17"/>
  <c r="M338" i="17"/>
  <c r="M339" i="17"/>
  <c r="M340" i="17"/>
  <c r="M349" i="17"/>
  <c r="M353" i="17"/>
  <c r="M354" i="17"/>
  <c r="M363" i="17"/>
  <c r="M364" i="17"/>
  <c r="M365" i="17"/>
  <c r="M377" i="17"/>
  <c r="M378" i="17"/>
  <c r="M379" i="17"/>
  <c r="M388" i="17"/>
  <c r="M389" i="17"/>
  <c r="M397" i="17"/>
  <c r="M399" i="17"/>
  <c r="M407" i="17"/>
  <c r="M408" i="17"/>
  <c r="M432" i="17"/>
  <c r="M439" i="17"/>
  <c r="M440" i="17"/>
  <c r="M464" i="17"/>
  <c r="M471" i="17"/>
  <c r="M472" i="17"/>
  <c r="M503" i="17"/>
  <c r="M504" i="17"/>
  <c r="M535" i="17"/>
  <c r="M536" i="17"/>
  <c r="M567" i="17"/>
  <c r="M568" i="17"/>
  <c r="M599" i="17"/>
  <c r="M600" i="17"/>
  <c r="M631" i="17"/>
  <c r="M632" i="17"/>
  <c r="M663" i="17"/>
  <c r="M664" i="17"/>
  <c r="M695" i="17"/>
  <c r="M696" i="17"/>
  <c r="M727" i="17"/>
  <c r="M728" i="17"/>
  <c r="M759" i="17"/>
  <c r="M760" i="17"/>
  <c r="M791" i="17"/>
  <c r="M792" i="17"/>
  <c r="M814" i="17"/>
  <c r="M815" i="17"/>
  <c r="M816" i="17"/>
  <c r="M838" i="17"/>
  <c r="M839" i="17"/>
  <c r="M855" i="17"/>
  <c r="M856" i="17"/>
  <c r="M862" i="17"/>
  <c r="M878" i="17"/>
  <c r="M879" i="17"/>
  <c r="M880" i="17"/>
  <c r="M902" i="17"/>
  <c r="M903" i="17"/>
  <c r="M919" i="17"/>
  <c r="M920" i="17"/>
  <c r="M926" i="17"/>
  <c r="M942" i="17"/>
  <c r="M943" i="17"/>
  <c r="M944" i="17"/>
  <c r="M966" i="17"/>
  <c r="M967" i="17"/>
  <c r="M983" i="17"/>
  <c r="M984" i="17"/>
  <c r="M990"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L26" i="17"/>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L75" i="17"/>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L95" i="17"/>
  <c r="L96" i="17"/>
  <c r="M96" i="17" s="1"/>
  <c r="L97" i="17"/>
  <c r="M97" i="17" s="1"/>
  <c r="L98" i="17"/>
  <c r="M98" i="17" s="1"/>
  <c r="L99" i="17"/>
  <c r="M99" i="17" s="1"/>
  <c r="L100" i="17"/>
  <c r="M100" i="17" s="1"/>
  <c r="L101" i="17"/>
  <c r="M101" i="17" s="1"/>
  <c r="L102" i="17"/>
  <c r="M102" i="17" s="1"/>
  <c r="L103" i="17"/>
  <c r="M103" i="17" s="1"/>
  <c r="L104" i="17"/>
  <c r="M104" i="17" s="1"/>
  <c r="L105" i="17"/>
  <c r="M105" i="17" s="1"/>
  <c r="L106" i="17"/>
  <c r="L107" i="17"/>
  <c r="L108" i="17"/>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L122" i="17"/>
  <c r="L123" i="17"/>
  <c r="L124" i="17"/>
  <c r="M124" i="17" s="1"/>
  <c r="L125" i="17"/>
  <c r="M125" i="17" s="1"/>
  <c r="L126" i="17"/>
  <c r="M126" i="17" s="1"/>
  <c r="L127" i="17"/>
  <c r="M127" i="17" s="1"/>
  <c r="L128" i="17"/>
  <c r="M128" i="17" s="1"/>
  <c r="L129" i="17"/>
  <c r="M129" i="17" s="1"/>
  <c r="L130" i="17"/>
  <c r="M130" i="17" s="1"/>
  <c r="L131" i="17"/>
  <c r="M131" i="17" s="1"/>
  <c r="L132" i="17"/>
  <c r="L133" i="17"/>
  <c r="L134" i="17"/>
  <c r="M134" i="17" s="1"/>
  <c r="L135" i="17"/>
  <c r="M135" i="17" s="1"/>
  <c r="L136" i="17"/>
  <c r="M136" i="17" s="1"/>
  <c r="L137" i="17"/>
  <c r="L138" i="17"/>
  <c r="M138" i="17" s="1"/>
  <c r="L139" i="17"/>
  <c r="M139" i="17" s="1"/>
  <c r="L140" i="17"/>
  <c r="M140" i="17" s="1"/>
  <c r="L141" i="17"/>
  <c r="M141" i="17" s="1"/>
  <c r="L142" i="17"/>
  <c r="M142" i="17" s="1"/>
  <c r="L143" i="17"/>
  <c r="M143" i="17" s="1"/>
  <c r="L144" i="17"/>
  <c r="M144" i="17" s="1"/>
  <c r="L145" i="17"/>
  <c r="M145" i="17" s="1"/>
  <c r="L146" i="17"/>
  <c r="L147" i="17"/>
  <c r="L148" i="17"/>
  <c r="L149" i="17"/>
  <c r="M149" i="17" s="1"/>
  <c r="L150" i="17"/>
  <c r="M150" i="17" s="1"/>
  <c r="L151" i="17"/>
  <c r="M151" i="17" s="1"/>
  <c r="L152" i="17"/>
  <c r="M152" i="17" s="1"/>
  <c r="L153" i="17"/>
  <c r="M153" i="17" s="1"/>
  <c r="L154" i="17"/>
  <c r="M154" i="17" s="1"/>
  <c r="L155" i="17"/>
  <c r="M155" i="17" s="1"/>
  <c r="L156" i="17"/>
  <c r="M156" i="17" s="1"/>
  <c r="L157" i="17"/>
  <c r="L158" i="17"/>
  <c r="M158" i="17" s="1"/>
  <c r="L159" i="17"/>
  <c r="M159" i="17" s="1"/>
  <c r="L160" i="17"/>
  <c r="M160" i="17" s="1"/>
  <c r="L161" i="17"/>
  <c r="L162" i="17"/>
  <c r="L163" i="17"/>
  <c r="M163" i="17" s="1"/>
  <c r="L164" i="17"/>
  <c r="M164" i="17" s="1"/>
  <c r="L165" i="17"/>
  <c r="M165" i="17" s="1"/>
  <c r="L166" i="17"/>
  <c r="M166" i="17" s="1"/>
  <c r="L167" i="17"/>
  <c r="M167" i="17" s="1"/>
  <c r="L168" i="17"/>
  <c r="M168" i="17" s="1"/>
  <c r="L169" i="17"/>
  <c r="M169" i="17" s="1"/>
  <c r="L170" i="17"/>
  <c r="M170" i="17" s="1"/>
  <c r="L171" i="17"/>
  <c r="L172" i="17"/>
  <c r="L173" i="17"/>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L186" i="17"/>
  <c r="L187" i="17"/>
  <c r="L188" i="17"/>
  <c r="M188" i="17" s="1"/>
  <c r="L189" i="17"/>
  <c r="M189" i="17" s="1"/>
  <c r="L190" i="17"/>
  <c r="M190" i="17" s="1"/>
  <c r="L191" i="17"/>
  <c r="M191" i="17" s="1"/>
  <c r="L192" i="17"/>
  <c r="M192" i="17" s="1"/>
  <c r="L193" i="17"/>
  <c r="M193" i="17" s="1"/>
  <c r="L194" i="17"/>
  <c r="M194" i="17" s="1"/>
  <c r="L195" i="17"/>
  <c r="M195" i="17" s="1"/>
  <c r="L196" i="17"/>
  <c r="L197" i="17"/>
  <c r="L198" i="17"/>
  <c r="M198" i="17" s="1"/>
  <c r="L199" i="17"/>
  <c r="M199" i="17" s="1"/>
  <c r="L200" i="17"/>
  <c r="M200" i="17" s="1"/>
  <c r="L201" i="17"/>
  <c r="L202" i="17"/>
  <c r="M202" i="17" s="1"/>
  <c r="L203" i="17"/>
  <c r="M203" i="17" s="1"/>
  <c r="L204" i="17"/>
  <c r="M204" i="17" s="1"/>
  <c r="L205" i="17"/>
  <c r="M205" i="17" s="1"/>
  <c r="L206" i="17"/>
  <c r="M206" i="17" s="1"/>
  <c r="L207" i="17"/>
  <c r="M207" i="17" s="1"/>
  <c r="L208" i="17"/>
  <c r="M208" i="17" s="1"/>
  <c r="L209" i="17"/>
  <c r="M209" i="17" s="1"/>
  <c r="L210" i="17"/>
  <c r="L211" i="17"/>
  <c r="L212" i="17"/>
  <c r="L213" i="17"/>
  <c r="M213" i="17" s="1"/>
  <c r="L214" i="17"/>
  <c r="M214" i="17" s="1"/>
  <c r="L215" i="17"/>
  <c r="M215" i="17" s="1"/>
  <c r="L216" i="17"/>
  <c r="M216" i="17" s="1"/>
  <c r="L217" i="17"/>
  <c r="M217" i="17" s="1"/>
  <c r="L218" i="17"/>
  <c r="M218" i="17" s="1"/>
  <c r="L219" i="17"/>
  <c r="M219" i="17" s="1"/>
  <c r="L220" i="17"/>
  <c r="M220" i="17" s="1"/>
  <c r="L221" i="17"/>
  <c r="L222" i="17"/>
  <c r="M222" i="17" s="1"/>
  <c r="L223" i="17"/>
  <c r="M223" i="17" s="1"/>
  <c r="L224" i="17"/>
  <c r="M224" i="17" s="1"/>
  <c r="L225" i="17"/>
  <c r="L226" i="17"/>
  <c r="L227" i="17"/>
  <c r="M227" i="17" s="1"/>
  <c r="L228" i="17"/>
  <c r="M228" i="17" s="1"/>
  <c r="L229" i="17"/>
  <c r="M229" i="17" s="1"/>
  <c r="L230" i="17"/>
  <c r="M230" i="17" s="1"/>
  <c r="L231" i="17"/>
  <c r="M231" i="17" s="1"/>
  <c r="L232" i="17"/>
  <c r="M232" i="17" s="1"/>
  <c r="L233" i="17"/>
  <c r="M233" i="17" s="1"/>
  <c r="L234" i="17"/>
  <c r="M234" i="17" s="1"/>
  <c r="L235" i="17"/>
  <c r="L236" i="17"/>
  <c r="L237" i="17"/>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L250" i="17"/>
  <c r="L251" i="17"/>
  <c r="L252" i="17"/>
  <c r="M252" i="17" s="1"/>
  <c r="L253" i="17"/>
  <c r="M253" i="17" s="1"/>
  <c r="L254" i="17"/>
  <c r="M254" i="17" s="1"/>
  <c r="L255" i="17"/>
  <c r="M255" i="17" s="1"/>
  <c r="L256" i="17"/>
  <c r="M256" i="17" s="1"/>
  <c r="L257" i="17"/>
  <c r="M257" i="17" s="1"/>
  <c r="L258" i="17"/>
  <c r="M258" i="17" s="1"/>
  <c r="L259" i="17"/>
  <c r="M259" i="17" s="1"/>
  <c r="L260" i="17"/>
  <c r="L261" i="17"/>
  <c r="L262" i="17"/>
  <c r="M262" i="17" s="1"/>
  <c r="L263" i="17"/>
  <c r="M263" i="17" s="1"/>
  <c r="L264" i="17"/>
  <c r="M264" i="17" s="1"/>
  <c r="L265" i="17"/>
  <c r="L266" i="17"/>
  <c r="M266" i="17" s="1"/>
  <c r="L267" i="17"/>
  <c r="M267" i="17" s="1"/>
  <c r="L268" i="17"/>
  <c r="M268" i="17" s="1"/>
  <c r="L269" i="17"/>
  <c r="M269" i="17" s="1"/>
  <c r="L270" i="17"/>
  <c r="M270" i="17" s="1"/>
  <c r="L271" i="17"/>
  <c r="M271" i="17" s="1"/>
  <c r="L272" i="17"/>
  <c r="M272" i="17" s="1"/>
  <c r="L273" i="17"/>
  <c r="M273" i="17" s="1"/>
  <c r="L274" i="17"/>
  <c r="L275" i="17"/>
  <c r="L276" i="17"/>
  <c r="L277" i="17"/>
  <c r="M277" i="17" s="1"/>
  <c r="L278" i="17"/>
  <c r="M278" i="17" s="1"/>
  <c r="L279" i="17"/>
  <c r="M279" i="17" s="1"/>
  <c r="L280" i="17"/>
  <c r="M280" i="17" s="1"/>
  <c r="L281" i="17"/>
  <c r="M281" i="17" s="1"/>
  <c r="L282" i="17"/>
  <c r="M282" i="17" s="1"/>
  <c r="L283" i="17"/>
  <c r="M283" i="17" s="1"/>
  <c r="L284" i="17"/>
  <c r="M284" i="17" s="1"/>
  <c r="L285" i="17"/>
  <c r="L286" i="17"/>
  <c r="M286" i="17" s="1"/>
  <c r="L287" i="17"/>
  <c r="M287" i="17" s="1"/>
  <c r="L288" i="17"/>
  <c r="M288" i="17" s="1"/>
  <c r="L289" i="17"/>
  <c r="L290" i="17"/>
  <c r="L291" i="17"/>
  <c r="M291" i="17" s="1"/>
  <c r="L292" i="17"/>
  <c r="M292" i="17" s="1"/>
  <c r="L293" i="17"/>
  <c r="M293" i="17" s="1"/>
  <c r="L294" i="17"/>
  <c r="M294" i="17" s="1"/>
  <c r="L295" i="17"/>
  <c r="M295" i="17" s="1"/>
  <c r="L296" i="17"/>
  <c r="M296" i="17" s="1"/>
  <c r="L297" i="17"/>
  <c r="M297" i="17" s="1"/>
  <c r="L298" i="17"/>
  <c r="M298" i="17" s="1"/>
  <c r="L299" i="17"/>
  <c r="L300" i="17"/>
  <c r="L301" i="17"/>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L314" i="17"/>
  <c r="L315" i="17"/>
  <c r="L316" i="17"/>
  <c r="M316" i="17" s="1"/>
  <c r="L317" i="17"/>
  <c r="M317" i="17" s="1"/>
  <c r="L318" i="17"/>
  <c r="M318" i="17" s="1"/>
  <c r="L319" i="17"/>
  <c r="M319" i="17" s="1"/>
  <c r="L320" i="17"/>
  <c r="M320" i="17" s="1"/>
  <c r="L321" i="17"/>
  <c r="M321" i="17" s="1"/>
  <c r="L322" i="17"/>
  <c r="M322" i="17" s="1"/>
  <c r="L323" i="17"/>
  <c r="M323" i="17" s="1"/>
  <c r="L324" i="17"/>
  <c r="L325" i="17"/>
  <c r="L326" i="17"/>
  <c r="M326" i="17" s="1"/>
  <c r="L327" i="17"/>
  <c r="M327" i="17" s="1"/>
  <c r="L328" i="17"/>
  <c r="M328" i="17" s="1"/>
  <c r="L329" i="17"/>
  <c r="L330" i="17"/>
  <c r="M330" i="17" s="1"/>
  <c r="L331" i="17"/>
  <c r="M331" i="17" s="1"/>
  <c r="L332" i="17"/>
  <c r="M332" i="17" s="1"/>
  <c r="L333" i="17"/>
  <c r="M333" i="17" s="1"/>
  <c r="L334" i="17"/>
  <c r="M334" i="17" s="1"/>
  <c r="L335" i="17"/>
  <c r="M335" i="17" s="1"/>
  <c r="L336" i="17"/>
  <c r="M336" i="17" s="1"/>
  <c r="L337" i="17"/>
  <c r="M337" i="17" s="1"/>
  <c r="L338" i="17"/>
  <c r="L339" i="17"/>
  <c r="L340" i="17"/>
  <c r="L341" i="17"/>
  <c r="M341" i="17" s="1"/>
  <c r="L342" i="17"/>
  <c r="M342" i="17" s="1"/>
  <c r="L343" i="17"/>
  <c r="M343" i="17" s="1"/>
  <c r="L344" i="17"/>
  <c r="M344" i="17" s="1"/>
  <c r="L345" i="17"/>
  <c r="M345" i="17" s="1"/>
  <c r="L346" i="17"/>
  <c r="M346" i="17" s="1"/>
  <c r="L347" i="17"/>
  <c r="M347" i="17" s="1"/>
  <c r="L348" i="17"/>
  <c r="M348" i="17" s="1"/>
  <c r="L349" i="17"/>
  <c r="L350" i="17"/>
  <c r="M350" i="17" s="1"/>
  <c r="L351" i="17"/>
  <c r="M351" i="17" s="1"/>
  <c r="L352" i="17"/>
  <c r="M352" i="17" s="1"/>
  <c r="L353" i="17"/>
  <c r="L354" i="17"/>
  <c r="L355" i="17"/>
  <c r="M355" i="17" s="1"/>
  <c r="L356" i="17"/>
  <c r="M356" i="17" s="1"/>
  <c r="L357" i="17"/>
  <c r="M357" i="17" s="1"/>
  <c r="L358" i="17"/>
  <c r="M358" i="17" s="1"/>
  <c r="L359" i="17"/>
  <c r="M359" i="17" s="1"/>
  <c r="L360" i="17"/>
  <c r="M360" i="17" s="1"/>
  <c r="L361" i="17"/>
  <c r="M361" i="17" s="1"/>
  <c r="L362" i="17"/>
  <c r="M362" i="17" s="1"/>
  <c r="L363" i="17"/>
  <c r="L364" i="17"/>
  <c r="L365" i="17"/>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L378" i="17"/>
  <c r="L379" i="17"/>
  <c r="L380" i="17"/>
  <c r="M380" i="17" s="1"/>
  <c r="L381" i="17"/>
  <c r="M381" i="17" s="1"/>
  <c r="L382" i="17"/>
  <c r="M382" i="17" s="1"/>
  <c r="L383" i="17"/>
  <c r="M383" i="17" s="1"/>
  <c r="L384" i="17"/>
  <c r="M384" i="17" s="1"/>
  <c r="L385" i="17"/>
  <c r="M385" i="17" s="1"/>
  <c r="L386" i="17"/>
  <c r="M386" i="17" s="1"/>
  <c r="L387" i="17"/>
  <c r="M387" i="17" s="1"/>
  <c r="L388" i="17"/>
  <c r="L389" i="17"/>
  <c r="L390" i="17"/>
  <c r="M390" i="17" s="1"/>
  <c r="L391" i="17"/>
  <c r="M391" i="17" s="1"/>
  <c r="L392" i="17"/>
  <c r="M392" i="17" s="1"/>
  <c r="L393" i="17"/>
  <c r="M393" i="17" s="1"/>
  <c r="L394" i="17"/>
  <c r="M394" i="17" s="1"/>
  <c r="L395" i="17"/>
  <c r="M395" i="17" s="1"/>
  <c r="L396" i="17"/>
  <c r="M396" i="17" s="1"/>
  <c r="L397" i="17"/>
  <c r="L398" i="17"/>
  <c r="M398" i="17" s="1"/>
  <c r="L399" i="17"/>
  <c r="L400" i="17"/>
  <c r="M400" i="17" s="1"/>
  <c r="L401" i="17"/>
  <c r="M401" i="17" s="1"/>
  <c r="L402" i="17"/>
  <c r="M402" i="17" s="1"/>
  <c r="L403" i="17"/>
  <c r="M403" i="17" s="1"/>
  <c r="L404" i="17"/>
  <c r="M404" i="17" s="1"/>
  <c r="L405" i="17"/>
  <c r="M405" i="17" s="1"/>
  <c r="L406" i="17"/>
  <c r="M406" i="17" s="1"/>
  <c r="L407" i="17"/>
  <c r="L408" i="17"/>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L433" i="17"/>
  <c r="M433" i="17" s="1"/>
  <c r="L434" i="17"/>
  <c r="M434" i="17" s="1"/>
  <c r="L435" i="17"/>
  <c r="M435" i="17" s="1"/>
  <c r="L436" i="17"/>
  <c r="M436" i="17" s="1"/>
  <c r="L437" i="17"/>
  <c r="M437" i="17" s="1"/>
  <c r="L438" i="17"/>
  <c r="M438" i="17" s="1"/>
  <c r="L439" i="17"/>
  <c r="L440" i="17"/>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L465" i="17"/>
  <c r="M465" i="17" s="1"/>
  <c r="L466" i="17"/>
  <c r="M466" i="17" s="1"/>
  <c r="L467" i="17"/>
  <c r="M467" i="17" s="1"/>
  <c r="L468" i="17"/>
  <c r="M468" i="17" s="1"/>
  <c r="L469" i="17"/>
  <c r="M469" i="17" s="1"/>
  <c r="L470" i="17"/>
  <c r="M470" i="17" s="1"/>
  <c r="L471" i="17"/>
  <c r="L472" i="17"/>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L504" i="17"/>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L536" i="17"/>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L568" i="17"/>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L600" i="17"/>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L632" i="17"/>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L664" i="17"/>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L696" i="17"/>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L728" i="17"/>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L760" i="17"/>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L792" i="17"/>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L815" i="17"/>
  <c r="L816" i="17"/>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L839" i="17"/>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L856" i="17"/>
  <c r="L857" i="17"/>
  <c r="M857" i="17" s="1"/>
  <c r="L858" i="17"/>
  <c r="M858" i="17" s="1"/>
  <c r="L859" i="17"/>
  <c r="M859" i="17" s="1"/>
  <c r="L860" i="17"/>
  <c r="M860" i="17" s="1"/>
  <c r="L861" i="17"/>
  <c r="M861" i="17" s="1"/>
  <c r="L862" i="17"/>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L879" i="17"/>
  <c r="L880" i="17"/>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L903" i="17"/>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L920" i="17"/>
  <c r="L921" i="17"/>
  <c r="M921" i="17" s="1"/>
  <c r="L922" i="17"/>
  <c r="M922" i="17" s="1"/>
  <c r="L923" i="17"/>
  <c r="M923" i="17" s="1"/>
  <c r="L924" i="17"/>
  <c r="M924" i="17" s="1"/>
  <c r="L925" i="17"/>
  <c r="M925" i="17" s="1"/>
  <c r="L926" i="17"/>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L943" i="17"/>
  <c r="L944" i="17"/>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L967" i="17"/>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L984" i="17"/>
  <c r="L985" i="17"/>
  <c r="M985" i="17" s="1"/>
  <c r="L986" i="17"/>
  <c r="M986" i="17" s="1"/>
  <c r="L987" i="17"/>
  <c r="M987" i="17" s="1"/>
  <c r="L988" i="17"/>
  <c r="M988" i="17" s="1"/>
  <c r="L989" i="17"/>
  <c r="M989" i="17" s="1"/>
  <c r="L990" i="17"/>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c r="J4" i="17"/>
  <c r="O4" i="17" s="1"/>
  <c r="J5" i="17"/>
  <c r="O5" i="17" s="1"/>
  <c r="J6" i="17"/>
  <c r="O6" i="17" s="1"/>
  <c r="J7" i="17"/>
  <c r="O7" i="17" s="1"/>
  <c r="J8" i="17"/>
  <c r="O8" i="17" s="1"/>
  <c r="J9" i="17"/>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J905" i="17"/>
  <c r="O905" i="17" s="1"/>
  <c r="J906" i="17"/>
  <c r="O906" i="17" s="1"/>
  <c r="J907" i="17"/>
  <c r="O907" i="17" s="1"/>
  <c r="J908" i="17"/>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I2" i="17"/>
  <c r="N2" i="17" s="1"/>
  <c r="I3" i="17"/>
  <c r="N3" i="17" s="1"/>
  <c r="I4" i="17"/>
  <c r="N4" i="17" s="1"/>
  <c r="I5" i="17"/>
  <c r="N5"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I387" i="17"/>
  <c r="N387" i="17" s="1"/>
  <c r="I388" i="17"/>
  <c r="N388" i="17" s="1"/>
  <c r="I389" i="17"/>
  <c r="N389" i="17" s="1"/>
  <c r="I390" i="17"/>
  <c r="N390" i="17" s="1"/>
  <c r="I391" i="17"/>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I539" i="17"/>
  <c r="N539" i="17" s="1"/>
  <c r="I540" i="17"/>
  <c r="N540" i="17" s="1"/>
  <c r="I541" i="17"/>
  <c r="N541" i="17" s="1"/>
  <c r="I542" i="17"/>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I672" i="17"/>
  <c r="N672" i="17" s="1"/>
  <c r="I673" i="17"/>
  <c r="N673" i="17" s="1"/>
  <c r="I674" i="17"/>
  <c r="N674" i="17" s="1"/>
  <c r="I675" i="17"/>
  <c r="N675" i="17" s="1"/>
  <c r="I676" i="17"/>
  <c r="N676" i="17" s="1"/>
  <c r="I677" i="17"/>
  <c r="N677" i="17" s="1"/>
  <c r="I678" i="17"/>
  <c r="N678" i="17" s="1"/>
  <c r="I679" i="17"/>
  <c r="N679" i="17" s="1"/>
  <c r="I680" i="17"/>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I810" i="17"/>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I923" i="17"/>
  <c r="N923" i="17" s="1"/>
  <c r="I924" i="17"/>
  <c r="N924" i="17" s="1"/>
  <c r="I925" i="17"/>
  <c r="N925" i="17" s="1"/>
  <c r="I926" i="17"/>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c r="G19" i="17" a="1"/>
  <c r="G19" i="17" s="1"/>
  <c r="G20" i="17" a="1"/>
  <c r="G20" i="17" s="1"/>
  <c r="G21" i="17" a="1"/>
  <c r="G21" i="17" s="1"/>
  <c r="G22" i="17" a="1"/>
  <c r="G22" i="17" s="1"/>
  <c r="G23" i="17" a="1"/>
  <c r="G23" i="17" s="1"/>
  <c r="G24" i="17" a="1"/>
  <c r="G24" i="17" s="1"/>
  <c r="G25" i="17" a="1"/>
  <c r="G25" i="17" s="1"/>
  <c r="G26" i="17" a="1"/>
  <c r="G26" i="17"/>
  <c r="G27" i="17" a="1"/>
  <c r="G27" i="17" s="1"/>
  <c r="G28" i="17" a="1"/>
  <c r="G28" i="17" s="1"/>
  <c r="G29" i="17" a="1"/>
  <c r="G29" i="17" s="1"/>
  <c r="G30" i="17" a="1"/>
  <c r="G30" i="17" s="1"/>
  <c r="G31" i="17" a="1"/>
  <c r="G31" i="17" s="1"/>
  <c r="G32" i="17" a="1"/>
  <c r="G32" i="17" s="1"/>
  <c r="G33" i="17" a="1"/>
  <c r="G33" i="17" s="1"/>
  <c r="G34" i="17" a="1"/>
  <c r="G34" i="17"/>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c r="G147" i="17" a="1"/>
  <c r="G147" i="17" s="1"/>
  <c r="G148" i="17" a="1"/>
  <c r="G148" i="17" s="1"/>
  <c r="G149" i="17" a="1"/>
  <c r="G149" i="17" s="1"/>
  <c r="G150" i="17" a="1"/>
  <c r="G150" i="17" s="1"/>
  <c r="G151" i="17" a="1"/>
  <c r="G151" i="17" s="1"/>
  <c r="G152" i="17" a="1"/>
  <c r="G152" i="17" s="1"/>
  <c r="G153" i="17" a="1"/>
  <c r="G153" i="17" s="1"/>
  <c r="G154" i="17" a="1"/>
  <c r="G154" i="17"/>
  <c r="G155" i="17" a="1"/>
  <c r="G155" i="17" s="1"/>
  <c r="G156" i="17" a="1"/>
  <c r="G156" i="17" s="1"/>
  <c r="G157" i="17" a="1"/>
  <c r="G157" i="17" s="1"/>
  <c r="G158" i="17" a="1"/>
  <c r="G158" i="17"/>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c r="G211" i="17" a="1"/>
  <c r="G211" i="17" s="1"/>
  <c r="G212" i="17" a="1"/>
  <c r="G212" i="17" s="1"/>
  <c r="G213" i="17" a="1"/>
  <c r="G213" i="17" s="1"/>
  <c r="G214" i="17" a="1"/>
  <c r="G214" i="17" s="1"/>
  <c r="G215" i="17" a="1"/>
  <c r="G215" i="17" s="1"/>
  <c r="G216" i="17" a="1"/>
  <c r="G216" i="17" s="1"/>
  <c r="G217" i="17" a="1"/>
  <c r="G217" i="17" s="1"/>
  <c r="G218" i="17" a="1"/>
  <c r="G218" i="17"/>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c r="G347" i="17" a="1"/>
  <c r="G347" i="17" s="1"/>
  <c r="G348" i="17" a="1"/>
  <c r="G348" i="17" s="1"/>
  <c r="G349" i="17" a="1"/>
  <c r="G349" i="17"/>
  <c r="G350" i="17" a="1"/>
  <c r="G350" i="17" s="1"/>
  <c r="G351" i="17" a="1"/>
  <c r="G351" i="17" s="1"/>
  <c r="G352" i="17" a="1"/>
  <c r="G352" i="17" s="1"/>
  <c r="G353" i="17" a="1"/>
  <c r="G353" i="17" s="1"/>
  <c r="G354" i="17" a="1"/>
  <c r="G354" i="17"/>
  <c r="G355" i="17" a="1"/>
  <c r="G355" i="17" s="1"/>
  <c r="G356" i="17" a="1"/>
  <c r="G356" i="17" s="1"/>
  <c r="G357" i="17" a="1"/>
  <c r="G357" i="17"/>
  <c r="G358" i="17" a="1"/>
  <c r="G358" i="17" s="1"/>
  <c r="G359" i="17" a="1"/>
  <c r="G359" i="17" s="1"/>
  <c r="G360" i="17" a="1"/>
  <c r="G360" i="17"/>
  <c r="G361" i="17" a="1"/>
  <c r="G361" i="17" s="1"/>
  <c r="G362" i="17" a="1"/>
  <c r="G362" i="17" s="1"/>
  <c r="G363" i="17" a="1"/>
  <c r="G363" i="17" s="1"/>
  <c r="G364" i="17" a="1"/>
  <c r="G364" i="17" s="1"/>
  <c r="G365" i="17" a="1"/>
  <c r="G365" i="17" s="1"/>
  <c r="G366" i="17" a="1"/>
  <c r="G366" i="17"/>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c r="G379" i="17" a="1"/>
  <c r="G379" i="17" s="1"/>
  <c r="G380" i="17" a="1"/>
  <c r="G380" i="17"/>
  <c r="G381" i="17" a="1"/>
  <c r="G381" i="17" s="1"/>
  <c r="G382" i="17" a="1"/>
  <c r="G382" i="17" s="1"/>
  <c r="G383" i="17" a="1"/>
  <c r="G383" i="17" s="1"/>
  <c r="G384" i="17" a="1"/>
  <c r="G384" i="17"/>
  <c r="G385" i="17" a="1"/>
  <c r="G385" i="17" s="1"/>
  <c r="G386" i="17" a="1"/>
  <c r="G386" i="17"/>
  <c r="G387" i="17" a="1"/>
  <c r="G387" i="17" s="1"/>
  <c r="G388" i="17" a="1"/>
  <c r="G388" i="17" s="1"/>
  <c r="G389" i="17" a="1"/>
  <c r="G389" i="17"/>
  <c r="G390" i="17" a="1"/>
  <c r="G390" i="17" s="1"/>
  <c r="G391" i="17" a="1"/>
  <c r="G391" i="17" s="1"/>
  <c r="G392" i="17" a="1"/>
  <c r="G392" i="17"/>
  <c r="G393" i="17" a="1"/>
  <c r="G393" i="17"/>
  <c r="G394" i="17" a="1"/>
  <c r="G394" i="17" s="1"/>
  <c r="G395" i="17" a="1"/>
  <c r="G395" i="17" s="1"/>
  <c r="G396" i="17" a="1"/>
  <c r="G396" i="17" s="1"/>
  <c r="G397" i="17" a="1"/>
  <c r="G397" i="17" s="1"/>
  <c r="G398" i="17" a="1"/>
  <c r="G398" i="17"/>
  <c r="G399" i="17" a="1"/>
  <c r="G399" i="17" s="1"/>
  <c r="G400" i="17" a="1"/>
  <c r="G400" i="17" s="1"/>
  <c r="G401" i="17" a="1"/>
  <c r="G401" i="17"/>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c r="G413" i="17" a="1"/>
  <c r="G413" i="17" s="1"/>
  <c r="G414" i="17" a="1"/>
  <c r="G414" i="17" s="1"/>
  <c r="G415" i="17" a="1"/>
  <c r="G415" i="17" s="1"/>
  <c r="G416" i="17" a="1"/>
  <c r="G416" i="17" s="1"/>
  <c r="G417" i="17" a="1"/>
  <c r="G417" i="17" s="1"/>
  <c r="G418" i="17" a="1"/>
  <c r="G418" i="17"/>
  <c r="G419" i="17" a="1"/>
  <c r="G419" i="17" s="1"/>
  <c r="G420" i="17" a="1"/>
  <c r="G420" i="17" s="1"/>
  <c r="G421" i="17" a="1"/>
  <c r="G421" i="17"/>
  <c r="G422" i="17" a="1"/>
  <c r="G422" i="17" s="1"/>
  <c r="G423" i="17" a="1"/>
  <c r="G423" i="17" s="1"/>
  <c r="G424" i="17" a="1"/>
  <c r="G424" i="17"/>
  <c r="G425" i="17" a="1"/>
  <c r="G425" i="17" s="1"/>
  <c r="G426" i="17" a="1"/>
  <c r="G426" i="17" s="1"/>
  <c r="G427" i="17" a="1"/>
  <c r="G427" i="17" s="1"/>
  <c r="G428" i="17" a="1"/>
  <c r="G428" i="17" s="1"/>
  <c r="G429" i="17" a="1"/>
  <c r="G429" i="17" s="1"/>
  <c r="G430" i="17" a="1"/>
  <c r="G430" i="17"/>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c r="G443" i="17" a="1"/>
  <c r="G443" i="17" s="1"/>
  <c r="G444" i="17" a="1"/>
  <c r="G444" i="17"/>
  <c r="G445" i="17" a="1"/>
  <c r="G445" i="17" s="1"/>
  <c r="G446" i="17" a="1"/>
  <c r="G446" i="17" s="1"/>
  <c r="G447" i="17" a="1"/>
  <c r="G447" i="17" s="1"/>
  <c r="G448" i="17" a="1"/>
  <c r="G448" i="17"/>
  <c r="G449" i="17" a="1"/>
  <c r="G449" i="17" s="1"/>
  <c r="G450" i="17" a="1"/>
  <c r="G450" i="17"/>
  <c r="G451" i="17" a="1"/>
  <c r="G451" i="17" s="1"/>
  <c r="G452" i="17" a="1"/>
  <c r="G452" i="17" s="1"/>
  <c r="G453" i="17" a="1"/>
  <c r="G453" i="17"/>
  <c r="G454" i="17" a="1"/>
  <c r="G454" i="17" s="1"/>
  <c r="G455" i="17" a="1"/>
  <c r="G455" i="17" s="1"/>
  <c r="G456" i="17" a="1"/>
  <c r="G456" i="17"/>
  <c r="G457" i="17" a="1"/>
  <c r="G457" i="17"/>
  <c r="G458" i="17" a="1"/>
  <c r="G458" i="17" s="1"/>
  <c r="G459" i="17" a="1"/>
  <c r="G459" i="17" s="1"/>
  <c r="G460" i="17" a="1"/>
  <c r="G460" i="17" s="1"/>
  <c r="G461" i="17" a="1"/>
  <c r="G461" i="17" s="1"/>
  <c r="G462" i="17" a="1"/>
  <c r="G462" i="17"/>
  <c r="G463" i="17" a="1"/>
  <c r="G463" i="17" s="1"/>
  <c r="G464" i="17" a="1"/>
  <c r="G464" i="17" s="1"/>
  <c r="G465" i="17" a="1"/>
  <c r="G465" i="17"/>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c r="G477" i="17" a="1"/>
  <c r="G477" i="17" s="1"/>
  <c r="G478" i="17" a="1"/>
  <c r="G478" i="17" s="1"/>
  <c r="G479" i="17" a="1"/>
  <c r="G479" i="17" s="1"/>
  <c r="G480" i="17" a="1"/>
  <c r="G480" i="17" s="1"/>
  <c r="G481" i="17" a="1"/>
  <c r="G481" i="17" s="1"/>
  <c r="G482" i="17" a="1"/>
  <c r="G482" i="17"/>
  <c r="G483" i="17" a="1"/>
  <c r="G483" i="17" s="1"/>
  <c r="G484" i="17" a="1"/>
  <c r="G484" i="17" s="1"/>
  <c r="G485" i="17" a="1"/>
  <c r="G485" i="17"/>
  <c r="G486" i="17" a="1"/>
  <c r="G486" i="17" s="1"/>
  <c r="G487" i="17" a="1"/>
  <c r="G487" i="17" s="1"/>
  <c r="G488" i="17" a="1"/>
  <c r="G488" i="17"/>
  <c r="G489" i="17" a="1"/>
  <c r="G489" i="17" s="1"/>
  <c r="G490" i="17" a="1"/>
  <c r="G490" i="17" s="1"/>
  <c r="G491" i="17" a="1"/>
  <c r="G491" i="17" s="1"/>
  <c r="G492" i="17" a="1"/>
  <c r="G492" i="17" s="1"/>
  <c r="G493" i="17" a="1"/>
  <c r="G493" i="17" s="1"/>
  <c r="G494" i="17" a="1"/>
  <c r="G494" i="17"/>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c r="G507" i="17" a="1"/>
  <c r="G507" i="17" s="1"/>
  <c r="G508" i="17" a="1"/>
  <c r="G508" i="17"/>
  <c r="G509" i="17" a="1"/>
  <c r="G509" i="17" s="1"/>
  <c r="G510" i="17" a="1"/>
  <c r="G510" i="17" s="1"/>
  <c r="G511" i="17" a="1"/>
  <c r="G511" i="17" s="1"/>
  <c r="G512" i="17" a="1"/>
  <c r="G512" i="17"/>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c r="G529" i="17" a="1"/>
  <c r="G529" i="17"/>
  <c r="G530" i="17" a="1"/>
  <c r="G530" i="17" s="1"/>
  <c r="G531" i="17" a="1"/>
  <c r="G531" i="17" s="1"/>
  <c r="G532" i="17" a="1"/>
  <c r="G532" i="17" s="1"/>
  <c r="G533" i="17" a="1"/>
  <c r="G533" i="17" s="1"/>
  <c r="G534" i="17" a="1"/>
  <c r="G534" i="17" s="1"/>
  <c r="G535" i="17" a="1"/>
  <c r="G535" i="17" s="1"/>
  <c r="G536" i="17" a="1"/>
  <c r="G536" i="17" s="1"/>
  <c r="G537" i="17" a="1"/>
  <c r="G537" i="17" s="1"/>
  <c r="G538" i="17" a="1"/>
  <c r="G538" i="17"/>
  <c r="G539" i="17" a="1"/>
  <c r="G539" i="17" s="1"/>
  <c r="G540" i="17" a="1"/>
  <c r="G540" i="17" s="1"/>
  <c r="G541" i="17" a="1"/>
  <c r="G541" i="17" s="1"/>
  <c r="G542" i="17" a="1"/>
  <c r="G542" i="17" s="1"/>
  <c r="G543" i="17" a="1"/>
  <c r="G543" i="17" s="1"/>
  <c r="G544" i="17" a="1"/>
  <c r="G544" i="17" s="1"/>
  <c r="G545" i="17" a="1"/>
  <c r="G545" i="17" s="1"/>
  <c r="G546" i="17" a="1"/>
  <c r="G546" i="17"/>
  <c r="G547" i="17" a="1"/>
  <c r="G547" i="17" s="1"/>
  <c r="G548" i="17" a="1"/>
  <c r="G548" i="17" s="1"/>
  <c r="G549" i="17" a="1"/>
  <c r="G549" i="17" s="1"/>
  <c r="G550" i="17" a="1"/>
  <c r="G550" i="17" s="1"/>
  <c r="G551" i="17" a="1"/>
  <c r="G551" i="17" s="1"/>
  <c r="G552" i="17" a="1"/>
  <c r="G552" i="17"/>
  <c r="G553" i="17" a="1"/>
  <c r="G553" i="17"/>
  <c r="G554" i="17" a="1"/>
  <c r="G554" i="17" s="1"/>
  <c r="G555" i="17" a="1"/>
  <c r="G555" i="17" s="1"/>
  <c r="G556" i="17" a="1"/>
  <c r="G556" i="17" s="1"/>
  <c r="G557" i="17" a="1"/>
  <c r="G557" i="17" s="1"/>
  <c r="G558" i="17" a="1"/>
  <c r="G558" i="17" s="1"/>
  <c r="G559" i="17" a="1"/>
  <c r="G559" i="17" s="1"/>
  <c r="G560" i="17" a="1"/>
  <c r="G560" i="17"/>
  <c r="G561" i="17" a="1"/>
  <c r="G561" i="17" s="1"/>
  <c r="G562" i="17" a="1"/>
  <c r="G562" i="17"/>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c r="G577" i="17" a="1"/>
  <c r="G577" i="17" s="1"/>
  <c r="G578" i="17" a="1"/>
  <c r="G578" i="17"/>
  <c r="G579" i="17" a="1"/>
  <c r="G579" i="17" s="1"/>
  <c r="G580" i="17" a="1"/>
  <c r="G580" i="17" s="1"/>
  <c r="G581" i="17" a="1"/>
  <c r="G581" i="17" s="1"/>
  <c r="G582" i="17" a="1"/>
  <c r="G582" i="17" s="1"/>
  <c r="G583" i="17" a="1"/>
  <c r="G583" i="17" s="1"/>
  <c r="G584" i="17" a="1"/>
  <c r="G584" i="17" s="1"/>
  <c r="G585" i="17" a="1"/>
  <c r="G585" i="17" s="1"/>
  <c r="G586" i="17" a="1"/>
  <c r="G586" i="17"/>
  <c r="G587" i="17" a="1"/>
  <c r="G587" i="17" s="1"/>
  <c r="G588" i="17" a="1"/>
  <c r="G588" i="17" s="1"/>
  <c r="G589" i="17" a="1"/>
  <c r="G589" i="17" s="1"/>
  <c r="G590" i="17" a="1"/>
  <c r="G590" i="17"/>
  <c r="G591" i="17" a="1"/>
  <c r="G591" i="17" s="1"/>
  <c r="G592" i="17" a="1"/>
  <c r="G592" i="17"/>
  <c r="G593" i="17" a="1"/>
  <c r="G593" i="17" s="1"/>
  <c r="G594" i="17" a="1"/>
  <c r="G594" i="17" s="1"/>
  <c r="G595" i="17" a="1"/>
  <c r="G595" i="17" s="1"/>
  <c r="G596" i="17" a="1"/>
  <c r="G596" i="17" s="1"/>
  <c r="G597" i="17" a="1"/>
  <c r="G597" i="17" s="1"/>
  <c r="G598" i="17" a="1"/>
  <c r="G598" i="17" s="1"/>
  <c r="G599" i="17" a="1"/>
  <c r="G599" i="17" s="1"/>
  <c r="G600" i="17" a="1"/>
  <c r="G600" i="17" s="1"/>
  <c r="G601" i="17" a="1"/>
  <c r="G601" i="17"/>
  <c r="G602" i="17" a="1"/>
  <c r="G602" i="17" s="1"/>
  <c r="G603" i="17" a="1"/>
  <c r="G603" i="17" s="1"/>
  <c r="G604" i="17" a="1"/>
  <c r="G604" i="17" s="1"/>
  <c r="G605" i="17" a="1"/>
  <c r="G605" i="17" s="1"/>
  <c r="G606" i="17" a="1"/>
  <c r="G606" i="17" s="1"/>
  <c r="G607" i="17" a="1"/>
  <c r="G607" i="17" s="1"/>
  <c r="G608" i="17" a="1"/>
  <c r="G608" i="17"/>
  <c r="G609" i="17" a="1"/>
  <c r="G609" i="17" s="1"/>
  <c r="G610" i="17" a="1"/>
  <c r="G610" i="17"/>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c r="G625" i="17" a="1"/>
  <c r="G625" i="17" s="1"/>
  <c r="G626" i="17" a="1"/>
  <c r="G626" i="17"/>
  <c r="G627" i="17" a="1"/>
  <c r="G627" i="17" s="1"/>
  <c r="G628" i="17" a="1"/>
  <c r="G628" i="17" s="1"/>
  <c r="G629" i="17" a="1"/>
  <c r="G629" i="17" s="1"/>
  <c r="G630" i="17" a="1"/>
  <c r="G630" i="17" s="1"/>
  <c r="G631" i="17" a="1"/>
  <c r="G631" i="17" s="1"/>
  <c r="G632" i="17" a="1"/>
  <c r="G632" i="17" s="1"/>
  <c r="G633" i="17" a="1"/>
  <c r="G633" i="17"/>
  <c r="G634" i="17" a="1"/>
  <c r="G634" i="17" s="1"/>
  <c r="G635" i="17" a="1"/>
  <c r="G635" i="17" s="1"/>
  <c r="G636" i="17" a="1"/>
  <c r="G636" i="17" s="1"/>
  <c r="G637" i="17" a="1"/>
  <c r="G637" i="17" s="1"/>
  <c r="G638" i="17" a="1"/>
  <c r="G638" i="17"/>
  <c r="G639" i="17" a="1"/>
  <c r="G639" i="17" s="1"/>
  <c r="G640" i="17" a="1"/>
  <c r="G640" i="17" s="1"/>
  <c r="G641" i="17" a="1"/>
  <c r="G641" i="17" s="1"/>
  <c r="G642" i="17" a="1"/>
  <c r="G642" i="17"/>
  <c r="G643" i="17" a="1"/>
  <c r="G643" i="17" s="1"/>
  <c r="G644" i="17" a="1"/>
  <c r="G644" i="17" s="1"/>
  <c r="G645" i="17" a="1"/>
  <c r="G645" i="17" s="1"/>
  <c r="G646" i="17" a="1"/>
  <c r="G646" i="17" s="1"/>
  <c r="G647" i="17" a="1"/>
  <c r="G647" i="17"/>
  <c r="G648" i="17" a="1"/>
  <c r="G648" i="17" s="1"/>
  <c r="G649" i="17" a="1"/>
  <c r="G649" i="17" s="1"/>
  <c r="G650" i="17" a="1"/>
  <c r="G650" i="17" s="1"/>
  <c r="G651" i="17" a="1"/>
  <c r="G651" i="17" s="1"/>
  <c r="G652" i="17" a="1"/>
  <c r="G652" i="17" s="1"/>
  <c r="G653" i="17" a="1"/>
  <c r="G653" i="17" s="1"/>
  <c r="G654" i="17" a="1"/>
  <c r="G654" i="17" s="1"/>
  <c r="G655" i="17" a="1"/>
  <c r="G655" i="17" s="1"/>
  <c r="G656" i="17" a="1"/>
  <c r="G656" i="17"/>
  <c r="G657" i="17" a="1"/>
  <c r="G657" i="17" s="1"/>
  <c r="G658" i="17" a="1"/>
  <c r="G658" i="17" s="1"/>
  <c r="G659" i="17" a="1"/>
  <c r="G659" i="17" s="1"/>
  <c r="G660" i="17" a="1"/>
  <c r="G660" i="17" s="1"/>
  <c r="G661" i="17" a="1"/>
  <c r="G661" i="17" s="1"/>
  <c r="G662" i="17" a="1"/>
  <c r="G662" i="17" s="1"/>
  <c r="G663" i="17" a="1"/>
  <c r="G663" i="17" s="1"/>
  <c r="G664" i="17" a="1"/>
  <c r="G664" i="17"/>
  <c r="G665" i="17" a="1"/>
  <c r="G665" i="17"/>
  <c r="G666" i="17" a="1"/>
  <c r="G666" i="17" s="1"/>
  <c r="G667" i="17" a="1"/>
  <c r="G667" i="17" s="1"/>
  <c r="G668" i="17" a="1"/>
  <c r="G668" i="17" s="1"/>
  <c r="G669" i="17" a="1"/>
  <c r="G669" i="17" s="1"/>
  <c r="G670" i="17" a="1"/>
  <c r="G670" i="17" s="1"/>
  <c r="G671" i="17" a="1"/>
  <c r="G671" i="17" s="1"/>
  <c r="G672" i="17" a="1"/>
  <c r="G672" i="17"/>
  <c r="G673" i="17" a="1"/>
  <c r="G673" i="17"/>
  <c r="G674" i="17" a="1"/>
  <c r="G674" i="17" s="1"/>
  <c r="G675" i="17" a="1"/>
  <c r="G675" i="17" s="1"/>
  <c r="G676" i="17" a="1"/>
  <c r="G676" i="17" s="1"/>
  <c r="G677" i="17" a="1"/>
  <c r="G677" i="17" s="1"/>
  <c r="G678" i="17" a="1"/>
  <c r="G678" i="17" s="1"/>
  <c r="G679" i="17" a="1"/>
  <c r="G679" i="17"/>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c r="G698" i="17" a="1"/>
  <c r="G698" i="17" s="1"/>
  <c r="G699" i="17" a="1"/>
  <c r="G699" i="17" s="1"/>
  <c r="G700" i="17" a="1"/>
  <c r="G700" i="17"/>
  <c r="G701" i="17" a="1"/>
  <c r="G701" i="17" s="1"/>
  <c r="G702" i="17" a="1"/>
  <c r="G702" i="17" s="1"/>
  <c r="G703" i="17" a="1"/>
  <c r="G703" i="17" s="1"/>
  <c r="G704" i="17" a="1"/>
  <c r="G704" i="17" s="1"/>
  <c r="G705" i="17" a="1"/>
  <c r="G705" i="17" s="1"/>
  <c r="G706" i="17" a="1"/>
  <c r="G706" i="17" s="1"/>
  <c r="G707" i="17" a="1"/>
  <c r="G707" i="17"/>
  <c r="G708" i="17" a="1"/>
  <c r="G708" i="17" s="1"/>
  <c r="G709" i="17" a="1"/>
  <c r="G709" i="17" s="1"/>
  <c r="G710" i="17" a="1"/>
  <c r="G710" i="17" s="1"/>
  <c r="G711" i="17" a="1"/>
  <c r="G711" i="17" s="1"/>
  <c r="G712" i="17" a="1"/>
  <c r="G712" i="17" s="1"/>
  <c r="G713" i="17" a="1"/>
  <c r="G713" i="17" s="1"/>
  <c r="G714" i="17" a="1"/>
  <c r="G714" i="17" s="1"/>
  <c r="G715" i="17" a="1"/>
  <c r="G715" i="17" s="1"/>
  <c r="G716" i="17" a="1"/>
  <c r="G716" i="17"/>
  <c r="G717" i="17" a="1"/>
  <c r="G717" i="17" s="1"/>
  <c r="G718" i="17" a="1"/>
  <c r="G718" i="17" s="1"/>
  <c r="G719" i="17" a="1"/>
  <c r="G719" i="17"/>
  <c r="G720" i="17" a="1"/>
  <c r="G720" i="17"/>
  <c r="G721" i="17" a="1"/>
  <c r="G721" i="17" s="1"/>
  <c r="G722" i="17" a="1"/>
  <c r="G722" i="17" s="1"/>
  <c r="G723" i="17" a="1"/>
  <c r="G723" i="17" s="1"/>
  <c r="G724" i="17" a="1"/>
  <c r="G724" i="17" s="1"/>
  <c r="G725" i="17" a="1"/>
  <c r="G725" i="17"/>
  <c r="G726" i="17" a="1"/>
  <c r="G726" i="17" s="1"/>
  <c r="G727" i="17" a="1"/>
  <c r="G727" i="17" s="1"/>
  <c r="G728" i="17" a="1"/>
  <c r="G728" i="17"/>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c r="G740" i="17" a="1"/>
  <c r="G740" i="17" s="1"/>
  <c r="G741" i="17" a="1"/>
  <c r="G741" i="17" s="1"/>
  <c r="G742" i="17" a="1"/>
  <c r="G742" i="17" s="1"/>
  <c r="G743" i="17" a="1"/>
  <c r="G743" i="17" s="1"/>
  <c r="G744" i="17" a="1"/>
  <c r="G744" i="17" s="1"/>
  <c r="G745" i="17" a="1"/>
  <c r="G745" i="17"/>
  <c r="G746" i="17" a="1"/>
  <c r="G746" i="17" s="1"/>
  <c r="G747" i="17" a="1"/>
  <c r="G747" i="17" s="1"/>
  <c r="G748" i="17" a="1"/>
  <c r="G748" i="17"/>
  <c r="G749" i="17" a="1"/>
  <c r="G749" i="17" s="1"/>
  <c r="G750" i="17" a="1"/>
  <c r="G750" i="17" s="1"/>
  <c r="G751" i="17" a="1"/>
  <c r="G751" i="17"/>
  <c r="G752" i="17" a="1"/>
  <c r="G752" i="17" s="1"/>
  <c r="G753" i="17" a="1"/>
  <c r="G753" i="17" s="1"/>
  <c r="G754" i="17" a="1"/>
  <c r="G754" i="17" s="1"/>
  <c r="G755" i="17" a="1"/>
  <c r="G755" i="17" s="1"/>
  <c r="G756" i="17" a="1"/>
  <c r="G756" i="17" s="1"/>
  <c r="G757" i="17" a="1"/>
  <c r="G757" i="17"/>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c r="G770" i="17" a="1"/>
  <c r="G770" i="17" s="1"/>
  <c r="G771" i="17" a="1"/>
  <c r="G771" i="17" s="1"/>
  <c r="G772" i="17" a="1"/>
  <c r="G772" i="17" s="1"/>
  <c r="G773" i="17" a="1"/>
  <c r="G773" i="17" s="1"/>
  <c r="G774" i="17" a="1"/>
  <c r="G774" i="17" s="1"/>
  <c r="G775" i="17" a="1"/>
  <c r="G775" i="17"/>
  <c r="G776" i="17" a="1"/>
  <c r="G776" i="17" s="1"/>
  <c r="G777" i="17" a="1"/>
  <c r="G777" i="17" s="1"/>
  <c r="G778" i="17" a="1"/>
  <c r="G778" i="17" s="1"/>
  <c r="G779" i="17" a="1"/>
  <c r="G779" i="17" s="1"/>
  <c r="G780" i="17" a="1"/>
  <c r="G780" i="17"/>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c r="G793" i="17" a="1"/>
  <c r="G793" i="17"/>
  <c r="G794" i="17" a="1"/>
  <c r="G794" i="17" s="1"/>
  <c r="G795" i="17" a="1"/>
  <c r="G795" i="17" s="1"/>
  <c r="G796" i="17" a="1"/>
  <c r="G796" i="17" s="1"/>
  <c r="G797" i="17" a="1"/>
  <c r="G797" i="17" s="1"/>
  <c r="G798" i="17" a="1"/>
  <c r="G798" i="17" s="1"/>
  <c r="G799" i="17" a="1"/>
  <c r="G799" i="17" s="1"/>
  <c r="G800" i="17" a="1"/>
  <c r="G800" i="17"/>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c r="G824" i="17" a="1"/>
  <c r="G824" i="17" s="1"/>
  <c r="G825" i="17" a="1"/>
  <c r="G825" i="17"/>
  <c r="G826" i="17" a="1"/>
  <c r="G826" i="17" s="1"/>
  <c r="G827" i="17" a="1"/>
  <c r="G827" i="17" s="1"/>
  <c r="G828" i="17" a="1"/>
  <c r="G828" i="17" s="1"/>
  <c r="G829" i="17" a="1"/>
  <c r="G829" i="17" s="1"/>
  <c r="G830" i="17" a="1"/>
  <c r="G830" i="17" s="1"/>
  <c r="G831" i="17" a="1"/>
  <c r="G831" i="17" s="1"/>
  <c r="G832" i="17" a="1"/>
  <c r="G832" i="17"/>
  <c r="G833" i="17" a="1"/>
  <c r="G833" i="17"/>
  <c r="G834" i="17" a="1"/>
  <c r="G834" i="17" s="1"/>
  <c r="G835" i="17" a="1"/>
  <c r="G835" i="17"/>
  <c r="G836" i="17" a="1"/>
  <c r="G836" i="17" s="1"/>
  <c r="G837" i="17" a="1"/>
  <c r="G837" i="17" s="1"/>
  <c r="G838" i="17" a="1"/>
  <c r="G838" i="17" s="1"/>
  <c r="G839" i="17" a="1"/>
  <c r="G839" i="17"/>
  <c r="G840" i="17" a="1"/>
  <c r="G840" i="17" s="1"/>
  <c r="G841" i="17" a="1"/>
  <c r="G841" i="17"/>
  <c r="G842" i="17" a="1"/>
  <c r="G842" i="17" s="1"/>
  <c r="G843" i="17" a="1"/>
  <c r="G843" i="17" s="1"/>
  <c r="G844" i="17" a="1"/>
  <c r="G844" i="17" s="1"/>
  <c r="G845" i="17" a="1"/>
  <c r="G845" i="17" s="1"/>
  <c r="G846" i="17" a="1"/>
  <c r="G846" i="17" s="1"/>
  <c r="G847" i="17" a="1"/>
  <c r="G847" i="17"/>
  <c r="G848" i="17" a="1"/>
  <c r="G848" i="17" s="1"/>
  <c r="G849" i="17" a="1"/>
  <c r="G849" i="17" s="1"/>
  <c r="G850" i="17" a="1"/>
  <c r="G850" i="17" s="1"/>
  <c r="G851" i="17" a="1"/>
  <c r="G851" i="17" s="1"/>
  <c r="G852" i="17" a="1"/>
  <c r="G852" i="17" s="1"/>
  <c r="G853" i="17" a="1"/>
  <c r="G853" i="17"/>
  <c r="G854" i="17" a="1"/>
  <c r="G854" i="17" s="1"/>
  <c r="G855" i="17" a="1"/>
  <c r="G855" i="17" s="1"/>
  <c r="G856" i="17" a="1"/>
  <c r="G856" i="17" s="1"/>
  <c r="G857" i="17" a="1"/>
  <c r="G857" i="17"/>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c r="G872" i="17" a="1"/>
  <c r="G872" i="17" s="1"/>
  <c r="G873" i="17" a="1"/>
  <c r="G873" i="17" s="1"/>
  <c r="G874" i="17" a="1"/>
  <c r="G874" i="17" s="1"/>
  <c r="G875" i="17" a="1"/>
  <c r="G875" i="17" s="1"/>
  <c r="G876" i="17" a="1"/>
  <c r="G876" i="17"/>
  <c r="G877" i="17" a="1"/>
  <c r="G877" i="17" s="1"/>
  <c r="G878" i="17" a="1"/>
  <c r="G878" i="17" s="1"/>
  <c r="G879" i="17" a="1"/>
  <c r="G879" i="17" s="1"/>
  <c r="G880" i="17" a="1"/>
  <c r="G880" i="17" s="1"/>
  <c r="G881" i="17" a="1"/>
  <c r="G881" i="17" s="1"/>
  <c r="G882" i="17" a="1"/>
  <c r="G882" i="17"/>
  <c r="G883" i="17" a="1"/>
  <c r="G883" i="17" s="1"/>
  <c r="G884" i="17" a="1"/>
  <c r="G884" i="17"/>
  <c r="G885" i="17" a="1"/>
  <c r="G885" i="17" s="1"/>
  <c r="G886" i="17" a="1"/>
  <c r="G886" i="17"/>
  <c r="G887" i="17" a="1"/>
  <c r="G887" i="17" s="1"/>
  <c r="G888" i="17" a="1"/>
  <c r="G888" i="17" s="1"/>
  <c r="G889" i="17" a="1"/>
  <c r="G889" i="17" s="1"/>
  <c r="G890" i="17" a="1"/>
  <c r="G890" i="17" s="1"/>
  <c r="G891" i="17" a="1"/>
  <c r="G891" i="17" s="1"/>
  <c r="G892" i="17" a="1"/>
  <c r="G892" i="17" s="1"/>
  <c r="G893" i="17" a="1"/>
  <c r="G893" i="17" s="1"/>
  <c r="G894" i="17" a="1"/>
  <c r="G894" i="17"/>
  <c r="G895" i="17" a="1"/>
  <c r="G895" i="17" s="1"/>
  <c r="G896" i="17" a="1"/>
  <c r="G896" i="17" s="1"/>
  <c r="G897" i="17" a="1"/>
  <c r="G897" i="17" s="1"/>
  <c r="G898" i="17" a="1"/>
  <c r="G898" i="17"/>
  <c r="G899" i="17" a="1"/>
  <c r="G899" i="17" s="1"/>
  <c r="G900" i="17" a="1"/>
  <c r="G900" i="17"/>
  <c r="G901" i="17" a="1"/>
  <c r="G901" i="17" s="1"/>
  <c r="G902" i="17" a="1"/>
  <c r="G902" i="17"/>
  <c r="G903" i="17" a="1"/>
  <c r="G903" i="17" s="1"/>
  <c r="G904" i="17" a="1"/>
  <c r="G904" i="17" s="1"/>
  <c r="G905" i="17" a="1"/>
  <c r="G905" i="17" s="1"/>
  <c r="G906" i="17" a="1"/>
  <c r="G906" i="17" s="1"/>
  <c r="G907" i="17" a="1"/>
  <c r="G907" i="17" s="1"/>
  <c r="G908" i="17" a="1"/>
  <c r="G908" i="17"/>
  <c r="G909" i="17" a="1"/>
  <c r="G909" i="17" s="1"/>
  <c r="G910" i="17" a="1"/>
  <c r="G910" i="17" s="1"/>
  <c r="G911" i="17" a="1"/>
  <c r="G911" i="17" s="1"/>
  <c r="G912" i="17" a="1"/>
  <c r="G912" i="17"/>
  <c r="G913" i="17" a="1"/>
  <c r="G913" i="17" s="1"/>
  <c r="G914" i="17" a="1"/>
  <c r="G914" i="17" s="1"/>
  <c r="G915" i="17" a="1"/>
  <c r="G915" i="17" s="1"/>
  <c r="G916" i="17" a="1"/>
  <c r="G916" i="17"/>
  <c r="G917" i="17" a="1"/>
  <c r="G917" i="17" s="1"/>
  <c r="G918" i="17" a="1"/>
  <c r="G918" i="17" s="1"/>
  <c r="G919" i="17" a="1"/>
  <c r="G919" i="17" s="1"/>
  <c r="G920" i="17" a="1"/>
  <c r="G920" i="17" s="1"/>
  <c r="G921" i="17" a="1"/>
  <c r="G921" i="17" s="1"/>
  <c r="G922" i="17" a="1"/>
  <c r="G922" i="17" s="1"/>
  <c r="G923" i="17" a="1"/>
  <c r="G923" i="17" s="1"/>
  <c r="G924" i="17" a="1"/>
  <c r="G924" i="17"/>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c r="G941" i="17" a="1"/>
  <c r="G941" i="17" s="1"/>
  <c r="G942" i="17" a="1"/>
  <c r="G942" i="17" s="1"/>
  <c r="G943" i="17" a="1"/>
  <c r="G943" i="17" s="1"/>
  <c r="G944" i="17" a="1"/>
  <c r="G944" i="17"/>
  <c r="G945" i="17" a="1"/>
  <c r="G945" i="17" s="1"/>
  <c r="G946" i="17" a="1"/>
  <c r="G946" i="17" s="1"/>
  <c r="G947" i="17" a="1"/>
  <c r="G947" i="17" s="1"/>
  <c r="G948" i="17" a="1"/>
  <c r="G948" i="17"/>
  <c r="G949" i="17" a="1"/>
  <c r="G949" i="17" s="1"/>
  <c r="G950" i="17" a="1"/>
  <c r="G950" i="17" s="1"/>
  <c r="G951" i="17" a="1"/>
  <c r="G951" i="17" s="1"/>
  <c r="G952" i="17" a="1"/>
  <c r="G952" i="17" s="1"/>
  <c r="G953" i="17" a="1"/>
  <c r="G953" i="17" s="1"/>
  <c r="G954" i="17" a="1"/>
  <c r="G954" i="17" s="1"/>
  <c r="G955" i="17" a="1"/>
  <c r="G955" i="17" s="1"/>
  <c r="G956" i="17" a="1"/>
  <c r="G956" i="17"/>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c r="G973" i="17" a="1"/>
  <c r="G973" i="17" s="1"/>
  <c r="G974" i="17" a="1"/>
  <c r="G974" i="17" s="1"/>
  <c r="G975" i="17" a="1"/>
  <c r="G975" i="17" s="1"/>
  <c r="G976" i="17" a="1"/>
  <c r="G976" i="17"/>
  <c r="G977" i="17" a="1"/>
  <c r="G977" i="17" s="1"/>
  <c r="G978" i="17" a="1"/>
  <c r="G978" i="17" s="1"/>
  <c r="G979" i="17" a="1"/>
  <c r="G979" i="17" s="1"/>
  <c r="G980" i="17" a="1"/>
  <c r="G980" i="17"/>
  <c r="G981" i="17" a="1"/>
  <c r="G981" i="17" s="1"/>
  <c r="G982" i="17" a="1"/>
  <c r="G982" i="17" s="1"/>
  <c r="G983" i="17" a="1"/>
  <c r="G983" i="17" s="1"/>
  <c r="G984" i="17" a="1"/>
  <c r="G984" i="17" s="1"/>
  <c r="G985" i="17" a="1"/>
  <c r="G985" i="17" s="1"/>
  <c r="G986" i="17" a="1"/>
  <c r="G986" i="17" s="1"/>
  <c r="G987" i="17" a="1"/>
  <c r="G987" i="17" s="1"/>
  <c r="G988" i="17" a="1"/>
  <c r="G988" i="17"/>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G2" i="17" a="1"/>
  <c r="G2" i="17" s="1"/>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<sst xmlns="http://schemas.openxmlformats.org/spreadsheetml/2006/main" count="19659" uniqueCount="6226">
  <si>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</si>
  <si>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</si>
  <si>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</si>
  <si>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</si>
  <si>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</si>
  <si>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</si>
  <si>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</si>
  <si>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</si>
  <si>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</si>
  <si>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</si>
  <si>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</si>
  <si>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</si>
  <si>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</si>
  <si>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</si>
  <si>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</si>
  <si>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</si>
  <si>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</si>
  <si>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</si>
  <si>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</si>
  <si>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</si>
  <si>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</si>
  <si>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</si>
  <si>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</si>
  <si>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</si>
  <si>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</si>
  <si>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</si>
  <si>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</si>
  <si>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</si>
  <si>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</si>
  <si>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</si>
  <si>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</si>
  <si>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</si>
  <si>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</si>
  <si>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</si>
  <si>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</si>
  <si>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</si>
  <si>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</si>
  <si>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</si>
  <si>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</si>
  <si>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</si>
  <si>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</si>
  <si>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</si>
  <si>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</si>
  <si>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</si>
  <si>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</si>
  <si>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</si>
  <si>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</si>
  <si>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</si>
  <si>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</si>
  <si>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</si>
  <si>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</si>
  <si>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</si>
  <si>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</si>
  <si>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</si>
  <si>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</si>
  <si>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</si>
  <si>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</si>
  <si>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</si>
  <si>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</si>
  <si>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</si>
  <si>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</si>
  <si>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</si>
  <si>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</si>
  <si>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</si>
  <si>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</si>
  <si>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</si>
  <si>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</si>
  <si>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</si>
  <si>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</si>
  <si>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</si>
  <si>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</si>
  <si>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</si>
  <si>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</si>
  <si>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</si>
  <si>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</si>
  <si>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</si>
  <si>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</si>
  <si>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</si>
  <si>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</si>
  <si>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</si>
  <si>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</si>
  <si>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</si>
  <si>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</si>
  <si>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</si>
  <si>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</si>
  <si>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</si>
  <si>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</si>
  <si>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</si>
  <si>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</si>
  <si>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</si>
  <si>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</si>
  <si>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</si>
  <si>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</si>
  <si>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</si>
  <si>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</si>
  <si>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</si>
  <si>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</si>
  <si>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</si>
  <si>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</si>
  <si>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</si>
  <si>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</si>
  <si>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</si>
  <si>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</si>
  <si>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</si>
  <si>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</si>
  <si>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</si>
  <si>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</si>
  <si>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</si>
  <si>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</si>
  <si>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</si>
  <si>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</si>
  <si>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</si>
  <si>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</si>
  <si>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</si>
  <si>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</si>
  <si>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</si>
  <si>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</si>
  <si>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</si>
  <si>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</si>
  <si>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</si>
  <si>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</si>
  <si>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</si>
  <si>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</si>
  <si>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</si>
  <si>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</si>
  <si>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</si>
  <si>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</si>
  <si>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</si>
  <si>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</si>
  <si>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</si>
  <si>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</si>
  <si>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</si>
  <si>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</si>
  <si>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</si>
  <si>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</si>
  <si>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</si>
  <si>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</si>
  <si>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</si>
  <si>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</si>
  <si>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</si>
  <si>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</si>
  <si>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</si>
  <si>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</si>
  <si>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</si>
  <si>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</si>
  <si>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</si>
  <si>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</si>
  <si>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</si>
  <si>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</si>
  <si>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</si>
  <si>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</si>
  <si>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</si>
  <si>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</si>
  <si>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</si>
  <si>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</si>
  <si>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</si>
  <si>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</si>
  <si>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</si>
  <si>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</si>
  <si>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</si>
  <si>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</si>
  <si>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</si>
  <si>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</si>
  <si>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</si>
  <si>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</si>
  <si>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</si>
  <si>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</si>
  <si>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</si>
  <si>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</si>
  <si>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</si>
  <si>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</si>
  <si>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</si>
  <si>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</si>
  <si>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</si>
  <si>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</si>
  <si>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</si>
  <si>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</si>
  <si>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</si>
  <si>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</si>
  <si>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</si>
  <si>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</si>
  <si>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</si>
  <si>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</si>
  <si>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</si>
  <si>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</si>
  <si>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</si>
  <si>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</si>
  <si>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</si>
  <si>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</si>
  <si>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</si>
  <si>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</si>
  <si>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</si>
  <si>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</si>
  <si>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</si>
  <si>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</si>
  <si>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</si>
  <si>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</si>
  <si>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</si>
  <si>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</si>
  <si>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</si>
  <si>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</si>
  <si>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</si>
  <si>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</si>
  <si>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</si>
  <si>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</si>
  <si>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</si>
  <si>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</si>
  <si>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</si>
  <si>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</si>
  <si>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</si>
  <si>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</si>
  <si>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</si>
  <si>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</si>
  <si>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</si>
  <si>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</si>
  <si>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</si>
  <si>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</si>
  <si>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</si>
  <si>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</si>
  <si>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</si>
  <si>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</si>
  <si>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</si>
  <si>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</si>
  <si>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</si>
  <si>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</si>
  <si>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</si>
  <si>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</si>
  <si>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</si>
  <si>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</si>
  <si>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</si>
  <si>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</si>
  <si>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</si>
  <si>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</si>
  <si>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</si>
  <si>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</si>
  <si>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</si>
  <si>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</si>
  <si>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</si>
  <si>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</si>
  <si>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</si>
  <si>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</si>
  <si>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</si>
  <si>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</si>
  <si>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</si>
  <si>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</si>
  <si>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</si>
  <si>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</si>
  <si>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</si>
  <si>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</si>
  <si>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</si>
  <si>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</si>
  <si>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</si>
  <si>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</si>
  <si>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</si>
  <si>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</si>
  <si>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</si>
  <si>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</si>
  <si>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</si>
  <si>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</si>
  <si>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</si>
  <si>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</si>
  <si>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</si>
  <si>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</si>
  <si>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</si>
  <si>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</si>
  <si>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</si>
  <si>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</si>
  <si>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</si>
  <si>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</si>
  <si>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</si>
  <si>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</si>
  <si>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</si>
  <si>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</si>
  <si>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</si>
  <si>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</si>
  <si>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</si>
  <si>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</si>
  <si>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</si>
  <si>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</si>
  <si>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</si>
  <si>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</si>
  <si>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</si>
  <si>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</si>
  <si>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</si>
  <si>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</si>
  <si>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</si>
  <si>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</si>
  <si>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</si>
  <si>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</si>
  <si>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</si>
  <si>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</si>
  <si>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</si>
  <si>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</si>
  <si>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</si>
  <si>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</si>
  <si>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</si>
  <si>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</si>
  <si>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</si>
  <si>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</si>
  <si>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</si>
  <si>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</si>
  <si>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</si>
  <si>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</si>
  <si>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</si>
  <si>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</si>
  <si>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</si>
  <si>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</si>
  <si>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</si>
  <si>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</si>
  <si>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</si>
  <si>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</si>
  <si>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</si>
  <si>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</si>
  <si>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</si>
  <si>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</si>
  <si>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</si>
  <si>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</si>
  <si>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</si>
  <si>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</si>
  <si>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</si>
  <si>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</si>
  <si>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</si>
  <si>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</si>
  <si>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</si>
  <si>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</si>
  <si>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</si>
  <si>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</si>
  <si>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</si>
  <si>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</si>
  <si>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</si>
  <si>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</si>
  <si>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</si>
  <si>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</si>
  <si>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</si>
  <si>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</si>
  <si>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</si>
  <si>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</si>
  <si>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</si>
  <si>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</si>
  <si>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</si>
  <si>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</si>
  <si>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</si>
  <si>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</si>
  <si>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</si>
  <si>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</si>
  <si>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</si>
  <si>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</si>
  <si>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</si>
  <si>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</si>
  <si>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</si>
  <si>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</si>
  <si>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</si>
  <si>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</si>
  <si>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</si>
  <si>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</si>
  <si>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</si>
  <si>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</si>
  <si>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</si>
  <si>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</si>
  <si>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</si>
  <si>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</si>
  <si>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</si>
  <si>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</si>
  <si>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</si>
  <si>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</si>
  <si>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</si>
  <si>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</si>
  <si>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</si>
  <si>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</si>
  <si>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</si>
  <si>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</si>
  <si>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</si>
  <si>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</si>
  <si>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</si>
  <si>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</si>
  <si>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</si>
  <si>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</si>
  <si>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</si>
  <si>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</si>
  <si>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</si>
  <si>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</si>
  <si>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</si>
  <si>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</si>
  <si>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</si>
  <si>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</si>
  <si>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</si>
  <si>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</si>
  <si>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</si>
  <si>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</si>
  <si>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</si>
  <si>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</si>
  <si>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</si>
  <si>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</si>
  <si>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</si>
  <si>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</si>
  <si>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</si>
  <si>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</si>
  <si>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</si>
  <si>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</si>
  <si>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</si>
  <si>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</si>
  <si>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</si>
  <si>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</si>
  <si>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</si>
  <si>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</si>
  <si>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</si>
  <si>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</si>
  <si>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</si>
  <si>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</si>
  <si>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</si>
  <si>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</si>
  <si>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</si>
  <si>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</si>
  <si>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</si>
  <si>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</si>
  <si>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</si>
  <si>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</si>
  <si>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</si>
  <si>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</si>
  <si>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</si>
  <si>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</si>
  <si>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</si>
  <si>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</si>
  <si>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</si>
  <si>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</si>
  <si>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</si>
  <si>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</si>
  <si>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</si>
  <si>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</si>
  <si>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</si>
  <si>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</si>
  <si>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</si>
  <si>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</si>
  <si>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</si>
  <si>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</si>
  <si>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</si>
  <si>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</si>
  <si>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</si>
  <si>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</si>
  <si>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</si>
  <si>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</si>
  <si>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</si>
  <si>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</si>
  <si>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</si>
  <si>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</si>
  <si>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</si>
  <si>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</si>
  <si>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</si>
  <si>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</si>
  <si>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</si>
  <si>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</si>
  <si>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</si>
  <si>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</si>
  <si>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</si>
  <si>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</si>
  <si>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</si>
  <si>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</si>
  <si>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</si>
  <si>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</si>
  <si>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</si>
  <si>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</si>
  <si>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</si>
  <si>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</si>
  <si>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</si>
  <si>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</si>
  <si>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</si>
  <si>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</si>
  <si>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</si>
  <si>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</si>
  <si>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</si>
  <si>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</si>
  <si>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</si>
  <si>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</si>
  <si>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</si>
  <si>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</si>
  <si>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</si>
  <si>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</si>
  <si>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</si>
  <si>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</si>
  <si>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</si>
  <si>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</si>
  <si>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</si>
  <si>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</si>
  <si>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</si>
  <si>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</si>
  <si>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</si>
  <si>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</si>
  <si>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</si>
  <si>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</si>
  <si>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</si>
  <si>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</si>
  <si>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</si>
  <si>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</si>
  <si>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</si>
  <si>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</si>
  <si>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</si>
  <si>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</si>
  <si>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</si>
  <si>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</si>
  <si>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</si>
  <si>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</si>
  <si>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</si>
  <si>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</si>
  <si>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</si>
  <si>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</si>
  <si>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</si>
  <si>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</si>
  <si>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</si>
  <si>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</si>
  <si>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</si>
  <si>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</si>
  <si>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</si>
  <si>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</si>
  <si>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</si>
  <si>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</si>
  <si>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</si>
  <si>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</si>
  <si>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</si>
  <si>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</si>
  <si>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</si>
  <si>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</si>
  <si>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</si>
  <si>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</si>
  <si>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</si>
  <si>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</si>
  <si>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</si>
  <si>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</si>
  <si>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</si>
  <si>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</si>
  <si>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</si>
  <si>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</si>
  <si>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</si>
  <si>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</si>
  <si>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</si>
  <si>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</si>
  <si>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</si>
  <si>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</si>
  <si>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</si>
  <si>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</si>
  <si>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</si>
  <si>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</si>
  <si>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</si>
  <si>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</si>
  <si>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</si>
  <si>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</si>
  <si>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</si>
  <si>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</si>
  <si>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</si>
  <si>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</si>
  <si>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</si>
  <si>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</si>
  <si>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</si>
  <si>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</si>
  <si>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</si>
  <si>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</si>
  <si>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</si>
  <si>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</si>
  <si>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</si>
  <si>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</si>
  <si>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</si>
  <si>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</si>
  <si>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</si>
  <si>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</si>
  <si>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</si>
  <si>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</si>
  <si>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</si>
  <si>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</si>
  <si>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</si>
  <si>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</si>
  <si>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</si>
  <si>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</si>
  <si>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</si>
  <si>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</si>
  <si>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</si>
  <si>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</si>
  <si>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</si>
  <si>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</si>
  <si>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</si>
  <si>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</si>
  <si>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</si>
  <si>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</si>
  <si>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</si>
  <si>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</si>
  <si>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</si>
  <si>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</si>
  <si>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</si>
  <si>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</si>
  <si>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</si>
  <si>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</si>
  <si>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</si>
  <si>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</si>
  <si>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</si>
  <si>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</si>
  <si>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</si>
  <si>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</si>
  <si>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</si>
  <si>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</si>
  <si>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</si>
  <si>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</si>
  <si>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</si>
  <si>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</si>
  <si>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</si>
  <si>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</si>
  <si>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</si>
  <si>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</si>
  <si>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</si>
  <si>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</si>
  <si>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</si>
  <si>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</si>
  <si>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</si>
  <si>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</si>
  <si>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</si>
  <si>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</si>
  <si>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</si>
  <si>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</si>
  <si>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</si>
  <si>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</si>
  <si>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</si>
  <si>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</si>
  <si>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</si>
  <si>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</si>
  <si>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</si>
  <si>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</si>
  <si>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</si>
  <si>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</si>
  <si>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</si>
  <si>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</si>
  <si>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</si>
  <si>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</si>
  <si>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</si>
  <si>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</si>
  <si>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</si>
  <si>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</si>
  <si>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</si>
  <si>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</si>
  <si>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</si>
  <si>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</si>
  <si>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</si>
  <si>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</si>
  <si>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</si>
  <si>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</si>
  <si>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</si>
  <si>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</si>
  <si>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</si>
  <si>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</si>
  <si>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</si>
  <si>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</si>
  <si>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</si>
  <si>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</si>
  <si>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</si>
  <si>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</si>
  <si>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</si>
  <si>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</si>
  <si>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</si>
  <si>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</si>
  <si>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</si>
  <si>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</si>
  <si>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</si>
  <si>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</si>
  <si>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</si>
  <si>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</si>
  <si>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</si>
  <si>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</si>
  <si>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</si>
  <si>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</si>
  <si>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</si>
  <si>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</si>
  <si>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</si>
  <si>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</si>
  <si>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</si>
  <si>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</si>
  <si>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</si>
  <si>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</si>
  <si>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</si>
  <si>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</si>
  <si>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</si>
  <si>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</si>
  <si>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</si>
  <si>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</si>
  <si>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</si>
  <si>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</si>
  <si>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</si>
  <si>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</si>
  <si>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</si>
  <si>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</si>
  <si>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</si>
  <si>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</si>
  <si>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</si>
  <si>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</si>
  <si>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</si>
  <si>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</si>
  <si>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</si>
  <si>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</si>
  <si>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</si>
  <si>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</si>
  <si>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</si>
  <si>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</si>
  <si>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</si>
  <si>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</si>
  <si>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</si>
  <si>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</si>
  <si>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</si>
  <si>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</si>
  <si>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</si>
  <si>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</si>
  <si>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</si>
  <si>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</si>
  <si>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</si>
  <si>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</si>
  <si>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</si>
  <si>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</si>
  <si>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</si>
  <si>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</si>
  <si>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</si>
  <si>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</si>
  <si>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</si>
  <si>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</si>
  <si>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</si>
  <si>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</si>
  <si>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</si>
  <si>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</si>
  <si>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</si>
  <si>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</si>
  <si>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</si>
  <si>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</si>
  <si>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</si>
  <si>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</si>
  <si>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</si>
  <si>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</si>
  <si>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</si>
  <si>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</si>
  <si>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</si>
  <si>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</si>
  <si>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</si>
  <si>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</si>
  <si>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</si>
  <si>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</si>
  <si>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</si>
  <si>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</si>
  <si>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</si>
  <si>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</si>
  <si>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</si>
  <si>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</si>
  <si>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</si>
  <si>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</si>
  <si>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</si>
  <si>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</si>
  <si>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</si>
  <si>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</si>
  <si>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</si>
  <si>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</si>
  <si>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</si>
  <si>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</si>
  <si>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</si>
  <si>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</si>
  <si>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</si>
  <si>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</si>
  <si>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</si>
  <si>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</si>
  <si>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</si>
  <si>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</si>
  <si>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</si>
  <si>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</si>
  <si>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</si>
  <si>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</si>
  <si>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</si>
  <si>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</si>
  <si>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</si>
  <si>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</si>
  <si>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</si>
  <si>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</si>
  <si>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</si>
  <si>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</si>
  <si>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</si>
  <si>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</si>
  <si>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</si>
  <si>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</si>
  <si>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</si>
  <si>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</si>
  <si>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</si>
  <si>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</si>
  <si>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</si>
  <si>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</si>
  <si>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</si>
  <si>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</si>
  <si>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</si>
  <si>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</si>
  <si>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</si>
  <si>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</si>
  <si>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</si>
  <si>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</si>
  <si>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</si>
  <si>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</si>
  <si>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</si>
  <si>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</si>
  <si>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</si>
  <si>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</si>
  <si>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</si>
  <si>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</si>
  <si>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</si>
  <si>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</si>
  <si>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</si>
  <si>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</si>
  <si>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</si>
  <si>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</si>
  <si>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</si>
  <si>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</si>
  <si>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</si>
  <si>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</si>
  <si>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</si>
  <si>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</si>
  <si>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</si>
  <si>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</si>
  <si>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</si>
  <si>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</si>
  <si>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</si>
  <si>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</si>
  <si>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</si>
  <si>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</si>
  <si>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</si>
  <si>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</si>
  <si>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</si>
  <si>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</si>
  <si>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</si>
  <si>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</si>
  <si>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</si>
  <si>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</si>
  <si>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</si>
  <si>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</si>
  <si>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</si>
  <si>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</si>
  <si>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</si>
  <si>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</si>
  <si>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</si>
  <si>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</si>
  <si>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</si>
  <si>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</si>
  <si>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</si>
  <si>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</si>
  <si>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</si>
  <si>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</si>
  <si>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</si>
  <si>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</si>
  <si>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</si>
  <si>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</si>
  <si>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</si>
  <si>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</si>
  <si>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</si>
  <si>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</si>
  <si>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</si>
  <si>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</si>
  <si>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</si>
  <si>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</si>
  <si>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</si>
  <si>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</si>
  <si>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</si>
  <si>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</si>
  <si>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</si>
  <si>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</si>
  <si>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</si>
  <si>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</si>
  <si>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</si>
  <si>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</si>
  <si>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</si>
  <si>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</si>
  <si>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</si>
  <si>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</si>
  <si>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</si>
  <si>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</si>
  <si>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</si>
  <si>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</si>
  <si>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</si>
  <si>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</si>
  <si>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</si>
  <si>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</si>
  <si>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</si>
  <si>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</si>
  <si>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</si>
  <si>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</si>
  <si>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</si>
  <si>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</si>
  <si>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</si>
  <si>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</si>
  <si>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</si>
  <si>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</si>
  <si>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</si>
  <si>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</si>
  <si>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</si>
  <si>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</si>
  <si>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</si>
  <si>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</si>
  <si>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</si>
  <si>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</si>
  <si>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</si>
  <si>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</si>
  <si>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</si>
  <si>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</si>
  <si>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</si>
  <si>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</si>
  <si>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</si>
  <si>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</si>
  <si>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</si>
  <si>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</si>
  <si>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</si>
  <si>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</si>
  <si>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</si>
  <si>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</si>
  <si>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</si>
  <si>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</si>
  <si>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</si>
  <si>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</si>
  <si>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</si>
  <si>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</si>
  <si>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</si>
  <si>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</si>
  <si>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</si>
  <si>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</si>
  <si>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</si>
  <si>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</si>
  <si>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</si>
  <si>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</si>
  <si>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</si>
  <si>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</si>
  <si>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</si>
  <si>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</si>
  <si>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</si>
  <si>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</si>
  <si>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</si>
  <si>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</si>
  <si>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</si>
  <si>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</si>
  <si>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</si>
  <si>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</si>
  <si>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</si>
  <si>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</si>
  <si>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</si>
  <si>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</si>
  <si>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</si>
  <si>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</si>
  <si>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</si>
  <si>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</si>
  <si>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</si>
  <si>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</si>
  <si>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</si>
  <si>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</si>
  <si>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</si>
  <si>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</si>
  <si>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</si>
  <si>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</si>
  <si>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</si>
  <si>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</si>
  <si>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</si>
  <si>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</si>
  <si>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</si>
  <si>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</si>
  <si>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</si>
  <si>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</si>
  <si>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</si>
  <si>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</si>
  <si>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</si>
  <si>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</si>
  <si>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</si>
  <si>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</si>
  <si>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</si>
  <si>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</si>
  <si>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</si>
  <si>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</si>
  <si>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</si>
  <si>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</si>
  <si>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</si>
  <si>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</si>
  <si>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</si>
  <si>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</si>
  <si>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</si>
  <si>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</si>
  <si>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</si>
  <si>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</si>
  <si>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</si>
  <si>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</si>
  <si>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</si>
  <si>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</si>
  <si>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</si>
  <si>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</si>
  <si>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</si>
  <si>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</si>
  <si>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</si>
  <si>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</si>
  <si>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</si>
  <si>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</si>
  <si>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</si>
  <si>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</si>
  <si>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</si>
  <si>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</si>
  <si>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</si>
  <si>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</si>
  <si>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</si>
  <si>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</si>
  <si>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</si>
  <si>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</si>
  <si>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</si>
  <si>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</si>
  <si>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</si>
  <si>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</si>
  <si>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</si>
  <si>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</si>
  <si>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</si>
  <si>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</si>
  <si>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</si>
  <si>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</si>
  <si>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</si>
  <si>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</si>
  <si>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</si>
  <si>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</si>
  <si>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</si>
  <si>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</si>
  <si>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</si>
  <si>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</si>
  <si>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</si>
  <si>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</si>
  <si>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</si>
  <si>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</si>
  <si>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</si>
  <si>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</si>
  <si>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</si>
  <si>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</si>
  <si>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</si>
  <si>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</si>
  <si>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</si>
  <si>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</si>
  <si>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</si>
  <si>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</si>
  <si>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</si>
  <si>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</si>
  <si>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</si>
  <si>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</si>
  <si>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</si>
  <si>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</si>
  <si>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</si>
  <si>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</si>
  <si>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</si>
  <si>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</si>
  <si>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</si>
  <si>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</si>
  <si>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</si>
  <si>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</si>
  <si>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</si>
  <si>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</si>
  <si>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</si>
  <si>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</si>
  <si>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</si>
  <si>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</si>
  <si>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</si>
  <si>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</si>
  <si>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</si>
  <si>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</si>
  <si>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</si>
  <si>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</si>
  <si>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</si>
  <si>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</si>
  <si>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</si>
  <si>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</si>
  <si>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</si>
  <si>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</si>
  <si>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</si>
  <si>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</si>
  <si>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</si>
  <si>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</si>
  <si>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</si>
  <si>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</si>
  <si>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</si>
  <si>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</si>
  <si>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</si>
  <si>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</si>
  <si>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</si>
  <si>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</si>
  <si>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</si>
  <si>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</si>
  <si>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</si>
  <si>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</si>
  <si>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</si>
  <si>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</si>
  <si>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</si>
  <si>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</si>
  <si>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</si>
  <si>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</si>
  <si>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</si>
  <si>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</si>
  <si>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</si>
  <si>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</si>
  <si>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</si>
  <si>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</si>
  <si>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</si>
  <si>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</si>
  <si>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</si>
  <si>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</si>
  <si>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</si>
  <si>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</si>
  <si>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</si>
  <si>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</si>
  <si>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</si>
  <si>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</si>
  <si>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</si>
  <si>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</si>
  <si>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</si>
  <si>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</si>
  <si>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</si>
  <si>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</si>
  <si>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</si>
  <si>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</si>
  <si>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</si>
  <si>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</si>
  <si>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</si>
  <si>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</si>
  <si>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</si>
  <si>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</si>
  <si>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</si>
  <si>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</si>
  <si>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</si>
  <si>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</si>
  <si>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</si>
  <si>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</si>
  <si>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</si>
  <si>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</si>
  <si>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</si>
  <si>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</si>
  <si>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</si>
  <si>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</si>
  <si>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</si>
  <si>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</si>
  <si>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</si>
  <si>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</si>
  <si>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</si>
  <si>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</si>
  <si>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</si>
  <si>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</si>
  <si>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</si>
  <si>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</si>
  <si>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</si>
  <si>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</si>
  <si>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</si>
  <si>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</si>
  <si>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</si>
  <si>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</si>
  <si>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</si>
  <si>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</si>
  <si>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</si>
  <si>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</si>
  <si>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</si>
  <si>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</si>
  <si>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</si>
  <si>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</si>
  <si>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</si>
  <si>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</si>
  <si>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</si>
  <si>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</si>
  <si>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</si>
  <si>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</si>
  <si>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</si>
  <si>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</si>
  <si>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</si>
  <si>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</si>
  <si>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</si>
  <si>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</si>
  <si>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</si>
  <si>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</si>
  <si>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</si>
  <si>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</si>
  <si>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</si>
  <si>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</si>
  <si>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</si>
  <si>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</si>
  <si>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</si>
  <si>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</si>
  <si>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</si>
  <si>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</si>
  <si>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</si>
  <si>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</si>
  <si>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</si>
  <si>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</si>
  <si>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</si>
  <si>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</si>
  <si>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</si>
  <si>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</si>
  <si>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</si>
  <si>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</si>
  <si>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</si>
  <si>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</si>
  <si>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</si>
  <si>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</si>
  <si>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</si>
  <si>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</si>
  <si>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</si>
  <si>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</si>
  <si>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</si>
  <si>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</si>
  <si>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</si>
  <si>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</si>
  <si>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</si>
  <si>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</si>
  <si>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</si>
  <si>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</si>
  <si>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</si>
  <si>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</si>
  <si>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</si>
  <si>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</si>
  <si>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</si>
  <si>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</si>
  <si>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</si>
  <si>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</si>
  <si>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</si>
  <si>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</si>
  <si>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</si>
  <si>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</si>
  <si>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</si>
  <si>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</si>
  <si>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</si>
  <si>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</si>
  <si>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</si>
  <si>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</si>
  <si>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</si>
  <si>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</si>
  <si>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</si>
  <si>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</si>
  <si>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</si>
  <si>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</si>
  <si>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</si>
  <si>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</si>
  <si>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</si>
  <si>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</si>
  <si>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</si>
  <si>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</si>
  <si>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</si>
  <si>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</si>
  <si>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</si>
  <si>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</si>
  <si>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</si>
  <si>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</si>
  <si>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</si>
  <si>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</si>
  <si>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</si>
  <si>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</si>
  <si>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</si>
  <si>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</si>
  <si>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</si>
  <si>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</si>
  <si>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</si>
  <si>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</si>
  <si>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</si>
  <si>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</si>
  <si>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</si>
  <si>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</si>
  <si>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</si>
  <si>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</si>
  <si>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</si>
  <si>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</si>
  <si>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</si>
  <si>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</si>
  <si>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</si>
  <si>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</si>
  <si>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</si>
  <si>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</si>
  <si>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</si>
  <si>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</si>
  <si>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</si>
  <si>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</si>
  <si>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</si>
  <si>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</si>
  <si>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</si>
  <si>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</si>
  <si>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</si>
  <si>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</si>
  <si>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</si>
  <si>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</si>
  <si>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</si>
  <si>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</si>
  <si>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</si>
  <si>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</si>
  <si>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</si>
  <si>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</si>
  <si>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</si>
  <si>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</si>
  <si>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</si>
  <si>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</si>
  <si>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</si>
  <si>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</si>
  <si>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</si>
  <si>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</si>
  <si>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</si>
  <si>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</si>
  <si>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</si>
  <si>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</si>
  <si>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</si>
  <si>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</si>
  <si>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</si>
  <si>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</si>
  <si>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</si>
  <si>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</si>
  <si>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</si>
  <si>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</si>
  <si>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</si>
  <si>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</si>
  <si>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</si>
  <si>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</si>
  <si>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</si>
  <si>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</si>
  <si>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</si>
  <si>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</si>
  <si>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</si>
  <si>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</si>
  <si>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</si>
  <si>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</si>
  <si>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</si>
  <si>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</si>
  <si>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</si>
  <si>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</si>
  <si>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</si>
  <si>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</si>
  <si>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</si>
  <si>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</si>
  <si>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</si>
  <si>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</si>
  <si>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</si>
  <si>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</si>
  <si>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</si>
  <si>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</si>
  <si>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</si>
  <si>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</si>
  <si>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</si>
  <si>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</si>
  <si>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</si>
  <si>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</si>
  <si>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</si>
  <si>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</si>
  <si>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</si>
  <si>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</si>
  <si>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</si>
  <si>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</si>
  <si>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</si>
  <si>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</si>
  <si>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</si>
  <si>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</si>
  <si>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</si>
  <si>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</si>
  <si>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</si>
  <si>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</si>
  <si>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</si>
  <si>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</si>
  <si>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</si>
  <si>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</si>
  <si>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</si>
  <si>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</si>
  <si>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</si>
  <si>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</si>
  <si>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</si>
  <si>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</si>
  <si>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</si>
  <si>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</si>
  <si>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</si>
  <si>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</si>
  <si>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</si>
  <si>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</si>
  <si>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</si>
  <si>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</si>
  <si>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</si>
  <si>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</si>
  <si>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</si>
  <si>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</si>
  <si>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</si>
  <si>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</si>
  <si>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</si>
  <si>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</si>
  <si>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</si>
  <si>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</si>
  <si>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</si>
  <si>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</si>
  <si>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</si>
  <si>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</si>
  <si>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</si>
  <si>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</si>
  <si>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</si>
  <si>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</si>
  <si>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</si>
  <si>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</si>
  <si>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</si>
  <si>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</si>
  <si>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</si>
  <si>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</si>
  <si>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</si>
  <si>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</si>
  <si>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</si>
  <si>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</si>
  <si>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</si>
  <si>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</si>
  <si>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</si>
  <si>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</si>
  <si>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</si>
  <si>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</si>
  <si>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</si>
  <si>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</si>
  <si>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</si>
  <si>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</si>
  <si>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</si>
  <si>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</si>
  <si>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</si>
  <si>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</si>
  <si>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</si>
  <si>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</si>
  <si>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</si>
  <si>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</si>
  <si>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</si>
  <si>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</si>
  <si>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</si>
  <si>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</si>
  <si>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</si>
  <si>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</si>
  <si>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</si>
  <si>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</si>
  <si>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</si>
  <si>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</si>
  <si>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</si>
  <si>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</si>
  <si>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</si>
  <si>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</si>
  <si>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</si>
  <si>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</si>
  <si>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</si>
  <si>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</si>
  <si>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</si>
  <si>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</si>
  <si>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</si>
  <si>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</si>
  <si>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</si>
  <si>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</si>
  <si>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</si>
  <si>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</si>
  <si>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</si>
  <si>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</si>
  <si>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</si>
  <si>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</si>
  <si>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</si>
  <si>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</si>
  <si>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</si>
  <si>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</si>
  <si>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</si>
  <si>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</si>
  <si>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</si>
  <si>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</si>
  <si>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</si>
  <si>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</si>
  <si>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</si>
  <si>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</si>
  <si>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</si>
  <si>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</si>
  <si>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</si>
  <si>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</si>
  <si>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</si>
  <si>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</si>
  <si>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</si>
  <si>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</si>
  <si>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</si>
  <si>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</si>
  <si>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</si>
  <si>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</si>
  <si>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</si>
  <si>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</si>
  <si>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</si>
  <si>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</si>
  <si>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</si>
  <si>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</si>
  <si>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</si>
  <si>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</si>
  <si>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</si>
  <si>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</si>
  <si>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</si>
  <si>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</si>
  <si>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</si>
  <si>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</si>
  <si>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</si>
  <si>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</si>
  <si>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</si>
  <si>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</si>
  <si>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</si>
  <si>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</si>
  <si>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</si>
  <si>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</si>
  <si>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</si>
  <si>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</si>
  <si>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</si>
  <si>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</si>
  <si>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</si>
  <si>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</si>
  <si>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</si>
  <si>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</si>
  <si>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</si>
  <si>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</si>
  <si>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</si>
  <si>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</si>
  <si>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</si>
  <si>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</si>
  <si>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</si>
  <si>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</si>
  <si>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</si>
  <si>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</si>
  <si>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</si>
  <si>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</si>
  <si>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</si>
  <si>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</si>
  <si>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</si>
  <si>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</si>
  <si>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</si>
  <si>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</si>
  <si>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</si>
  <si>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</si>
  <si>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</si>
  <si>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</si>
  <si>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</si>
  <si>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</si>
  <si>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</si>
  <si>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</si>
  <si>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</si>
  <si>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</si>
  <si>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</si>
  <si>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</si>
  <si>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</si>
  <si>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</si>
  <si>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</si>
  <si>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</si>
  <si>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</si>
  <si>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</si>
  <si>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</si>
  <si>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</si>
  <si>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</si>
  <si>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</si>
  <si>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</si>
  <si>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</si>
  <si>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</si>
  <si>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</si>
  <si>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</si>
  <si>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</si>
  <si>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</si>
  <si>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</si>
  <si>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</si>
  <si>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</si>
  <si>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</si>
  <si>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</si>
  <si>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</si>
  <si>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</si>
  <si>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</si>
  <si>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</si>
  <si>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</si>
  <si>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</si>
  <si>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</si>
  <si>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</si>
  <si>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</si>
  <si>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</si>
  <si>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</si>
  <si>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</si>
  <si>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</si>
  <si>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</si>
  <si>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</si>
  <si>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</si>
  <si>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</si>
  <si>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</si>
  <si>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</si>
  <si>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</si>
  <si>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</si>
  <si>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</si>
  <si>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</si>
  <si>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</si>
  <si>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</si>
  <si>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</si>
  <si>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</si>
  <si>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</si>
  <si>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</si>
  <si>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</si>
  <si>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</si>
  <si>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</si>
  <si>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</si>
  <si>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</si>
  <si>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</si>
  <si>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</si>
  <si>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</si>
  <si>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</si>
  <si>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</si>
  <si>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</si>
  <si>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</si>
  <si>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</si>
  <si>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</si>
  <si>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</si>
  <si>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</si>
  <si>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</si>
  <si>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</si>
  <si>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</si>
  <si>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</si>
  <si>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</si>
  <si>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</si>
  <si>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</si>
  <si>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</si>
  <si>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</si>
  <si>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</si>
  <si>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</si>
  <si>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</si>
  <si>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</si>
  <si>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</si>
  <si>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</si>
  <si>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</si>
  <si>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</si>
  <si>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</si>
  <si>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</si>
  <si>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</si>
  <si>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</si>
  <si>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</si>
  <si>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</si>
  <si>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</si>
  <si>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</si>
  <si>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</si>
  <si>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</si>
  <si>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</si>
  <si>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</si>
  <si>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</si>
  <si>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</si>
  <si>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</si>
  <si>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</si>
  <si>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</si>
  <si>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</si>
  <si>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</si>
  <si>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</si>
  <si>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</si>
  <si>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</si>
  <si>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</si>
  <si>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</si>
  <si>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</si>
  <si>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</si>
  <si>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</si>
  <si>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</si>
  <si>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</si>
  <si>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</si>
  <si>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</si>
  <si>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</si>
  <si>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</si>
  <si>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</si>
  <si>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</si>
  <si>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</si>
  <si>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</si>
  <si>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</si>
  <si>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</si>
  <si>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</si>
  <si>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</si>
  <si>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</si>
  <si>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</si>
  <si>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</si>
  <si>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</si>
  <si>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</si>
  <si>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</si>
  <si>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</si>
  <si>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</si>
  <si>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</si>
  <si>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</si>
  <si>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</si>
  <si>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</si>
  <si>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</si>
  <si>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</si>
  <si>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</si>
  <si>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</si>
  <si>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</si>
  <si>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</si>
  <si>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</si>
  <si>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</si>
  <si>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</si>
  <si>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</si>
  <si>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</si>
  <si>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</si>
  <si>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</si>
  <si>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</si>
  <si>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</si>
  <si>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</si>
  <si>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</si>
  <si>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</si>
  <si>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</si>
  <si>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</si>
  <si>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</si>
  <si>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</si>
  <si>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</si>
  <si>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</si>
  <si>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</si>
  <si>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</si>
  <si>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</si>
  <si>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</si>
  <si>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</si>
  <si>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</si>
  <si>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</si>
  <si>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</si>
  <si>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</si>
  <si>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</si>
  <si>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</si>
  <si>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</si>
  <si>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</si>
  <si>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</si>
  <si>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</si>
  <si>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</si>
  <si>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</si>
  <si>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</si>
  <si>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</si>
  <si>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</si>
  <si>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</si>
  <si>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</si>
  <si>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</si>
  <si>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</si>
  <si>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</si>
  <si>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</si>
  <si>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</si>
  <si>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</si>
  <si>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</si>
  <si>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</si>
  <si>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</si>
  <si>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</si>
  <si>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</si>
  <si>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</si>
  <si>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</si>
  <si>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</si>
  <si>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</si>
  <si>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</si>
  <si>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</si>
  <si>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</si>
  <si>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</si>
  <si>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</si>
  <si>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</si>
  <si>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</si>
  <si>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</si>
  <si>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</si>
  <si>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</si>
  <si>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</si>
  <si>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</si>
  <si>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</si>
  <si>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</si>
  <si>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</si>
  <si>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</si>
  <si>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</si>
  <si>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</si>
  <si>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</si>
  <si>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</si>
  <si>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</si>
  <si>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</si>
  <si>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</si>
  <si>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</si>
  <si>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</si>
  <si>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</si>
  <si>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</si>
  <si>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</si>
  <si>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</si>
  <si>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</si>
  <si>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</si>
  <si>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</si>
  <si>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</si>
  <si>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</si>
  <si>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</si>
  <si>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</si>
  <si>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</si>
  <si>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</si>
  <si>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</si>
  <si>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</si>
  <si>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</si>
  <si>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</si>
  <si>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</si>
  <si>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</si>
  <si>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</si>
  <si>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</si>
  <si>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</si>
  <si>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</si>
  <si>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</si>
  <si>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</si>
  <si>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</si>
  <si>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</si>
  <si>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</si>
  <si>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</si>
  <si>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</si>
  <si>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</si>
  <si>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</si>
  <si>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</si>
  <si>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</si>
  <si>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</si>
  <si>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</si>
  <si>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</si>
  <si>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</si>
  <si>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</si>
  <si>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</si>
  <si>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</si>
  <si>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</si>
  <si>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</si>
  <si>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</si>
  <si>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</si>
  <si>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</si>
  <si>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</si>
  <si>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</si>
  <si>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</si>
  <si>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</si>
  <si>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</si>
  <si>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</si>
  <si>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</si>
  <si>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</si>
  <si>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</si>
  <si>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</si>
  <si>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</si>
  <si>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</si>
  <si>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</si>
  <si>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</si>
  <si>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</si>
  <si>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</si>
  <si>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</si>
  <si>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</si>
  <si>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</si>
  <si>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</si>
  <si>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</si>
  <si>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</si>
  <si>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</si>
  <si>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</si>
  <si>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</si>
  <si>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</si>
  <si>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</si>
  <si>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</si>
  <si>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</si>
  <si>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</si>
  <si>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</si>
  <si>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</si>
  <si>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</si>
  <si>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</si>
  <si>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</si>
  <si>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</si>
  <si>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</si>
  <si>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</si>
  <si>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</si>
  <si>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</si>
  <si>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</si>
  <si>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</si>
  <si>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</si>
  <si>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</si>
  <si>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</si>
  <si>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</si>
  <si>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</si>
  <si>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</si>
  <si>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</si>
  <si>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</si>
  <si>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</si>
  <si>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</si>
  <si>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</si>
  <si>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</si>
  <si>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</si>
  <si>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</si>
  <si>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</si>
  <si>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</si>
  <si>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</si>
  <si>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</si>
  <si>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</si>
  <si>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</si>
  <si>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</si>
  <si>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</si>
  <si>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</si>
  <si>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</si>
  <si>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</si>
  <si>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</si>
  <si>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</si>
  <si>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</si>
  <si>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</si>
  <si>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</si>
  <si>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</si>
  <si>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</si>
  <si>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</si>
  <si>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</si>
  <si>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</si>
  <si>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</si>
  <si>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</si>
  <si>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</si>
  <si>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</si>
  <si>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</si>
  <si>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</si>
  <si>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</si>
  <si>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</si>
  <si>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</si>
  <si>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</si>
  <si>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</si>
  <si>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</si>
  <si>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</si>
  <si>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</si>
  <si>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</si>
  <si>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</si>
  <si>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</si>
  <si>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</si>
  <si>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</si>
  <si>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</si>
  <si>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</si>
  <si>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</si>
  <si>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</si>
  <si>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</si>
  <si>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</si>
  <si>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</si>
  <si>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</si>
  <si>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</si>
  <si>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</si>
  <si>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</si>
  <si>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</si>
  <si>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</si>
  <si>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</si>
  <si>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</si>
  <si>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</si>
  <si>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</si>
  <si>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</si>
  <si>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</si>
  <si>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</si>
  <si>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</si>
  <si>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</si>
  <si>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</si>
  <si>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</si>
  <si>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</si>
  <si>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</si>
  <si>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</si>
  <si>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</si>
  <si>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</si>
  <si>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</si>
  <si>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</si>
  <si>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</si>
  <si>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</si>
  <si>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</si>
  <si>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</si>
  <si>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</si>
  <si>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</si>
  <si>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</si>
  <si>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</si>
  <si>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</si>
  <si>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</si>
  <si>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</si>
  <si>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</si>
  <si>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</si>
  <si>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</si>
  <si>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</si>
  <si>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</si>
  <si>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</si>
  <si>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</si>
  <si>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</si>
  <si>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</si>
  <si>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</si>
  <si>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</si>
  <si>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</si>
  <si>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</si>
  <si>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</si>
  <si>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</si>
  <si>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</si>
  <si>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</si>
  <si>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</si>
  <si>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</si>
  <si>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</si>
  <si>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</si>
  <si>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</si>
  <si>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</si>
  <si>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</si>
  <si>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</si>
  <si>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</si>
  <si>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</si>
  <si>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</si>
  <si>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</si>
  <si>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</si>
  <si>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</si>
  <si>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</si>
  <si>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</si>
  <si>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</si>
  <si>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</si>
  <si>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</si>
  <si>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</si>
  <si>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</si>
  <si>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</si>
  <si>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</si>
  <si>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</si>
  <si>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</si>
  <si>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</si>
  <si>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</si>
  <si>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</si>
  <si>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</si>
  <si>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</si>
  <si>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</si>
  <si>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</si>
  <si>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</si>
  <si>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</si>
  <si>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</si>
  <si>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</si>
  <si>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</si>
  <si>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</si>
  <si>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</si>
  <si>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</si>
  <si>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</si>
  <si>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</si>
  <si>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</si>
  <si>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</si>
  <si>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</si>
  <si>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</si>
  <si>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</si>
  <si>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</si>
  <si>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</si>
  <si>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</si>
  <si>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</si>
  <si>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</si>
  <si>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</si>
  <si>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</si>
  <si>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</si>
  <si>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</si>
  <si>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</si>
  <si>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</si>
  <si>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</si>
  <si>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</si>
  <si>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</si>
  <si>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</si>
  <si>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</si>
  <si>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</si>
  <si>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</si>
  <si>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</si>
  <si>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</si>
  <si>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</si>
  <si>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</si>
  <si>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</si>
  <si>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</si>
  <si>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</si>
  <si>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</si>
  <si>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</si>
  <si>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</si>
  <si>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</si>
  <si>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</si>
  <si>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</si>
  <si>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</si>
  <si>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</si>
  <si>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</si>
  <si>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</si>
  <si>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</si>
  <si>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</si>
  <si>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</si>
  <si>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</si>
  <si>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</si>
  <si>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</si>
  <si>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</si>
  <si>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</si>
  <si>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</si>
  <si>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</si>
  <si>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</si>
  <si>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</si>
  <si>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</si>
  <si>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</si>
  <si>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</si>
  <si>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</si>
  <si>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</si>
  <si>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</si>
  <si>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</si>
  <si>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</si>
  <si>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</si>
  <si>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</si>
  <si>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</si>
  <si>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</si>
  <si>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</si>
  <si>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</si>
  <si>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</si>
  <si>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</si>
  <si>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</si>
  <si>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</si>
  <si>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</si>
  <si>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</si>
  <si>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</si>
  <si>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</si>
  <si>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</si>
  <si>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</si>
  <si>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</si>
  <si>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</si>
  <si>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</si>
  <si>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</si>
  <si>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</si>
  <si>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</si>
  <si>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</si>
  <si>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</si>
  <si>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</si>
  <si>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</si>
  <si>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</si>
  <si>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</si>
  <si>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</si>
  <si>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</si>
  <si>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</si>
  <si>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</si>
  <si>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</si>
  <si>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</si>
  <si>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</si>
  <si>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</si>
  <si>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</si>
  <si>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</si>
  <si>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</si>
  <si>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</si>
  <si>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</si>
  <si>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</si>
  <si>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</si>
  <si>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</si>
  <si>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</si>
  <si>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</si>
  <si>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</si>
  <si>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</si>
  <si>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</si>
  <si>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</si>
  <si>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</si>
  <si>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</si>
  <si>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</si>
  <si>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</si>
  <si>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</si>
  <si>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</si>
  <si>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</si>
  <si>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</si>
  <si>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</si>
  <si>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</si>
  <si>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</si>
  <si>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</si>
  <si>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</si>
  <si>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</si>
  <si>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</si>
  <si>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</si>
  <si>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</si>
  <si>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</si>
  <si>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</si>
  <si>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</si>
  <si>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</si>
  <si>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</si>
  <si>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</si>
  <si>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</si>
  <si>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</si>
  <si>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</si>
  <si>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</si>
  <si>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</si>
  <si>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</si>
  <si>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</si>
  <si>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</si>
  <si>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</si>
  <si>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</si>
  <si>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</si>
  <si>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</si>
  <si>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</si>
  <si>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</si>
  <si>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</si>
  <si>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</si>
  <si>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</si>
  <si>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</si>
  <si>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</si>
  <si>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</si>
  <si>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</si>
  <si>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</si>
  <si>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</si>
  <si>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</si>
  <si>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</si>
  <si>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</si>
  <si>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</si>
  <si>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</si>
  <si>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</si>
  <si>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</si>
  <si>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</si>
  <si>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</si>
  <si>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</si>
  <si>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</si>
  <si>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</si>
  <si>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</si>
  <si>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</si>
  <si>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</si>
  <si>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</si>
  <si>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</si>
  <si>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</si>
  <si>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</si>
  <si>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</si>
  <si>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</si>
  <si>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</si>
  <si>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</si>
  <si>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</si>
  <si>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</si>
  <si>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</si>
  <si>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</si>
  <si>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</si>
  <si>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</si>
  <si>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</si>
  <si>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</si>
  <si>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</si>
  <si>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</si>
  <si>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</si>
  <si>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</si>
  <si>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</si>
  <si>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</si>
  <si>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</si>
  <si>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</si>
  <si>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</si>
  <si>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</si>
  <si>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</si>
  <si>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</si>
  <si>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</si>
  <si>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</si>
  <si>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</si>
  <si>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</si>
  <si>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</si>
  <si>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</si>
  <si>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</si>
  <si>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</si>
  <si>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</si>
  <si>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</si>
  <si>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</si>
  <si>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</si>
  <si>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</si>
  <si>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</si>
  <si>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</si>
  <si>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</si>
  <si>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</si>
  <si>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</si>
  <si>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</si>
  <si>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</si>
  <si>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</si>
  <si>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</si>
  <si>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</si>
  <si>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</si>
  <si>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</si>
  <si>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</si>
  <si>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</si>
  <si>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</si>
  <si>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</si>
  <si>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</si>
  <si>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</si>
  <si>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</si>
  <si>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</si>
  <si>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</si>
  <si>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</si>
  <si>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</si>
  <si>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</si>
  <si>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</si>
  <si>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</si>
  <si>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</si>
  <si>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</si>
  <si>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</si>
  <si>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</si>
  <si>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</si>
  <si>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</si>
  <si>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</si>
  <si>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</si>
  <si>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</si>
  <si>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</si>
  <si>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</si>
  <si>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</si>
  <si>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</si>
  <si>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</si>
  <si>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</si>
  <si>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</si>
  <si>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</si>
  <si>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</si>
  <si>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</si>
  <si>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</si>
  <si>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</si>
  <si>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</si>
  <si>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</si>
  <si>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</si>
  <si>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</si>
  <si>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</si>
  <si>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</si>
  <si>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</si>
  <si>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</si>
  <si>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</si>
  <si>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</si>
  <si>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</si>
  <si>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</si>
  <si>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</si>
  <si>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</si>
  <si>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</si>
  <si>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</si>
  <si>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</si>
  <si>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</si>
  <si>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</si>
  <si>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</si>
  <si>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</si>
  <si>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</si>
  <si>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</si>
  <si>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</si>
  <si>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</si>
  <si>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</si>
  <si>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</si>
  <si>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</si>
  <si>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</si>
  <si>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</si>
  <si>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</si>
  <si>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</si>
  <si>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</si>
  <si>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</si>
  <si>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</si>
  <si>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</si>
  <si>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</si>
  <si>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</si>
  <si>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</si>
  <si>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</si>
  <si>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</si>
  <si>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</si>
  <si>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</si>
  <si>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</si>
  <si>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</si>
  <si>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</si>
  <si>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</si>
  <si>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</si>
  <si>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</si>
  <si>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</si>
  <si>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</si>
  <si>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</si>
  <si>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</si>
  <si>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</si>
  <si>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</si>
  <si>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</si>
  <si>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</si>
  <si>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</si>
  <si>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</si>
  <si>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</si>
  <si>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</si>
  <si>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</si>
  <si>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</si>
  <si>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</si>
  <si>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</si>
  <si>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</si>
  <si>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</si>
  <si>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</si>
  <si>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</si>
  <si>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</si>
  <si>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</si>
  <si>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</si>
  <si>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</si>
  <si>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</si>
  <si>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</si>
  <si>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</si>
  <si>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</si>
  <si>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</si>
  <si>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</si>
  <si>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</si>
  <si>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</si>
  <si>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</si>
  <si>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</si>
  <si>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</si>
  <si>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</si>
  <si>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</si>
  <si>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</si>
  <si>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</si>
  <si>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</si>
  <si>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</si>
  <si>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</si>
  <si>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</si>
  <si>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</si>
  <si>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</si>
  <si>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</si>
  <si>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</si>
  <si>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</si>
  <si>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</si>
  <si>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</si>
  <si>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</si>
  <si>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</si>
  <si>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</si>
  <si>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</si>
  <si>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</si>
  <si>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</si>
  <si>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</si>
  <si>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</si>
  <si>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</si>
  <si>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</si>
  <si>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</si>
  <si>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</si>
  <si>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</si>
  <si>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</si>
  <si>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</si>
  <si>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</si>
  <si>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</si>
  <si>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</si>
  <si>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</si>
  <si>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</si>
  <si>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</si>
  <si>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</si>
  <si>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</si>
  <si>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</si>
  <si>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</si>
  <si>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</si>
  <si>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</si>
  <si>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</si>
  <si>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</si>
  <si>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</si>
  <si>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</si>
  <si>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</si>
  <si>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</si>
  <si>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</si>
  <si>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</si>
  <si>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</si>
  <si>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</si>
  <si>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</si>
  <si>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</si>
  <si>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</si>
  <si>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</si>
  <si>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</si>
  <si>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</si>
  <si>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</si>
  <si>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</si>
  <si>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</si>
  <si>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</si>
  <si>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</si>
  <si>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</si>
  <si>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</si>
  <si>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</si>
  <si>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</si>
  <si>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</si>
  <si>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</si>
  <si>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</si>
  <si>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</si>
  <si>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</si>
  <si>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</si>
  <si>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</si>
  <si>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</si>
  <si>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</si>
  <si>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</si>
  <si>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</si>
  <si>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</si>
  <si>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</si>
  <si>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</si>
  <si>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</si>
  <si>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</si>
  <si>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</si>
  <si>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</si>
  <si>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</si>
  <si>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</si>
  <si>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</si>
  <si>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</si>
  <si>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</si>
  <si>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</si>
  <si>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</si>
  <si>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</si>
  <si>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</si>
  <si>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</si>
  <si>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</si>
  <si>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</si>
  <si>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</si>
  <si>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</si>
  <si>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</si>
  <si>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</si>
  <si>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</si>
  <si>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</si>
  <si>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</si>
  <si>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</si>
  <si>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</si>
  <si>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</si>
  <si>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</si>
  <si>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</si>
  <si>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</si>
  <si>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</si>
  <si>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</si>
  <si>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</si>
  <si>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</si>
  <si>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</si>
  <si>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</si>
  <si>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</si>
  <si>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</si>
  <si>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</si>
  <si>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</si>
  <si>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</si>
  <si>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</si>
  <si>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</si>
  <si>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</si>
  <si>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</si>
  <si>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</si>
  <si>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</si>
  <si>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</si>
  <si>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</si>
  <si>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</si>
  <si>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</si>
  <si>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</si>
  <si>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</si>
  <si>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</si>
  <si>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</si>
  <si>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</si>
  <si>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</si>
  <si>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</si>
  <si>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</si>
  <si>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</si>
  <si>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</si>
  <si>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</si>
  <si>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</si>
  <si>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</si>
  <si>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</si>
  <si>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</si>
  <si>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</si>
  <si>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</si>
  <si>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</si>
  <si>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</si>
  <si>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</si>
  <si>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</si>
  <si>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</si>
  <si>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</si>
  <si>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</si>
  <si>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</si>
  <si>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</si>
  <si>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</si>
  <si>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</si>
  <si>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</si>
  <si>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</si>
  <si>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</si>
  <si>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</si>
  <si>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</si>
  <si>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</si>
  <si>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</si>
  <si>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</si>
  <si>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</si>
  <si>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</si>
  <si>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</si>
  <si>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</si>
  <si>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</si>
  <si>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</si>
  <si>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</si>
  <si>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</si>
  <si>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</si>
  <si>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</si>
  <si>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</si>
  <si>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</si>
  <si>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</si>
  <si>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</si>
  <si>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</si>
  <si>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</si>
  <si>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</si>
  <si>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</si>
  <si>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</si>
  <si>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</si>
  <si>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</si>
  <si>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</si>
  <si>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</si>
  <si>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</si>
  <si>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</si>
  <si>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</si>
  <si>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</si>
  <si>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</si>
  <si>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</si>
  <si>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</si>
  <si>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</si>
  <si>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</si>
  <si>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</si>
  <si>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</si>
  <si>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</si>
  <si>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</si>
  <si>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</si>
  <si>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</si>
  <si>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</si>
  <si>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</si>
  <si>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</si>
  <si>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</si>
  <si>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</si>
  <si>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</si>
  <si>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</si>
  <si>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</si>
  <si>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</si>
  <si>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</si>
  <si>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</si>
  <si>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</si>
  <si>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</si>
  <si>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</si>
  <si>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</si>
  <si>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</si>
  <si>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</si>
  <si>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</si>
  <si>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</si>
  <si>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</si>
  <si>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</si>
  <si>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</si>
  <si>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</si>
  <si>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</si>
  <si>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</si>
  <si>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</si>
  <si>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</si>
  <si>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</si>
  <si>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</si>
  <si>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</si>
  <si>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</si>
  <si>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</si>
  <si>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</si>
  <si>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</si>
  <si>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</si>
  <si>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</si>
  <si>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</si>
  <si>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</si>
  <si>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</si>
  <si>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</si>
  <si>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</si>
  <si>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</si>
  <si>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</si>
  <si>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</si>
  <si>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</si>
  <si>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</si>
  <si>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</si>
  <si>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</si>
  <si>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</si>
  <si>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</si>
  <si>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</si>
  <si>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</si>
  <si>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</si>
  <si>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</si>
  <si>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</si>
  <si>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</si>
  <si>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</si>
  <si>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</si>
  <si>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</si>
  <si>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</si>
  <si>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</si>
  <si>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</si>
  <si>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</si>
  <si>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</si>
  <si>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</si>
  <si>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</si>
  <si>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</si>
  <si>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</si>
  <si>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</si>
  <si>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</si>
  <si>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</si>
  <si>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</si>
  <si>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</si>
  <si>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</si>
  <si>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</si>
  <si>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</si>
  <si>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</si>
  <si>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</si>
  <si>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</si>
  <si>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</si>
  <si>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</si>
  <si>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</si>
  <si>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</si>
  <si>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</si>
  <si>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</si>
  <si>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</si>
  <si>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</si>
  <si>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</si>
  <si>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</si>
  <si>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</si>
  <si>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</si>
  <si>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</si>
  <si>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</si>
  <si>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</si>
  <si>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</si>
  <si>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</si>
  <si>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</si>
  <si>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</si>
  <si>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</si>
  <si>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</si>
  <si>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</si>
  <si>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</si>
  <si>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</si>
  <si>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</si>
  <si>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</si>
  <si>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</si>
  <si>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</si>
  <si>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</si>
  <si>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</si>
  <si>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</si>
  <si>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</si>
  <si>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</si>
  <si>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</si>
  <si>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</si>
  <si>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</si>
  <si>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</si>
  <si>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</si>
  <si>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</si>
  <si>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</si>
  <si>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</si>
  <si>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</si>
  <si>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</si>
  <si>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</si>
  <si>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</si>
  <si>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</si>
  <si>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</si>
  <si>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</si>
  <si>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</si>
  <si>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</si>
  <si>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</si>
  <si>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</si>
  <si>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</si>
  <si>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</si>
  <si>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</si>
  <si>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</si>
  <si>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</si>
  <si>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</si>
  <si>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</si>
  <si>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</si>
  <si>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</si>
  <si>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</si>
  <si>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</si>
  <si>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</si>
  <si>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</si>
  <si>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</si>
  <si>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</si>
  <si>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</si>
  <si>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</si>
  <si>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</si>
  <si>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</si>
  <si>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</si>
  <si>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</si>
  <si>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</si>
  <si>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</si>
  <si>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</si>
  <si>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</si>
  <si>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</si>
  <si>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</si>
  <si>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</si>
  <si>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</si>
  <si>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</si>
  <si>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</si>
  <si>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</si>
  <si>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</si>
  <si>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</si>
  <si>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</si>
  <si>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</si>
  <si>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</si>
  <si>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</si>
  <si>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</si>
  <si>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</si>
  <si>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</si>
  <si>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</si>
  <si>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</si>
  <si>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</si>
  <si>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</si>
  <si>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</si>
  <si>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</si>
  <si>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</si>
  <si>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</si>
  <si>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</si>
  <si>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</si>
  <si>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</si>
  <si>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</si>
  <si>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</si>
  <si>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</si>
  <si>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</si>
  <si>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</si>
  <si>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</si>
  <si>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</si>
  <si>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</si>
  <si>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</si>
  <si>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</si>
  <si>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</si>
  <si>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</si>
  <si>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</si>
  <si>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</si>
  <si>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</si>
  <si>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</si>
  <si>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</si>
  <si>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</si>
  <si>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</si>
  <si>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</si>
  <si>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</si>
  <si>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</si>
  <si>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</si>
  <si>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</si>
  <si>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</si>
  <si>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</si>
  <si>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</si>
  <si>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</si>
  <si>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</si>
  <si>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</si>
  <si>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</si>
  <si>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</si>
  <si>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</si>
  <si>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</si>
  <si>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</si>
  <si>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</si>
  <si>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</si>
  <si>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</si>
  <si>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</si>
  <si>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</si>
  <si>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</si>
  <si>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</si>
  <si>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</si>
  <si>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</si>
  <si>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</si>
  <si>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</si>
  <si>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</si>
  <si>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</si>
  <si>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</si>
  <si>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</si>
  <si>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</si>
  <si>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</si>
  <si>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</si>
  <si>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</si>
  <si>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</si>
  <si>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</si>
  <si>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</si>
  <si>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</si>
  <si>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</si>
  <si>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</si>
  <si>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</si>
  <si>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</si>
  <si>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</si>
  <si>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</si>
  <si>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</si>
  <si>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</si>
  <si>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</si>
  <si>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</si>
  <si>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</si>
  <si>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</si>
  <si>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</si>
  <si>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</si>
  <si>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</si>
  <si>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</si>
  <si>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</si>
  <si>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</si>
  <si>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</si>
  <si>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</si>
  <si>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</si>
  <si>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</si>
  <si>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</si>
  <si>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</si>
  <si>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</si>
  <si>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</si>
  <si>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</si>
  <si>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</si>
  <si>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</si>
  <si>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</si>
  <si>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</si>
  <si>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</si>
  <si>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</si>
  <si>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</si>
  <si>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</si>
  <si>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</si>
  <si>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</si>
  <si>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</si>
  <si>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</si>
  <si>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</si>
  <si>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</si>
  <si>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</si>
  <si>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</si>
  <si>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</si>
  <si>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</si>
  <si>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</si>
  <si>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</si>
  <si>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</si>
  <si>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</si>
  <si>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</si>
  <si>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</si>
  <si>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</si>
  <si>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</si>
  <si>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</si>
  <si>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</si>
  <si>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</si>
  <si>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</si>
  <si>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</si>
  <si>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</si>
  <si>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</si>
  <si>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</si>
  <si>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</si>
  <si>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</si>
  <si>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</si>
  <si>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</si>
  <si>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</si>
  <si>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</si>
  <si>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</si>
  <si>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</si>
  <si>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</si>
  <si>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</si>
  <si>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</si>
  <si>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</si>
  <si>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</si>
  <si>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</si>
  <si>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</si>
  <si>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</si>
  <si>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</si>
  <si>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</si>
  <si>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</si>
  <si>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</si>
  <si>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</si>
  <si>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</si>
  <si>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</si>
  <si>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</si>
  <si>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</si>
  <si>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</si>
  <si>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</si>
  <si>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</si>
  <si>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</si>
  <si>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</si>
  <si>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</si>
  <si>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</si>
  <si>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</si>
  <si>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</si>
  <si>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</si>
  <si>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</si>
  <si>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</si>
  <si>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</si>
  <si>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</si>
  <si>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</si>
  <si>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</si>
  <si>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</si>
  <si>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</si>
  <si>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</si>
  <si>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</si>
  <si>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</si>
  <si>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</si>
  <si>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</si>
  <si>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</si>
  <si>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</si>
  <si>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</si>
  <si>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</si>
  <si>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</si>
  <si>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</si>
  <si>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</si>
  <si>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</si>
  <si>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</si>
  <si>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</si>
  <si>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</si>
  <si>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</si>
  <si>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</si>
  <si>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</si>
  <si>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</si>
  <si>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</si>
  <si>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</si>
  <si>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</si>
  <si>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</si>
  <si>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</si>
  <si>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</si>
  <si>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</si>
  <si>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</si>
  <si>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</si>
  <si>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</si>
  <si>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</si>
  <si>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</si>
  <si>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</si>
  <si>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</si>
  <si>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</si>
  <si>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</si>
  <si>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</si>
  <si>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</si>
  <si>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</si>
  <si>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</si>
  <si>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</si>
  <si>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</si>
  <si>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</si>
  <si>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</si>
  <si>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</si>
  <si>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</si>
  <si>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</si>
  <si>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</si>
  <si>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</si>
  <si>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</si>
  <si>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</si>
  <si>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</si>
  <si>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</si>
  <si>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</si>
  <si>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</si>
  <si>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</si>
  <si>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</si>
  <si>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</si>
  <si>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</si>
  <si>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</si>
  <si>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</si>
  <si>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</si>
  <si>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</si>
  <si>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</si>
  <si>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</si>
  <si>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</si>
  <si>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</si>
  <si>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</si>
  <si>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</si>
  <si>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</si>
  <si>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</si>
  <si>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</si>
  <si>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</si>
  <si>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</si>
  <si>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</si>
  <si>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</si>
  <si>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</si>
  <si>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</si>
  <si>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</si>
  <si>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</si>
  <si>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</si>
  <si>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</si>
  <si>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</si>
  <si>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</si>
  <si>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</si>
  <si>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</si>
  <si>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</si>
  <si>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</si>
  <si>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</si>
  <si>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</si>
  <si>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</si>
  <si>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</si>
  <si>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</si>
  <si>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</si>
  <si>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</si>
  <si>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</si>
  <si>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</si>
  <si>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</si>
  <si>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</si>
  <si>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</si>
  <si>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</si>
  <si>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</si>
  <si>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</si>
  <si>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</si>
  <si>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</si>
  <si>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</si>
  <si>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</si>
  <si>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</si>
  <si>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</si>
  <si>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</si>
  <si>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</si>
  <si>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</si>
  <si>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</si>
  <si>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</si>
  <si>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</si>
  <si>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</si>
  <si>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</si>
  <si>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</si>
  <si>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</si>
  <si>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</si>
  <si>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</si>
  <si>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</si>
  <si>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</si>
  <si>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</si>
  <si>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</si>
  <si>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</si>
  <si>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</si>
  <si>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</si>
  <si>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</si>
  <si>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</si>
  <si>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</si>
  <si>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</si>
  <si>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</si>
  <si>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</si>
  <si>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</si>
  <si>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</si>
  <si>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</si>
  <si>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</si>
  <si>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</si>
  <si>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</si>
  <si>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</si>
  <si>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</si>
  <si>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</si>
  <si>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</si>
  <si>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</si>
  <si>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</si>
  <si>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</si>
  <si>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</si>
  <si>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</si>
  <si>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</si>
  <si>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</si>
  <si>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</si>
  <si>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</si>
  <si>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</si>
  <si>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</si>
  <si>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</si>
  <si>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</si>
  <si>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</si>
  <si>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</si>
  <si>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</si>
  <si>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</si>
  <si>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</si>
  <si>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</si>
  <si>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</si>
  <si>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</si>
  <si>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</si>
  <si>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</si>
  <si>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</si>
  <si>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</si>
  <si>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</si>
  <si>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</si>
  <si>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</si>
  <si>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</si>
  <si>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</si>
  <si>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</si>
  <si>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</si>
  <si>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</si>
  <si>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</si>
  <si>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</si>
  <si>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</si>
  <si>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</si>
  <si>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</si>
  <si>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</si>
  <si>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</si>
  <si>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</si>
  <si>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</si>
  <si>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</si>
  <si>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</si>
  <si>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</si>
  <si>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</si>
  <si>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</si>
  <si>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</si>
  <si>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</si>
  <si>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</si>
  <si>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</si>
  <si>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</si>
  <si>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</si>
  <si>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</si>
  <si>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</si>
  <si>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</si>
  <si>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</si>
  <si>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</si>
  <si>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</si>
  <si>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</si>
  <si>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</si>
  <si>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</si>
  <si>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</si>
  <si>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</si>
  <si>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</si>
  <si>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</si>
  <si>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</si>
  <si>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</si>
  <si>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</si>
  <si>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</si>
  <si>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</si>
  <si>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</si>
  <si>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</si>
  <si>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</si>
  <si>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</si>
  <si>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</si>
  <si>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</si>
  <si>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</si>
  <si>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</si>
  <si>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</si>
  <si>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</si>
  <si>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</si>
  <si>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</si>
  <si>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</si>
  <si>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</si>
  <si>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</si>
  <si>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</si>
  <si>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</si>
  <si>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</si>
  <si>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</si>
  <si>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</si>
  <si>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</si>
  <si>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</si>
  <si>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</si>
  <si>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</si>
  <si>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</si>
  <si>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</si>
  <si>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</si>
  <si>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</si>
  <si>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</si>
  <si>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</si>
  <si>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</si>
  <si>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</si>
  <si>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</si>
  <si>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</si>
  <si>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</si>
  <si>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</si>
  <si>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</si>
  <si>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</si>
  <si>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</si>
  <si>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</si>
  <si>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</si>
  <si>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</si>
  <si>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</si>
  <si>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</si>
  <si>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</si>
  <si>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</si>
  <si>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</si>
  <si>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</si>
  <si>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</si>
  <si>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</si>
  <si>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</si>
  <si>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</si>
  <si>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</si>
  <si>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</si>
  <si>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</si>
  <si>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</si>
  <si>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</si>
  <si>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</si>
  <si>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</si>
  <si>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</si>
  <si>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</si>
  <si>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</si>
  <si>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</si>
  <si>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</si>
  <si>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</si>
  <si>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</si>
  <si>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</si>
  <si>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</si>
  <si>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</si>
  <si>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</si>
  <si>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</si>
  <si>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</si>
  <si>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</si>
  <si>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</si>
  <si>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</si>
  <si>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</si>
  <si>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</si>
  <si>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</si>
  <si>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</si>
  <si>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</si>
  <si>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</si>
  <si>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</si>
  <si>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</si>
  <si>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</si>
  <si>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</si>
  <si>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</si>
  <si>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</si>
  <si>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</si>
  <si>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</si>
  <si>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</si>
  <si>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</si>
  <si>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</si>
  <si>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</si>
  <si>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</si>
  <si>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</si>
  <si>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</si>
  <si>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</si>
  <si>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</si>
  <si>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</si>
  <si>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</si>
  <si>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</si>
  <si>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</si>
  <si>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</si>
  <si>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</si>
  <si>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</si>
  <si>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</si>
  <si>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</si>
  <si>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</si>
  <si>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</si>
  <si>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</si>
  <si>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</si>
  <si>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</si>
  <si>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</si>
  <si>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</si>
  <si>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</si>
  <si>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</si>
  <si>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</si>
  <si>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</si>
  <si>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</si>
  <si>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</si>
  <si>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</si>
  <si>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</si>
  <si>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</si>
  <si>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</si>
  <si>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</si>
  <si>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</si>
  <si>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</si>
  <si>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</si>
  <si>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</si>
  <si>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</si>
  <si>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</si>
  <si>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</si>
  <si>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</si>
  <si>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</si>
  <si>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</si>
  <si>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</si>
  <si>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</si>
  <si>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</si>
  <si>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</si>
  <si>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</si>
  <si>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</si>
  <si>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</si>
  <si>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</si>
  <si>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</si>
  <si>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</si>
  <si>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</si>
  <si>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</si>
  <si>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</si>
  <si>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</si>
  <si>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</si>
  <si>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</si>
  <si>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</si>
  <si>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</si>
  <si>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</si>
  <si>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</si>
  <si>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</si>
  <si>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</si>
  <si>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</si>
  <si>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</si>
  <si>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</si>
  <si>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</si>
  <si>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</si>
  <si>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</si>
  <si>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</si>
  <si>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</si>
  <si>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</si>
  <si>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</si>
  <si>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</si>
  <si>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</si>
  <si>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</si>
  <si>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</si>
  <si>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</si>
  <si>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</si>
  <si>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</si>
  <si>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</si>
  <si>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</si>
  <si>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</si>
  <si>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</si>
  <si>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</si>
  <si>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</si>
  <si>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</si>
  <si>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</si>
  <si>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</si>
  <si>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</si>
  <si>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</si>
  <si>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</si>
  <si>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</si>
  <si>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</si>
  <si>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</si>
  <si>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</si>
  <si>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</si>
  <si>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</si>
  <si>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</si>
  <si>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</si>
  <si>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</si>
  <si>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</si>
  <si>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</si>
  <si>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</si>
  <si>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</si>
  <si>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</si>
  <si>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</si>
  <si>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</si>
  <si>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</si>
  <si>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</si>
  <si>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</si>
  <si>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</si>
  <si>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</si>
  <si>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</si>
  <si>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</si>
  <si>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</si>
  <si>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</si>
  <si>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</si>
  <si>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</si>
  <si>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</si>
  <si>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</si>
  <si>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</si>
  <si>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</si>
  <si>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</si>
  <si>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</si>
  <si>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</si>
  <si>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</si>
  <si>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</si>
  <si>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</si>
  <si>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</si>
  <si>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</si>
  <si>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</si>
  <si>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</si>
  <si>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</si>
  <si>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</si>
  <si>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</si>
  <si>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</si>
  <si>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</si>
  <si>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</si>
  <si>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</si>
  <si>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</si>
  <si>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</si>
  <si>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</si>
  <si>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</si>
  <si>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</si>
  <si>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</si>
  <si>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</si>
  <si>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</si>
  <si>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</si>
  <si>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</si>
  <si>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</si>
  <si>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</si>
  <si>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</si>
  <si>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</si>
  <si>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</si>
  <si>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</si>
  <si>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</si>
  <si>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</si>
  <si>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</si>
  <si>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</si>
  <si>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</si>
  <si>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</si>
  <si>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</si>
  <si>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</si>
  <si>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</si>
  <si>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</si>
  <si>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</si>
  <si>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</si>
  <si>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</si>
  <si>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</si>
  <si>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</si>
  <si>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</si>
  <si>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</si>
  <si>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</si>
  <si>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</si>
  <si>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</si>
  <si>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</si>
  <si>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</si>
  <si>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</si>
  <si>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</si>
  <si>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</si>
  <si>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</si>
  <si>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</si>
  <si>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</si>
  <si>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</si>
  <si>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</si>
  <si>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</si>
  <si>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</si>
  <si>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</si>
  <si>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</si>
  <si>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</si>
  <si>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</si>
  <si>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</si>
  <si>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</si>
  <si>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</si>
  <si>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</si>
  <si>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</si>
  <si>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</si>
  <si>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</si>
  <si>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</si>
  <si>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</si>
  <si>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</si>
  <si>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</si>
  <si>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</si>
  <si>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</si>
  <si>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</si>
  <si>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</si>
  <si>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</si>
  <si>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</si>
  <si>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</si>
  <si>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</si>
  <si>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</si>
  <si>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</si>
  <si>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</si>
  <si>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</si>
  <si>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</si>
  <si>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</si>
  <si>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</si>
  <si>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</si>
  <si>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</si>
  <si>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</si>
  <si>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</si>
  <si>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</si>
  <si>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</si>
  <si>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</si>
  <si>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</si>
  <si>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</si>
  <si>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</si>
  <si>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</si>
  <si>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</si>
  <si>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</si>
  <si>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</si>
  <si>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</si>
  <si>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</si>
  <si>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</si>
  <si>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</si>
  <si>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</si>
  <si>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</si>
  <si>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</si>
  <si>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</si>
  <si>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</si>
  <si>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</si>
  <si>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</si>
  <si>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</si>
  <si>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</si>
  <si>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</si>
  <si>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</si>
  <si>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</si>
  <si>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</si>
  <si>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</si>
  <si>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</si>
  <si>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</si>
  <si>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</si>
  <si>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</si>
  <si>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</si>
  <si>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</si>
  <si>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</si>
  <si>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</si>
  <si>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</si>
  <si>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</si>
  <si>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</si>
  <si>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</si>
  <si>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</si>
  <si>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</si>
  <si>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</si>
  <si>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</si>
  <si>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</si>
  <si>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</si>
  <si>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</si>
  <si>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</si>
  <si>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</si>
  <si>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</si>
  <si>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</si>
  <si>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</si>
  <si>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</si>
  <si>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</si>
  <si>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</si>
  <si>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</si>
  <si>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</si>
  <si>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</si>
  <si>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</si>
  <si>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</si>
  <si>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</si>
  <si>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</si>
  <si>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</si>
  <si>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</si>
  <si>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</si>
  <si>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</si>
  <si>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</si>
  <si>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</si>
  <si>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</si>
  <si>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</si>
  <si>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</si>
  <si>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</si>
  <si>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</si>
  <si>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</si>
  <si>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</si>
  <si>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</si>
  <si>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</si>
  <si>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</si>
  <si>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</si>
  <si>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</si>
  <si>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</si>
  <si>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</si>
  <si>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</si>
  <si>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</si>
  <si>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</si>
  <si>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</si>
  <si>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</si>
  <si>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</si>
  <si>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</si>
  <si>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</si>
  <si>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</si>
  <si>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</si>
  <si>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</si>
  <si>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</si>
  <si>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</si>
  <si>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</si>
  <si>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</si>
  <si>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</si>
  <si>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</si>
  <si>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</si>
  <si>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</si>
  <si>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</si>
  <si>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</si>
  <si>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</si>
  <si>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</si>
  <si>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</si>
  <si>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</si>
  <si>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</si>
  <si>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</si>
  <si>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</si>
  <si>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</si>
  <si>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</si>
  <si>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</si>
  <si>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</si>
  <si>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</si>
  <si>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</si>
  <si>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</si>
  <si>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</si>
  <si>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</si>
  <si>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</si>
  <si>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</si>
  <si>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</si>
  <si>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</si>
  <si>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</si>
  <si>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</si>
  <si>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</si>
  <si>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</si>
  <si>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</si>
  <si>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</si>
  <si>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</si>
  <si>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</si>
  <si>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</si>
  <si>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</si>
  <si>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</si>
  <si>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</si>
  <si>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</si>
  <si>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</si>
  <si>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</si>
  <si>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</si>
  <si>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</si>
  <si>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</si>
  <si>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</si>
  <si>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</si>
  <si>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</si>
  <si>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</si>
  <si>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</si>
  <si>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</si>
  <si>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</si>
  <si>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</si>
  <si>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</si>
  <si>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</si>
  <si>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</si>
  <si>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</si>
  <si>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</si>
  <si>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</si>
  <si>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</si>
  <si>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</si>
  <si>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</si>
  <si>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</si>
  <si>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</si>
  <si>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</si>
  <si>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</si>
  <si>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</si>
  <si>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</si>
  <si>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</si>
  <si>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</si>
  <si>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</si>
  <si>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</si>
  <si>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</si>
  <si>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</si>
  <si>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</si>
  <si>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</si>
  <si>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</si>
  <si>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</si>
  <si>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</si>
  <si>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</si>
  <si>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</si>
  <si>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</si>
  <si>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</si>
  <si>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</si>
  <si>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</si>
  <si>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</si>
  <si>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</si>
  <si>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</si>
  <si>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</si>
  <si>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</si>
  <si>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</si>
  <si>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</si>
  <si>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</si>
  <si>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</si>
  <si>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</si>
  <si>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</si>
  <si>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</si>
  <si>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</si>
  <si>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</si>
  <si>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</si>
  <si>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</si>
  <si>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</si>
  <si>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</si>
  <si>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</si>
  <si>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</si>
  <si>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</si>
  <si>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</si>
  <si>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</si>
  <si>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</si>
  <si>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</si>
  <si>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</si>
  <si>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</si>
  <si>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</si>
  <si>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</si>
  <si>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</si>
  <si>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</si>
  <si>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</si>
  <si>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</si>
  <si>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</si>
  <si>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</si>
  <si>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</si>
  <si>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</si>
  <si>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</si>
  <si>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</si>
  <si>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</si>
  <si>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</si>
  <si>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</si>
  <si>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</si>
  <si>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</si>
  <si>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</si>
  <si>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</si>
  <si>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</si>
  <si>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</si>
  <si>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</si>
  <si>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</si>
  <si>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</si>
  <si>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</si>
  <si>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</si>
  <si>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</si>
  <si>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</si>
  <si>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</si>
  <si>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</si>
  <si>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</si>
  <si>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</si>
  <si>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</si>
  <si>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</si>
  <si>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</si>
  <si>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</si>
  <si>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</si>
  <si>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</si>
  <si>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</si>
  <si>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</si>
  <si>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</si>
  <si>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</si>
  <si>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</si>
  <si>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</si>
  <si>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</si>
  <si>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</si>
  <si>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</si>
  <si>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</si>
  <si>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</si>
  <si>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</si>
  <si>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</si>
  <si>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</si>
  <si>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</si>
  <si>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</si>
  <si>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</si>
  <si>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</si>
  <si>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</si>
  <si>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</si>
  <si>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</si>
  <si>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</si>
  <si>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</si>
  <si>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</si>
  <si>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</si>
  <si>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</si>
  <si>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</si>
  <si>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</si>
  <si>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</si>
  <si>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</si>
  <si>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</si>
  <si>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</si>
  <si>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</si>
  <si>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</si>
  <si>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</si>
  <si>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</si>
  <si>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</si>
  <si>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</si>
  <si>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</si>
  <si>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</si>
  <si>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</si>
  <si>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</si>
  <si>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</si>
  <si>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</si>
  <si>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</si>
  <si>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</si>
  <si>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</si>
  <si>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</si>
  <si>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</si>
  <si>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</si>
  <si>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</si>
  <si>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</si>
  <si>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</si>
  <si>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</si>
  <si>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</si>
  <si>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</si>
  <si>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</si>
  <si>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</si>
  <si>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</si>
  <si>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</si>
  <si>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</si>
  <si>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</si>
  <si>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</si>
  <si>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</si>
  <si>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</si>
  <si>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</si>
  <si>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</si>
  <si>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</si>
  <si>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</si>
  <si>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</si>
  <si>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</si>
  <si>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</si>
  <si>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</si>
  <si>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</si>
  <si>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</si>
  <si>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</si>
  <si>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</si>
  <si>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</si>
  <si>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</si>
  <si>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</si>
  <si>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</si>
  <si>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</si>
  <si>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</si>
  <si>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</si>
  <si>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</si>
  <si>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</si>
  <si>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</si>
  <si>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</si>
  <si>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</si>
  <si>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</si>
  <si>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</si>
  <si>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</si>
  <si>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</si>
  <si>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</si>
  <si>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</si>
  <si>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</si>
  <si>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</si>
  <si>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</si>
  <si>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</si>
  <si>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</si>
  <si>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</si>
  <si>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</si>
  <si>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</si>
  <si>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</si>
  <si>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</si>
  <si>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</si>
  <si>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</si>
  <si>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</si>
  <si>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</si>
  <si>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</si>
  <si>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</si>
  <si>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</si>
  <si>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</si>
  <si>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</si>
  <si>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</si>
  <si>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</si>
  <si>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</si>
  <si>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</si>
  <si>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</si>
  <si>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</si>
  <si>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</si>
  <si>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</si>
  <si>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</si>
  <si>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</si>
  <si>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</si>
  <si>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</si>
  <si>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</si>
  <si>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</si>
  <si>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</si>
  <si>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</si>
  <si>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</si>
  <si>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</si>
  <si>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</si>
  <si>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</si>
  <si>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</si>
  <si>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</si>
  <si>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</si>
  <si>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</si>
  <si>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</si>
  <si>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</si>
  <si>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</si>
  <si>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</si>
  <si>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</si>
  <si>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</si>
  <si>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</si>
  <si>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</si>
  <si>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</si>
  <si>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</si>
  <si>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</si>
  <si>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</si>
  <si>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</si>
  <si>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</si>
  <si>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</si>
  <si>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</si>
  <si>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</si>
  <si>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</si>
  <si>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</si>
  <si>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</si>
  <si>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</si>
  <si>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</si>
  <si>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</si>
  <si>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</si>
  <si>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</si>
  <si>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</si>
  <si>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</si>
  <si>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</si>
  <si>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</si>
  <si>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</si>
  <si>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</si>
  <si>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</si>
  <si>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</si>
  <si>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</si>
  <si>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</si>
  <si>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</si>
  <si>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</si>
  <si>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</si>
  <si>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</si>
  <si>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</si>
  <si>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</si>
  <si>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</si>
  <si>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</si>
  <si>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</si>
  <si>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</si>
  <si>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</si>
  <si>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</si>
  <si>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</si>
  <si>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</si>
  <si>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</si>
  <si>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</si>
  <si>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</si>
  <si>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</si>
  <si>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</si>
  <si>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</si>
  <si>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</si>
  <si>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</si>
  <si>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</si>
  <si>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</si>
  <si>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</si>
  <si>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</si>
  <si>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</si>
  <si>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</si>
  <si>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</si>
  <si>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</si>
  <si>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</si>
  <si>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</si>
  <si>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</si>
  <si>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</si>
  <si>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</si>
  <si>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</si>
  <si>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</si>
  <si>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</si>
  <si>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</si>
  <si>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</si>
  <si>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</si>
  <si>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</si>
  <si>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</si>
  <si>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</si>
  <si>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</si>
  <si>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</si>
  <si>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</si>
  <si>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</si>
  <si>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</si>
  <si>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</si>
  <si>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</si>
  <si>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</si>
  <si>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</si>
  <si>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</si>
  <si>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</si>
  <si>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</si>
  <si>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</si>
  <si>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</si>
  <si>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</si>
  <si>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</si>
  <si>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</si>
  <si>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</si>
  <si>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</si>
  <si>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</si>
  <si>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</si>
  <si>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</si>
  <si>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</si>
  <si>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</si>
  <si>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</si>
  <si>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</si>
  <si>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</si>
  <si>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</si>
  <si>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</si>
  <si>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</si>
  <si>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</si>
  <si>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</si>
  <si>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</si>
  <si>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</si>
  <si>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</si>
  <si>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</si>
  <si>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</si>
  <si>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</si>
  <si>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</si>
  <si>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</si>
  <si>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</si>
  <si>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</si>
  <si>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</si>
  <si>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</si>
  <si>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</si>
  <si>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</si>
  <si>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</si>
  <si>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</si>
  <si>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</si>
  <si>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</si>
  <si>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</si>
  <si>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</si>
  <si>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</si>
  <si>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</si>
  <si>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</si>
  <si>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</si>
  <si>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</si>
  <si>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</si>
  <si>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</si>
  <si>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</si>
  <si>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</si>
  <si>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</si>
  <si>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</si>
  <si>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</si>
  <si>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</si>
  <si>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</si>
  <si>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</si>
  <si>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</si>
  <si>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</si>
  <si>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</si>
  <si>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</si>
  <si>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</si>
  <si>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</si>
  <si>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</si>
  <si>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</si>
  <si>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</si>
  <si>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</si>
  <si>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</si>
  <si>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</si>
  <si>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</si>
  <si>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</si>
  <si>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</si>
  <si>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</si>
  <si>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</si>
  <si>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</si>
  <si>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</si>
  <si>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</si>
  <si>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</si>
  <si>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</si>
  <si>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</si>
  <si>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</si>
  <si>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</si>
  <si>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</si>
  <si>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</si>
  <si>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</si>
  <si>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</si>
  <si>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</si>
  <si>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</si>
  <si>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</si>
  <si>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</si>
  <si>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</si>
  <si>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</si>
  <si>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</si>
  <si>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</si>
  <si>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</si>
  <si>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</si>
  <si>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</si>
  <si>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</si>
  <si>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</si>
  <si>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</si>
  <si>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</si>
  <si>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</si>
  <si>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</si>
  <si>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</si>
  <si>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</si>
  <si>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</si>
  <si>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</si>
  <si>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</si>
  <si>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</si>
  <si>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</si>
  <si>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</si>
  <si>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</si>
  <si>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</si>
  <si>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</si>
  <si>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</si>
  <si>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</si>
  <si>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</si>
  <si>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</si>
  <si>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</si>
  <si>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</si>
  <si>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</si>
  <si>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</si>
  <si>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</si>
  <si>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</si>
  <si>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</si>
  <si>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</si>
  <si>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</si>
  <si>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</si>
  <si>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</si>
  <si>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</si>
  <si>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</si>
  <si>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</si>
  <si>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</si>
  <si>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</si>
  <si>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</si>
  <si>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</si>
  <si>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</si>
  <si>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</si>
  <si>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</si>
  <si>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</si>
  <si>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</si>
  <si>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</si>
  <si>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</si>
  <si>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</si>
  <si>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</si>
  <si>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</si>
  <si>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</si>
  <si>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</si>
  <si>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</si>
  <si>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</si>
  <si>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</si>
  <si>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</si>
  <si>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</si>
  <si>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</si>
  <si>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</si>
  <si>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</si>
  <si>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</si>
  <si>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</si>
  <si>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</si>
  <si>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</si>
  <si>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</si>
  <si>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</si>
  <si>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</si>
  <si>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</si>
  <si>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</si>
  <si>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</si>
  <si>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</si>
  <si>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</si>
  <si>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</si>
  <si>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</si>
  <si>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</si>
  <si>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</si>
  <si>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</si>
  <si>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</si>
  <si>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</si>
  <si>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</si>
  <si>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</si>
  <si>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</si>
  <si>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</si>
  <si>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</si>
  <si>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</si>
  <si>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</si>
  <si>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</si>
  <si>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</si>
  <si>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</si>
  <si>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</si>
  <si>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</si>
  <si>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</si>
  <si>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</si>
  <si>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</si>
  <si>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</si>
  <si>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</si>
  <si>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</si>
  <si>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</si>
  <si>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</si>
  <si>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</si>
  <si>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</si>
  <si>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</si>
  <si>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</si>
  <si>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</si>
  <si>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</si>
  <si>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</si>
  <si>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</si>
  <si>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</si>
  <si>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</si>
  <si>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</si>
  <si>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</si>
  <si>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</si>
  <si>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</si>
  <si>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</si>
  <si>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</si>
  <si>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</si>
  <si>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</si>
  <si>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</si>
  <si>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</si>
  <si>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</si>
  <si>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</si>
  <si>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</si>
  <si>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</si>
  <si>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</si>
  <si>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</si>
  <si>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</si>
  <si>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</si>
  <si>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</si>
  <si>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</si>
  <si>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</si>
  <si>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</si>
  <si>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</si>
  <si>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</si>
  <si>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</si>
  <si>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</si>
  <si>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</si>
  <si>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</si>
  <si>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</si>
  <si>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</si>
  <si>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</si>
  <si>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</si>
  <si>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</si>
  <si>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</si>
  <si>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</si>
  <si>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</si>
  <si>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</si>
  <si>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</si>
  <si>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</si>
  <si>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</si>
  <si>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</si>
  <si>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</si>
  <si>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</si>
  <si>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</si>
  <si>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</si>
  <si>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</si>
  <si>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</si>
  <si>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</si>
  <si>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</si>
  <si>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</si>
  <si>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</si>
  <si>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</si>
  <si>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</si>
  <si>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</si>
  <si>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</si>
  <si>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</si>
  <si>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</si>
  <si>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</si>
  <si>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</si>
  <si>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</si>
  <si>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</si>
  <si>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</si>
  <si>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</si>
  <si>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</si>
  <si>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</si>
  <si>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</si>
  <si>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</si>
  <si>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</si>
  <si>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</si>
  <si>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</si>
  <si>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</si>
  <si>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</si>
  <si>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</si>
  <si>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</si>
  <si>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</si>
  <si>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</si>
  <si>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</si>
  <si>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</si>
  <si>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</si>
  <si>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</si>
  <si>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</si>
  <si>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</si>
  <si>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</si>
  <si>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</si>
  <si>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</si>
  <si>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</si>
  <si>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</si>
  <si>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</si>
  <si>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</si>
  <si>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</si>
  <si>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</si>
  <si>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</si>
  <si>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</si>
  <si>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</si>
  <si>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</si>
  <si>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</si>
  <si>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</si>
  <si>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</si>
  <si>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</si>
  <si>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</si>
  <si>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</si>
  <si>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</si>
  <si>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</si>
  <si>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</si>
  <si>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</si>
  <si>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</si>
  <si>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</si>
  <si>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</si>
  <si>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</si>
  <si>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</si>
  <si>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</si>
  <si>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</si>
  <si>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</si>
  <si>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</si>
  <si>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</si>
  <si>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</si>
  <si>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</si>
  <si>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</si>
  <si>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</si>
  <si>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</si>
  <si>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</si>
  <si>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</si>
  <si>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</si>
  <si>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</si>
  <si>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</si>
  <si>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</si>
  <si>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</si>
  <si>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</si>
  <si>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</si>
  <si>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</si>
  <si>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</si>
  <si>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</si>
  <si>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</si>
  <si>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</si>
  <si>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</si>
  <si>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</si>
  <si>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</si>
  <si>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</si>
  <si>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</si>
  <si>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</si>
  <si>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</si>
  <si>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</si>
  <si>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</si>
  <si>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</si>
  <si>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</si>
  <si>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</si>
  <si>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</si>
  <si>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</si>
  <si>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</si>
  <si>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</si>
  <si>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</si>
  <si>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</si>
  <si>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</si>
  <si>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</si>
  <si>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</si>
  <si>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</si>
  <si>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</si>
  <si>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</si>
  <si>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</si>
  <si>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</si>
  <si>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</si>
  <si>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</si>
  <si>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</si>
  <si>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</si>
  <si>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</si>
  <si>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</si>
  <si>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</si>
  <si>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</si>
  <si>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</si>
  <si>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</si>
  <si>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</si>
  <si>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</si>
  <si>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</si>
  <si>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</si>
  <si>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</si>
  <si>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</si>
  <si>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</si>
  <si>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</si>
  <si>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</si>
  <si>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</si>
  <si>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</si>
  <si>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</si>
  <si>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</si>
  <si>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</si>
  <si>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</si>
  <si>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</si>
  <si>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</si>
  <si>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</si>
  <si>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</si>
  <si>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</si>
  <si>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</si>
  <si>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</si>
  <si>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</si>
  <si>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</si>
  <si>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</si>
  <si>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</si>
  <si>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</si>
  <si>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</si>
  <si>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</si>
  <si>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</si>
  <si>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</si>
  <si>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</si>
  <si>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</si>
  <si>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</si>
  <si>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</si>
  <si>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</si>
  <si>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</si>
  <si>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</si>
  <si>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</si>
  <si>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</si>
  <si>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</si>
  <si>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</si>
  <si>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</si>
  <si>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</si>
  <si>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</si>
  <si>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</si>
  <si>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</si>
  <si>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</si>
  <si>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</si>
  <si>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</si>
  <si>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</si>
  <si>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</si>
  <si>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</si>
  <si>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</si>
  <si>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</si>
  <si>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</si>
  <si>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</si>
  <si>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</si>
  <si>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</si>
  <si>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</si>
  <si>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</si>
  <si>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</si>
  <si>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</si>
  <si>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</si>
  <si>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</si>
  <si>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</si>
  <si>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</si>
  <si>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</si>
  <si>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</si>
  <si>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</si>
  <si>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</si>
  <si>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</si>
  <si>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</si>
  <si>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</si>
  <si>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</si>
  <si>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</si>
  <si>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</si>
  <si>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</si>
  <si>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</si>
  <si>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</si>
  <si>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</si>
  <si>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</si>
  <si>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</si>
  <si>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</si>
  <si>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</si>
  <si>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</si>
  <si>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</si>
  <si>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</si>
  <si>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</si>
  <si>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</si>
  <si>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</si>
  <si>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</si>
  <si>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</si>
  <si>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</si>
  <si>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</si>
  <si>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</si>
  <si>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</si>
  <si>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</si>
  <si>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</si>
  <si>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</si>
  <si>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</si>
  <si>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</si>
  <si>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</si>
  <si>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</si>
  <si>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</si>
  <si>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</si>
  <si>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</si>
  <si>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</si>
  <si>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</si>
  <si>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</si>
  <si>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</si>
  <si>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</si>
  <si>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</si>
  <si>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</si>
  <si>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</si>
  <si>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</si>
  <si>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</si>
  <si>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</si>
  <si>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</si>
  <si>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</si>
  <si>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</si>
  <si>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</si>
  <si>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</si>
  <si>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</si>
  <si>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</si>
  <si>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</si>
  <si>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</si>
  <si>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</si>
  <si>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</si>
  <si>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</si>
  <si>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</si>
  <si>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</si>
  <si>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</si>
  <si>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</si>
  <si>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</si>
  <si>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</si>
  <si>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</si>
  <si>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</si>
  <si>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</si>
  <si>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</si>
  <si>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</si>
  <si>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</si>
  <si>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</si>
  <si>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</si>
  <si>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</si>
  <si>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</si>
  <si>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</si>
  <si>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</si>
  <si>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</si>
  <si>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</si>
  <si>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</si>
  <si>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</si>
  <si>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</si>
  <si>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</si>
  <si>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</si>
  <si>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</si>
  <si>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</si>
  <si>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</si>
  <si>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</si>
  <si>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</si>
  <si>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</si>
  <si>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</si>
  <si>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</si>
  <si>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</si>
  <si>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</si>
  <si>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</si>
  <si>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</si>
  <si>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</si>
  <si>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</si>
  <si>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</si>
  <si>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</si>
  <si>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</si>
  <si>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</si>
  <si>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</si>
  <si>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</si>
  <si>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</si>
  <si>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</si>
  <si>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</si>
  <si>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</si>
  <si>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</si>
  <si>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</si>
  <si>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</si>
  <si>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</si>
  <si>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</si>
  <si>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</si>
  <si>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</si>
  <si>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</si>
  <si>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</si>
  <si>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</si>
  <si>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</si>
  <si>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</si>
  <si>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</si>
  <si>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</si>
  <si>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</si>
  <si>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</si>
  <si>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</si>
  <si>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</si>
  <si>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</si>
  <si>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</si>
  <si>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</si>
  <si>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</si>
  <si>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</si>
  <si>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</si>
  <si>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</si>
  <si>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</si>
  <si>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</si>
  <si>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</si>
  <si>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</si>
  <si>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</si>
  <si>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</si>
  <si>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</si>
  <si>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</si>
  <si>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</si>
  <si>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</si>
  <si>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</si>
  <si>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</si>
  <si>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</si>
  <si>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</si>
  <si>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</si>
  <si>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</si>
  <si>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</si>
  <si>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</si>
  <si>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</si>
  <si>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</si>
  <si>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</si>
  <si>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</si>
  <si>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</si>
  <si>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</si>
  <si>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</si>
  <si>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</si>
  <si>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</si>
  <si>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</si>
  <si>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</si>
  <si>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</si>
  <si>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</si>
  <si>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</si>
  <si>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</si>
  <si>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</si>
  <si>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</si>
  <si>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</si>
  <si>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</si>
  <si>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</si>
  <si>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</si>
  <si>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</si>
  <si>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</si>
  <si>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</si>
  <si>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</si>
  <si>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</si>
  <si>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</si>
  <si>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</si>
  <si>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</si>
  <si>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</si>
  <si>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</si>
  <si>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</si>
  <si>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</si>
  <si>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</si>
  <si>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</si>
  <si>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</si>
  <si>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</si>
  <si>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</si>
  <si>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</si>
  <si>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</si>
  <si>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</si>
  <si>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</si>
  <si>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</si>
  <si>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</si>
  <si>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</si>
  <si>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</si>
  <si>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</si>
  <si>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</si>
  <si>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</si>
  <si>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</si>
  <si>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</si>
  <si>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</si>
  <si>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</si>
  <si>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</si>
  <si>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</si>
  <si>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</si>
  <si>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</si>
  <si>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</si>
  <si>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</si>
  <si>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</si>
  <si>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</si>
  <si>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</si>
  <si>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</si>
  <si>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</si>
  <si>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</si>
  <si>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</si>
  <si>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</si>
  <si>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</si>
  <si>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</si>
  <si>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</si>
  <si>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</si>
  <si>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</si>
  <si>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</si>
  <si>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</si>
  <si>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</si>
  <si>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</si>
  <si>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</si>
  <si>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</si>
  <si>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</si>
  <si>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</si>
  <si>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</si>
  <si>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</si>
  <si>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</si>
  <si>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</si>
  <si>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</si>
  <si>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</si>
  <si>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</si>
  <si>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</si>
  <si>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</si>
  <si>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</si>
  <si>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</si>
  <si>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</si>
  <si>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</si>
  <si>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</si>
  <si>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</si>
  <si>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</si>
  <si>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</si>
  <si>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</si>
  <si>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</si>
  <si>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</si>
  <si>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</si>
  <si>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</si>
  <si>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</si>
  <si>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</si>
  <si>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</si>
  <si>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</si>
  <si>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</si>
  <si>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</si>
  <si>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</si>
  <si>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</si>
  <si>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</si>
  <si>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</si>
  <si>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</si>
  <si>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</si>
  <si>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</si>
  <si>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</si>
  <si>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</si>
  <si>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</si>
  <si>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</si>
  <si>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</si>
  <si>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</si>
  <si>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</si>
  <si>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</si>
  <si>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</si>
  <si>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</si>
  <si>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</si>
  <si>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</si>
  <si>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</si>
  <si>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</si>
  <si>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</si>
  <si>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</si>
  <si>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</si>
  <si>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</si>
  <si>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</si>
  <si>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</si>
  <si>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</si>
  <si>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</si>
  <si>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</si>
  <si>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</si>
  <si>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</si>
  <si>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</si>
  <si>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</si>
  <si>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</si>
  <si>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</si>
  <si>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</si>
  <si>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</si>
  <si>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</si>
  <si>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</si>
  <si>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</si>
  <si>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</si>
  <si>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</si>
  <si>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</si>
  <si>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</si>
  <si>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</si>
  <si>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</si>
  <si>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</si>
  <si>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</si>
  <si>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</si>
  <si>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</si>
  <si>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</si>
  <si>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</si>
  <si>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</si>
  <si>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</si>
  <si>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</si>
  <si>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</si>
  <si>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</si>
  <si>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</si>
  <si>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</si>
  <si>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</si>
  <si>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</si>
  <si>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</si>
  <si>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</si>
  <si>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</si>
  <si>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</si>
  <si>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</si>
  <si>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</si>
  <si>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</si>
  <si>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</si>
  <si>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</si>
  <si>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</si>
  <si>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</si>
  <si>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</si>
  <si>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</si>
  <si>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</si>
  <si>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</si>
  <si>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</si>
  <si>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</si>
  <si>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</si>
  <si>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</si>
  <si>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</si>
  <si>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</si>
  <si>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</si>
  <si>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</si>
  <si>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</si>
  <si>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</si>
  <si>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</si>
  <si>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</si>
  <si>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</si>
  <si>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</si>
  <si>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</si>
  <si>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</si>
  <si>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</si>
  <si>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</si>
  <si>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</si>
  <si>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</si>
  <si>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</si>
  <si>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</si>
  <si>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</si>
  <si>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</si>
  <si>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</si>
  <si>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</si>
  <si>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</si>
  <si>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</si>
  <si>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</si>
  <si>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</si>
  <si>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</si>
  <si>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</si>
  <si>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</si>
  <si>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</si>
  <si>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</si>
  <si>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</si>
  <si>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</si>
  <si>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</si>
  <si>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</si>
  <si>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</si>
  <si>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</si>
  <si>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</si>
  <si>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</si>
  <si>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</si>
  <si>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</si>
  <si>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</si>
  <si>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</si>
  <si>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</si>
  <si>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</si>
  <si>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</si>
  <si>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</si>
  <si>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</si>
  <si>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</si>
  <si>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</si>
  <si>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</si>
  <si>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</si>
  <si>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</si>
  <si>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</si>
  <si>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</si>
  <si>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</si>
  <si>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</si>
  <si>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</si>
  <si>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</si>
  <si>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</si>
  <si>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</si>
  <si>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</si>
  <si>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</si>
  <si>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</si>
  <si>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</si>
  <si>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</si>
  <si>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</si>
  <si>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</si>
  <si>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</si>
  <si>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</si>
  <si>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</si>
  <si>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</si>
  <si>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</si>
  <si>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</si>
  <si>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</si>
  <si>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</si>
  <si>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</si>
  <si>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</si>
  <si>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</si>
  <si>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</si>
  <si>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</si>
  <si>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</si>
  <si>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</si>
  <si>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</si>
  <si>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</si>
  <si>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</si>
  <si>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</si>
  <si>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</si>
  <si>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</si>
  <si>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</si>
  <si>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</si>
  <si>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</si>
  <si>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</si>
  <si>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</si>
  <si>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</si>
  <si>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</si>
  <si>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</si>
  <si>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</si>
  <si>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</si>
  <si>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</si>
  <si>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</si>
  <si>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</si>
  <si>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</si>
  <si>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</si>
  <si>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</si>
  <si>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</si>
  <si>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</si>
  <si>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</si>
  <si>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</si>
  <si>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</si>
  <si>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</si>
  <si>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</si>
  <si>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</si>
  <si>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</si>
  <si>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</si>
  <si>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</si>
  <si>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</si>
  <si>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</si>
  <si>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</si>
  <si>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</si>
  <si>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</si>
  <si>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</si>
  <si>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</si>
  <si>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</si>
  <si>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</si>
  <si>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</si>
  <si>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</si>
  <si>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</si>
  <si>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</si>
  <si>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</si>
  <si>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</si>
  <si>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</si>
  <si>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</si>
  <si>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</si>
  <si>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</si>
  <si>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</si>
  <si>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</si>
  <si>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</si>
  <si>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</si>
  <si>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</si>
  <si>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</si>
  <si>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</si>
  <si>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</si>
  <si>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</si>
  <si>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</si>
  <si>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</si>
  <si>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</si>
  <si>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</si>
  <si>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</si>
  <si>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</si>
  <si>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</si>
  <si>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</si>
  <si>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</si>
  <si>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</si>
  <si>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</si>
  <si>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</si>
  <si>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</si>
  <si>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</si>
  <si>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</si>
  <si>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</si>
  <si>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</si>
  <si>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</si>
  <si>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</si>
  <si>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</si>
  <si>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</si>
  <si>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</si>
  <si>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</si>
  <si>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</si>
  <si>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</si>
  <si>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</si>
  <si>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</si>
  <si>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</si>
  <si>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</si>
  <si>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</si>
  <si>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</si>
  <si>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</si>
  <si>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</si>
  <si>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</si>
  <si>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</si>
  <si>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</si>
  <si>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</si>
  <si>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</si>
  <si>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</si>
  <si>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</si>
  <si>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</si>
  <si>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</si>
  <si>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</si>
  <si>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</si>
  <si>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</si>
  <si>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</si>
  <si>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</si>
  <si>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</si>
  <si>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</si>
  <si>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</si>
  <si>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</si>
  <si>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</si>
  <si>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</si>
  <si>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</si>
  <si>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</si>
  <si>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</si>
  <si>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</si>
  <si>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</si>
  <si>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</si>
  <si>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</si>
  <si>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</si>
  <si>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</si>
  <si>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</si>
  <si>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</si>
  <si>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</si>
  <si>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</si>
  <si>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</si>
  <si>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</si>
  <si>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</si>
  <si>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</si>
  <si>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</si>
  <si>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</si>
  <si>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</si>
  <si>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</si>
  <si>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</si>
  <si>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</si>
  <si>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</si>
  <si>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</si>
  <si>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</si>
  <si>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</si>
  <si>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</si>
  <si>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</si>
  <si>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</si>
  <si>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</si>
  <si>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</si>
  <si>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</si>
  <si>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</si>
  <si>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</si>
  <si>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</si>
  <si>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</si>
  <si>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</si>
  <si>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</si>
  <si>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</si>
  <si>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</si>
  <si>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</si>
  <si>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</si>
  <si>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</si>
  <si>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</si>
  <si>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</si>
  <si>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</si>
  <si>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</si>
  <si>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</si>
  <si>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</si>
  <si>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</si>
  <si>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</si>
  <si>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</si>
  <si>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</si>
  <si>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</si>
  <si>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</si>
  <si>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</si>
  <si>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</si>
  <si>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</si>
  <si>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</si>
  <si>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</si>
  <si>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</si>
  <si>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</si>
  <si>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</si>
  <si>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</si>
  <si>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</si>
  <si>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</si>
  <si>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</si>
  <si>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</si>
  <si>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</si>
  <si>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</si>
  <si>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</si>
  <si>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</si>
  <si>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</si>
  <si>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</si>
  <si>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</si>
  <si>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</si>
  <si>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</si>
  <si>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</si>
  <si>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</si>
  <si>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</si>
  <si>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</si>
  <si>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</si>
  <si>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</si>
  <si>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</si>
  <si>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</si>
  <si>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</si>
  <si>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</si>
  <si>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</si>
  <si>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</si>
  <si>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</si>
  <si>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</si>
  <si>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</si>
  <si>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</si>
  <si>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</si>
  <si>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</si>
  <si>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</si>
  <si>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</si>
  <si>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</si>
  <si>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</si>
  <si>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</si>
  <si>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</si>
  <si>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</si>
  <si>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</si>
  <si>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</si>
  <si>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</si>
  <si>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</si>
  <si>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</si>
  <si>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</si>
  <si>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</si>
  <si>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</si>
  <si>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</si>
  <si>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</si>
  <si>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</si>
  <si>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</si>
  <si>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</si>
  <si>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</si>
  <si>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</si>
  <si>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</si>
  <si>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</si>
  <si>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</si>
  <si>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</si>
  <si>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</si>
  <si>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</si>
  <si>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</si>
  <si>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</si>
  <si>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</si>
  <si>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</si>
  <si>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</si>
  <si>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</si>
  <si>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</si>
  <si>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</si>
  <si>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</si>
  <si>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</si>
  <si>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</si>
  <si>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</si>
  <si>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</si>
  <si>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</si>
  <si>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</si>
  <si>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</si>
  <si>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</si>
  <si>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</si>
  <si>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</si>
  <si>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</si>
  <si>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</si>
  <si>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</si>
  <si>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</si>
  <si>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</si>
  <si>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</si>
  <si>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</si>
  <si>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</si>
  <si>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</si>
  <si>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</si>
  <si>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</si>
  <si>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</si>
  <si>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</si>
  <si>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</si>
  <si>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</si>
  <si>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</si>
  <si>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</si>
  <si>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</si>
  <si>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</si>
  <si>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</si>
  <si>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</si>
  <si>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</si>
  <si>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</si>
  <si>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</si>
  <si>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</si>
  <si>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</si>
  <si>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</si>
  <si>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</si>
  <si>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</si>
  <si>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</si>
  <si>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</si>
  <si>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</si>
  <si>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</si>
  <si>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</si>
  <si>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</si>
  <si>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</si>
  <si>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</si>
  <si>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</si>
  <si>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</si>
  <si>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</si>
  <si>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</si>
  <si>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</si>
  <si>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</si>
  <si>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</si>
  <si>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</si>
  <si>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</si>
  <si>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</si>
  <si>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</si>
  <si>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</si>
  <si>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</si>
  <si>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</si>
  <si>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</si>
  <si>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</si>
  <si>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</si>
  <si>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</si>
  <si>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</si>
  <si>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</si>
  <si>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</si>
  <si>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</si>
  <si>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</si>
  <si>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</si>
  <si>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</si>
  <si>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</si>
  <si>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</si>
  <si>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</si>
  <si>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</si>
  <si>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</si>
  <si>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</si>
  <si>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</si>
  <si>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</si>
  <si>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</si>
  <si>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</si>
  <si>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</si>
  <si>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</si>
  <si>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</si>
  <si>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</si>
  <si>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</si>
  <si>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</si>
  <si>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</si>
  <si>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</si>
  <si>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</si>
  <si>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</si>
  <si>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</si>
  <si>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</si>
  <si>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</si>
  <si>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</si>
  <si>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</si>
  <si>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</si>
  <si>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</si>
  <si>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</si>
  <si>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</si>
  <si>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</si>
  <si>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</si>
  <si>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</si>
  <si>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</si>
  <si>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</si>
  <si>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</si>
  <si>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</si>
  <si>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</si>
  <si>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</si>
  <si>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</si>
  <si>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</si>
  <si>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</si>
  <si>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</si>
  <si>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</si>
  <si>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</si>
  <si>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</si>
  <si>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</si>
  <si>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</si>
  <si>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</si>
  <si>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</si>
  <si>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</si>
  <si>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</si>
  <si>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</si>
  <si>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</si>
  <si>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</si>
  <si>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</si>
  <si>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</si>
  <si>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</si>
  <si>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</si>
  <si>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</si>
  <si>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</si>
  <si>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</si>
  <si>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</si>
  <si>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</si>
  <si>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</si>
  <si>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</si>
  <si>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</si>
  <si>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</si>
  <si>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</si>
  <si>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</si>
  <si>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</si>
  <si>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</si>
  <si>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</si>
  <si>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</si>
  <si>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</si>
  <si>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</si>
  <si>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</si>
  <si>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</si>
  <si>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</si>
  <si>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</si>
  <si>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</si>
  <si>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</si>
  <si>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</si>
  <si>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</si>
  <si>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</si>
  <si>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</si>
  <si>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</si>
  <si>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</si>
  <si>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</si>
  <si>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</si>
  <si>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</si>
  <si>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</si>
  <si>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</si>
  <si>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</si>
  <si>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</si>
  <si>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</si>
  <si>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</si>
  <si>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</si>
  <si>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</si>
  <si>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</si>
  <si>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</si>
  <si>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</si>
  <si>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</si>
  <si>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</si>
  <si>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</si>
  <si>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</si>
  <si>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</si>
  <si>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</si>
  <si>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</si>
  <si>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</si>
  <si>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</si>
  <si>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</si>
  <si>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</si>
  <si>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</si>
  <si>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</si>
  <si>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</si>
  <si>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</si>
  <si>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</si>
  <si>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</si>
  <si>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</si>
  <si>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</si>
  <si>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</si>
  <si>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</si>
  <si>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</si>
  <si>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</si>
  <si>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</si>
  <si>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</si>
  <si>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</si>
  <si>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</si>
  <si>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</si>
  <si>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</si>
  <si>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</si>
  <si>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</si>
  <si>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</si>
  <si>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</si>
  <si>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</si>
  <si>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</si>
  <si>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</si>
  <si>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</si>
  <si>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</si>
  <si>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</si>
  <si>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</si>
  <si>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</si>
  <si>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</si>
  <si>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</si>
  <si>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</si>
  <si>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</si>
  <si>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</si>
  <si>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</si>
  <si>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</si>
  <si>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</si>
  <si>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</si>
  <si>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</si>
  <si>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</si>
  <si>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</si>
  <si>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</si>
  <si>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</si>
  <si>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</si>
  <si>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</si>
  <si>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</si>
  <si>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</si>
  <si>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</si>
  <si>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</si>
  <si>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</si>
  <si>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</si>
  <si>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</si>
  <si>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</si>
  <si>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</si>
  <si>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</si>
  <si>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</si>
  <si>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</si>
  <si>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</si>
  <si>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</si>
  <si>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</si>
  <si>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</si>
  <si>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</si>
  <si>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</si>
  <si>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</si>
  <si>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</si>
  <si>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</si>
  <si>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</si>
  <si>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</si>
  <si>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</si>
  <si>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</si>
  <si>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</si>
  <si>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</si>
  <si>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</si>
  <si>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</si>
  <si>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</si>
  <si>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</si>
  <si>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</si>
  <si>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</si>
  <si>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</si>
  <si>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</si>
  <si>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</si>
  <si>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</si>
  <si>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</si>
  <si>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</si>
  <si>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</si>
  <si>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</si>
  <si>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</si>
  <si>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</si>
  <si>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</si>
  <si>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</si>
  <si>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</si>
  <si>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</si>
  <si>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</si>
  <si>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</si>
  <si>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</si>
  <si>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</si>
  <si>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</si>
  <si>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</si>
  <si>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</si>
  <si>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</si>
  <si>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</si>
  <si>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</si>
  <si>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</si>
  <si>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</si>
  <si>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</si>
  <si>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</si>
  <si>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</si>
  <si>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</si>
  <si>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</si>
  <si>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</si>
  <si>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</si>
  <si>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</si>
  <si>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</si>
  <si>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</si>
  <si>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</si>
  <si>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</si>
  <si>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</si>
  <si>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</si>
  <si>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</si>
  <si>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</si>
  <si>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</si>
  <si>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</si>
  <si>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</si>
  <si>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</si>
  <si>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</si>
  <si>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</si>
  <si>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</si>
  <si>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</si>
  <si>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</si>
  <si>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</si>
  <si>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</si>
  <si>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</si>
  <si>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</si>
  <si>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</si>
  <si>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</si>
  <si>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</si>
  <si>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</si>
  <si>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</si>
  <si>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</si>
  <si>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</si>
  <si>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</si>
  <si>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</si>
  <si>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</si>
  <si>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</si>
  <si>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</si>
  <si>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</si>
  <si>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</si>
  <si>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</si>
  <si>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</si>
  <si>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</si>
  <si>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</si>
  <si>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</si>
  <si>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</si>
  <si>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</si>
  <si>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</si>
  <si>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</si>
  <si>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</si>
  <si>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</si>
  <si>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</si>
  <si>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</si>
  <si>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</si>
  <si>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</si>
  <si>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</si>
  <si>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</si>
  <si>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</si>
  <si>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</si>
  <si>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</si>
  <si>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</si>
  <si>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</si>
  <si>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</si>
  <si>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</si>
  <si>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</si>
  <si>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</si>
  <si>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</si>
  <si>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</si>
  <si>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</si>
  <si>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</si>
  <si>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</si>
  <si>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</si>
  <si>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</si>
  <si>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</si>
  <si>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</si>
  <si>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</si>
  <si>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</si>
  <si>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</si>
  <si>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</si>
  <si>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</si>
  <si>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</si>
  <si>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</si>
  <si>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</si>
  <si>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</si>
  <si>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</si>
  <si>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</si>
  <si>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</si>
  <si>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</si>
  <si>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</si>
  <si>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</si>
  <si>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</si>
  <si>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</si>
  <si>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</si>
  <si>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</si>
  <si>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</si>
  <si>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</si>
  <si>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</si>
  <si>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</si>
  <si>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</si>
  <si>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</si>
  <si>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</si>
  <si>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</si>
  <si>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</si>
  <si>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</si>
  <si>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</si>
  <si>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</si>
  <si>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</si>
  <si>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</si>
  <si>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</si>
  <si>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</si>
  <si>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</si>
  <si>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</si>
  <si>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</si>
  <si>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</si>
  <si>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</si>
  <si>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</si>
  <si>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</si>
  <si>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</si>
  <si>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</si>
  <si>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</si>
  <si>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</si>
  <si>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</si>
  <si>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</si>
  <si>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</si>
  <si>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</si>
  <si>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</si>
  <si>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</si>
  <si>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</si>
  <si>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</si>
  <si>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</si>
  <si>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</si>
  <si>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</si>
  <si>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</si>
  <si>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</si>
  <si>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</si>
  <si>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</si>
  <si>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</si>
  <si>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</si>
  <si>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</si>
  <si>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</si>
  <si>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</si>
  <si>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</si>
  <si>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</si>
  <si>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</si>
  <si>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</si>
  <si>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</si>
  <si>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</si>
  <si>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</si>
  <si>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</si>
  <si>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</si>
  <si>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</si>
  <si>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</si>
  <si>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</si>
  <si>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</si>
  <si>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</si>
  <si>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</si>
  <si>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</si>
  <si>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</si>
  <si>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</si>
  <si>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</si>
  <si>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</si>
  <si>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</si>
  <si>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</si>
  <si>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</si>
  <si>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</si>
  <si>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</si>
  <si>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</si>
  <si>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</si>
  <si>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</si>
  <si>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</si>
  <si>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</si>
  <si>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</si>
  <si>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</si>
  <si>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</si>
  <si>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</si>
  <si>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</si>
  <si>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</si>
  <si>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</si>
  <si>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</si>
  <si>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</si>
  <si>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</si>
  <si>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</si>
  <si>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</si>
  <si>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</si>
  <si>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</si>
  <si>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</si>
  <si>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</si>
  <si>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</si>
  <si>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</si>
  <si>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</si>
  <si>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</si>
  <si>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</si>
  <si>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</si>
  <si>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</si>
  <si>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</si>
  <si>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</si>
  <si>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</si>
  <si>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</si>
  <si>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</si>
  <si>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</si>
  <si>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</si>
  <si>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</si>
  <si>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</si>
  <si>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</si>
  <si>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</si>
  <si>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</si>
  <si>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</si>
  <si>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</si>
  <si>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</si>
  <si>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</si>
  <si>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</si>
  <si>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</si>
  <si>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</si>
  <si>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</si>
  <si>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</si>
  <si>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</si>
  <si>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</si>
  <si>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</si>
  <si>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</si>
  <si>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</si>
  <si>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</si>
  <si>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</si>
  <si>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</si>
  <si>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</si>
  <si>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</si>
  <si>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</si>
  <si>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</si>
  <si>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</si>
  <si>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</si>
  <si>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</si>
  <si>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</si>
  <si>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</si>
  <si>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</si>
  <si>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</si>
  <si>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</si>
  <si>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</si>
  <si>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</si>
  <si>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</si>
  <si>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</si>
  <si>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</si>
  <si>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</si>
  <si>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</si>
  <si>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</si>
  <si>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</si>
  <si>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</si>
  <si>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</si>
  <si>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</si>
  <si>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</si>
  <si>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</si>
  <si>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</si>
  <si>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</si>
  <si>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</si>
  <si>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</si>
  <si>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</si>
  <si>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</si>
  <si>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</si>
  <si>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</si>
  <si>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</si>
  <si>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</si>
  <si>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</si>
  <si>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</si>
  <si>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</si>
  <si>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</si>
  <si>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</si>
  <si>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</si>
  <si>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</si>
  <si>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</si>
  <si>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</si>
  <si>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</si>
  <si>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</si>
  <si>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</si>
  <si>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</si>
  <si>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</si>
  <si>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</si>
  <si>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</si>
  <si>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</si>
  <si>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</si>
  <si>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</si>
  <si>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</si>
  <si>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</si>
  <si>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</si>
  <si>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</si>
  <si>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</si>
  <si>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</si>
  <si>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</si>
  <si>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</si>
  <si>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</si>
  <si>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</si>
  <si>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</si>
  <si>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</si>
  <si>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</si>
  <si>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</si>
  <si>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</si>
  <si>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</si>
  <si>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</si>
  <si>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</si>
  <si>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</si>
  <si>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</si>
  <si>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</si>
  <si>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</si>
  <si>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</si>
  <si>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</si>
  <si>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</si>
  <si>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</si>
  <si>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</si>
  <si>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</si>
  <si>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</si>
  <si>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</si>
  <si>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</si>
  <si>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</si>
  <si>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</si>
  <si>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</si>
  <si>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</si>
  <si>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</si>
  <si>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</si>
  <si>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</si>
  <si>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</si>
  <si>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</si>
  <si>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</si>
  <si>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</si>
  <si>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</si>
  <si>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</si>
  <si>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</si>
  <si>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</si>
  <si>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</si>
  <si>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</si>
  <si>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</si>
  <si>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</si>
  <si>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</si>
  <si>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</si>
  <si>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</si>
  <si>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</si>
  <si>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</si>
  <si>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</si>
  <si>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</si>
  <si>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</si>
  <si>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</si>
  <si>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</si>
  <si>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</si>
  <si>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</si>
  <si>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</si>
  <si>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</si>
  <si>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</si>
  <si>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</si>
  <si>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</si>
  <si>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</si>
  <si>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</si>
  <si>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</si>
  <si>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</si>
  <si>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</si>
  <si>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</si>
  <si>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</si>
  <si>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</si>
  <si>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</si>
  <si>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</si>
  <si>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</si>
  <si>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</si>
  <si>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</si>
  <si>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</si>
  <si>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</si>
  <si>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</si>
  <si>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</si>
  <si>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</si>
  <si>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</si>
  <si>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</si>
  <si>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</si>
  <si>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</si>
  <si>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</si>
  <si>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</si>
  <si>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</si>
  <si>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</si>
  <si>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</si>
  <si>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</si>
  <si>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</si>
  <si>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</si>
  <si>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</si>
  <si>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</si>
  <si>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</si>
  <si>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</si>
  <si>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</si>
  <si>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</si>
  <si>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</si>
  <si>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</si>
  <si>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</si>
  <si>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</si>
  <si>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</si>
  <si>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</si>
  <si>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</si>
  <si>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</si>
  <si>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</si>
  <si>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</si>
  <si>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</si>
  <si>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</si>
  <si>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</si>
  <si>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</si>
  <si>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</si>
  <si>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</si>
  <si>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</si>
  <si>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</si>
  <si>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</si>
  <si>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</si>
  <si>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</si>
  <si>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</si>
  <si>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</si>
  <si>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</si>
  <si>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</si>
  <si>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</si>
  <si>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</si>
  <si>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</si>
  <si>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</si>
  <si>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</si>
  <si>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</si>
  <si>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</si>
  <si>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</si>
  <si>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</si>
  <si>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</si>
  <si>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</si>
  <si>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</si>
  <si>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</si>
  <si>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</si>
  <si>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</si>
  <si>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</si>
  <si>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</si>
  <si>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</si>
  <si>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</si>
  <si>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</si>
  <si>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</si>
  <si>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</si>
  <si>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</si>
  <si>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</si>
  <si>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</si>
  <si>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</si>
  <si>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</si>
  <si>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</si>
  <si>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</si>
  <si>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</si>
  <si>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</si>
  <si>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</si>
  <si>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</si>
  <si>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</si>
  <si>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</si>
  <si>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</si>
  <si>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</si>
  <si>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</si>
  <si>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</si>
  <si>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</si>
  <si>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</si>
  <si>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</si>
  <si>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</si>
  <si>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</si>
  <si>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</si>
  <si>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</si>
  <si>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</si>
  <si>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</si>
  <si>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</si>
  <si>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</si>
  <si>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</si>
  <si>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</si>
  <si>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</si>
  <si>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</si>
  <si>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</si>
  <si>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</si>
  <si>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</si>
  <si>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</si>
  <si>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</si>
  <si>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</si>
  <si>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</si>
  <si>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</si>
  <si>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</si>
  <si>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</si>
  <si>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</si>
  <si>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</si>
  <si>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</si>
  <si>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</si>
  <si>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</si>
  <si>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</si>
  <si>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</si>
  <si>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</si>
  <si>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</si>
  <si>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</si>
  <si>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</si>
  <si>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</si>
  <si>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</si>
  <si>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</si>
  <si>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</si>
  <si>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</si>
  <si>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</si>
  <si>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</si>
  <si>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</si>
  <si>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</si>
  <si>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</si>
  <si>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</si>
  <si>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</si>
  <si>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</si>
  <si>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</si>
  <si>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</si>
  <si>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</si>
  <si>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</si>
  <si>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</si>
  <si>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</si>
  <si>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</si>
  <si>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</si>
  <si>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</si>
  <si>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</si>
  <si>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</si>
  <si>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</si>
  <si>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</si>
  <si>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</si>
  <si>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</si>
  <si>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</si>
  <si>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</si>
  <si>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</si>
  <si>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</si>
  <si>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</si>
  <si>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</si>
  <si>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</si>
  <si>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</si>
  <si>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</si>
  <si>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</si>
  <si>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</si>
  <si>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</si>
  <si>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</si>
  <si>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</si>
  <si>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</si>
  <si>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</si>
  <si>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</si>
  <si>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</si>
  <si>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</si>
  <si>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</si>
  <si>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</si>
  <si>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</si>
  <si>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</si>
  <si>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</si>
  <si>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</si>
  <si>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</si>
  <si>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</si>
  <si>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</si>
  <si>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</si>
  <si>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</si>
  <si>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</si>
  <si>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</si>
  <si>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</si>
  <si>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</si>
  <si>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</si>
  <si>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</si>
  <si>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</si>
  <si>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</si>
  <si>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</si>
  <si>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</si>
  <si>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</si>
  <si>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</si>
  <si>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</si>
  <si>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</si>
  <si>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</si>
  <si>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</si>
  <si>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</si>
  <si>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</si>
  <si>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</si>
  <si>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</si>
  <si>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</si>
  <si>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</si>
  <si>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</si>
  <si>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</si>
  <si>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</si>
  <si>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</si>
  <si>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</si>
  <si>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</si>
  <si>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</si>
  <si>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</si>
  <si>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</si>
  <si>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</si>
  <si>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</si>
  <si>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</si>
  <si>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</si>
  <si>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</si>
  <si>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</si>
  <si>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</si>
  <si>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</si>
  <si>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</si>
  <si>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</si>
  <si>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</si>
  <si>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</si>
  <si>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</si>
  <si>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</si>
  <si>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</si>
  <si>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</si>
  <si>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</si>
  <si>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</si>
  <si>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</si>
  <si>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</si>
  <si>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</si>
  <si>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</si>
  <si>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</si>
  <si>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</si>
  <si>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</si>
  <si>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</si>
  <si>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</si>
  <si>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</si>
  <si>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</si>
  <si>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</si>
  <si>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</si>
  <si>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</si>
  <si>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</si>
  <si>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</si>
  <si>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</si>
  <si>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</si>
  <si>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</si>
  <si>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</si>
  <si>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</si>
  <si>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</si>
  <si>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</si>
  <si>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</si>
  <si>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</si>
  <si>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</si>
  <si>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</si>
  <si>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</si>
  <si>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</si>
  <si>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</si>
  <si>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</si>
  <si>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</si>
  <si>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</si>
  <si>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</si>
  <si>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</si>
  <si>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</si>
  <si>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</si>
  <si>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</si>
  <si>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</si>
  <si>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</si>
  <si>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</si>
  <si>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</si>
  <si>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</si>
  <si>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</si>
  <si>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</si>
  <si>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</si>
  <si>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</si>
  <si>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</si>
  <si>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</si>
  <si>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</si>
  <si>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</si>
  <si>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</si>
  <si>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</si>
  <si>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</si>
  <si>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</si>
  <si>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</si>
  <si>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</si>
  <si>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</si>
  <si>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</si>
  <si>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</si>
  <si>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</si>
  <si>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</si>
  <si>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</si>
  <si>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</si>
  <si>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</si>
  <si>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</si>
  <si>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</si>
  <si>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</si>
  <si>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</si>
  <si>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</si>
  <si>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</si>
  <si>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</si>
  <si>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</si>
  <si>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</si>
  <si>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</si>
  <si>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</si>
  <si>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</si>
  <si>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</si>
  <si>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</si>
  <si>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</si>
  <si>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</si>
  <si>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</si>
  <si>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</si>
  <si>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</si>
  <si>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</si>
  <si>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</si>
  <si>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</si>
  <si>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</si>
  <si>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</si>
  <si>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</si>
  <si>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</si>
  <si>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</si>
  <si>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</si>
  <si>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</si>
  <si>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</si>
  <si>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</si>
  <si>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</si>
  <si>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</si>
  <si>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</si>
  <si>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</si>
  <si>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</si>
  <si>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</si>
  <si>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</si>
  <si>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</si>
  <si>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</si>
  <si>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</si>
  <si>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</si>
  <si>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</si>
  <si>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</si>
  <si>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</si>
  <si>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</si>
  <si>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</si>
  <si>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</si>
  <si>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</si>
  <si>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</si>
  <si>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</si>
  <si>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</si>
  <si>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</si>
  <si>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</si>
  <si>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</si>
  <si>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</si>
  <si>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</si>
  <si>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</si>
  <si>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</si>
  <si>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</si>
  <si>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</si>
  <si>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</si>
  <si>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</si>
  <si>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</si>
  <si>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</si>
  <si>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</si>
  <si>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</si>
  <si>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</si>
  <si>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</si>
  <si>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</si>
  <si>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</si>
  <si>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</si>
  <si>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</si>
  <si>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</si>
  <si>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</si>
  <si>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</si>
  <si>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</si>
  <si>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</si>
  <si>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</si>
  <si>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</si>
  <si>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</si>
  <si>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</si>
  <si>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</si>
  <si>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</si>
  <si>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</si>
  <si>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</si>
  <si>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</si>
  <si>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</si>
  <si>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</si>
  <si>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</si>
  <si>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</si>
  <si>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</si>
  <si>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</si>
  <si>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</si>
  <si>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</si>
  <si>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</si>
  <si>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</si>
  <si>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</si>
  <si>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</si>
  <si>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</si>
  <si>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</si>
  <si>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</si>
  <si>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</si>
  <si>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</si>
  <si>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</si>
  <si>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</si>
  <si>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</si>
  <si>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</si>
  <si>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</si>
  <si>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</si>
  <si>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</si>
  <si>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</si>
  <si>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</si>
  <si>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</si>
  <si>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</si>
  <si>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</si>
  <si>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</si>
  <si>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</si>
  <si>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</si>
  <si>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</si>
  <si>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</si>
  <si>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</si>
  <si>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</si>
  <si>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</si>
  <si>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</si>
  <si>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</si>
  <si>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</si>
  <si>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</si>
  <si>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</si>
  <si>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</si>
  <si>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</si>
  <si>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</si>
  <si>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</si>
  <si>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</si>
  <si>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</si>
  <si>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</si>
  <si>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</si>
  <si>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</si>
  <si>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</si>
  <si>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</si>
  <si>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</si>
  <si>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</si>
  <si>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</si>
  <si>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</si>
  <si>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</si>
  <si>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</si>
  <si>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</si>
  <si>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</si>
  <si>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</si>
  <si>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</si>
  <si>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</si>
  <si>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</si>
  <si>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</si>
  <si>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</si>
  <si>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</si>
  <si>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</si>
  <si>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</si>
  <si>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</si>
  <si>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</si>
  <si>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</si>
  <si>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</si>
  <si>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</si>
  <si>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</si>
  <si>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</si>
  <si>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</si>
  <si>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</si>
  <si>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</si>
  <si>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</si>
  <si>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</si>
  <si>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</si>
  <si>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</si>
  <si>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</si>
  <si>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</si>
  <si>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</si>
  <si>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</si>
  <si>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</si>
  <si>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</si>
  <si>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</si>
  <si>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</si>
  <si>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</si>
  <si>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</si>
  <si>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</si>
  <si>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</si>
  <si>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</si>
  <si>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</si>
  <si>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</si>
  <si>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</si>
  <si>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</si>
  <si>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</si>
  <si>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</si>
  <si>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</si>
  <si>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</si>
  <si>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</si>
  <si>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</si>
  <si>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</si>
  <si>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</si>
  <si>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</si>
  <si>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</si>
  <si>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</si>
  <si>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</si>
  <si>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</si>
  <si>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</si>
  <si>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</si>
  <si>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</si>
  <si>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</si>
  <si>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</si>
  <si>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</si>
  <si>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</si>
  <si>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</si>
  <si>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</si>
  <si>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</si>
  <si>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</si>
  <si>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</si>
  <si>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</si>
  <si>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</si>
  <si>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</si>
  <si>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</si>
  <si>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</si>
  <si>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</si>
  <si>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</si>
  <si>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</si>
  <si>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</si>
  <si>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</si>
  <si>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</si>
  <si>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</si>
  <si>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</si>
  <si>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</si>
  <si>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</si>
  <si>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</si>
  <si>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</si>
  <si>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</si>
  <si>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</si>
  <si>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</si>
  <si>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</si>
  <si>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</si>
  <si>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</si>
  <si>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</si>
  <si>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</si>
  <si>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</si>
  <si>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</si>
  <si>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</si>
  <si>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</si>
  <si>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</si>
  <si>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</si>
  <si>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</si>
  <si>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</si>
  <si>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</si>
  <si>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</si>
  <si>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</si>
  <si>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</si>
  <si>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</si>
  <si>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</si>
  <si>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Grand Total</t>
  </si>
  <si>
    <t>2019</t>
  </si>
  <si>
    <t>Jan</t>
  </si>
  <si>
    <t>Feb</t>
  </si>
  <si>
    <t>Mar</t>
  </si>
  <si>
    <t>Apr</t>
  </si>
  <si>
    <t>May</t>
  </si>
  <si>
    <t>Jun</t>
  </si>
  <si>
    <t>Jul</t>
  </si>
  <si>
    <t>Aug</t>
  </si>
  <si>
    <t>Sep</t>
  </si>
  <si>
    <t>Oct</t>
  </si>
  <si>
    <t>Nov</t>
  </si>
  <si>
    <t>Dec</t>
  </si>
  <si>
    <t>2020</t>
  </si>
  <si>
    <t>2021</t>
  </si>
  <si>
    <t>2022</t>
  </si>
  <si>
    <t>Years</t>
  </si>
  <si>
    <t>Arabica</t>
  </si>
  <si>
    <t>Excellsa</t>
  </si>
  <si>
    <t>Libarica</t>
  </si>
  <si>
    <t>Robusta</t>
  </si>
  <si>
    <t>Sum of Sales</t>
  </si>
  <si>
    <t/>
  </si>
  <si>
    <t>Medium</t>
  </si>
  <si>
    <t>Dark</t>
  </si>
  <si>
    <t>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</si>
</sst>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6" formatCode="dd/mmm/yyyy"/>
    <numFmt numFmtId="167" formatCode="0.0\k"/>
    <numFmt numFmtId="168" formatCode="_-[$$-409]* #,##0.00_ ;_-[$$-409]* \-#,##0.0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1" fillId="0" borderId="0" xfId="0" applyNumberFormat="1" applyFont="1" applyAlignment="1">
      <alignment vertical="center"/>
    </xf>
    <xf numFmtId="168"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3" fontId="0" fillId="0" borderId="0" xfId="0" applyNumberFormat="1"/>
    <xf numFmtId="1" fontId="0" fillId="0" borderId="0" xfId="0" applyNumberFormat="1"/>
    <xf numFmtId="14" fontId="0" fillId="0" borderId="0" xfId="0" applyNumberFormat="1"/>
  </cellXfs>
  <cellStyles count="1">
    <cellStyle name="Normal" xfId="0" builtinId="0"/>
  </cellStyles>
  <dxfs count="13">
    <dxf>
      <numFmt numFmtId="19" formatCode="dd/mm/yyyy"/>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 ;_-[$$-409]* \-#,##0.00\ ;_-[$$-409]* &quot;-&quot;??_ ;_-@_ "/>
    </dxf>
    <dxf>
      <numFmt numFmtId="168" formatCode="_-[$$-409]* #,##0.00_ ;_-[$$-409]* \-#,##0.00\ ;_-[$$-409]* &quot;-&quot;??_ ;_-@_ "/>
    </dxf>
    <dxf>
      <numFmt numFmtId="167" formatCode="0.0\k"/>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0"/>
  </c:pivotSource>
  <c:chart>
    <c:title>
      <c:tx>
        <c:rich>
          <a:bodyPr rot="0" spcFirstLastPara="1" vertOverflow="ellipsis" vert="horz" wrap="square" anchor="ctr" anchorCtr="1"/>
          <a:lstStyle/>
          <a:p>
            <a:pPr>
              <a:defRPr sz="1200" b="1" i="0" u="none" strike="noStrike" kern="1200" spc="0" baseline="0">
                <a:solidFill>
                  <a:schemeClr val="tx1">
                    <a:lumMod val="75000"/>
                    <a:lumOff val="25000"/>
                  </a:schemeClr>
                </a:solidFill>
                <a:latin typeface="+mn-lt"/>
                <a:ea typeface="+mn-ea"/>
                <a:cs typeface="+mn-cs"/>
              </a:defRPr>
            </a:pPr>
            <a:r>
              <a:rPr lang="en-IN" sz="1200" b="1">
                <a:solidFill>
                  <a:schemeClr val="tx1">
                    <a:lumMod val="75000"/>
                    <a:lumOff val="25000"/>
                  </a:schemeClr>
                </a:solidFill>
              </a:rPr>
              <a:t>Total-</a:t>
            </a:r>
            <a:r>
              <a:rPr lang="en-IN" sz="1200" b="1" baseline="0">
                <a:solidFill>
                  <a:schemeClr val="tx1">
                    <a:lumMod val="75000"/>
                    <a:lumOff val="25000"/>
                  </a:schemeClr>
                </a:solidFill>
              </a:rPr>
              <a:t> Sales over time</a:t>
            </a:r>
          </a:p>
          <a:p>
            <a:pPr>
              <a:defRPr sz="1200" b="1">
                <a:solidFill>
                  <a:schemeClr val="tx1">
                    <a:lumMod val="75000"/>
                    <a:lumOff val="25000"/>
                  </a:schemeClr>
                </a:solidFill>
              </a:defRPr>
            </a:pPr>
            <a:endParaRPr lang="en-IN" sz="1200" b="1">
              <a:solidFill>
                <a:schemeClr val="tx1">
                  <a:lumMod val="75000"/>
                  <a:lumOff val="25000"/>
                </a:schemeClr>
              </a:solidFill>
            </a:endParaRPr>
          </a:p>
        </c:rich>
      </c:tx>
      <c:layout>
        <c:manualLayout>
          <c:xMode val="edge"/>
          <c:yMode val="edge"/>
          <c:x val="0.34076377952755904"/>
          <c:y val="4.064596092155147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1">
                <a:lumMod val="65000"/>
                <a:lumOff val="3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817147856517954E-2"/>
          <c:y val="0.15777559055118112"/>
          <c:w val="0.64212729658792655"/>
          <c:h val="0.55624744823563721"/>
        </c:manualLayout>
      </c:layout>
      <c:lineChart>
        <c:grouping val="standard"/>
        <c:varyColors val="0"/>
        <c:ser>
          <c:idx val="0"/>
          <c:order val="0"/>
          <c:tx>
            <c:strRef>
              <c:f>TotalSales!$C$3:$C$4</c:f>
              <c:strCache>
                <c:ptCount val="1"/>
                <c:pt idx="0">
                  <c:v>Arabica</c:v>
                </c:pt>
              </c:strCache>
            </c:strRef>
          </c:tx>
          <c:spPr>
            <a:ln w="28575" cap="rnd">
              <a:solidFill>
                <a:srgbClr val="92D05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E052-4456-9293-642FFC0EE3E1}"/>
            </c:ext>
          </c:extLst>
        </c:ser>
        <c:ser>
          <c:idx val="1"/>
          <c:order val="1"/>
          <c:tx>
            <c:strRef>
              <c:f>TotalSales!$D$3:$D$4</c:f>
              <c:strCache>
                <c:ptCount val="1"/>
                <c:pt idx="0">
                  <c:v>Excellsa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9-E052-4456-9293-642FFC0EE3E1}"/>
            </c:ext>
          </c:extLst>
        </c:ser>
        <c:ser>
          <c:idx val="2"/>
          <c:order val="2"/>
          <c:tx>
            <c:strRef>
              <c:f>TotalSales!$E$3:$E$4</c:f>
              <c:strCache>
                <c:ptCount val="1"/>
                <c:pt idx="0">
                  <c:v>Libarica</c:v>
                </c:pt>
              </c:strCache>
            </c:strRef>
          </c:tx>
          <c:spPr>
            <a:ln w="28575" cap="rnd">
              <a:solidFill>
                <a:schemeClr val="tx1">
                  <a:lumMod val="65000"/>
                  <a:lumOff val="35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C-E052-4456-9293-642FFC0EE3E1}"/>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D-E052-4456-9293-642FFC0EE3E1}"/>
            </c:ext>
          </c:extLst>
        </c:ser>
        <c:dLbls>
          <c:showLegendKey val="0"/>
          <c:showVal val="0"/>
          <c:showCatName val="0"/>
          <c:showSerName val="0"/>
          <c:showPercent val="0"/>
          <c:showBubbleSize val="0"/>
        </c:dLbls>
        <c:smooth val="0"/>
        <c:axId val="149236239"/>
        <c:axId val="142746207"/>
      </c:lineChart>
      <c:catAx>
        <c:axId val="14923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6207"/>
        <c:crosses val="autoZero"/>
        <c:auto val="1"/>
        <c:lblAlgn val="ctr"/>
        <c:lblOffset val="100"/>
        <c:noMultiLvlLbl val="0"/>
      </c:catAx>
      <c:valAx>
        <c:axId val="142746207"/>
        <c:scaling>
          <c:orientation val="minMax"/>
        </c:scaling>
        <c:delete val="0"/>
        <c:axPos val="l"/>
        <c:majorGridlines>
          <c:spPr>
            <a:ln w="9525" cap="flat" cmpd="sng" algn="ctr">
              <a:solidFill>
                <a:schemeClr val="accent1">
                  <a:lumMod val="40000"/>
                  <a:lumOff val="6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36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workchart!TotalSales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workchart'!$B$3</c:f>
              <c:strCache>
                <c:ptCount val="1"/>
                <c:pt idx="0">
                  <c:v>Total</c:v>
                </c:pt>
              </c:strCache>
            </c:strRef>
          </c:tx>
          <c:spPr>
            <a:solidFill>
              <a:schemeClr val="accent1">
                <a:lumMod val="20000"/>
                <a:lumOff val="80000"/>
              </a:schemeClr>
            </a:solidFill>
            <a:ln>
              <a:noFill/>
            </a:ln>
            <a:effectLst/>
          </c:spPr>
          <c:invertIfNegative val="0"/>
          <c:cat>
            <c:strRef>
              <c:f>'Country workchart'!$A$4:$A$6</c:f>
              <c:strCache>
                <c:ptCount val="3"/>
                <c:pt idx="0">
                  <c:v>United Kingdom</c:v>
                </c:pt>
                <c:pt idx="1">
                  <c:v>Ireland</c:v>
                </c:pt>
                <c:pt idx="2">
                  <c:v>United States</c:v>
                </c:pt>
              </c:strCache>
            </c:strRef>
          </c:cat>
          <c:val>
            <c:numRef>
              <c:f>'Country workchart'!$B$4:$B$6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FB1-4B86-AFD4-757CF75144CF}"/>
            </c:ext>
          </c:extLst>
        </c:ser>
        <c:dLbls>
          <c:showLegendKey val="0"/>
          <c:showVal val="0"/>
          <c:showCatName val="0"/>
          <c:showSerName val="0"/>
          <c:showPercent val="0"/>
          <c:showBubbleSize val="0"/>
        </c:dLbls>
        <c:gapWidth val="182"/>
        <c:axId val="147119823"/>
        <c:axId val="290673007"/>
      </c:barChart>
      <c:catAx>
        <c:axId val="147119823"/>
        <c:scaling>
          <c:orientation val="minMax"/>
        </c:scaling>
        <c:delete val="0"/>
        <c:axPos val="l"/>
        <c:numFmt formatCode="General" sourceLinked="1"/>
        <c:majorTickMark val="none"/>
        <c:minorTickMark val="none"/>
        <c:tickLblPos val="nextTo"/>
        <c:spPr>
          <a:solidFill>
            <a:schemeClr val="accent1">
              <a:lumMod val="60000"/>
              <a:lumOff val="40000"/>
            </a:schemeClr>
          </a:solidFill>
          <a:ln w="9525" cap="flat" cmpd="sng" algn="ctr">
            <a:solidFill>
              <a:schemeClr val="accent1">
                <a:lumMod val="40000"/>
                <a:lumOff val="60000"/>
                <a:alpha val="97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673007"/>
        <c:crosses val="autoZero"/>
        <c:auto val="1"/>
        <c:lblAlgn val="ctr"/>
        <c:lblOffset val="100"/>
        <c:noMultiLvlLbl val="0"/>
      </c:catAx>
      <c:valAx>
        <c:axId val="2906730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19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[coffeeOrdersData.xlsx]Sheet6!PivotTable2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Sheet6!$B$1</c:f>
              <c:strCache>
                <c:ptCount val="1"/>
                <c:pt idx="0">
                  <c:v>Total</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Sheet6!$A$2:$A$7</c:f>
              <c:strCache>
                <c:ptCount val="5"/>
                <c:pt idx="0">
                  <c:v>Don Flintiff</c:v>
                </c:pt>
                <c:pt idx="1">
                  <c:v>Nealson Cuttler</c:v>
                </c:pt>
                <c:pt idx="2">
                  <c:v>Terri Farra</c:v>
                </c:pt>
                <c:pt idx="3">
                  <c:v>Brenn Dundredge</c:v>
                </c:pt>
                <c:pt idx="4">
                  <c:v>Allis Wilmore</c:v>
                </c:pt>
              </c:strCache>
            </c:strRef>
          </c:cat>
          <c:val>
            <c:numRef>
              <c:f>Sheet6!$B$2:$B$7</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6453-43E1-A73E-243AA1701988}"/>
            </c:ext>
          </c:extLst>
        </c:ser>
        <c:dLbls>
          <c:dLblPos val="outEnd"/>
          <c:showLegendKey val="0"/>
          <c:showVal val="1"/>
          <c:showCatName val="0"/>
          <c:showSerName val="0"/>
          <c:showPercent val="0"/>
          <c:showBubbleSize val="0"/>
        </c:dLbls>
        <c:gapWidth val="182"/>
        <c:axId val="143259615"/>
        <c:axId val="293920255"/>
      </c:barChart>
      <c:catAx>
        <c:axId val="143259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920255"/>
        <c:crosses val="autoZero"/>
        <c:auto val="1"/>
        <c:lblAlgn val="ctr"/>
        <c:lblOffset val="100"/>
        <c:noMultiLvlLbl val="0"/>
      </c:catAx>
      <c:valAx>
        <c:axId val="293920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59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2"/>
  </c:pivotSource>
  <c:chart>
    <c:title>
      <c:tx>
        <c:rich>
          <a:bodyPr rot="0" spcFirstLastPara="1" vertOverflow="ellipsis" vert="horz" wrap="square" anchor="ctr" anchorCtr="1"/>
          <a:lstStyle/>
          <a:p>
            <a:pPr>
              <a:defRPr sz="1200" b="1" i="0" u="none" strike="noStrike" kern="1200" spc="0" baseline="0">
                <a:solidFill>
                  <a:schemeClr val="tx1">
                    <a:lumMod val="75000"/>
                    <a:lumOff val="25000"/>
                  </a:schemeClr>
                </a:solidFill>
                <a:latin typeface="+mn-lt"/>
                <a:ea typeface="+mn-ea"/>
                <a:cs typeface="+mn-cs"/>
              </a:defRPr>
            </a:pPr>
            <a:r>
              <a:rPr lang="en-IN" sz="1200" b="1">
                <a:solidFill>
                  <a:schemeClr val="tx1">
                    <a:lumMod val="75000"/>
                    <a:lumOff val="25000"/>
                  </a:schemeClr>
                </a:solidFill>
              </a:rPr>
              <a:t>Total-</a:t>
            </a:r>
            <a:r>
              <a:rPr lang="en-IN" sz="1200" b="1" baseline="0">
                <a:solidFill>
                  <a:schemeClr val="tx1">
                    <a:lumMod val="75000"/>
                    <a:lumOff val="25000"/>
                  </a:schemeClr>
                </a:solidFill>
              </a:rPr>
              <a:t> Sales over time</a:t>
            </a:r>
          </a:p>
          <a:p>
            <a:pPr>
              <a:defRPr sz="1200" b="1">
                <a:solidFill>
                  <a:schemeClr val="tx1">
                    <a:lumMod val="75000"/>
                    <a:lumOff val="25000"/>
                  </a:schemeClr>
                </a:solidFill>
              </a:defRPr>
            </a:pPr>
            <a:endParaRPr lang="en-IN" sz="1200" b="1">
              <a:solidFill>
                <a:schemeClr val="tx1">
                  <a:lumMod val="75000"/>
                  <a:lumOff val="25000"/>
                </a:schemeClr>
              </a:solidFill>
            </a:endParaRPr>
          </a:p>
        </c:rich>
      </c:tx>
      <c:layout>
        <c:manualLayout>
          <c:xMode val="edge"/>
          <c:yMode val="edge"/>
          <c:x val="0.34076377952755904"/>
          <c:y val="4.064596092155147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lumMod val="65000"/>
                <a:lumOff val="3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lumMod val="65000"/>
                <a:lumOff val="3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tx1">
                <a:lumMod val="65000"/>
                <a:lumOff val="3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817147856517954E-2"/>
          <c:y val="0.15777559055118112"/>
          <c:w val="0.64212729658792655"/>
          <c:h val="0.55624744823563721"/>
        </c:manualLayout>
      </c:layout>
      <c:lineChart>
        <c:grouping val="standard"/>
        <c:varyColors val="0"/>
        <c:ser>
          <c:idx val="0"/>
          <c:order val="0"/>
          <c:tx>
            <c:strRef>
              <c:f>TotalSales!$C$3:$C$4</c:f>
              <c:strCache>
                <c:ptCount val="1"/>
                <c:pt idx="0">
                  <c:v>Arabica</c:v>
                </c:pt>
              </c:strCache>
            </c:strRef>
          </c:tx>
          <c:spPr>
            <a:ln w="28575" cap="rnd">
              <a:solidFill>
                <a:srgbClr val="92D05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8A8-402F-867F-98D787C3C608}"/>
            </c:ext>
          </c:extLst>
        </c:ser>
        <c:ser>
          <c:idx val="1"/>
          <c:order val="1"/>
          <c:tx>
            <c:strRef>
              <c:f>TotalSales!$D$3:$D$4</c:f>
              <c:strCache>
                <c:ptCount val="1"/>
                <c:pt idx="0">
                  <c:v>Excellsa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B8A8-402F-867F-98D787C3C608}"/>
            </c:ext>
          </c:extLst>
        </c:ser>
        <c:ser>
          <c:idx val="2"/>
          <c:order val="2"/>
          <c:tx>
            <c:strRef>
              <c:f>TotalSales!$E$3:$E$4</c:f>
              <c:strCache>
                <c:ptCount val="1"/>
                <c:pt idx="0">
                  <c:v>Libarica</c:v>
                </c:pt>
              </c:strCache>
            </c:strRef>
          </c:tx>
          <c:spPr>
            <a:ln w="28575" cap="rnd">
              <a:solidFill>
                <a:schemeClr val="tx1">
                  <a:lumMod val="65000"/>
                  <a:lumOff val="35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B8A8-402F-867F-98D787C3C608}"/>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9-B8A8-402F-867F-98D787C3C608}"/>
            </c:ext>
          </c:extLst>
        </c:ser>
        <c:dLbls>
          <c:showLegendKey val="0"/>
          <c:showVal val="0"/>
          <c:showCatName val="0"/>
          <c:showSerName val="0"/>
          <c:showPercent val="0"/>
          <c:showBubbleSize val="0"/>
        </c:dLbls>
        <c:smooth val="0"/>
        <c:axId val="149236239"/>
        <c:axId val="142746207"/>
      </c:lineChart>
      <c:catAx>
        <c:axId val="14923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6207"/>
        <c:crosses val="autoZero"/>
        <c:auto val="1"/>
        <c:lblAlgn val="ctr"/>
        <c:lblOffset val="100"/>
        <c:noMultiLvlLbl val="0"/>
      </c:catAx>
      <c:valAx>
        <c:axId val="142746207"/>
        <c:scaling>
          <c:orientation val="minMax"/>
        </c:scaling>
        <c:delete val="0"/>
        <c:axPos val="l"/>
        <c:majorGridlines>
          <c:spPr>
            <a:ln w="9525" cap="flat" cmpd="sng" algn="ctr">
              <a:solidFill>
                <a:schemeClr val="accent1">
                  <a:lumMod val="40000"/>
                  <a:lumOff val="6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36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workchart!TotalSales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workchart'!$B$3</c:f>
              <c:strCache>
                <c:ptCount val="1"/>
                <c:pt idx="0">
                  <c:v>Total</c:v>
                </c:pt>
              </c:strCache>
            </c:strRef>
          </c:tx>
          <c:spPr>
            <a:solidFill>
              <a:schemeClr val="accent1">
                <a:lumMod val="20000"/>
                <a:lumOff val="80000"/>
              </a:schemeClr>
            </a:solidFill>
            <a:ln>
              <a:noFill/>
            </a:ln>
            <a:effectLst/>
          </c:spPr>
          <c:invertIfNegative val="0"/>
          <c:cat>
            <c:strRef>
              <c:f>'Country workchart'!$A$4:$A$6</c:f>
              <c:strCache>
                <c:ptCount val="3"/>
                <c:pt idx="0">
                  <c:v>United Kingdom</c:v>
                </c:pt>
                <c:pt idx="1">
                  <c:v>Ireland</c:v>
                </c:pt>
                <c:pt idx="2">
                  <c:v>United States</c:v>
                </c:pt>
              </c:strCache>
            </c:strRef>
          </c:cat>
          <c:val>
            <c:numRef>
              <c:f>'Country workchart'!$B$4:$B$6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A9DE-4898-B564-D6CB4FA541CA}"/>
            </c:ext>
          </c:extLst>
        </c:ser>
        <c:dLbls>
          <c:showLegendKey val="0"/>
          <c:showVal val="0"/>
          <c:showCatName val="0"/>
          <c:showSerName val="0"/>
          <c:showPercent val="0"/>
          <c:showBubbleSize val="0"/>
        </c:dLbls>
        <c:gapWidth val="182"/>
        <c:axId val="147119823"/>
        <c:axId val="290673007"/>
      </c:barChart>
      <c:catAx>
        <c:axId val="147119823"/>
        <c:scaling>
          <c:orientation val="minMax"/>
        </c:scaling>
        <c:delete val="0"/>
        <c:axPos val="l"/>
        <c:numFmt formatCode="General" sourceLinked="1"/>
        <c:majorTickMark val="none"/>
        <c:minorTickMark val="none"/>
        <c:tickLblPos val="nextTo"/>
        <c:spPr>
          <a:solidFill>
            <a:schemeClr val="accent1">
              <a:lumMod val="60000"/>
              <a:lumOff val="40000"/>
            </a:schemeClr>
          </a:solidFill>
          <a:ln w="9525" cap="flat" cmpd="sng" algn="ctr">
            <a:solidFill>
              <a:schemeClr val="accent1">
                <a:lumMod val="40000"/>
                <a:lumOff val="60000"/>
                <a:alpha val="97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673007"/>
        <c:crosses val="autoZero"/>
        <c:auto val="1"/>
        <c:lblAlgn val="ctr"/>
        <c:lblOffset val="100"/>
        <c:noMultiLvlLbl val="0"/>
      </c:catAx>
      <c:valAx>
        <c:axId val="2906730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19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[coffeeOrdersData.xlsx]Sheet6!PivotTable2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Sheet6!$B$1</c:f>
              <c:strCache>
                <c:ptCount val="1"/>
                <c:pt idx="0">
                  <c:v>Total</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Sheet6!$A$2:$A$7</c:f>
              <c:strCache>
                <c:ptCount val="5"/>
                <c:pt idx="0">
                  <c:v>Don Flintiff</c:v>
                </c:pt>
                <c:pt idx="1">
                  <c:v>Nealson Cuttler</c:v>
                </c:pt>
                <c:pt idx="2">
                  <c:v>Terri Farra</c:v>
                </c:pt>
                <c:pt idx="3">
                  <c:v>Brenn Dundredge</c:v>
                </c:pt>
                <c:pt idx="4">
                  <c:v>Allis Wilmore</c:v>
                </c:pt>
              </c:strCache>
            </c:strRef>
          </c:cat>
          <c:val>
            <c:numRef>
              <c:f>Sheet6!$B$2:$B$7</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1C0-4D39-AE04-20AC1C3273BF}"/>
            </c:ext>
          </c:extLst>
        </c:ser>
        <c:dLbls>
          <c:dLblPos val="outEnd"/>
          <c:showLegendKey val="0"/>
          <c:showVal val="1"/>
          <c:showCatName val="0"/>
          <c:showSerName val="0"/>
          <c:showPercent val="0"/>
          <c:showBubbleSize val="0"/>
        </c:dLbls>
        <c:gapWidth val="182"/>
        <c:axId val="143259615"/>
        <c:axId val="293920255"/>
      </c:barChart>
      <c:catAx>
        <c:axId val="143259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920255"/>
        <c:crosses val="autoZero"/>
        <c:auto val="1"/>
        <c:lblAlgn val="ctr"/>
        <c:lblOffset val="100"/>
        <c:noMultiLvlLbl val="0"/>
      </c:catAx>
      <c:valAx>
        <c:axId val="293920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59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184150</xdr:colOff>
      <xdr:row>0</xdr:row>
      <xdr:rowOff>0</xdr:rowOff>
    </xdr:from>
    <xdr:to>
      <xdr:col>10</xdr:col>
      <xdr:colOff>558800</xdr:colOff>
      <xdr:row>17</xdr:row>
      <xdr:rowOff>15875</xdr:rowOff>
    </xdr:to>
    <xdr:graphicFrame macro="">
      <xdr:nvGraphicFramePr>
        <xdr:cNvPr id="2" name="Chart 1">
          <a:extLst>
            <a:ext uri="{FF2B5EF4-FFF2-40B4-BE49-F238E27FC236}">
              <a16:creationId xmlns:a16="http://schemas.microsoft.com/office/drawing/2014/main" id="{287F639F-B568-48EE-0FD8-608500C6C9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158750</xdr:colOff>
      <xdr:row>16</xdr:row>
      <xdr:rowOff>101600</xdr:rowOff>
    </xdr:from>
    <xdr:to>
      <xdr:col>11</xdr:col>
      <xdr:colOff>6350</xdr:colOff>
      <xdr:row>23</xdr:row>
      <xdr:rowOff>108550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F18985D9-0192-243C-B7BB-1EC60F0824BB}"/>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892300" y="3048000"/>
              <a:ext cx="5683250" cy="12960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10</xdr:col>
      <xdr:colOff>565150</xdr:colOff>
      <xdr:row>10</xdr:row>
      <xdr:rowOff>57150</xdr:rowOff>
    </xdr:from>
    <xdr:to>
      <xdr:col>13</xdr:col>
      <xdr:colOff>565150</xdr:colOff>
      <xdr:row>24</xdr:row>
      <xdr:rowOff>3175</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5ECE1CD4-D72F-9D08-4860-5ED74F35371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524750" y="1898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50800</xdr:colOff>
      <xdr:row>10</xdr:row>
      <xdr:rowOff>82550</xdr:rowOff>
    </xdr:from>
    <xdr:to>
      <xdr:col>17</xdr:col>
      <xdr:colOff>50800</xdr:colOff>
      <xdr:row>24</xdr:row>
      <xdr:rowOff>28575</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CDF4C1D3-3471-2EC5-7342-8C10E1D21D2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448800" y="19240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222250</xdr:colOff>
      <xdr:row>18</xdr:row>
      <xdr:rowOff>19050</xdr:rowOff>
    </xdr:from>
    <xdr:to>
      <xdr:col>9</xdr:col>
      <xdr:colOff>222250</xdr:colOff>
      <xdr:row>31</xdr:row>
      <xdr:rowOff>149225</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25F10F69-6012-3EA0-744F-17766331BA3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4743450" y="3333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139700</xdr:colOff>
      <xdr:row>2</xdr:row>
      <xdr:rowOff>34925</xdr:rowOff>
    </xdr:from>
    <xdr:to>
      <xdr:col>10</xdr:col>
      <xdr:colOff>184150</xdr:colOff>
      <xdr:row>17</xdr:row>
      <xdr:rowOff>15875</xdr:rowOff>
    </xdr:to>
    <xdr:graphicFrame macro="">
      <xdr:nvGraphicFramePr>
        <xdr:cNvPr id="7" name="Chart 6">
          <a:extLst>
            <a:ext uri="{FF2B5EF4-FFF2-40B4-BE49-F238E27FC236}">
              <a16:creationId xmlns:a16="http://schemas.microsoft.com/office/drawing/2014/main" id="{E5B3FB1C-7267-3211-0E06-A24034299E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438150</xdr:colOff>
      <xdr:row>5</xdr:row>
      <xdr:rowOff>3175</xdr:rowOff>
    </xdr:from>
    <xdr:to>
      <xdr:col>10</xdr:col>
      <xdr:colOff>133350</xdr:colOff>
      <xdr:row>19</xdr:row>
      <xdr:rowOff>168275</xdr:rowOff>
    </xdr:to>
    <xdr:graphicFrame macro="">
      <xdr:nvGraphicFramePr>
        <xdr:cNvPr id="2" name="Chart 1">
          <a:extLst>
            <a:ext uri="{FF2B5EF4-FFF2-40B4-BE49-F238E27FC236}">
              <a16:creationId xmlns:a16="http://schemas.microsoft.com/office/drawing/2014/main" id="{1FF06BEF-A896-9669-272A-F3CCBB2704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xdr:colOff>
      <xdr:row>0</xdr:row>
      <xdr:rowOff>38100</xdr:rowOff>
    </xdr:from>
    <xdr:to>
      <xdr:col>18</xdr:col>
      <xdr:colOff>38100</xdr:colOff>
      <xdr:row>3</xdr:row>
      <xdr:rowOff>31750</xdr:rowOff>
    </xdr:to>
    <xdr:sp macro="" textlink="">
      <xdr:nvSpPr>
        <xdr:cNvPr id="2" name="Rectangle: Rounded Corners 1">
          <a:extLst>
            <a:ext uri="{FF2B5EF4-FFF2-40B4-BE49-F238E27FC236}">
              <a16:creationId xmlns:a16="http://schemas.microsoft.com/office/drawing/2014/main" id="{3740AB81-1A95-789D-F491-68239A0B8EAE}"/>
            </a:ext>
          </a:extLst>
        </xdr:cNvPr>
        <xdr:cNvSpPr/>
      </xdr:nvSpPr>
      <xdr:spPr>
        <a:xfrm>
          <a:off x="6350" y="38100"/>
          <a:ext cx="11004550" cy="546100"/>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solidFill>
                <a:schemeClr val="bg1"/>
              </a:solidFill>
            </a:rPr>
            <a:t>Coffee</a:t>
          </a:r>
          <a:r>
            <a:rPr lang="en-IN" sz="2800" baseline="0">
              <a:solidFill>
                <a:schemeClr val="bg1"/>
              </a:solidFill>
            </a:rPr>
            <a:t> Sales Dashboard</a:t>
          </a:r>
          <a:endParaRPr lang="en-IN" sz="2800">
            <a:solidFill>
              <a:schemeClr val="bg1"/>
            </a:solidFill>
          </a:endParaRPr>
        </a:p>
      </xdr:txBody>
    </xdr:sp>
    <xdr:clientData/>
  </xdr:twoCellAnchor>
  <xdr:twoCellAnchor editAs="oneCell">
    <xdr:from>
      <xdr:col>0</xdr:col>
      <xdr:colOff>50800</xdr:colOff>
      <xdr:row>3</xdr:row>
      <xdr:rowOff>95250</xdr:rowOff>
    </xdr:from>
    <xdr:to>
      <xdr:col>9</xdr:col>
      <xdr:colOff>330200</xdr:colOff>
      <xdr:row>12</xdr:row>
      <xdr:rowOff>6350</xdr:rowOff>
    </xdr:to>
    <mc:AlternateContent xmlns:mc="http://schemas.openxmlformats.org/markup-compatibility/2006">
      <mc:Choice xmlns:tsle="http://schemas.microsoft.com/office/drawing/2012/timeslicer" Requires="tsle">
        <xdr:graphicFrame macro="">
          <xdr:nvGraphicFramePr>
            <xdr:cNvPr id="3" name="Order Date 1">
              <a:extLst>
                <a:ext uri="{FF2B5EF4-FFF2-40B4-BE49-F238E27FC236}">
                  <a16:creationId xmlns:a16="http://schemas.microsoft.com/office/drawing/2014/main" id="{818B8948-F953-4A49-969C-47D8B2EE8465}"/>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50800" y="639536"/>
              <a:ext cx="5790293" cy="154395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9</xdr:col>
      <xdr:colOff>450850</xdr:colOff>
      <xdr:row>7</xdr:row>
      <xdr:rowOff>69850</xdr:rowOff>
    </xdr:from>
    <xdr:to>
      <xdr:col>13</xdr:col>
      <xdr:colOff>482600</xdr:colOff>
      <xdr:row>12</xdr:row>
      <xdr:rowOff>50800</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5BC441FF-37D0-4FEB-B101-DF53359B45CF}"/>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5961743" y="1339850"/>
              <a:ext cx="2481036" cy="888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412750</xdr:colOff>
      <xdr:row>3</xdr:row>
      <xdr:rowOff>107951</xdr:rowOff>
    </xdr:from>
    <xdr:to>
      <xdr:col>17</xdr:col>
      <xdr:colOff>603250</xdr:colOff>
      <xdr:row>7</xdr:row>
      <xdr:rowOff>31751</xdr:rowOff>
    </xdr:to>
    <mc:AlternateContent xmlns:mc="http://schemas.openxmlformats.org/markup-compatibility/2006">
      <mc:Choice xmlns:a14="http://schemas.microsoft.com/office/drawing/2010/main" Requires="a14">
        <xdr:graphicFrame macro="">
          <xdr:nvGraphicFramePr>
            <xdr:cNvPr id="5" name="Roast type name 1">
              <a:extLst>
                <a:ext uri="{FF2B5EF4-FFF2-40B4-BE49-F238E27FC236}">
                  <a16:creationId xmlns:a16="http://schemas.microsoft.com/office/drawing/2014/main" id="{61919E84-97AB-4F69-B262-0B708326CE1D}"/>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5923643" y="652237"/>
              <a:ext cx="5089071" cy="6495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596900</xdr:colOff>
      <xdr:row>7</xdr:row>
      <xdr:rowOff>57151</xdr:rowOff>
    </xdr:from>
    <xdr:to>
      <xdr:col>17</xdr:col>
      <xdr:colOff>590550</xdr:colOff>
      <xdr:row>12</xdr:row>
      <xdr:rowOff>31751</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7AC31AE5-33D7-4B86-BD29-592B81047A5B}"/>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8557079" y="1327151"/>
              <a:ext cx="2442935" cy="8817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57150</xdr:colOff>
      <xdr:row>12</xdr:row>
      <xdr:rowOff>95250</xdr:rowOff>
    </xdr:from>
    <xdr:to>
      <xdr:col>9</xdr:col>
      <xdr:colOff>374650</xdr:colOff>
      <xdr:row>32</xdr:row>
      <xdr:rowOff>165100</xdr:rowOff>
    </xdr:to>
    <xdr:graphicFrame macro="">
      <xdr:nvGraphicFramePr>
        <xdr:cNvPr id="7" name="Chart 6">
          <a:extLst>
            <a:ext uri="{FF2B5EF4-FFF2-40B4-BE49-F238E27FC236}">
              <a16:creationId xmlns:a16="http://schemas.microsoft.com/office/drawing/2014/main" id="{D5D027E5-D8DB-40AC-B9BE-6664D55D9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476250</xdr:colOff>
      <xdr:row>12</xdr:row>
      <xdr:rowOff>107950</xdr:rowOff>
    </xdr:from>
    <xdr:to>
      <xdr:col>18</xdr:col>
      <xdr:colOff>0</xdr:colOff>
      <xdr:row>19</xdr:row>
      <xdr:rowOff>63500</xdr:rowOff>
    </xdr:to>
    <xdr:graphicFrame macro="">
      <xdr:nvGraphicFramePr>
        <xdr:cNvPr id="8" name="Chart 7">
          <a:extLst>
            <a:ext uri="{FF2B5EF4-FFF2-40B4-BE49-F238E27FC236}">
              <a16:creationId xmlns:a16="http://schemas.microsoft.com/office/drawing/2014/main" id="{965F6540-F8DB-4C7B-B8CA-9CA9270D2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476250</xdr:colOff>
      <xdr:row>19</xdr:row>
      <xdr:rowOff>114300</xdr:rowOff>
    </xdr:from>
    <xdr:to>
      <xdr:col>18</xdr:col>
      <xdr:colOff>19050</xdr:colOff>
      <xdr:row>32</xdr:row>
      <xdr:rowOff>165100</xdr:rowOff>
    </xdr:to>
    <xdr:graphicFrame macro="">
      <xdr:nvGraphicFramePr>
        <xdr:cNvPr id="9" name="Chart 8">
          <a:extLst>
            <a:ext uri="{FF2B5EF4-FFF2-40B4-BE49-F238E27FC236}">
              <a16:creationId xmlns:a16="http://schemas.microsoft.com/office/drawing/2014/main" id="{09D11ACF-FECA-441C-B95D-D5F1A5D36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thukumar, Jayashree" refreshedDate="45331.619350000001" createdVersion="8" refreshedVersion="8" minRefreshableVersion="3" recordCount="1000" xr:uid="{59B844F3-1CDA-4A55-894E-1ED13153E1DD}">
  <cacheSource type="worksheet">
    <worksheetSource name="Orders"/>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lsa"/>
        <s v="Arabica"/>
        <s v="Liba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4887845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215A11-80AD-4F76-9A42-58CF0C46212F}" name="TotalSales" cacheId="1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
  <location ref="A3:F48" firstHeaderRow="1" firstDataRow="2" firstDataCol="2"/>
  <pivotFields count="17">
    <pivotField compact="0" outline="0" showAll="0" defaultSubtotal="0"/>
    <pivotField axis="axisRow"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1" numFmtId="3"/>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2"/>
          </reference>
        </references>
      </pivotArea>
    </chartFormat>
    <chartFormat chart="2" format="11" series="1">
      <pivotArea type="data" outline="0" fieldPosition="0">
        <references count="2">
          <reference field="4294967294" count="1" selected="0">
            <x v="0"/>
          </reference>
          <reference field="13" count="1" selected="0">
            <x v="3"/>
          </reference>
        </references>
      </pivotArea>
    </chartFormat>
    <chartFormat chart="2" format="1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CA3234-3CE4-44AD-80EC-E82864D043EA}" name="TotalSales" cacheId="1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B6"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62C994-63D8-4215-A5C2-9C9ECFE959AF}" name="PivotTable2"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B7" firstHeaderRow="1" firstDataRow="1" firstDataCol="1"/>
  <pivotFields count="17">
    <pivotField showAll="0"/>
    <pivotField numFmtId="166" showAll="0">
      <items count="15">
        <item x="0"/>
        <item x="1"/>
        <item x="2"/>
        <item x="3"/>
        <item x="4"/>
        <item x="5"/>
        <item x="6"/>
        <item x="7"/>
        <item x="8"/>
        <item x="9"/>
        <item x="10"/>
        <item x="11"/>
        <item x="12"/>
        <item x="13"/>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7" showAll="0">
      <items count="5">
        <item x="3"/>
        <item x="1"/>
        <item x="0"/>
        <item x="2"/>
        <item t="default"/>
      </items>
    </pivotField>
    <pivotField numFmtId="168" showAll="0"/>
    <pivotField dataField="1" numFmtId="168" showAll="0"/>
    <pivotField showAll="0"/>
    <pivotField showAll="0">
      <items count="4">
        <item x="2"/>
        <item x="1"/>
        <item x="0"/>
        <item t="default"/>
      </items>
    </pivotField>
    <pivotField showAll="0">
      <items count="3">
        <item x="1"/>
        <item x="0"/>
        <item t="default"/>
      </items>
    </pivotField>
    <pivotField showAll="0" defaultSubtotal="0"/>
  </pivotFields>
  <rowFields count="1">
    <field x="5"/>
  </rowFields>
  <rowItems count="6">
    <i>
      <x v="255"/>
    </i>
    <i>
      <x v="646"/>
    </i>
    <i>
      <x v="831"/>
    </i>
    <i>
      <x v="125"/>
    </i>
    <i>
      <x v="28"/>
    </i>
    <i t="grand">
      <x/>
    </i>
  </rowItems>
  <colItems count="1">
    <i/>
  </colItems>
  <dataFields count="1">
    <dataField name="Sum of Sales" fld="1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D238E10-5D40-48BB-8848-933E50AFCAA5}" sourceName="Size">
  <pivotTables>
    <pivotTable tabId="18" name="TotalSales"/>
    <pivotTable tabId="19" name="TotalSales"/>
    <pivotTable tabId="23" name="PivotTable2"/>
  </pivotTables>
  <data>
    <tabular pivotCacheId="48878459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F140106-9F2D-43CD-B508-A802AB0137C2}" sourceName="Roast type name">
  <pivotTables>
    <pivotTable tabId="18" name="TotalSales"/>
    <pivotTable tabId="19" name="TotalSales"/>
    <pivotTable tabId="23" name="PivotTable2"/>
  </pivotTables>
  <data>
    <tabular pivotCacheId="48878459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3C55CC8-CA1B-4BEF-9323-AFF24D62FF9D}" sourceName="Loyalty Card">
  <pivotTables>
    <pivotTable tabId="18" name="TotalSales"/>
    <pivotTable tabId="19" name="TotalSales"/>
    <pivotTable tabId="23" name="PivotTable2"/>
  </pivotTables>
  <data>
    <tabular pivotCacheId="48878459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1B913AC-BD94-4F3F-958A-FBE2D8331541}" cache="Slicer_Size" caption="Size" columnCount="2" style="SlicerStyleLight5" rowHeight="241300"/>
  <slicer name="Roast type name" xr10:uid="{BCF8B771-1F5B-4CE3-8203-9B763614A182}" cache="Slicer_Roast_type_name" caption="Roast type name" columnCount="3" style="SlicerStyleLight5" rowHeight="241300"/>
  <slicer name="Loyalty Card" xr10:uid="{1F03C194-5A55-48A9-B5C7-040CF122C6E3}" cache="Slicer_Loyalty_Card" caption="Loyalty Card" style="SlicerStyleLight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B965FAC-CBE1-4BB5-89A0-A78F0A9ACF15}" cache="Slicer_Size" caption="Size" columnCount="2" style="SlicerStyleLight5" rowHeight="241300"/>
  <slicer name="Roast type name 1" xr10:uid="{754481AA-FE44-412C-A85E-01CA503D5873}" cache="Slicer_Roast_type_name" caption="Roast type name" columnCount="3" style="SlicerStyleLight5" rowHeight="241300"/>
  <slicer name="Loyalty Card 1" xr10:uid="{CC36BD53-6090-48B7-8767-364C1C8A8FE6}" cache="Slicer_Loyalty_Card" caption="Loyalty Card" style="SlicerStyleLigh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7B954A-53D9-4BBD-96A5-7D521578B9F5}" name="Table3" displayName="Table3" ref="A1:P775" totalsRowShown="0">
  <autoFilter ref="A1:P775" xr:uid="{E47B954A-53D9-4BBD-96A5-7D521578B9F5}"/>
  <tableColumns count="16">
    <tableColumn id="1" xr3:uid="{0113647D-A3C5-431D-B7D9-616A83F34DB0}" name="Order ID"/>
    <tableColumn id="2" xr3:uid="{72FCC7EA-EABF-47F0-B765-D2AAA935B893}" name="Order Date" dataDxfId="0"/>
    <tableColumn id="3" xr3:uid="{78A0BE54-2CA0-49EA-83E3-B4D692BE9559}" name="Customer ID"/>
    <tableColumn id="4" xr3:uid="{B0F64B63-FC24-4FDB-82EA-E000D978A7BE}" name="Product ID"/>
    <tableColumn id="5" xr3:uid="{9E7A5B3C-4DF0-4C41-88E4-B21DB1CE89D0}" name="Quantity"/>
    <tableColumn id="6" xr3:uid="{35199E11-5612-4065-964A-6E46EE94FEC7}" name="Customer Name"/>
    <tableColumn id="7" xr3:uid="{4E28D18F-2A8F-4694-8603-FBDB2FE2D0A7}" name="Email"/>
    <tableColumn id="8" xr3:uid="{24DC5DBC-8195-4465-BE8D-26C8E4DE3216}" name="Country"/>
    <tableColumn id="9" xr3:uid="{FCA8BF48-E296-4ADA-A6D9-94FABB76A1B3}" name="Coffee Type"/>
    <tableColumn id="10" xr3:uid="{CDEE0C90-C1AF-4431-9FAC-A67279CB839F}" name="Roast Type"/>
    <tableColumn id="11" xr3:uid="{BB00AEA4-18EF-464A-B52D-DF913DDC1F00}" name="Size"/>
    <tableColumn id="12" xr3:uid="{6E0469C0-EC26-4F47-B9BA-5A7839A89DE6}" name="Unit Price"/>
    <tableColumn id="13" xr3:uid="{01D9335A-25F8-44C3-94F5-4F0F3C2F4D2F}" name="Sales"/>
    <tableColumn id="14" xr3:uid="{9B0A3F34-79C8-4600-B95D-3BB7259C68C4}" name="coffee type name"/>
    <tableColumn id="15" xr3:uid="{100A5F1E-3CF2-43CA-A4A9-727BE002D95C}" name="Roast type name"/>
    <tableColumn id="16" xr3:uid="{4C73B156-E737-4A35-B91F-99E785F7203D}" name="Loyalty Car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1DCF5E-744F-4682-8F97-A1F7B2C8AD71}" name="Orders" displayName="Orders" ref="A1:P1001" totalsRowShown="0" headerRowDxfId="2">
  <autoFilter ref="A1:P1001" xr:uid="{9A1DCF5E-744F-4682-8F97-A1F7B2C8AD71}"/>
  <tableColumns count="16">
    <tableColumn id="1" xr3:uid="{2088EEB6-9D24-4A58-ABDC-04AAE0C7626A}" name="Order ID" dataDxfId="12"/>
    <tableColumn id="2" xr3:uid="{46485D7E-48E5-45D9-A24C-BEFBAFFA2958}" name="Order Date" dataDxfId="11"/>
    <tableColumn id="3" xr3:uid="{10EBA153-6768-403E-9850-07D34529C7DA}" name="Customer ID" dataDxfId="10"/>
    <tableColumn id="4" xr3:uid="{1FD21EBC-7ED7-44F0-9D67-48D43CB4714A}" name="Product ID"/>
    <tableColumn id="5" xr3:uid="{53606FD6-2267-4E21-A844-C9EDF039CA6A}" name="Quantity" dataDxfId="9"/>
    <tableColumn id="6" xr3:uid="{8F175820-E0FD-49E4-A9A3-01BF714BB0C6}" name="Customer Name" dataDxfId="8">
      <calculatedColumnFormula>_xlfn.XLOOKUP(C2,customers!$A$1:$A$1001,customers!$B$1:$B$1001,0)</calculatedColumnFormula>
    </tableColumn>
    <tableColumn id="7" xr3:uid="{73A793F4-B81B-4EB5-A410-0E86A29B328B}" name="Email" dataDxfId="7">
      <calculatedColumnFormula array="1">IF(_xlfn.XLOOKUP(C2,customers!$A$1:$A$1001,customers!C1:'customers'!$C$1:$C$1001,0)=0,"",_xlfn.XLOOKUP(C2,customers!$A$1:$A$1001,customers!C1:'customers'!$C$1:$C$1001,0))</calculatedColumnFormula>
    </tableColumn>
    <tableColumn id="8" xr3:uid="{3E10E4B9-40D6-41B4-BC84-4EBBD062A64B}" name="Country" dataDxfId="6">
      <calculatedColumnFormula>_xlfn.XLOOKUP(C2,customers!$A$1:$A$1001,customers!$G$1:$G$1001,0)</calculatedColumnFormula>
    </tableColumn>
    <tableColumn id="9" xr3:uid="{206AA49E-A815-462C-AFC8-5E8153F050D2}" name="Coffee Type">
      <calculatedColumnFormula>_xlfn.XLOOKUP(orders!D2,products!$A$1:$A$49,products!$B$1:$B$49)</calculatedColumnFormula>
    </tableColumn>
    <tableColumn id="10" xr3:uid="{B88D7055-F3A0-475D-96FB-077FE02D31D6}" name="Roast Type">
      <calculatedColumnFormula>_xlfn.XLOOKUP(orders!D2,products!$A$1:$A$49,products!$C$1:$C$49)</calculatedColumnFormula>
    </tableColumn>
    <tableColumn id="11" xr3:uid="{BFF2DCBA-2916-424E-A0AA-3C7A7AD5A43E}" name="Size" dataDxfId="5">
      <calculatedColumnFormula>_xlfn.XLOOKUP(orders!D2,products!$A$1:$A$49,products!$D$1:$D$49)</calculatedColumnFormula>
    </tableColumn>
    <tableColumn id="12" xr3:uid="{6B36253E-2158-4A40-931E-D045314006AF}" name="Unit Price" dataDxfId="4">
      <calculatedColumnFormula>_xlfn.XLOOKUP(orders!D2,products!$A$1:$A$49,products!$E$1:$E$49)</calculatedColumnFormula>
    </tableColumn>
    <tableColumn id="13" xr3:uid="{713A9D67-7A6A-47D7-815A-C7C00547AB18}" name="Sales" dataDxfId="3">
      <calculatedColumnFormula>L2*E2</calculatedColumnFormula>
    </tableColumn>
    <tableColumn id="14" xr3:uid="{21E316C7-F4D4-4B9D-BEBC-FCA8B5ECC51F}" name="coffee type name">
      <calculatedColumnFormula>IF(I2="Rob","Robusta",IF(I2="Exc","Excellsa",IF(I2="Ara","Arabica",IF(I2="Lib","Libarica",""))))</calculatedColumnFormula>
    </tableColumn>
    <tableColumn id="15" xr3:uid="{F0938044-6BA9-4D52-8E63-5DB426414530}" name="Roast type name">
      <calculatedColumnFormula>IF(J2="M","Medium",IF(J2="L","Light",IF(J2="D","Dark")))</calculatedColumnFormula>
    </tableColumn>
    <tableColumn id="16" xr3:uid="{D77DC4DD-D5DA-4F08-B296-81A973F572FC}" name="Loyalty Card" dataDxfId="1">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9AB79BB-B3C3-46B6-B72B-59A8CA4E9491}" sourceName="Order Date">
  <pivotTables>
    <pivotTable tabId="18" name="TotalSales"/>
    <pivotTable tabId="19" name="TotalSales"/>
    <pivotTable tabId="23" name="PivotTable2"/>
  </pivotTables>
  <state minimalRefreshVersion="6" lastRefreshVersion="6" pivotCacheId="48878459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E31FF26-20D6-4852-9202-EBEE6087C904}" cache="NativeTimeline_Order_Date" caption="Order Date" level="2" selectionLevel="2" scrollPosition="2020-04-01T00:00:00" style="TimeSlicerStyleLight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2A820C9-DD90-43E0-B22F-67DBA9E28391}" cache="NativeTimeline_Order_Date" caption="Order Date" level="2" selectionLevel="2" scrollPosition="2021-10-25T00:00:00" style="TimeSlicerStyleLight5"/>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7832D-8D23-48F3-B94C-DB99F173B34E}">
  <dimension ref="A3:F48"/>
  <sheetViews>
    <sheetView topLeftCell="B1" workbookViewId="0">
      <selection activeCell="B20" activeCellId="1" sqref="B7:F8 B19:F20 B31:F32 B43:F44"/>
    </sheetView>
  </sheetViews>
  <sheetFormatPr defaultRowHeight="14.5" x14ac:dyDescent="0.35"/>
  <cols>
    <col min="1" max="1" width="12.36328125" bestFit="1" customWidth="1"/>
    <col min="2" max="2" width="12.453125" bestFit="1" customWidth="1"/>
    <col min="3" max="3" width="17.7265625" bestFit="1" customWidth="1"/>
    <col min="4" max="4" width="7.26953125" bestFit="1" customWidth="1"/>
    <col min="5" max="5" width="7.1796875" bestFit="1" customWidth="1"/>
    <col min="6" max="6" width="7.7265625" bestFit="1" customWidth="1"/>
  </cols>
  <sheetData>
    <row r="3" spans="1:6" x14ac:dyDescent="0.35">
      <c r="A3" s="7" t="s">
        <v>6221</v>
      </c>
      <c r="C3" s="7" t="s">
        <v>6196</v>
      </c>
    </row>
    <row r="4" spans="1:6" x14ac:dyDescent="0.35">
      <c r="A4" s="7" t="s">
        <v>6216</v>
      </c>
      <c r="B4" s="7" t="s">
        <v>1</v>
      </c>
      <c r="C4" t="s">
        <v>6217</v>
      </c>
      <c r="D4" t="s">
        <v>6218</v>
      </c>
      <c r="E4" t="s">
        <v>6219</v>
      </c>
      <c r="F4" t="s">
        <v>6220</v>
      </c>
    </row>
    <row r="5" spans="1:6" x14ac:dyDescent="0.35">
      <c r="A5" t="s">
        <v>6200</v>
      </c>
      <c r="B5" s="9" t="s">
        <v>6201</v>
      </c>
      <c r="C5" s="11">
        <v>186.85499999999999</v>
      </c>
      <c r="D5" s="11">
        <v>305.97000000000003</v>
      </c>
      <c r="E5" s="11">
        <v>213.15999999999997</v>
      </c>
      <c r="F5" s="11">
        <v>123</v>
      </c>
    </row>
    <row r="6" spans="1:6" x14ac:dyDescent="0.35">
      <c r="B6" s="9" t="s">
        <v>6202</v>
      </c>
      <c r="C6" s="11">
        <v>251.96499999999997</v>
      </c>
      <c r="D6" s="11">
        <v>129.46</v>
      </c>
      <c r="E6" s="11">
        <v>434.03999999999996</v>
      </c>
      <c r="F6" s="11">
        <v>171.93999999999997</v>
      </c>
    </row>
    <row r="7" spans="1:6" x14ac:dyDescent="0.35">
      <c r="B7" s="9" t="s">
        <v>6203</v>
      </c>
      <c r="C7" s="11">
        <v>224.94499999999999</v>
      </c>
      <c r="D7" s="11">
        <v>349.12</v>
      </c>
      <c r="E7" s="11">
        <v>321.04000000000002</v>
      </c>
      <c r="F7" s="11">
        <v>126.035</v>
      </c>
    </row>
    <row r="8" spans="1:6" x14ac:dyDescent="0.35">
      <c r="B8" s="9" t="s">
        <v>6204</v>
      </c>
      <c r="C8" s="11">
        <v>307.12</v>
      </c>
      <c r="D8" s="11">
        <v>681.07499999999993</v>
      </c>
      <c r="E8" s="11">
        <v>533.70499999999993</v>
      </c>
      <c r="F8" s="11">
        <v>158.85</v>
      </c>
    </row>
    <row r="9" spans="1:6" x14ac:dyDescent="0.35">
      <c r="B9" s="9" t="s">
        <v>6205</v>
      </c>
      <c r="C9" s="11">
        <v>53.664999999999992</v>
      </c>
      <c r="D9" s="11">
        <v>83.025000000000006</v>
      </c>
      <c r="E9" s="11">
        <v>193.83499999999998</v>
      </c>
      <c r="F9" s="11">
        <v>68.039999999999992</v>
      </c>
    </row>
    <row r="10" spans="1:6" x14ac:dyDescent="0.35">
      <c r="B10" s="9" t="s">
        <v>6206</v>
      </c>
      <c r="C10" s="11">
        <v>163.01999999999998</v>
      </c>
      <c r="D10" s="11">
        <v>678.3599999999999</v>
      </c>
      <c r="E10" s="11">
        <v>171.04500000000002</v>
      </c>
      <c r="F10" s="11">
        <v>372.255</v>
      </c>
    </row>
    <row r="11" spans="1:6" x14ac:dyDescent="0.35">
      <c r="B11" s="9" t="s">
        <v>6207</v>
      </c>
      <c r="C11" s="11">
        <v>345.02</v>
      </c>
      <c r="D11" s="11">
        <v>273.86999999999995</v>
      </c>
      <c r="E11" s="11">
        <v>184.12999999999997</v>
      </c>
      <c r="F11" s="11">
        <v>201.11499999999998</v>
      </c>
    </row>
    <row r="12" spans="1:6" x14ac:dyDescent="0.35">
      <c r="B12" s="9" t="s">
        <v>6208</v>
      </c>
      <c r="C12" s="11">
        <v>334.89</v>
      </c>
      <c r="D12" s="11">
        <v>70.95</v>
      </c>
      <c r="E12" s="11">
        <v>134.23000000000002</v>
      </c>
      <c r="F12" s="11">
        <v>166.27499999999998</v>
      </c>
    </row>
    <row r="13" spans="1:6" x14ac:dyDescent="0.35">
      <c r="B13" s="9" t="s">
        <v>6209</v>
      </c>
      <c r="C13" s="11">
        <v>178.70999999999998</v>
      </c>
      <c r="D13" s="11">
        <v>166.1</v>
      </c>
      <c r="E13" s="11">
        <v>439.30999999999995</v>
      </c>
      <c r="F13" s="11">
        <v>492.9</v>
      </c>
    </row>
    <row r="14" spans="1:6" x14ac:dyDescent="0.35">
      <c r="B14" s="9" t="s">
        <v>6210</v>
      </c>
      <c r="C14" s="11">
        <v>301.98500000000001</v>
      </c>
      <c r="D14" s="11">
        <v>153.76499999999999</v>
      </c>
      <c r="E14" s="11">
        <v>215.55499999999998</v>
      </c>
      <c r="F14" s="11">
        <v>213.66499999999999</v>
      </c>
    </row>
    <row r="15" spans="1:6" x14ac:dyDescent="0.35">
      <c r="B15" s="9" t="s">
        <v>6211</v>
      </c>
      <c r="C15" s="11">
        <v>312.83499999999998</v>
      </c>
      <c r="D15" s="11">
        <v>63.249999999999993</v>
      </c>
      <c r="E15" s="11">
        <v>350.89500000000004</v>
      </c>
      <c r="F15" s="11">
        <v>96.405000000000001</v>
      </c>
    </row>
    <row r="16" spans="1:6" x14ac:dyDescent="0.35">
      <c r="B16" s="9" t="s">
        <v>6212</v>
      </c>
      <c r="C16" s="11">
        <v>265.62</v>
      </c>
      <c r="D16" s="11">
        <v>526.51499999999987</v>
      </c>
      <c r="E16" s="11">
        <v>187.06</v>
      </c>
      <c r="F16" s="11">
        <v>210.58999999999997</v>
      </c>
    </row>
    <row r="17" spans="1:6" x14ac:dyDescent="0.35">
      <c r="A17" t="s">
        <v>6213</v>
      </c>
      <c r="B17" s="9" t="s">
        <v>6201</v>
      </c>
      <c r="C17" s="11">
        <v>47.25</v>
      </c>
      <c r="D17" s="11">
        <v>65.805000000000007</v>
      </c>
      <c r="E17" s="11">
        <v>274.67500000000001</v>
      </c>
      <c r="F17" s="11">
        <v>179.22</v>
      </c>
    </row>
    <row r="18" spans="1:6" x14ac:dyDescent="0.35">
      <c r="B18" s="9" t="s">
        <v>6202</v>
      </c>
      <c r="C18" s="11">
        <v>745.44999999999993</v>
      </c>
      <c r="D18" s="11">
        <v>428.88499999999999</v>
      </c>
      <c r="E18" s="11">
        <v>194.17499999999998</v>
      </c>
      <c r="F18" s="11">
        <v>429.82999999999993</v>
      </c>
    </row>
    <row r="19" spans="1:6" x14ac:dyDescent="0.35">
      <c r="B19" s="9" t="s">
        <v>6203</v>
      </c>
      <c r="C19" s="11">
        <v>130.47</v>
      </c>
      <c r="D19" s="11">
        <v>271.48500000000001</v>
      </c>
      <c r="E19" s="11">
        <v>281.20499999999998</v>
      </c>
      <c r="F19" s="11">
        <v>231.63000000000002</v>
      </c>
    </row>
    <row r="20" spans="1:6" x14ac:dyDescent="0.35">
      <c r="B20" s="9" t="s">
        <v>6204</v>
      </c>
      <c r="C20" s="11">
        <v>27</v>
      </c>
      <c r="D20" s="11">
        <v>347.26</v>
      </c>
      <c r="E20" s="11">
        <v>147.51</v>
      </c>
      <c r="F20" s="11">
        <v>240.04</v>
      </c>
    </row>
    <row r="21" spans="1:6" x14ac:dyDescent="0.35">
      <c r="B21" s="9" t="s">
        <v>6205</v>
      </c>
      <c r="C21" s="11">
        <v>255.11499999999995</v>
      </c>
      <c r="D21" s="11">
        <v>541.73</v>
      </c>
      <c r="E21" s="11">
        <v>83.43</v>
      </c>
      <c r="F21" s="11">
        <v>59.079999999999991</v>
      </c>
    </row>
    <row r="22" spans="1:6" x14ac:dyDescent="0.35">
      <c r="B22" s="9" t="s">
        <v>6206</v>
      </c>
      <c r="C22" s="11">
        <v>584.78999999999985</v>
      </c>
      <c r="D22" s="11">
        <v>357.42999999999995</v>
      </c>
      <c r="E22" s="11">
        <v>355.34</v>
      </c>
      <c r="F22" s="11">
        <v>140.88</v>
      </c>
    </row>
    <row r="23" spans="1:6" x14ac:dyDescent="0.35">
      <c r="B23" s="9" t="s">
        <v>6207</v>
      </c>
      <c r="C23" s="11">
        <v>430.62</v>
      </c>
      <c r="D23" s="11">
        <v>227.42500000000001</v>
      </c>
      <c r="E23" s="11">
        <v>236.315</v>
      </c>
      <c r="F23" s="11">
        <v>414.58499999999992</v>
      </c>
    </row>
    <row r="24" spans="1:6" x14ac:dyDescent="0.35">
      <c r="B24" s="9" t="s">
        <v>6208</v>
      </c>
      <c r="C24" s="11">
        <v>22.5</v>
      </c>
      <c r="D24" s="11">
        <v>77.72</v>
      </c>
      <c r="E24" s="11">
        <v>60.5</v>
      </c>
      <c r="F24" s="11">
        <v>139.67999999999998</v>
      </c>
    </row>
    <row r="25" spans="1:6" x14ac:dyDescent="0.35">
      <c r="B25" s="9" t="s">
        <v>6209</v>
      </c>
      <c r="C25" s="11">
        <v>126.14999999999999</v>
      </c>
      <c r="D25" s="11">
        <v>195.11</v>
      </c>
      <c r="E25" s="11">
        <v>89.13</v>
      </c>
      <c r="F25" s="11">
        <v>302.65999999999997</v>
      </c>
    </row>
    <row r="26" spans="1:6" x14ac:dyDescent="0.35">
      <c r="B26" s="9" t="s">
        <v>6210</v>
      </c>
      <c r="C26" s="11">
        <v>376.03</v>
      </c>
      <c r="D26" s="11">
        <v>523.24</v>
      </c>
      <c r="E26" s="11">
        <v>440.96499999999997</v>
      </c>
      <c r="F26" s="11">
        <v>174.46999999999997</v>
      </c>
    </row>
    <row r="27" spans="1:6" x14ac:dyDescent="0.35">
      <c r="B27" s="9" t="s">
        <v>6211</v>
      </c>
      <c r="C27" s="11">
        <v>515.17999999999995</v>
      </c>
      <c r="D27" s="11">
        <v>142.56</v>
      </c>
      <c r="E27" s="11">
        <v>347.03999999999996</v>
      </c>
      <c r="F27" s="11">
        <v>104.08499999999999</v>
      </c>
    </row>
    <row r="28" spans="1:6" x14ac:dyDescent="0.35">
      <c r="B28" s="9" t="s">
        <v>6212</v>
      </c>
      <c r="C28" s="11">
        <v>95.859999999999985</v>
      </c>
      <c r="D28" s="11">
        <v>484.76</v>
      </c>
      <c r="E28" s="11">
        <v>94.17</v>
      </c>
      <c r="F28" s="11">
        <v>77.10499999999999</v>
      </c>
    </row>
    <row r="29" spans="1:6" x14ac:dyDescent="0.35">
      <c r="A29" t="s">
        <v>6214</v>
      </c>
      <c r="B29" s="9" t="s">
        <v>6201</v>
      </c>
      <c r="C29" s="11">
        <v>258.34500000000003</v>
      </c>
      <c r="D29" s="11">
        <v>139.625</v>
      </c>
      <c r="E29" s="11">
        <v>279.52000000000004</v>
      </c>
      <c r="F29" s="11">
        <v>160.19499999999999</v>
      </c>
    </row>
    <row r="30" spans="1:6" x14ac:dyDescent="0.35">
      <c r="B30" s="9" t="s">
        <v>6202</v>
      </c>
      <c r="C30" s="11">
        <v>342.2</v>
      </c>
      <c r="D30" s="11">
        <v>284.24999999999994</v>
      </c>
      <c r="E30" s="11">
        <v>251.83</v>
      </c>
      <c r="F30" s="11">
        <v>80.550000000000011</v>
      </c>
    </row>
    <row r="31" spans="1:6" x14ac:dyDescent="0.35">
      <c r="B31" s="9" t="s">
        <v>6203</v>
      </c>
      <c r="C31" s="11">
        <v>418.30499999999989</v>
      </c>
      <c r="D31" s="11">
        <v>468.125</v>
      </c>
      <c r="E31" s="11">
        <v>405.05500000000006</v>
      </c>
      <c r="F31" s="11">
        <v>253.15499999999997</v>
      </c>
    </row>
    <row r="32" spans="1:6" x14ac:dyDescent="0.35">
      <c r="B32" s="9" t="s">
        <v>6204</v>
      </c>
      <c r="C32" s="11">
        <v>102.32999999999998</v>
      </c>
      <c r="D32" s="11">
        <v>242.14000000000001</v>
      </c>
      <c r="E32" s="11">
        <v>554.875</v>
      </c>
      <c r="F32" s="11">
        <v>106.23999999999998</v>
      </c>
    </row>
    <row r="33" spans="1:6" x14ac:dyDescent="0.35">
      <c r="B33" s="9" t="s">
        <v>6205</v>
      </c>
      <c r="C33" s="11">
        <v>234.71999999999997</v>
      </c>
      <c r="D33" s="11">
        <v>133.08000000000001</v>
      </c>
      <c r="E33" s="11">
        <v>267.2</v>
      </c>
      <c r="F33" s="11">
        <v>272.68999999999994</v>
      </c>
    </row>
    <row r="34" spans="1:6" x14ac:dyDescent="0.35">
      <c r="B34" s="9" t="s">
        <v>6206</v>
      </c>
      <c r="C34" s="11">
        <v>430.39</v>
      </c>
      <c r="D34" s="11">
        <v>136.20500000000001</v>
      </c>
      <c r="E34" s="11">
        <v>209.6</v>
      </c>
      <c r="F34" s="11">
        <v>88.334999999999994</v>
      </c>
    </row>
    <row r="35" spans="1:6" x14ac:dyDescent="0.35">
      <c r="B35" s="9" t="s">
        <v>6207</v>
      </c>
      <c r="C35" s="11">
        <v>109.005</v>
      </c>
      <c r="D35" s="11">
        <v>393.57499999999999</v>
      </c>
      <c r="E35" s="11">
        <v>61.034999999999997</v>
      </c>
      <c r="F35" s="11">
        <v>199.48999999999998</v>
      </c>
    </row>
    <row r="36" spans="1:6" x14ac:dyDescent="0.35">
      <c r="B36" s="9" t="s">
        <v>6208</v>
      </c>
      <c r="C36" s="11">
        <v>287.52499999999998</v>
      </c>
      <c r="D36" s="11">
        <v>288.67</v>
      </c>
      <c r="E36" s="11">
        <v>125.58</v>
      </c>
      <c r="F36" s="11">
        <v>374.13499999999999</v>
      </c>
    </row>
    <row r="37" spans="1:6" x14ac:dyDescent="0.35">
      <c r="B37" s="9" t="s">
        <v>6209</v>
      </c>
      <c r="C37" s="11">
        <v>840.92999999999984</v>
      </c>
      <c r="D37" s="11">
        <v>409.875</v>
      </c>
      <c r="E37" s="11">
        <v>171.32999999999998</v>
      </c>
      <c r="F37" s="11">
        <v>221.43999999999997</v>
      </c>
    </row>
    <row r="38" spans="1:6" x14ac:dyDescent="0.35">
      <c r="B38" s="9" t="s">
        <v>6210</v>
      </c>
      <c r="C38" s="11">
        <v>299.07</v>
      </c>
      <c r="D38" s="11">
        <v>260.32499999999999</v>
      </c>
      <c r="E38" s="11">
        <v>584.64</v>
      </c>
      <c r="F38" s="11">
        <v>256.36500000000001</v>
      </c>
    </row>
    <row r="39" spans="1:6" x14ac:dyDescent="0.35">
      <c r="B39" s="9" t="s">
        <v>6211</v>
      </c>
      <c r="C39" s="11">
        <v>323.32499999999999</v>
      </c>
      <c r="D39" s="11">
        <v>565.57000000000005</v>
      </c>
      <c r="E39" s="11">
        <v>537.80999999999995</v>
      </c>
      <c r="F39" s="11">
        <v>189.47499999999999</v>
      </c>
    </row>
    <row r="40" spans="1:6" x14ac:dyDescent="0.35">
      <c r="B40" s="9" t="s">
        <v>6212</v>
      </c>
      <c r="C40" s="11">
        <v>399.48499999999996</v>
      </c>
      <c r="D40" s="11">
        <v>148.19999999999999</v>
      </c>
      <c r="E40" s="11">
        <v>388.21999999999997</v>
      </c>
      <c r="F40" s="11">
        <v>212.07499999999999</v>
      </c>
    </row>
    <row r="41" spans="1:6" x14ac:dyDescent="0.35">
      <c r="A41" t="s">
        <v>6215</v>
      </c>
      <c r="B41" s="9" t="s">
        <v>6201</v>
      </c>
      <c r="C41" s="11">
        <v>112.69499999999999</v>
      </c>
      <c r="D41" s="11">
        <v>166.32</v>
      </c>
      <c r="E41" s="11">
        <v>843.71499999999992</v>
      </c>
      <c r="F41" s="11">
        <v>146.685</v>
      </c>
    </row>
    <row r="42" spans="1:6" x14ac:dyDescent="0.35">
      <c r="B42" s="9" t="s">
        <v>6202</v>
      </c>
      <c r="C42" s="11">
        <v>114.87999999999998</v>
      </c>
      <c r="D42" s="11">
        <v>133.815</v>
      </c>
      <c r="E42" s="11">
        <v>91.175000000000011</v>
      </c>
      <c r="F42" s="11">
        <v>53.759999999999991</v>
      </c>
    </row>
    <row r="43" spans="1:6" x14ac:dyDescent="0.35">
      <c r="B43" s="9" t="s">
        <v>6203</v>
      </c>
      <c r="C43" s="11">
        <v>277.76</v>
      </c>
      <c r="D43" s="11">
        <v>175.41</v>
      </c>
      <c r="E43" s="11">
        <v>462.50999999999993</v>
      </c>
      <c r="F43" s="11">
        <v>399.52499999999998</v>
      </c>
    </row>
    <row r="44" spans="1:6" x14ac:dyDescent="0.35">
      <c r="B44" s="9" t="s">
        <v>6204</v>
      </c>
      <c r="C44" s="11">
        <v>197.89499999999998</v>
      </c>
      <c r="D44" s="11">
        <v>289.755</v>
      </c>
      <c r="E44" s="11">
        <v>88.545000000000002</v>
      </c>
      <c r="F44" s="11">
        <v>200.25499999999997</v>
      </c>
    </row>
    <row r="45" spans="1:6" x14ac:dyDescent="0.35">
      <c r="B45" s="9" t="s">
        <v>6205</v>
      </c>
      <c r="C45" s="11">
        <v>193.11499999999998</v>
      </c>
      <c r="D45" s="11">
        <v>212.49499999999998</v>
      </c>
      <c r="E45" s="11">
        <v>292.29000000000002</v>
      </c>
      <c r="F45" s="11">
        <v>304.46999999999997</v>
      </c>
    </row>
    <row r="46" spans="1:6" x14ac:dyDescent="0.35">
      <c r="B46" s="9" t="s">
        <v>6206</v>
      </c>
      <c r="C46" s="11">
        <v>179.79</v>
      </c>
      <c r="D46" s="11">
        <v>426.2</v>
      </c>
      <c r="E46" s="11">
        <v>170.08999999999997</v>
      </c>
      <c r="F46" s="11">
        <v>379.31</v>
      </c>
    </row>
    <row r="47" spans="1:6" x14ac:dyDescent="0.35">
      <c r="B47" s="9" t="s">
        <v>6207</v>
      </c>
      <c r="C47" s="11">
        <v>247.28999999999996</v>
      </c>
      <c r="D47" s="11">
        <v>246.685</v>
      </c>
      <c r="E47" s="11">
        <v>271.05499999999995</v>
      </c>
      <c r="F47" s="11">
        <v>141.69999999999999</v>
      </c>
    </row>
    <row r="48" spans="1:6" x14ac:dyDescent="0.35">
      <c r="B48" s="9" t="s">
        <v>6208</v>
      </c>
      <c r="C48" s="11">
        <v>116.39499999999998</v>
      </c>
      <c r="D48" s="11">
        <v>41.25</v>
      </c>
      <c r="E48" s="11">
        <v>15.54</v>
      </c>
      <c r="F48" s="11">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5B612-3D62-4F1E-A152-01E50798A5E3}">
  <dimension ref="A3:B6"/>
  <sheetViews>
    <sheetView workbookViewId="0">
      <selection activeCell="A5" sqref="A4:A6"/>
    </sheetView>
  </sheetViews>
  <sheetFormatPr defaultRowHeight="14.5" x14ac:dyDescent="0.35"/>
  <cols>
    <col min="1" max="1" width="14.1796875" bestFit="1" customWidth="1"/>
    <col min="2" max="2" width="11.26953125" bestFit="1" customWidth="1"/>
    <col min="3" max="3" width="7.26953125" bestFit="1" customWidth="1"/>
    <col min="4" max="4" width="7.1796875" bestFit="1" customWidth="1"/>
    <col min="5" max="6" width="7.7265625" bestFit="1" customWidth="1"/>
  </cols>
  <sheetData>
    <row r="3" spans="1:2" x14ac:dyDescent="0.35">
      <c r="A3" s="7" t="s">
        <v>7</v>
      </c>
      <c r="B3" t="s">
        <v>6221</v>
      </c>
    </row>
    <row r="4" spans="1:2" x14ac:dyDescent="0.35">
      <c r="A4" t="s">
        <v>28</v>
      </c>
      <c r="B4" s="12">
        <v>2798.5050000000001</v>
      </c>
    </row>
    <row r="5" spans="1:2" x14ac:dyDescent="0.35">
      <c r="A5" t="s">
        <v>318</v>
      </c>
      <c r="B5" s="12">
        <v>6696.8649999999989</v>
      </c>
    </row>
    <row r="6" spans="1:2" x14ac:dyDescent="0.35">
      <c r="A6" t="s">
        <v>19</v>
      </c>
      <c r="B6" s="12">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88539-DF63-49DC-99C9-95ECFC06A32B}">
  <dimension ref="A1:P775"/>
  <sheetViews>
    <sheetView workbookViewId="0">
      <selection sqref="A1:P775"/>
    </sheetView>
  </sheetViews>
  <sheetFormatPr defaultRowHeight="14.5" x14ac:dyDescent="0.35"/>
  <cols>
    <col min="1" max="1" width="10" customWidth="1"/>
    <col min="2" max="2" width="12.1796875" customWidth="1"/>
    <col min="3" max="3" width="13.26953125" customWidth="1"/>
    <col min="4" max="4" width="11.7265625" customWidth="1"/>
    <col min="5" max="5" width="10.1796875" customWidth="1"/>
    <col min="6" max="6" width="16.36328125" customWidth="1"/>
    <col min="8" max="8" width="9.54296875" customWidth="1"/>
    <col min="9" max="9" width="12.7265625" customWidth="1"/>
    <col min="10" max="10" width="12" customWidth="1"/>
    <col min="12" max="12" width="10.90625" customWidth="1"/>
    <col min="14" max="14" width="17.36328125" customWidth="1"/>
    <col min="15" max="15" width="16.90625" customWidth="1"/>
    <col min="16" max="16" width="13.08984375" customWidth="1"/>
  </cols>
  <sheetData>
    <row r="1" spans="1:16" x14ac:dyDescent="0.35">
      <c r="A1" t="s">
        <v>0</v>
      </c>
      <c r="B1" t="s">
        <v>1</v>
      </c>
      <c r="C1" t="s">
        <v>3</v>
      </c>
      <c r="D1" t="s">
        <v>11</v>
      </c>
      <c r="E1" t="s">
        <v>14</v>
      </c>
      <c r="F1" t="s">
        <v>4</v>
      </c>
      <c r="G1" t="s">
        <v>2</v>
      </c>
      <c r="H1" t="s">
        <v>7</v>
      </c>
      <c r="I1" t="s">
        <v>9</v>
      </c>
      <c r="J1" t="s">
        <v>10</v>
      </c>
      <c r="K1" t="s">
        <v>12</v>
      </c>
      <c r="L1" t="s">
        <v>13</v>
      </c>
      <c r="M1" t="s">
        <v>15</v>
      </c>
      <c r="N1" t="s">
        <v>6196</v>
      </c>
      <c r="O1" t="s">
        <v>6197</v>
      </c>
      <c r="P1" t="s">
        <v>6189</v>
      </c>
    </row>
    <row r="2" spans="1:16" x14ac:dyDescent="0.35">
      <c r="A2" t="s">
        <v>490</v>
      </c>
      <c r="B2" s="13">
        <v>43713</v>
      </c>
      <c r="C2" t="s">
        <v>491</v>
      </c>
      <c r="D2" t="s">
        <v>6138</v>
      </c>
      <c r="E2">
        <v>2</v>
      </c>
      <c r="F2" t="s">
        <v>492</v>
      </c>
      <c r="G2" t="s">
        <v>493</v>
      </c>
      <c r="H2" t="s">
        <v>19</v>
      </c>
      <c r="I2" t="s">
        <v>6192</v>
      </c>
      <c r="J2" t="s">
        <v>6188</v>
      </c>
      <c r="K2">
        <v>1</v>
      </c>
      <c r="L2">
        <v>9.9499999999999993</v>
      </c>
      <c r="M2">
        <v>19.899999999999999</v>
      </c>
      <c r="N2" t="s">
        <v>6220</v>
      </c>
      <c r="O2" t="s">
        <v>6223</v>
      </c>
      <c r="P2" t="s">
        <v>6190</v>
      </c>
    </row>
    <row r="3" spans="1:16" x14ac:dyDescent="0.35">
      <c r="A3" t="s">
        <v>490</v>
      </c>
      <c r="B3" s="13">
        <v>43713</v>
      </c>
      <c r="C3" t="s">
        <v>491</v>
      </c>
      <c r="D3" t="s">
        <v>6139</v>
      </c>
      <c r="E3">
        <v>5</v>
      </c>
      <c r="F3" t="s">
        <v>492</v>
      </c>
      <c r="G3" t="s">
        <v>493</v>
      </c>
      <c r="H3" t="s">
        <v>19</v>
      </c>
      <c r="I3" t="s">
        <v>6194</v>
      </c>
      <c r="J3" t="s">
        <v>6188</v>
      </c>
      <c r="K3">
        <v>0.5</v>
      </c>
      <c r="L3">
        <v>8.25</v>
      </c>
      <c r="M3">
        <v>41.25</v>
      </c>
      <c r="N3" t="s">
        <v>6218</v>
      </c>
      <c r="O3" t="s">
        <v>6223</v>
      </c>
      <c r="P3" t="s">
        <v>6190</v>
      </c>
    </row>
    <row r="4" spans="1:16" x14ac:dyDescent="0.35">
      <c r="A4" t="s">
        <v>501</v>
      </c>
      <c r="B4" s="13">
        <v>44364</v>
      </c>
      <c r="C4" t="s">
        <v>502</v>
      </c>
      <c r="D4" t="s">
        <v>6140</v>
      </c>
      <c r="E4">
        <v>1</v>
      </c>
      <c r="F4" t="s">
        <v>503</v>
      </c>
      <c r="G4" t="s">
        <v>504</v>
      </c>
      <c r="H4" t="s">
        <v>19</v>
      </c>
      <c r="I4" t="s">
        <v>6193</v>
      </c>
      <c r="J4" t="s">
        <v>6186</v>
      </c>
      <c r="K4">
        <v>1</v>
      </c>
      <c r="L4">
        <v>12.95</v>
      </c>
      <c r="M4">
        <v>12.95</v>
      </c>
      <c r="N4" t="s">
        <v>6217</v>
      </c>
      <c r="O4" t="s">
        <v>6225</v>
      </c>
      <c r="P4" t="s">
        <v>6190</v>
      </c>
    </row>
    <row r="5" spans="1:16" x14ac:dyDescent="0.35">
      <c r="A5" t="s">
        <v>6127</v>
      </c>
      <c r="B5" s="13">
        <v>44411</v>
      </c>
      <c r="C5" t="s">
        <v>6128</v>
      </c>
      <c r="D5" t="s">
        <v>6147</v>
      </c>
      <c r="E5">
        <v>1</v>
      </c>
      <c r="F5" t="s">
        <v>6129</v>
      </c>
      <c r="G5" t="s">
        <v>6130</v>
      </c>
      <c r="H5" t="s">
        <v>19</v>
      </c>
      <c r="I5" t="s">
        <v>6193</v>
      </c>
      <c r="J5" t="s">
        <v>6187</v>
      </c>
      <c r="K5">
        <v>1</v>
      </c>
      <c r="L5">
        <v>9.9499999999999993</v>
      </c>
      <c r="M5">
        <v>9.9499999999999993</v>
      </c>
      <c r="N5" t="s">
        <v>6217</v>
      </c>
      <c r="O5" t="s">
        <v>6224</v>
      </c>
      <c r="P5" t="s">
        <v>6191</v>
      </c>
    </row>
    <row r="6" spans="1:16" x14ac:dyDescent="0.35">
      <c r="A6" t="s">
        <v>6122</v>
      </c>
      <c r="B6" s="13">
        <v>43749</v>
      </c>
      <c r="C6" t="s">
        <v>6118</v>
      </c>
      <c r="D6" t="s">
        <v>6157</v>
      </c>
      <c r="E6">
        <v>4</v>
      </c>
      <c r="F6" t="s">
        <v>6119</v>
      </c>
      <c r="G6" t="s">
        <v>6222</v>
      </c>
      <c r="H6" t="s">
        <v>19</v>
      </c>
      <c r="I6" t="s">
        <v>6193</v>
      </c>
      <c r="J6" t="s">
        <v>6188</v>
      </c>
      <c r="K6">
        <v>0.5</v>
      </c>
      <c r="L6">
        <v>6.75</v>
      </c>
      <c r="M6">
        <v>27</v>
      </c>
      <c r="N6" t="s">
        <v>6217</v>
      </c>
      <c r="O6" t="s">
        <v>6223</v>
      </c>
      <c r="P6" t="s">
        <v>6191</v>
      </c>
    </row>
    <row r="7" spans="1:16" x14ac:dyDescent="0.35">
      <c r="A7" t="s">
        <v>519</v>
      </c>
      <c r="B7" s="13">
        <v>44412</v>
      </c>
      <c r="C7" t="s">
        <v>520</v>
      </c>
      <c r="D7" t="s">
        <v>6143</v>
      </c>
      <c r="E7">
        <v>3</v>
      </c>
      <c r="F7" t="s">
        <v>521</v>
      </c>
      <c r="G7" t="s">
        <v>6222</v>
      </c>
      <c r="H7" t="s">
        <v>19</v>
      </c>
      <c r="I7" t="s">
        <v>6195</v>
      </c>
      <c r="J7" t="s">
        <v>6187</v>
      </c>
      <c r="K7">
        <v>1</v>
      </c>
      <c r="L7">
        <v>12.95</v>
      </c>
      <c r="M7">
        <v>38.849999999999994</v>
      </c>
      <c r="N7" t="s">
        <v>6219</v>
      </c>
      <c r="O7" t="s">
        <v>6224</v>
      </c>
      <c r="P7" t="s">
        <v>6191</v>
      </c>
    </row>
    <row r="8" spans="1:16" x14ac:dyDescent="0.35">
      <c r="A8" t="s">
        <v>524</v>
      </c>
      <c r="B8" s="13">
        <v>44582</v>
      </c>
      <c r="C8" t="s">
        <v>525</v>
      </c>
      <c r="D8" t="s">
        <v>6144</v>
      </c>
      <c r="E8">
        <v>3</v>
      </c>
      <c r="F8" t="s">
        <v>526</v>
      </c>
      <c r="G8" t="s">
        <v>527</v>
      </c>
      <c r="H8" t="s">
        <v>19</v>
      </c>
      <c r="I8" t="s">
        <v>6194</v>
      </c>
      <c r="J8" t="s">
        <v>6187</v>
      </c>
      <c r="K8">
        <v>0.5</v>
      </c>
      <c r="L8">
        <v>7.29</v>
      </c>
      <c r="M8">
        <v>21.87</v>
      </c>
      <c r="N8" t="s">
        <v>6218</v>
      </c>
      <c r="O8" t="s">
        <v>6224</v>
      </c>
      <c r="P8" t="s">
        <v>6190</v>
      </c>
    </row>
    <row r="9" spans="1:16" x14ac:dyDescent="0.35">
      <c r="A9" t="s">
        <v>6117</v>
      </c>
      <c r="B9" s="13">
        <v>44685</v>
      </c>
      <c r="C9" t="s">
        <v>6118</v>
      </c>
      <c r="D9" t="s">
        <v>6146</v>
      </c>
      <c r="E9">
        <v>5</v>
      </c>
      <c r="F9" t="s">
        <v>6119</v>
      </c>
      <c r="G9" t="s">
        <v>6222</v>
      </c>
      <c r="H9" t="s">
        <v>19</v>
      </c>
      <c r="I9" t="s">
        <v>6192</v>
      </c>
      <c r="J9" t="s">
        <v>6188</v>
      </c>
      <c r="K9">
        <v>0.5</v>
      </c>
      <c r="L9">
        <v>5.97</v>
      </c>
      <c r="M9">
        <v>29.849999999999998</v>
      </c>
      <c r="N9" t="s">
        <v>6220</v>
      </c>
      <c r="O9" t="s">
        <v>6223</v>
      </c>
      <c r="P9" t="s">
        <v>6191</v>
      </c>
    </row>
    <row r="10" spans="1:16" x14ac:dyDescent="0.35">
      <c r="A10" t="s">
        <v>535</v>
      </c>
      <c r="B10" s="13">
        <v>43467</v>
      </c>
      <c r="C10" t="s">
        <v>536</v>
      </c>
      <c r="D10" t="s">
        <v>6146</v>
      </c>
      <c r="E10">
        <v>3</v>
      </c>
      <c r="F10" t="s">
        <v>537</v>
      </c>
      <c r="G10" t="s">
        <v>538</v>
      </c>
      <c r="H10" t="s">
        <v>19</v>
      </c>
      <c r="I10" t="s">
        <v>6192</v>
      </c>
      <c r="J10" t="s">
        <v>6188</v>
      </c>
      <c r="K10">
        <v>0.5</v>
      </c>
      <c r="L10">
        <v>5.97</v>
      </c>
      <c r="M10">
        <v>17.91</v>
      </c>
      <c r="N10" t="s">
        <v>6220</v>
      </c>
      <c r="O10" t="s">
        <v>6223</v>
      </c>
      <c r="P10" t="s">
        <v>6191</v>
      </c>
    </row>
    <row r="11" spans="1:16" x14ac:dyDescent="0.35">
      <c r="A11" t="s">
        <v>541</v>
      </c>
      <c r="B11" s="13">
        <v>43713</v>
      </c>
      <c r="C11" t="s">
        <v>542</v>
      </c>
      <c r="D11" t="s">
        <v>6146</v>
      </c>
      <c r="E11">
        <v>1</v>
      </c>
      <c r="F11" t="s">
        <v>543</v>
      </c>
      <c r="G11" t="s">
        <v>544</v>
      </c>
      <c r="H11" t="s">
        <v>19</v>
      </c>
      <c r="I11" t="s">
        <v>6192</v>
      </c>
      <c r="J11" t="s">
        <v>6188</v>
      </c>
      <c r="K11">
        <v>0.5</v>
      </c>
      <c r="L11">
        <v>5.97</v>
      </c>
      <c r="M11">
        <v>5.97</v>
      </c>
      <c r="N11" t="s">
        <v>6220</v>
      </c>
      <c r="O11" t="s">
        <v>6223</v>
      </c>
      <c r="P11" t="s">
        <v>6191</v>
      </c>
    </row>
    <row r="12" spans="1:16" x14ac:dyDescent="0.35">
      <c r="A12" t="s">
        <v>547</v>
      </c>
      <c r="B12" s="13">
        <v>44263</v>
      </c>
      <c r="C12" t="s">
        <v>548</v>
      </c>
      <c r="D12" t="s">
        <v>6147</v>
      </c>
      <c r="E12">
        <v>4</v>
      </c>
      <c r="F12" t="s">
        <v>549</v>
      </c>
      <c r="G12" t="s">
        <v>550</v>
      </c>
      <c r="H12" t="s">
        <v>19</v>
      </c>
      <c r="I12" t="s">
        <v>6193</v>
      </c>
      <c r="J12" t="s">
        <v>6187</v>
      </c>
      <c r="K12">
        <v>1</v>
      </c>
      <c r="L12">
        <v>9.9499999999999993</v>
      </c>
      <c r="M12">
        <v>39.799999999999997</v>
      </c>
      <c r="N12" t="s">
        <v>6217</v>
      </c>
      <c r="O12" t="s">
        <v>6224</v>
      </c>
      <c r="P12" t="s">
        <v>6191</v>
      </c>
    </row>
    <row r="13" spans="1:16" x14ac:dyDescent="0.35">
      <c r="A13" t="s">
        <v>553</v>
      </c>
      <c r="B13" s="13">
        <v>44132</v>
      </c>
      <c r="C13" t="s">
        <v>554</v>
      </c>
      <c r="D13" t="s">
        <v>6148</v>
      </c>
      <c r="E13">
        <v>5</v>
      </c>
      <c r="F13" t="s">
        <v>555</v>
      </c>
      <c r="G13" t="s">
        <v>556</v>
      </c>
      <c r="H13" t="s">
        <v>19</v>
      </c>
      <c r="I13" t="s">
        <v>6194</v>
      </c>
      <c r="J13" t="s">
        <v>6186</v>
      </c>
      <c r="K13">
        <v>2.5</v>
      </c>
      <c r="L13">
        <v>34.154999999999994</v>
      </c>
      <c r="M13">
        <v>170.77499999999998</v>
      </c>
      <c r="N13" t="s">
        <v>6218</v>
      </c>
      <c r="O13" t="s">
        <v>6225</v>
      </c>
      <c r="P13" t="s">
        <v>6190</v>
      </c>
    </row>
    <row r="14" spans="1:16" x14ac:dyDescent="0.35">
      <c r="A14" t="s">
        <v>559</v>
      </c>
      <c r="B14" s="13">
        <v>44744</v>
      </c>
      <c r="C14" t="s">
        <v>560</v>
      </c>
      <c r="D14" t="s">
        <v>6138</v>
      </c>
      <c r="E14">
        <v>5</v>
      </c>
      <c r="F14" t="s">
        <v>561</v>
      </c>
      <c r="G14" t="s">
        <v>562</v>
      </c>
      <c r="H14" t="s">
        <v>19</v>
      </c>
      <c r="I14" t="s">
        <v>6192</v>
      </c>
      <c r="J14" t="s">
        <v>6188</v>
      </c>
      <c r="K14">
        <v>1</v>
      </c>
      <c r="L14">
        <v>9.9499999999999993</v>
      </c>
      <c r="M14">
        <v>49.75</v>
      </c>
      <c r="N14" t="s">
        <v>6220</v>
      </c>
      <c r="O14" t="s">
        <v>6223</v>
      </c>
      <c r="P14" t="s">
        <v>6191</v>
      </c>
    </row>
    <row r="15" spans="1:16" x14ac:dyDescent="0.35">
      <c r="A15" t="s">
        <v>565</v>
      </c>
      <c r="B15" s="13">
        <v>43973</v>
      </c>
      <c r="C15" t="s">
        <v>566</v>
      </c>
      <c r="D15" t="s">
        <v>6149</v>
      </c>
      <c r="E15">
        <v>2</v>
      </c>
      <c r="F15" t="s">
        <v>567</v>
      </c>
      <c r="G15" t="s">
        <v>568</v>
      </c>
      <c r="H15" t="s">
        <v>19</v>
      </c>
      <c r="I15" t="s">
        <v>6192</v>
      </c>
      <c r="J15" t="s">
        <v>6187</v>
      </c>
      <c r="K15">
        <v>2.5</v>
      </c>
      <c r="L15">
        <v>20.584999999999997</v>
      </c>
      <c r="M15">
        <v>41.169999999999995</v>
      </c>
      <c r="N15" t="s">
        <v>6220</v>
      </c>
      <c r="O15" t="s">
        <v>6224</v>
      </c>
      <c r="P15" t="s">
        <v>6191</v>
      </c>
    </row>
    <row r="16" spans="1:16" x14ac:dyDescent="0.35">
      <c r="A16" t="s">
        <v>570</v>
      </c>
      <c r="B16" s="13">
        <v>44656</v>
      </c>
      <c r="C16" t="s">
        <v>571</v>
      </c>
      <c r="D16" t="s">
        <v>6150</v>
      </c>
      <c r="E16">
        <v>3</v>
      </c>
      <c r="F16" t="s">
        <v>572</v>
      </c>
      <c r="G16" t="s">
        <v>573</v>
      </c>
      <c r="H16" t="s">
        <v>19</v>
      </c>
      <c r="I16" t="s">
        <v>6195</v>
      </c>
      <c r="J16" t="s">
        <v>6187</v>
      </c>
      <c r="K16">
        <v>0.2</v>
      </c>
      <c r="L16">
        <v>3.8849999999999998</v>
      </c>
      <c r="M16">
        <v>11.654999999999999</v>
      </c>
      <c r="N16" t="s">
        <v>6219</v>
      </c>
      <c r="O16" t="s">
        <v>6224</v>
      </c>
      <c r="P16" t="s">
        <v>6190</v>
      </c>
    </row>
    <row r="17" spans="1:16" x14ac:dyDescent="0.35">
      <c r="A17" t="s">
        <v>576</v>
      </c>
      <c r="B17" s="13">
        <v>44719</v>
      </c>
      <c r="C17" t="s">
        <v>577</v>
      </c>
      <c r="D17" t="s">
        <v>6151</v>
      </c>
      <c r="E17">
        <v>5</v>
      </c>
      <c r="F17" t="s">
        <v>578</v>
      </c>
      <c r="G17" t="s">
        <v>579</v>
      </c>
      <c r="H17" t="s">
        <v>19</v>
      </c>
      <c r="I17" t="s">
        <v>6192</v>
      </c>
      <c r="J17" t="s">
        <v>6188</v>
      </c>
      <c r="K17">
        <v>2.5</v>
      </c>
      <c r="L17">
        <v>22.884999999999998</v>
      </c>
      <c r="M17">
        <v>114.42499999999998</v>
      </c>
      <c r="N17" t="s">
        <v>6220</v>
      </c>
      <c r="O17" t="s">
        <v>6223</v>
      </c>
      <c r="P17" t="s">
        <v>6191</v>
      </c>
    </row>
    <row r="18" spans="1:16" x14ac:dyDescent="0.35">
      <c r="A18" t="s">
        <v>581</v>
      </c>
      <c r="B18" s="13">
        <v>43544</v>
      </c>
      <c r="C18" t="s">
        <v>582</v>
      </c>
      <c r="D18" t="s">
        <v>6152</v>
      </c>
      <c r="E18">
        <v>6</v>
      </c>
      <c r="F18" t="s">
        <v>583</v>
      </c>
      <c r="G18" t="s">
        <v>584</v>
      </c>
      <c r="H18" t="s">
        <v>19</v>
      </c>
      <c r="I18" t="s">
        <v>6193</v>
      </c>
      <c r="J18" t="s">
        <v>6188</v>
      </c>
      <c r="K18">
        <v>0.2</v>
      </c>
      <c r="L18">
        <v>3.375</v>
      </c>
      <c r="M18">
        <v>20.25</v>
      </c>
      <c r="N18" t="s">
        <v>6217</v>
      </c>
      <c r="O18" t="s">
        <v>6223</v>
      </c>
      <c r="P18" t="s">
        <v>6191</v>
      </c>
    </row>
    <row r="19" spans="1:16" x14ac:dyDescent="0.35">
      <c r="A19" t="s">
        <v>587</v>
      </c>
      <c r="B19" s="13">
        <v>43757</v>
      </c>
      <c r="C19" t="s">
        <v>588</v>
      </c>
      <c r="D19" t="s">
        <v>6140</v>
      </c>
      <c r="E19">
        <v>6</v>
      </c>
      <c r="F19" t="s">
        <v>589</v>
      </c>
      <c r="G19" t="s">
        <v>590</v>
      </c>
      <c r="H19" t="s">
        <v>19</v>
      </c>
      <c r="I19" t="s">
        <v>6193</v>
      </c>
      <c r="J19" t="s">
        <v>6186</v>
      </c>
      <c r="K19">
        <v>1</v>
      </c>
      <c r="L19">
        <v>12.95</v>
      </c>
      <c r="M19">
        <v>77.699999999999989</v>
      </c>
      <c r="N19" t="s">
        <v>6217</v>
      </c>
      <c r="O19" t="s">
        <v>6225</v>
      </c>
      <c r="P19" t="s">
        <v>6191</v>
      </c>
    </row>
    <row r="20" spans="1:16" x14ac:dyDescent="0.35">
      <c r="A20" t="s">
        <v>6111</v>
      </c>
      <c r="B20" s="13">
        <v>43836</v>
      </c>
      <c r="C20" t="s">
        <v>6112</v>
      </c>
      <c r="D20" t="s">
        <v>6142</v>
      </c>
      <c r="E20">
        <v>1</v>
      </c>
      <c r="F20" t="s">
        <v>6113</v>
      </c>
      <c r="G20" t="s">
        <v>6114</v>
      </c>
      <c r="H20" t="s">
        <v>19</v>
      </c>
      <c r="I20" t="s">
        <v>6192</v>
      </c>
      <c r="J20" t="s">
        <v>6186</v>
      </c>
      <c r="K20">
        <v>2.5</v>
      </c>
      <c r="L20">
        <v>27.484999999999996</v>
      </c>
      <c r="M20">
        <v>27.484999999999996</v>
      </c>
      <c r="N20" t="s">
        <v>6220</v>
      </c>
      <c r="O20" t="s">
        <v>6225</v>
      </c>
      <c r="P20" t="s">
        <v>6191</v>
      </c>
    </row>
    <row r="21" spans="1:16" x14ac:dyDescent="0.35">
      <c r="A21" t="s">
        <v>598</v>
      </c>
      <c r="B21" s="13">
        <v>44169</v>
      </c>
      <c r="C21" t="s">
        <v>599</v>
      </c>
      <c r="D21" t="s">
        <v>6152</v>
      </c>
      <c r="E21">
        <v>5</v>
      </c>
      <c r="F21" t="s">
        <v>600</v>
      </c>
      <c r="G21" t="s">
        <v>601</v>
      </c>
      <c r="H21" t="s">
        <v>19</v>
      </c>
      <c r="I21" t="s">
        <v>6193</v>
      </c>
      <c r="J21" t="s">
        <v>6188</v>
      </c>
      <c r="K21">
        <v>0.2</v>
      </c>
      <c r="L21">
        <v>3.375</v>
      </c>
      <c r="M21">
        <v>16.875</v>
      </c>
      <c r="N21" t="s">
        <v>6217</v>
      </c>
      <c r="O21" t="s">
        <v>6223</v>
      </c>
      <c r="P21" t="s">
        <v>6190</v>
      </c>
    </row>
    <row r="22" spans="1:16" x14ac:dyDescent="0.35">
      <c r="A22" t="s">
        <v>598</v>
      </c>
      <c r="B22" s="13">
        <v>44169</v>
      </c>
      <c r="C22" t="s">
        <v>599</v>
      </c>
      <c r="D22" t="s">
        <v>6153</v>
      </c>
      <c r="E22">
        <v>4</v>
      </c>
      <c r="F22" t="s">
        <v>600</v>
      </c>
      <c r="G22" t="s">
        <v>601</v>
      </c>
      <c r="H22" t="s">
        <v>19</v>
      </c>
      <c r="I22" t="s">
        <v>6194</v>
      </c>
      <c r="J22" t="s">
        <v>6187</v>
      </c>
      <c r="K22">
        <v>0.2</v>
      </c>
      <c r="L22">
        <v>3.645</v>
      </c>
      <c r="M22">
        <v>14.58</v>
      </c>
      <c r="N22" t="s">
        <v>6218</v>
      </c>
      <c r="O22" t="s">
        <v>6224</v>
      </c>
      <c r="P22" t="s">
        <v>6190</v>
      </c>
    </row>
    <row r="23" spans="1:16" x14ac:dyDescent="0.35">
      <c r="A23" t="s">
        <v>608</v>
      </c>
      <c r="B23" s="13">
        <v>44169</v>
      </c>
      <c r="C23" t="s">
        <v>609</v>
      </c>
      <c r="D23" t="s">
        <v>6154</v>
      </c>
      <c r="E23">
        <v>6</v>
      </c>
      <c r="F23" t="s">
        <v>610</v>
      </c>
      <c r="G23" t="s">
        <v>611</v>
      </c>
      <c r="H23" t="s">
        <v>19</v>
      </c>
      <c r="I23" t="s">
        <v>6193</v>
      </c>
      <c r="J23" t="s">
        <v>6187</v>
      </c>
      <c r="K23">
        <v>0.2</v>
      </c>
      <c r="L23">
        <v>2.9849999999999999</v>
      </c>
      <c r="M23">
        <v>17.91</v>
      </c>
      <c r="N23" t="s">
        <v>6217</v>
      </c>
      <c r="O23" t="s">
        <v>6224</v>
      </c>
      <c r="P23" t="s">
        <v>6191</v>
      </c>
    </row>
    <row r="24" spans="1:16" x14ac:dyDescent="0.35">
      <c r="A24" t="s">
        <v>614</v>
      </c>
      <c r="B24" s="13">
        <v>44218</v>
      </c>
      <c r="C24" t="s">
        <v>615</v>
      </c>
      <c r="D24" t="s">
        <v>6151</v>
      </c>
      <c r="E24">
        <v>4</v>
      </c>
      <c r="F24" t="s">
        <v>616</v>
      </c>
      <c r="G24" t="s">
        <v>617</v>
      </c>
      <c r="H24" t="s">
        <v>19</v>
      </c>
      <c r="I24" t="s">
        <v>6192</v>
      </c>
      <c r="J24" t="s">
        <v>6188</v>
      </c>
      <c r="K24">
        <v>2.5</v>
      </c>
      <c r="L24">
        <v>22.884999999999998</v>
      </c>
      <c r="M24">
        <v>91.539999999999992</v>
      </c>
      <c r="N24" t="s">
        <v>6220</v>
      </c>
      <c r="O24" t="s">
        <v>6223</v>
      </c>
      <c r="P24" t="s">
        <v>6190</v>
      </c>
    </row>
    <row r="25" spans="1:16" x14ac:dyDescent="0.35">
      <c r="A25" t="s">
        <v>620</v>
      </c>
      <c r="B25" s="13">
        <v>44603</v>
      </c>
      <c r="C25" t="s">
        <v>621</v>
      </c>
      <c r="D25" t="s">
        <v>6154</v>
      </c>
      <c r="E25">
        <v>4</v>
      </c>
      <c r="F25" t="s">
        <v>622</v>
      </c>
      <c r="G25" t="s">
        <v>623</v>
      </c>
      <c r="H25" t="s">
        <v>19</v>
      </c>
      <c r="I25" t="s">
        <v>6193</v>
      </c>
      <c r="J25" t="s">
        <v>6187</v>
      </c>
      <c r="K25">
        <v>0.2</v>
      </c>
      <c r="L25">
        <v>2.9849999999999999</v>
      </c>
      <c r="M25">
        <v>11.94</v>
      </c>
      <c r="N25" t="s">
        <v>6217</v>
      </c>
      <c r="O25" t="s">
        <v>6224</v>
      </c>
      <c r="P25" t="s">
        <v>6190</v>
      </c>
    </row>
    <row r="26" spans="1:16" x14ac:dyDescent="0.35">
      <c r="A26" t="s">
        <v>626</v>
      </c>
      <c r="B26" s="13">
        <v>44454</v>
      </c>
      <c r="C26" t="s">
        <v>627</v>
      </c>
      <c r="D26" t="s">
        <v>6155</v>
      </c>
      <c r="E26">
        <v>1</v>
      </c>
      <c r="F26" t="s">
        <v>628</v>
      </c>
      <c r="G26" t="s">
        <v>629</v>
      </c>
      <c r="H26" t="s">
        <v>19</v>
      </c>
      <c r="I26" t="s">
        <v>6193</v>
      </c>
      <c r="J26" t="s">
        <v>6188</v>
      </c>
      <c r="K26">
        <v>1</v>
      </c>
      <c r="L26">
        <v>11.25</v>
      </c>
      <c r="M26">
        <v>11.25</v>
      </c>
      <c r="N26" t="s">
        <v>6217</v>
      </c>
      <c r="O26" t="s">
        <v>6223</v>
      </c>
      <c r="P26" t="s">
        <v>6191</v>
      </c>
    </row>
    <row r="27" spans="1:16" x14ac:dyDescent="0.35">
      <c r="A27" t="s">
        <v>632</v>
      </c>
      <c r="B27" s="13">
        <v>44128</v>
      </c>
      <c r="C27" t="s">
        <v>633</v>
      </c>
      <c r="D27" t="s">
        <v>6156</v>
      </c>
      <c r="E27">
        <v>3</v>
      </c>
      <c r="F27" t="s">
        <v>634</v>
      </c>
      <c r="G27" t="s">
        <v>6222</v>
      </c>
      <c r="H27" t="s">
        <v>19</v>
      </c>
      <c r="I27" t="s">
        <v>6194</v>
      </c>
      <c r="J27" t="s">
        <v>6188</v>
      </c>
      <c r="K27">
        <v>0.2</v>
      </c>
      <c r="L27">
        <v>4.125</v>
      </c>
      <c r="M27">
        <v>12.375</v>
      </c>
      <c r="N27" t="s">
        <v>6218</v>
      </c>
      <c r="O27" t="s">
        <v>6223</v>
      </c>
      <c r="P27" t="s">
        <v>6190</v>
      </c>
    </row>
    <row r="28" spans="1:16" x14ac:dyDescent="0.35">
      <c r="A28" t="s">
        <v>637</v>
      </c>
      <c r="B28" s="13">
        <v>43516</v>
      </c>
      <c r="C28" t="s">
        <v>638</v>
      </c>
      <c r="D28" t="s">
        <v>6157</v>
      </c>
      <c r="E28">
        <v>4</v>
      </c>
      <c r="F28" t="s">
        <v>639</v>
      </c>
      <c r="G28" t="s">
        <v>640</v>
      </c>
      <c r="H28" t="s">
        <v>19</v>
      </c>
      <c r="I28" t="s">
        <v>6193</v>
      </c>
      <c r="J28" t="s">
        <v>6188</v>
      </c>
      <c r="K28">
        <v>0.5</v>
      </c>
      <c r="L28">
        <v>6.75</v>
      </c>
      <c r="M28">
        <v>27</v>
      </c>
      <c r="N28" t="s">
        <v>6217</v>
      </c>
      <c r="O28" t="s">
        <v>6223</v>
      </c>
      <c r="P28" t="s">
        <v>6190</v>
      </c>
    </row>
    <row r="29" spans="1:16" x14ac:dyDescent="0.35">
      <c r="A29" t="s">
        <v>6101</v>
      </c>
      <c r="B29" s="13">
        <v>44549</v>
      </c>
      <c r="C29" t="s">
        <v>6102</v>
      </c>
      <c r="D29" t="s">
        <v>6140</v>
      </c>
      <c r="E29">
        <v>6</v>
      </c>
      <c r="F29" t="s">
        <v>6103</v>
      </c>
      <c r="G29" t="s">
        <v>6222</v>
      </c>
      <c r="H29" t="s">
        <v>19</v>
      </c>
      <c r="I29" t="s">
        <v>6193</v>
      </c>
      <c r="J29" t="s">
        <v>6186</v>
      </c>
      <c r="K29">
        <v>1</v>
      </c>
      <c r="L29">
        <v>12.95</v>
      </c>
      <c r="M29">
        <v>77.699999999999989</v>
      </c>
      <c r="N29" t="s">
        <v>6217</v>
      </c>
      <c r="O29" t="s">
        <v>6225</v>
      </c>
      <c r="P29" t="s">
        <v>6191</v>
      </c>
    </row>
    <row r="30" spans="1:16" x14ac:dyDescent="0.35">
      <c r="A30" t="s">
        <v>6086</v>
      </c>
      <c r="B30" s="13">
        <v>44718</v>
      </c>
      <c r="C30" t="s">
        <v>6118</v>
      </c>
      <c r="D30" t="s">
        <v>6169</v>
      </c>
      <c r="E30">
        <v>2</v>
      </c>
      <c r="F30" t="s">
        <v>6119</v>
      </c>
      <c r="G30" t="s">
        <v>6222</v>
      </c>
      <c r="H30" t="s">
        <v>19</v>
      </c>
      <c r="I30" t="s">
        <v>6195</v>
      </c>
      <c r="J30" t="s">
        <v>6187</v>
      </c>
      <c r="K30">
        <v>0.5</v>
      </c>
      <c r="L30">
        <v>7.77</v>
      </c>
      <c r="M30">
        <v>15.54</v>
      </c>
      <c r="N30" t="s">
        <v>6219</v>
      </c>
      <c r="O30" t="s">
        <v>6224</v>
      </c>
      <c r="P30" t="s">
        <v>6191</v>
      </c>
    </row>
    <row r="31" spans="1:16" x14ac:dyDescent="0.35">
      <c r="A31" t="s">
        <v>6086</v>
      </c>
      <c r="B31" s="13">
        <v>44718</v>
      </c>
      <c r="C31" t="s">
        <v>6118</v>
      </c>
      <c r="D31" t="s">
        <v>6153</v>
      </c>
      <c r="E31">
        <v>5</v>
      </c>
      <c r="F31" t="s">
        <v>6119</v>
      </c>
      <c r="G31" t="s">
        <v>6222</v>
      </c>
      <c r="H31" t="s">
        <v>19</v>
      </c>
      <c r="I31" t="s">
        <v>6194</v>
      </c>
      <c r="J31" t="s">
        <v>6187</v>
      </c>
      <c r="K31">
        <v>0.2</v>
      </c>
      <c r="L31">
        <v>3.645</v>
      </c>
      <c r="M31">
        <v>18.225000000000001</v>
      </c>
      <c r="N31" t="s">
        <v>6218</v>
      </c>
      <c r="O31" t="s">
        <v>6224</v>
      </c>
      <c r="P31" t="s">
        <v>6191</v>
      </c>
    </row>
    <row r="32" spans="1:16" x14ac:dyDescent="0.35">
      <c r="A32" t="s">
        <v>661</v>
      </c>
      <c r="B32" s="13">
        <v>44464</v>
      </c>
      <c r="C32" t="s">
        <v>662</v>
      </c>
      <c r="D32" t="s">
        <v>6159</v>
      </c>
      <c r="E32">
        <v>5</v>
      </c>
      <c r="F32" t="s">
        <v>663</v>
      </c>
      <c r="G32" t="s">
        <v>6222</v>
      </c>
      <c r="H32" t="s">
        <v>19</v>
      </c>
      <c r="I32" t="s">
        <v>6195</v>
      </c>
      <c r="J32" t="s">
        <v>6188</v>
      </c>
      <c r="K32">
        <v>0.2</v>
      </c>
      <c r="L32">
        <v>4.3650000000000002</v>
      </c>
      <c r="M32">
        <v>21.825000000000003</v>
      </c>
      <c r="N32" t="s">
        <v>6219</v>
      </c>
      <c r="O32" t="s">
        <v>6223</v>
      </c>
      <c r="P32" t="s">
        <v>6191</v>
      </c>
    </row>
    <row r="33" spans="1:16" x14ac:dyDescent="0.35">
      <c r="A33" t="s">
        <v>661</v>
      </c>
      <c r="B33" s="13">
        <v>44464</v>
      </c>
      <c r="C33" t="s">
        <v>662</v>
      </c>
      <c r="D33" t="s">
        <v>6158</v>
      </c>
      <c r="E33">
        <v>6</v>
      </c>
      <c r="F33" t="s">
        <v>663</v>
      </c>
      <c r="G33" t="s">
        <v>6222</v>
      </c>
      <c r="H33" t="s">
        <v>19</v>
      </c>
      <c r="I33" t="s">
        <v>6193</v>
      </c>
      <c r="J33" t="s">
        <v>6187</v>
      </c>
      <c r="K33">
        <v>0.5</v>
      </c>
      <c r="L33">
        <v>5.97</v>
      </c>
      <c r="M33">
        <v>35.82</v>
      </c>
      <c r="N33" t="s">
        <v>6217</v>
      </c>
      <c r="O33" t="s">
        <v>6224</v>
      </c>
      <c r="P33" t="s">
        <v>6191</v>
      </c>
    </row>
    <row r="34" spans="1:16" x14ac:dyDescent="0.35">
      <c r="A34" t="s">
        <v>661</v>
      </c>
      <c r="B34" s="13">
        <v>44464</v>
      </c>
      <c r="C34" t="s">
        <v>662</v>
      </c>
      <c r="D34" t="s">
        <v>6160</v>
      </c>
      <c r="E34">
        <v>6</v>
      </c>
      <c r="F34" t="s">
        <v>663</v>
      </c>
      <c r="G34" t="s">
        <v>6222</v>
      </c>
      <c r="H34" t="s">
        <v>19</v>
      </c>
      <c r="I34" t="s">
        <v>6195</v>
      </c>
      <c r="J34" t="s">
        <v>6188</v>
      </c>
      <c r="K34">
        <v>0.5</v>
      </c>
      <c r="L34">
        <v>8.73</v>
      </c>
      <c r="M34">
        <v>52.38</v>
      </c>
      <c r="N34" t="s">
        <v>6219</v>
      </c>
      <c r="O34" t="s">
        <v>6223</v>
      </c>
      <c r="P34" t="s">
        <v>6191</v>
      </c>
    </row>
    <row r="35" spans="1:16" x14ac:dyDescent="0.35">
      <c r="A35" t="s">
        <v>676</v>
      </c>
      <c r="B35" s="13">
        <v>44394</v>
      </c>
      <c r="C35" t="s">
        <v>677</v>
      </c>
      <c r="D35" t="s">
        <v>6145</v>
      </c>
      <c r="E35">
        <v>5</v>
      </c>
      <c r="F35" t="s">
        <v>678</v>
      </c>
      <c r="G35" t="s">
        <v>679</v>
      </c>
      <c r="H35" t="s">
        <v>19</v>
      </c>
      <c r="I35" t="s">
        <v>6195</v>
      </c>
      <c r="J35" t="s">
        <v>6186</v>
      </c>
      <c r="K35">
        <v>0.2</v>
      </c>
      <c r="L35">
        <v>4.7549999999999999</v>
      </c>
      <c r="M35">
        <v>23.774999999999999</v>
      </c>
      <c r="N35" t="s">
        <v>6219</v>
      </c>
      <c r="O35" t="s">
        <v>6225</v>
      </c>
      <c r="P35" t="s">
        <v>6191</v>
      </c>
    </row>
    <row r="36" spans="1:16" x14ac:dyDescent="0.35">
      <c r="A36" t="s">
        <v>6081</v>
      </c>
      <c r="B36" s="13">
        <v>43560</v>
      </c>
      <c r="C36" t="s">
        <v>6082</v>
      </c>
      <c r="D36" t="s">
        <v>6175</v>
      </c>
      <c r="E36">
        <v>6</v>
      </c>
      <c r="F36" t="s">
        <v>6083</v>
      </c>
      <c r="G36" t="s">
        <v>6222</v>
      </c>
      <c r="H36" t="s">
        <v>19</v>
      </c>
      <c r="I36" t="s">
        <v>6193</v>
      </c>
      <c r="J36" t="s">
        <v>6188</v>
      </c>
      <c r="K36">
        <v>2.5</v>
      </c>
      <c r="L36">
        <v>25.874999999999996</v>
      </c>
      <c r="M36">
        <v>155.24999999999997</v>
      </c>
      <c r="N36" t="s">
        <v>6217</v>
      </c>
      <c r="O36" t="s">
        <v>6223</v>
      </c>
      <c r="P36" t="s">
        <v>6190</v>
      </c>
    </row>
    <row r="37" spans="1:16" x14ac:dyDescent="0.35">
      <c r="A37" t="s">
        <v>687</v>
      </c>
      <c r="B37" s="13">
        <v>44348</v>
      </c>
      <c r="C37" t="s">
        <v>688</v>
      </c>
      <c r="D37" t="s">
        <v>6158</v>
      </c>
      <c r="E37">
        <v>6</v>
      </c>
      <c r="F37" t="s">
        <v>689</v>
      </c>
      <c r="G37" t="s">
        <v>690</v>
      </c>
      <c r="H37" t="s">
        <v>19</v>
      </c>
      <c r="I37" t="s">
        <v>6193</v>
      </c>
      <c r="J37" t="s">
        <v>6187</v>
      </c>
      <c r="K37">
        <v>0.5</v>
      </c>
      <c r="L37">
        <v>5.97</v>
      </c>
      <c r="M37">
        <v>35.82</v>
      </c>
      <c r="N37" t="s">
        <v>6217</v>
      </c>
      <c r="O37" t="s">
        <v>6224</v>
      </c>
      <c r="P37" t="s">
        <v>6191</v>
      </c>
    </row>
    <row r="38" spans="1:16" x14ac:dyDescent="0.35">
      <c r="A38" t="s">
        <v>693</v>
      </c>
      <c r="B38" s="13">
        <v>44233</v>
      </c>
      <c r="C38" t="s">
        <v>694</v>
      </c>
      <c r="D38" t="s">
        <v>6159</v>
      </c>
      <c r="E38">
        <v>2</v>
      </c>
      <c r="F38" t="s">
        <v>695</v>
      </c>
      <c r="G38" t="s">
        <v>696</v>
      </c>
      <c r="H38" t="s">
        <v>19</v>
      </c>
      <c r="I38" t="s">
        <v>6195</v>
      </c>
      <c r="J38" t="s">
        <v>6188</v>
      </c>
      <c r="K38">
        <v>0.2</v>
      </c>
      <c r="L38">
        <v>4.3650000000000002</v>
      </c>
      <c r="M38">
        <v>8.73</v>
      </c>
      <c r="N38" t="s">
        <v>6219</v>
      </c>
      <c r="O38" t="s">
        <v>6223</v>
      </c>
      <c r="P38" t="s">
        <v>6191</v>
      </c>
    </row>
    <row r="39" spans="1:16" x14ac:dyDescent="0.35">
      <c r="A39" t="s">
        <v>699</v>
      </c>
      <c r="B39" s="13">
        <v>43580</v>
      </c>
      <c r="C39" t="s">
        <v>700</v>
      </c>
      <c r="D39" t="s">
        <v>6161</v>
      </c>
      <c r="E39">
        <v>3</v>
      </c>
      <c r="F39" t="s">
        <v>701</v>
      </c>
      <c r="G39" t="s">
        <v>702</v>
      </c>
      <c r="H39" t="s">
        <v>19</v>
      </c>
      <c r="I39" t="s">
        <v>6195</v>
      </c>
      <c r="J39" t="s">
        <v>6186</v>
      </c>
      <c r="K39">
        <v>0.5</v>
      </c>
      <c r="L39">
        <v>9.51</v>
      </c>
      <c r="M39">
        <v>28.53</v>
      </c>
      <c r="N39" t="s">
        <v>6219</v>
      </c>
      <c r="O39" t="s">
        <v>6225</v>
      </c>
      <c r="P39" t="s">
        <v>6191</v>
      </c>
    </row>
    <row r="40" spans="1:16" x14ac:dyDescent="0.35">
      <c r="A40" t="s">
        <v>705</v>
      </c>
      <c r="B40" s="13">
        <v>43946</v>
      </c>
      <c r="C40" t="s">
        <v>706</v>
      </c>
      <c r="D40" t="s">
        <v>6151</v>
      </c>
      <c r="E40">
        <v>5</v>
      </c>
      <c r="F40" t="s">
        <v>707</v>
      </c>
      <c r="G40" t="s">
        <v>708</v>
      </c>
      <c r="H40" t="s">
        <v>19</v>
      </c>
      <c r="I40" t="s">
        <v>6192</v>
      </c>
      <c r="J40" t="s">
        <v>6188</v>
      </c>
      <c r="K40">
        <v>2.5</v>
      </c>
      <c r="L40">
        <v>22.884999999999998</v>
      </c>
      <c r="M40">
        <v>114.42499999999998</v>
      </c>
      <c r="N40" t="s">
        <v>6220</v>
      </c>
      <c r="O40" t="s">
        <v>6223</v>
      </c>
      <c r="P40" t="s">
        <v>6191</v>
      </c>
    </row>
    <row r="41" spans="1:16" x14ac:dyDescent="0.35">
      <c r="A41" t="s">
        <v>711</v>
      </c>
      <c r="B41" s="13">
        <v>44524</v>
      </c>
      <c r="C41" t="s">
        <v>712</v>
      </c>
      <c r="D41" t="s">
        <v>6138</v>
      </c>
      <c r="E41">
        <v>6</v>
      </c>
      <c r="F41" t="s">
        <v>713</v>
      </c>
      <c r="G41" t="s">
        <v>6222</v>
      </c>
      <c r="H41" t="s">
        <v>19</v>
      </c>
      <c r="I41" t="s">
        <v>6192</v>
      </c>
      <c r="J41" t="s">
        <v>6188</v>
      </c>
      <c r="K41">
        <v>1</v>
      </c>
      <c r="L41">
        <v>9.9499999999999993</v>
      </c>
      <c r="M41">
        <v>59.699999999999996</v>
      </c>
      <c r="N41" t="s">
        <v>6220</v>
      </c>
      <c r="O41" t="s">
        <v>6223</v>
      </c>
      <c r="P41" t="s">
        <v>6190</v>
      </c>
    </row>
    <row r="42" spans="1:16" x14ac:dyDescent="0.35">
      <c r="A42" t="s">
        <v>715</v>
      </c>
      <c r="B42" s="13">
        <v>44305</v>
      </c>
      <c r="C42" t="s">
        <v>716</v>
      </c>
      <c r="D42" t="s">
        <v>6162</v>
      </c>
      <c r="E42">
        <v>3</v>
      </c>
      <c r="F42" t="s">
        <v>717</v>
      </c>
      <c r="G42" t="s">
        <v>6222</v>
      </c>
      <c r="H42" t="s">
        <v>19</v>
      </c>
      <c r="I42" t="s">
        <v>6195</v>
      </c>
      <c r="J42" t="s">
        <v>6188</v>
      </c>
      <c r="K42">
        <v>1</v>
      </c>
      <c r="L42">
        <v>14.55</v>
      </c>
      <c r="M42">
        <v>43.650000000000006</v>
      </c>
      <c r="N42" t="s">
        <v>6219</v>
      </c>
      <c r="O42" t="s">
        <v>6223</v>
      </c>
      <c r="P42" t="s">
        <v>6191</v>
      </c>
    </row>
    <row r="43" spans="1:16" x14ac:dyDescent="0.35">
      <c r="A43" t="s">
        <v>720</v>
      </c>
      <c r="B43" s="13">
        <v>44749</v>
      </c>
      <c r="C43" t="s">
        <v>721</v>
      </c>
      <c r="D43" t="s">
        <v>6153</v>
      </c>
      <c r="E43">
        <v>2</v>
      </c>
      <c r="F43" t="s">
        <v>722</v>
      </c>
      <c r="G43" t="s">
        <v>723</v>
      </c>
      <c r="H43" t="s">
        <v>19</v>
      </c>
      <c r="I43" t="s">
        <v>6194</v>
      </c>
      <c r="J43" t="s">
        <v>6187</v>
      </c>
      <c r="K43">
        <v>0.2</v>
      </c>
      <c r="L43">
        <v>3.645</v>
      </c>
      <c r="M43">
        <v>7.29</v>
      </c>
      <c r="N43" t="s">
        <v>6218</v>
      </c>
      <c r="O43" t="s">
        <v>6224</v>
      </c>
      <c r="P43" t="s">
        <v>6190</v>
      </c>
    </row>
    <row r="44" spans="1:16" x14ac:dyDescent="0.35">
      <c r="A44" t="s">
        <v>726</v>
      </c>
      <c r="B44" s="13">
        <v>43607</v>
      </c>
      <c r="C44" t="s">
        <v>727</v>
      </c>
      <c r="D44" t="s">
        <v>6163</v>
      </c>
      <c r="E44">
        <v>3</v>
      </c>
      <c r="F44" t="s">
        <v>728</v>
      </c>
      <c r="G44" t="s">
        <v>729</v>
      </c>
      <c r="H44" t="s">
        <v>19</v>
      </c>
      <c r="I44" t="s">
        <v>6192</v>
      </c>
      <c r="J44" t="s">
        <v>6187</v>
      </c>
      <c r="K44">
        <v>0.2</v>
      </c>
      <c r="L44">
        <v>2.6849999999999996</v>
      </c>
      <c r="M44">
        <v>8.0549999999999997</v>
      </c>
      <c r="N44" t="s">
        <v>6220</v>
      </c>
      <c r="O44" t="s">
        <v>6224</v>
      </c>
      <c r="P44" t="s">
        <v>6190</v>
      </c>
    </row>
    <row r="45" spans="1:16" x14ac:dyDescent="0.35">
      <c r="A45" t="s">
        <v>733</v>
      </c>
      <c r="B45" s="13">
        <v>44473</v>
      </c>
      <c r="C45" t="s">
        <v>734</v>
      </c>
      <c r="D45" t="s">
        <v>6164</v>
      </c>
      <c r="E45">
        <v>2</v>
      </c>
      <c r="F45" t="s">
        <v>735</v>
      </c>
      <c r="G45" t="s">
        <v>6222</v>
      </c>
      <c r="H45" t="s">
        <v>19</v>
      </c>
      <c r="I45" t="s">
        <v>6195</v>
      </c>
      <c r="J45" t="s">
        <v>6186</v>
      </c>
      <c r="K45">
        <v>2.5</v>
      </c>
      <c r="L45">
        <v>36.454999999999998</v>
      </c>
      <c r="M45">
        <v>72.91</v>
      </c>
      <c r="N45" t="s">
        <v>6219</v>
      </c>
      <c r="O45" t="s">
        <v>6225</v>
      </c>
      <c r="P45" t="s">
        <v>6191</v>
      </c>
    </row>
    <row r="46" spans="1:16" x14ac:dyDescent="0.35">
      <c r="A46" t="s">
        <v>738</v>
      </c>
      <c r="B46" s="13">
        <v>43932</v>
      </c>
      <c r="C46" t="s">
        <v>739</v>
      </c>
      <c r="D46" t="s">
        <v>6139</v>
      </c>
      <c r="E46">
        <v>2</v>
      </c>
      <c r="F46" t="s">
        <v>740</v>
      </c>
      <c r="G46" t="s">
        <v>741</v>
      </c>
      <c r="H46" t="s">
        <v>19</v>
      </c>
      <c r="I46" t="s">
        <v>6194</v>
      </c>
      <c r="J46" t="s">
        <v>6188</v>
      </c>
      <c r="K46">
        <v>0.5</v>
      </c>
      <c r="L46">
        <v>8.25</v>
      </c>
      <c r="M46">
        <v>16.5</v>
      </c>
      <c r="N46" t="s">
        <v>6218</v>
      </c>
      <c r="O46" t="s">
        <v>6223</v>
      </c>
      <c r="P46" t="s">
        <v>6190</v>
      </c>
    </row>
    <row r="47" spans="1:16" x14ac:dyDescent="0.35">
      <c r="A47" t="s">
        <v>744</v>
      </c>
      <c r="B47" s="13">
        <v>44592</v>
      </c>
      <c r="C47" t="s">
        <v>745</v>
      </c>
      <c r="D47" t="s">
        <v>6165</v>
      </c>
      <c r="E47">
        <v>6</v>
      </c>
      <c r="F47" t="s">
        <v>746</v>
      </c>
      <c r="G47" t="s">
        <v>747</v>
      </c>
      <c r="H47" t="s">
        <v>19</v>
      </c>
      <c r="I47" t="s">
        <v>6195</v>
      </c>
      <c r="J47" t="s">
        <v>6187</v>
      </c>
      <c r="K47">
        <v>2.5</v>
      </c>
      <c r="L47">
        <v>29.784999999999997</v>
      </c>
      <c r="M47">
        <v>178.70999999999998</v>
      </c>
      <c r="N47" t="s">
        <v>6219</v>
      </c>
      <c r="O47" t="s">
        <v>6224</v>
      </c>
      <c r="P47" t="s">
        <v>6191</v>
      </c>
    </row>
    <row r="48" spans="1:16" x14ac:dyDescent="0.35">
      <c r="A48" t="s">
        <v>750</v>
      </c>
      <c r="B48" s="13">
        <v>43776</v>
      </c>
      <c r="C48" t="s">
        <v>751</v>
      </c>
      <c r="D48" t="s">
        <v>6166</v>
      </c>
      <c r="E48">
        <v>2</v>
      </c>
      <c r="F48" t="s">
        <v>752</v>
      </c>
      <c r="G48" t="s">
        <v>6222</v>
      </c>
      <c r="H48" t="s">
        <v>19</v>
      </c>
      <c r="I48" t="s">
        <v>6194</v>
      </c>
      <c r="J48" t="s">
        <v>6188</v>
      </c>
      <c r="K48">
        <v>2.5</v>
      </c>
      <c r="L48">
        <v>31.624999999999996</v>
      </c>
      <c r="M48">
        <v>63.249999999999993</v>
      </c>
      <c r="N48" t="s">
        <v>6218</v>
      </c>
      <c r="O48" t="s">
        <v>6223</v>
      </c>
      <c r="P48" t="s">
        <v>6190</v>
      </c>
    </row>
    <row r="49" spans="1:16" x14ac:dyDescent="0.35">
      <c r="A49" t="s">
        <v>755</v>
      </c>
      <c r="B49" s="13">
        <v>43644</v>
      </c>
      <c r="C49" t="s">
        <v>756</v>
      </c>
      <c r="D49" t="s">
        <v>6167</v>
      </c>
      <c r="E49">
        <v>2</v>
      </c>
      <c r="F49" t="s">
        <v>757</v>
      </c>
      <c r="G49" t="s">
        <v>758</v>
      </c>
      <c r="H49" t="s">
        <v>19</v>
      </c>
      <c r="I49" t="s">
        <v>6193</v>
      </c>
      <c r="J49" t="s">
        <v>6186</v>
      </c>
      <c r="K49">
        <v>0.2</v>
      </c>
      <c r="L49">
        <v>3.8849999999999998</v>
      </c>
      <c r="M49">
        <v>7.77</v>
      </c>
      <c r="N49" t="s">
        <v>6217</v>
      </c>
      <c r="O49" t="s">
        <v>6225</v>
      </c>
      <c r="P49" t="s">
        <v>6190</v>
      </c>
    </row>
    <row r="50" spans="1:16" x14ac:dyDescent="0.35">
      <c r="A50" t="s">
        <v>761</v>
      </c>
      <c r="B50" s="13">
        <v>44085</v>
      </c>
      <c r="C50" t="s">
        <v>762</v>
      </c>
      <c r="D50" t="s">
        <v>6168</v>
      </c>
      <c r="E50">
        <v>4</v>
      </c>
      <c r="F50" t="s">
        <v>763</v>
      </c>
      <c r="G50" t="s">
        <v>764</v>
      </c>
      <c r="H50" t="s">
        <v>19</v>
      </c>
      <c r="I50" t="s">
        <v>6193</v>
      </c>
      <c r="J50" t="s">
        <v>6187</v>
      </c>
      <c r="K50">
        <v>2.5</v>
      </c>
      <c r="L50">
        <v>22.884999999999998</v>
      </c>
      <c r="M50">
        <v>91.539999999999992</v>
      </c>
      <c r="N50" t="s">
        <v>6217</v>
      </c>
      <c r="O50" t="s">
        <v>6224</v>
      </c>
      <c r="P50" t="s">
        <v>6191</v>
      </c>
    </row>
    <row r="51" spans="1:16" x14ac:dyDescent="0.35">
      <c r="A51" t="s">
        <v>766</v>
      </c>
      <c r="B51" s="13">
        <v>44790</v>
      </c>
      <c r="C51" t="s">
        <v>767</v>
      </c>
      <c r="D51" t="s">
        <v>6140</v>
      </c>
      <c r="E51">
        <v>3</v>
      </c>
      <c r="F51" t="s">
        <v>768</v>
      </c>
      <c r="G51" t="s">
        <v>769</v>
      </c>
      <c r="H51" t="s">
        <v>19</v>
      </c>
      <c r="I51" t="s">
        <v>6193</v>
      </c>
      <c r="J51" t="s">
        <v>6186</v>
      </c>
      <c r="K51">
        <v>1</v>
      </c>
      <c r="L51">
        <v>12.95</v>
      </c>
      <c r="M51">
        <v>38.849999999999994</v>
      </c>
      <c r="N51" t="s">
        <v>6217</v>
      </c>
      <c r="O51" t="s">
        <v>6225</v>
      </c>
      <c r="P51" t="s">
        <v>6191</v>
      </c>
    </row>
    <row r="52" spans="1:16" x14ac:dyDescent="0.35">
      <c r="A52" t="s">
        <v>772</v>
      </c>
      <c r="B52" s="13">
        <v>44792</v>
      </c>
      <c r="C52" t="s">
        <v>773</v>
      </c>
      <c r="D52" t="s">
        <v>6169</v>
      </c>
      <c r="E52">
        <v>2</v>
      </c>
      <c r="F52" t="s">
        <v>774</v>
      </c>
      <c r="G52" t="s">
        <v>775</v>
      </c>
      <c r="H52" t="s">
        <v>19</v>
      </c>
      <c r="I52" t="s">
        <v>6195</v>
      </c>
      <c r="J52" t="s">
        <v>6187</v>
      </c>
      <c r="K52">
        <v>0.5</v>
      </c>
      <c r="L52">
        <v>7.77</v>
      </c>
      <c r="M52">
        <v>15.54</v>
      </c>
      <c r="N52" t="s">
        <v>6219</v>
      </c>
      <c r="O52" t="s">
        <v>6224</v>
      </c>
      <c r="P52" t="s">
        <v>6191</v>
      </c>
    </row>
    <row r="53" spans="1:16" x14ac:dyDescent="0.35">
      <c r="A53" t="s">
        <v>6064</v>
      </c>
      <c r="B53" s="13">
        <v>43955</v>
      </c>
      <c r="C53" t="s">
        <v>6065</v>
      </c>
      <c r="D53" t="s">
        <v>6181</v>
      </c>
      <c r="E53">
        <v>1</v>
      </c>
      <c r="F53" t="s">
        <v>6066</v>
      </c>
      <c r="G53" t="s">
        <v>6067</v>
      </c>
      <c r="H53" t="s">
        <v>19</v>
      </c>
      <c r="I53" t="s">
        <v>6195</v>
      </c>
      <c r="J53" t="s">
        <v>6188</v>
      </c>
      <c r="K53">
        <v>2.5</v>
      </c>
      <c r="L53">
        <v>33.464999999999996</v>
      </c>
      <c r="M53">
        <v>33.464999999999996</v>
      </c>
      <c r="N53" t="s">
        <v>6219</v>
      </c>
      <c r="O53" t="s">
        <v>6223</v>
      </c>
      <c r="P53" t="s">
        <v>6191</v>
      </c>
    </row>
    <row r="54" spans="1:16" x14ac:dyDescent="0.35">
      <c r="A54" t="s">
        <v>6058</v>
      </c>
      <c r="B54" s="13">
        <v>44561</v>
      </c>
      <c r="C54" t="s">
        <v>6059</v>
      </c>
      <c r="D54" t="s">
        <v>6179</v>
      </c>
      <c r="E54">
        <v>4</v>
      </c>
      <c r="F54" t="s">
        <v>6060</v>
      </c>
      <c r="G54" t="s">
        <v>6061</v>
      </c>
      <c r="H54" t="s">
        <v>19</v>
      </c>
      <c r="I54" t="s">
        <v>6192</v>
      </c>
      <c r="J54" t="s">
        <v>6186</v>
      </c>
      <c r="K54">
        <v>1</v>
      </c>
      <c r="L54">
        <v>11.95</v>
      </c>
      <c r="M54">
        <v>47.8</v>
      </c>
      <c r="N54" t="s">
        <v>6220</v>
      </c>
      <c r="O54" t="s">
        <v>6225</v>
      </c>
      <c r="P54" t="s">
        <v>6191</v>
      </c>
    </row>
    <row r="55" spans="1:16" x14ac:dyDescent="0.35">
      <c r="A55" t="s">
        <v>6047</v>
      </c>
      <c r="B55" s="13">
        <v>43831</v>
      </c>
      <c r="C55" t="s">
        <v>6048</v>
      </c>
      <c r="D55" t="s">
        <v>6152</v>
      </c>
      <c r="E55">
        <v>2</v>
      </c>
      <c r="F55" t="s">
        <v>6049</v>
      </c>
      <c r="G55" t="s">
        <v>6050</v>
      </c>
      <c r="H55" t="s">
        <v>19</v>
      </c>
      <c r="I55" t="s">
        <v>6193</v>
      </c>
      <c r="J55" t="s">
        <v>6188</v>
      </c>
      <c r="K55">
        <v>0.2</v>
      </c>
      <c r="L55">
        <v>3.375</v>
      </c>
      <c r="M55">
        <v>6.75</v>
      </c>
      <c r="N55" t="s">
        <v>6217</v>
      </c>
      <c r="O55" t="s">
        <v>6223</v>
      </c>
      <c r="P55" t="s">
        <v>6190</v>
      </c>
    </row>
    <row r="56" spans="1:16" x14ac:dyDescent="0.35">
      <c r="A56" t="s">
        <v>794</v>
      </c>
      <c r="B56" s="13">
        <v>44271</v>
      </c>
      <c r="C56" t="s">
        <v>795</v>
      </c>
      <c r="D56" t="s">
        <v>6162</v>
      </c>
      <c r="E56">
        <v>5</v>
      </c>
      <c r="F56" t="s">
        <v>796</v>
      </c>
      <c r="G56" t="s">
        <v>797</v>
      </c>
      <c r="H56" t="s">
        <v>19</v>
      </c>
      <c r="I56" t="s">
        <v>6195</v>
      </c>
      <c r="J56" t="s">
        <v>6188</v>
      </c>
      <c r="K56">
        <v>1</v>
      </c>
      <c r="L56">
        <v>14.55</v>
      </c>
      <c r="M56">
        <v>72.75</v>
      </c>
      <c r="N56" t="s">
        <v>6219</v>
      </c>
      <c r="O56" t="s">
        <v>6223</v>
      </c>
      <c r="P56" t="s">
        <v>6191</v>
      </c>
    </row>
    <row r="57" spans="1:16" x14ac:dyDescent="0.35">
      <c r="A57" t="s">
        <v>800</v>
      </c>
      <c r="B57" s="13">
        <v>44168</v>
      </c>
      <c r="C57" t="s">
        <v>801</v>
      </c>
      <c r="D57" t="s">
        <v>6170</v>
      </c>
      <c r="E57">
        <v>3</v>
      </c>
      <c r="F57" t="s">
        <v>802</v>
      </c>
      <c r="G57" t="s">
        <v>6222</v>
      </c>
      <c r="H57" t="s">
        <v>19</v>
      </c>
      <c r="I57" t="s">
        <v>6195</v>
      </c>
      <c r="J57" t="s">
        <v>6186</v>
      </c>
      <c r="K57">
        <v>1</v>
      </c>
      <c r="L57">
        <v>15.85</v>
      </c>
      <c r="M57">
        <v>47.55</v>
      </c>
      <c r="N57" t="s">
        <v>6219</v>
      </c>
      <c r="O57" t="s">
        <v>6225</v>
      </c>
      <c r="P57" t="s">
        <v>6191</v>
      </c>
    </row>
    <row r="58" spans="1:16" x14ac:dyDescent="0.35">
      <c r="A58" t="s">
        <v>805</v>
      </c>
      <c r="B58" s="13">
        <v>43857</v>
      </c>
      <c r="C58" t="s">
        <v>806</v>
      </c>
      <c r="D58" t="s">
        <v>6153</v>
      </c>
      <c r="E58">
        <v>3</v>
      </c>
      <c r="F58" t="s">
        <v>807</v>
      </c>
      <c r="G58" t="s">
        <v>808</v>
      </c>
      <c r="H58" t="s">
        <v>19</v>
      </c>
      <c r="I58" t="s">
        <v>6194</v>
      </c>
      <c r="J58" t="s">
        <v>6187</v>
      </c>
      <c r="K58">
        <v>0.2</v>
      </c>
      <c r="L58">
        <v>3.645</v>
      </c>
      <c r="M58">
        <v>10.935</v>
      </c>
      <c r="N58" t="s">
        <v>6218</v>
      </c>
      <c r="O58" t="s">
        <v>6224</v>
      </c>
      <c r="P58" t="s">
        <v>6190</v>
      </c>
    </row>
    <row r="59" spans="1:16" x14ac:dyDescent="0.35">
      <c r="A59" t="s">
        <v>811</v>
      </c>
      <c r="B59" s="13">
        <v>44759</v>
      </c>
      <c r="C59" t="s">
        <v>812</v>
      </c>
      <c r="D59" t="s">
        <v>6171</v>
      </c>
      <c r="E59">
        <v>4</v>
      </c>
      <c r="F59" t="s">
        <v>813</v>
      </c>
      <c r="G59" t="s">
        <v>814</v>
      </c>
      <c r="H59" t="s">
        <v>19</v>
      </c>
      <c r="I59" t="s">
        <v>6194</v>
      </c>
      <c r="J59" t="s">
        <v>6186</v>
      </c>
      <c r="K59">
        <v>1</v>
      </c>
      <c r="L59">
        <v>14.85</v>
      </c>
      <c r="M59">
        <v>59.4</v>
      </c>
      <c r="N59" t="s">
        <v>6218</v>
      </c>
      <c r="O59" t="s">
        <v>6225</v>
      </c>
      <c r="P59" t="s">
        <v>6191</v>
      </c>
    </row>
    <row r="60" spans="1:16" x14ac:dyDescent="0.35">
      <c r="A60" t="s">
        <v>817</v>
      </c>
      <c r="B60" s="13">
        <v>44624</v>
      </c>
      <c r="C60" t="s">
        <v>818</v>
      </c>
      <c r="D60" t="s">
        <v>6165</v>
      </c>
      <c r="E60">
        <v>3</v>
      </c>
      <c r="F60" t="s">
        <v>819</v>
      </c>
      <c r="G60" t="s">
        <v>6222</v>
      </c>
      <c r="H60" t="s">
        <v>19</v>
      </c>
      <c r="I60" t="s">
        <v>6195</v>
      </c>
      <c r="J60" t="s">
        <v>6187</v>
      </c>
      <c r="K60">
        <v>2.5</v>
      </c>
      <c r="L60">
        <v>29.784999999999997</v>
      </c>
      <c r="M60">
        <v>89.35499999999999</v>
      </c>
      <c r="N60" t="s">
        <v>6219</v>
      </c>
      <c r="O60" t="s">
        <v>6224</v>
      </c>
      <c r="P60" t="s">
        <v>6190</v>
      </c>
    </row>
    <row r="61" spans="1:16" x14ac:dyDescent="0.35">
      <c r="A61" t="s">
        <v>822</v>
      </c>
      <c r="B61" s="13">
        <v>44537</v>
      </c>
      <c r="C61" t="s">
        <v>823</v>
      </c>
      <c r="D61" t="s">
        <v>6160</v>
      </c>
      <c r="E61">
        <v>3</v>
      </c>
      <c r="F61" t="s">
        <v>824</v>
      </c>
      <c r="G61" t="s">
        <v>825</v>
      </c>
      <c r="H61" t="s">
        <v>19</v>
      </c>
      <c r="I61" t="s">
        <v>6195</v>
      </c>
      <c r="J61" t="s">
        <v>6188</v>
      </c>
      <c r="K61">
        <v>0.5</v>
      </c>
      <c r="L61">
        <v>8.73</v>
      </c>
      <c r="M61">
        <v>26.19</v>
      </c>
      <c r="N61" t="s">
        <v>6219</v>
      </c>
      <c r="O61" t="s">
        <v>6223</v>
      </c>
      <c r="P61" t="s">
        <v>6190</v>
      </c>
    </row>
    <row r="62" spans="1:16" x14ac:dyDescent="0.35">
      <c r="A62" t="s">
        <v>827</v>
      </c>
      <c r="B62" s="13">
        <v>44252</v>
      </c>
      <c r="C62" t="s">
        <v>828</v>
      </c>
      <c r="D62" t="s">
        <v>6168</v>
      </c>
      <c r="E62">
        <v>5</v>
      </c>
      <c r="F62" t="s">
        <v>829</v>
      </c>
      <c r="G62" t="s">
        <v>830</v>
      </c>
      <c r="H62" t="s">
        <v>19</v>
      </c>
      <c r="I62" t="s">
        <v>6193</v>
      </c>
      <c r="J62" t="s">
        <v>6187</v>
      </c>
      <c r="K62">
        <v>2.5</v>
      </c>
      <c r="L62">
        <v>22.884999999999998</v>
      </c>
      <c r="M62">
        <v>114.42499999999998</v>
      </c>
      <c r="N62" t="s">
        <v>6217</v>
      </c>
      <c r="O62" t="s">
        <v>6224</v>
      </c>
      <c r="P62" t="s">
        <v>6191</v>
      </c>
    </row>
    <row r="63" spans="1:16" x14ac:dyDescent="0.35">
      <c r="A63" t="s">
        <v>6041</v>
      </c>
      <c r="B63" s="13">
        <v>44785</v>
      </c>
      <c r="C63" t="s">
        <v>6042</v>
      </c>
      <c r="D63" t="s">
        <v>6179</v>
      </c>
      <c r="E63">
        <v>2</v>
      </c>
      <c r="F63" t="s">
        <v>6043</v>
      </c>
      <c r="G63" t="s">
        <v>6044</v>
      </c>
      <c r="H63" t="s">
        <v>19</v>
      </c>
      <c r="I63" t="s">
        <v>6192</v>
      </c>
      <c r="J63" t="s">
        <v>6186</v>
      </c>
      <c r="K63">
        <v>1</v>
      </c>
      <c r="L63">
        <v>11.95</v>
      </c>
      <c r="M63">
        <v>23.9</v>
      </c>
      <c r="N63" t="s">
        <v>6220</v>
      </c>
      <c r="O63" t="s">
        <v>6225</v>
      </c>
      <c r="P63" t="s">
        <v>6190</v>
      </c>
    </row>
    <row r="64" spans="1:16" x14ac:dyDescent="0.35">
      <c r="A64" t="s">
        <v>838</v>
      </c>
      <c r="B64" s="13">
        <v>43505</v>
      </c>
      <c r="C64" t="s">
        <v>839</v>
      </c>
      <c r="D64" t="s">
        <v>6145</v>
      </c>
      <c r="E64">
        <v>5</v>
      </c>
      <c r="F64" t="s">
        <v>840</v>
      </c>
      <c r="G64" t="s">
        <v>6222</v>
      </c>
      <c r="H64" t="s">
        <v>19</v>
      </c>
      <c r="I64" t="s">
        <v>6195</v>
      </c>
      <c r="J64" t="s">
        <v>6186</v>
      </c>
      <c r="K64">
        <v>0.2</v>
      </c>
      <c r="L64">
        <v>4.7549999999999999</v>
      </c>
      <c r="M64">
        <v>23.774999999999999</v>
      </c>
      <c r="N64" t="s">
        <v>6219</v>
      </c>
      <c r="O64" t="s">
        <v>6225</v>
      </c>
      <c r="P64" t="s">
        <v>6190</v>
      </c>
    </row>
    <row r="65" spans="1:16" x14ac:dyDescent="0.35">
      <c r="A65" t="s">
        <v>843</v>
      </c>
      <c r="B65" s="13">
        <v>43868</v>
      </c>
      <c r="C65" t="s">
        <v>844</v>
      </c>
      <c r="D65" t="s">
        <v>6157</v>
      </c>
      <c r="E65">
        <v>1</v>
      </c>
      <c r="F65" t="s">
        <v>845</v>
      </c>
      <c r="G65" t="s">
        <v>846</v>
      </c>
      <c r="H65" t="s">
        <v>19</v>
      </c>
      <c r="I65" t="s">
        <v>6193</v>
      </c>
      <c r="J65" t="s">
        <v>6188</v>
      </c>
      <c r="K65">
        <v>0.5</v>
      </c>
      <c r="L65">
        <v>6.75</v>
      </c>
      <c r="M65">
        <v>6.75</v>
      </c>
      <c r="N65" t="s">
        <v>6217</v>
      </c>
      <c r="O65" t="s">
        <v>6223</v>
      </c>
      <c r="P65" t="s">
        <v>6191</v>
      </c>
    </row>
    <row r="66" spans="1:16" x14ac:dyDescent="0.35">
      <c r="A66" t="s">
        <v>849</v>
      </c>
      <c r="B66" s="13">
        <v>43913</v>
      </c>
      <c r="C66" t="s">
        <v>850</v>
      </c>
      <c r="D66" t="s">
        <v>6146</v>
      </c>
      <c r="E66">
        <v>6</v>
      </c>
      <c r="F66" t="s">
        <v>851</v>
      </c>
      <c r="G66" t="s">
        <v>6222</v>
      </c>
      <c r="H66" t="s">
        <v>19</v>
      </c>
      <c r="I66" t="s">
        <v>6192</v>
      </c>
      <c r="J66" t="s">
        <v>6188</v>
      </c>
      <c r="K66">
        <v>0.5</v>
      </c>
      <c r="L66">
        <v>5.97</v>
      </c>
      <c r="M66">
        <v>35.82</v>
      </c>
      <c r="N66" t="s">
        <v>6220</v>
      </c>
      <c r="O66" t="s">
        <v>6223</v>
      </c>
      <c r="P66" t="s">
        <v>6190</v>
      </c>
    </row>
    <row r="67" spans="1:16" x14ac:dyDescent="0.35">
      <c r="A67" t="s">
        <v>854</v>
      </c>
      <c r="B67" s="13">
        <v>44626</v>
      </c>
      <c r="C67" t="s">
        <v>855</v>
      </c>
      <c r="D67" t="s">
        <v>6149</v>
      </c>
      <c r="E67">
        <v>4</v>
      </c>
      <c r="F67" t="s">
        <v>856</v>
      </c>
      <c r="G67" t="s">
        <v>857</v>
      </c>
      <c r="H67" t="s">
        <v>19</v>
      </c>
      <c r="I67" t="s">
        <v>6192</v>
      </c>
      <c r="J67" t="s">
        <v>6187</v>
      </c>
      <c r="K67">
        <v>2.5</v>
      </c>
      <c r="L67">
        <v>20.584999999999997</v>
      </c>
      <c r="M67">
        <v>82.339999999999989</v>
      </c>
      <c r="N67" t="s">
        <v>6220</v>
      </c>
      <c r="O67" t="s">
        <v>6224</v>
      </c>
      <c r="P67" t="s">
        <v>6190</v>
      </c>
    </row>
    <row r="68" spans="1:16" x14ac:dyDescent="0.35">
      <c r="A68" t="s">
        <v>860</v>
      </c>
      <c r="B68" s="13">
        <v>44666</v>
      </c>
      <c r="C68" t="s">
        <v>861</v>
      </c>
      <c r="D68" t="s">
        <v>6173</v>
      </c>
      <c r="E68">
        <v>1</v>
      </c>
      <c r="F68" t="s">
        <v>862</v>
      </c>
      <c r="G68" t="s">
        <v>863</v>
      </c>
      <c r="H68" t="s">
        <v>19</v>
      </c>
      <c r="I68" t="s">
        <v>6192</v>
      </c>
      <c r="J68" t="s">
        <v>6186</v>
      </c>
      <c r="K68">
        <v>0.5</v>
      </c>
      <c r="L68">
        <v>7.169999999999999</v>
      </c>
      <c r="M68">
        <v>7.169999999999999</v>
      </c>
      <c r="N68" t="s">
        <v>6220</v>
      </c>
      <c r="O68" t="s">
        <v>6225</v>
      </c>
      <c r="P68" t="s">
        <v>6190</v>
      </c>
    </row>
    <row r="69" spans="1:16" x14ac:dyDescent="0.35">
      <c r="A69" t="s">
        <v>866</v>
      </c>
      <c r="B69" s="13">
        <v>44519</v>
      </c>
      <c r="C69" t="s">
        <v>867</v>
      </c>
      <c r="D69" t="s">
        <v>6145</v>
      </c>
      <c r="E69">
        <v>2</v>
      </c>
      <c r="F69" t="s">
        <v>868</v>
      </c>
      <c r="G69" t="s">
        <v>869</v>
      </c>
      <c r="H69" t="s">
        <v>19</v>
      </c>
      <c r="I69" t="s">
        <v>6195</v>
      </c>
      <c r="J69" t="s">
        <v>6186</v>
      </c>
      <c r="K69">
        <v>0.2</v>
      </c>
      <c r="L69">
        <v>4.7549999999999999</v>
      </c>
      <c r="M69">
        <v>9.51</v>
      </c>
      <c r="N69" t="s">
        <v>6219</v>
      </c>
      <c r="O69" t="s">
        <v>6225</v>
      </c>
      <c r="P69" t="s">
        <v>6191</v>
      </c>
    </row>
    <row r="70" spans="1:16" x14ac:dyDescent="0.35">
      <c r="A70" t="s">
        <v>872</v>
      </c>
      <c r="B70" s="13">
        <v>43754</v>
      </c>
      <c r="C70" t="s">
        <v>873</v>
      </c>
      <c r="D70" t="s">
        <v>6174</v>
      </c>
      <c r="E70">
        <v>1</v>
      </c>
      <c r="F70" t="s">
        <v>874</v>
      </c>
      <c r="G70" t="s">
        <v>875</v>
      </c>
      <c r="H70" t="s">
        <v>19</v>
      </c>
      <c r="I70" t="s">
        <v>6192</v>
      </c>
      <c r="J70" t="s">
        <v>6188</v>
      </c>
      <c r="K70">
        <v>0.2</v>
      </c>
      <c r="L70">
        <v>2.9849999999999999</v>
      </c>
      <c r="M70">
        <v>2.9849999999999999</v>
      </c>
      <c r="N70" t="s">
        <v>6220</v>
      </c>
      <c r="O70" t="s">
        <v>6223</v>
      </c>
      <c r="P70" t="s">
        <v>6191</v>
      </c>
    </row>
    <row r="71" spans="1:16" x14ac:dyDescent="0.35">
      <c r="A71" t="s">
        <v>6035</v>
      </c>
      <c r="B71" s="13">
        <v>44397</v>
      </c>
      <c r="C71" t="s">
        <v>6036</v>
      </c>
      <c r="D71" t="s">
        <v>6153</v>
      </c>
      <c r="E71">
        <v>6</v>
      </c>
      <c r="F71" t="s">
        <v>6037</v>
      </c>
      <c r="G71" t="s">
        <v>6038</v>
      </c>
      <c r="H71" t="s">
        <v>19</v>
      </c>
      <c r="I71" t="s">
        <v>6194</v>
      </c>
      <c r="J71" t="s">
        <v>6187</v>
      </c>
      <c r="K71">
        <v>0.2</v>
      </c>
      <c r="L71">
        <v>3.645</v>
      </c>
      <c r="M71">
        <v>21.87</v>
      </c>
      <c r="N71" t="s">
        <v>6218</v>
      </c>
      <c r="O71" t="s">
        <v>6224</v>
      </c>
      <c r="P71" t="s">
        <v>6190</v>
      </c>
    </row>
    <row r="72" spans="1:16" x14ac:dyDescent="0.35">
      <c r="A72" t="s">
        <v>885</v>
      </c>
      <c r="B72" s="13">
        <v>43646</v>
      </c>
      <c r="C72" t="s">
        <v>886</v>
      </c>
      <c r="D72" t="s">
        <v>6148</v>
      </c>
      <c r="E72">
        <v>4</v>
      </c>
      <c r="F72" t="s">
        <v>887</v>
      </c>
      <c r="G72" t="s">
        <v>888</v>
      </c>
      <c r="H72" t="s">
        <v>19</v>
      </c>
      <c r="I72" t="s">
        <v>6194</v>
      </c>
      <c r="J72" t="s">
        <v>6186</v>
      </c>
      <c r="K72">
        <v>2.5</v>
      </c>
      <c r="L72">
        <v>34.154999999999994</v>
      </c>
      <c r="M72">
        <v>136.61999999999998</v>
      </c>
      <c r="N72" t="s">
        <v>6218</v>
      </c>
      <c r="O72" t="s">
        <v>6225</v>
      </c>
      <c r="P72" t="s">
        <v>6191</v>
      </c>
    </row>
    <row r="73" spans="1:16" x14ac:dyDescent="0.35">
      <c r="A73" t="s">
        <v>6030</v>
      </c>
      <c r="B73" s="13">
        <v>43982</v>
      </c>
      <c r="C73" t="s">
        <v>6031</v>
      </c>
      <c r="D73" t="s">
        <v>6185</v>
      </c>
      <c r="E73">
        <v>6</v>
      </c>
      <c r="F73" t="s">
        <v>6032</v>
      </c>
      <c r="G73" t="s">
        <v>6222</v>
      </c>
      <c r="H73" t="s">
        <v>19</v>
      </c>
      <c r="I73" t="s">
        <v>6194</v>
      </c>
      <c r="J73" t="s">
        <v>6187</v>
      </c>
      <c r="K73">
        <v>2.5</v>
      </c>
      <c r="L73">
        <v>27.945</v>
      </c>
      <c r="M73">
        <v>167.67000000000002</v>
      </c>
      <c r="N73" t="s">
        <v>6218</v>
      </c>
      <c r="O73" t="s">
        <v>6224</v>
      </c>
      <c r="P73" t="s">
        <v>6190</v>
      </c>
    </row>
    <row r="74" spans="1:16" x14ac:dyDescent="0.35">
      <c r="A74" t="s">
        <v>897</v>
      </c>
      <c r="B74" s="13">
        <v>44131</v>
      </c>
      <c r="C74" t="s">
        <v>898</v>
      </c>
      <c r="D74" t="s">
        <v>6175</v>
      </c>
      <c r="E74">
        <v>3</v>
      </c>
      <c r="F74" t="s">
        <v>899</v>
      </c>
      <c r="G74" t="s">
        <v>6222</v>
      </c>
      <c r="H74" t="s">
        <v>19</v>
      </c>
      <c r="I74" t="s">
        <v>6193</v>
      </c>
      <c r="J74" t="s">
        <v>6188</v>
      </c>
      <c r="K74">
        <v>2.5</v>
      </c>
      <c r="L74">
        <v>25.874999999999996</v>
      </c>
      <c r="M74">
        <v>77.624999999999986</v>
      </c>
      <c r="N74" t="s">
        <v>6217</v>
      </c>
      <c r="O74" t="s">
        <v>6223</v>
      </c>
      <c r="P74" t="s">
        <v>6191</v>
      </c>
    </row>
    <row r="75" spans="1:16" x14ac:dyDescent="0.35">
      <c r="A75" t="s">
        <v>902</v>
      </c>
      <c r="B75" s="13">
        <v>44362</v>
      </c>
      <c r="C75" t="s">
        <v>903</v>
      </c>
      <c r="D75" t="s">
        <v>6159</v>
      </c>
      <c r="E75">
        <v>5</v>
      </c>
      <c r="F75" t="s">
        <v>904</v>
      </c>
      <c r="G75" t="s">
        <v>6222</v>
      </c>
      <c r="H75" t="s">
        <v>19</v>
      </c>
      <c r="I75" t="s">
        <v>6195</v>
      </c>
      <c r="J75" t="s">
        <v>6188</v>
      </c>
      <c r="K75">
        <v>0.2</v>
      </c>
      <c r="L75">
        <v>4.3650000000000002</v>
      </c>
      <c r="M75">
        <v>21.825000000000003</v>
      </c>
      <c r="N75" t="s">
        <v>6219</v>
      </c>
      <c r="O75" t="s">
        <v>6223</v>
      </c>
      <c r="P75" t="s">
        <v>6190</v>
      </c>
    </row>
    <row r="76" spans="1:16" x14ac:dyDescent="0.35">
      <c r="A76" t="s">
        <v>907</v>
      </c>
      <c r="B76" s="13">
        <v>44396</v>
      </c>
      <c r="C76" t="s">
        <v>908</v>
      </c>
      <c r="D76" t="s">
        <v>6176</v>
      </c>
      <c r="E76">
        <v>2</v>
      </c>
      <c r="F76" t="s">
        <v>909</v>
      </c>
      <c r="G76" t="s">
        <v>910</v>
      </c>
      <c r="H76" t="s">
        <v>19</v>
      </c>
      <c r="I76" t="s">
        <v>6194</v>
      </c>
      <c r="J76" t="s">
        <v>6186</v>
      </c>
      <c r="K76">
        <v>0.5</v>
      </c>
      <c r="L76">
        <v>8.91</v>
      </c>
      <c r="M76">
        <v>17.82</v>
      </c>
      <c r="N76" t="s">
        <v>6218</v>
      </c>
      <c r="O76" t="s">
        <v>6225</v>
      </c>
      <c r="P76" t="s">
        <v>6190</v>
      </c>
    </row>
    <row r="77" spans="1:16" x14ac:dyDescent="0.35">
      <c r="A77" t="s">
        <v>6025</v>
      </c>
      <c r="B77" s="13">
        <v>43856</v>
      </c>
      <c r="C77" t="s">
        <v>6026</v>
      </c>
      <c r="D77" t="s">
        <v>6172</v>
      </c>
      <c r="E77">
        <v>2</v>
      </c>
      <c r="F77" t="s">
        <v>6027</v>
      </c>
      <c r="G77" t="s">
        <v>6222</v>
      </c>
      <c r="H77" t="s">
        <v>19</v>
      </c>
      <c r="I77" t="s">
        <v>6192</v>
      </c>
      <c r="J77" t="s">
        <v>6187</v>
      </c>
      <c r="K77">
        <v>0.5</v>
      </c>
      <c r="L77">
        <v>5.3699999999999992</v>
      </c>
      <c r="M77">
        <v>10.739999999999998</v>
      </c>
      <c r="N77" t="s">
        <v>6220</v>
      </c>
      <c r="O77" t="s">
        <v>6224</v>
      </c>
      <c r="P77" t="s">
        <v>6191</v>
      </c>
    </row>
    <row r="78" spans="1:16" x14ac:dyDescent="0.35">
      <c r="A78" t="s">
        <v>6019</v>
      </c>
      <c r="B78" s="13">
        <v>43913</v>
      </c>
      <c r="C78" t="s">
        <v>5990</v>
      </c>
      <c r="D78" t="s">
        <v>6180</v>
      </c>
      <c r="E78">
        <v>3</v>
      </c>
      <c r="F78" t="s">
        <v>5991</v>
      </c>
      <c r="G78" t="s">
        <v>5992</v>
      </c>
      <c r="H78" t="s">
        <v>19</v>
      </c>
      <c r="I78" t="s">
        <v>6193</v>
      </c>
      <c r="J78" t="s">
        <v>6186</v>
      </c>
      <c r="K78">
        <v>0.5</v>
      </c>
      <c r="L78">
        <v>7.77</v>
      </c>
      <c r="M78">
        <v>23.31</v>
      </c>
      <c r="N78" t="s">
        <v>6217</v>
      </c>
      <c r="O78" t="s">
        <v>6225</v>
      </c>
      <c r="P78" t="s">
        <v>6191</v>
      </c>
    </row>
    <row r="79" spans="1:16" x14ac:dyDescent="0.35">
      <c r="A79" t="s">
        <v>924</v>
      </c>
      <c r="B79" s="13">
        <v>43594</v>
      </c>
      <c r="C79" t="s">
        <v>925</v>
      </c>
      <c r="D79" t="s">
        <v>6153</v>
      </c>
      <c r="E79">
        <v>2</v>
      </c>
      <c r="F79" t="s">
        <v>926</v>
      </c>
      <c r="G79" t="s">
        <v>927</v>
      </c>
      <c r="H79" t="s">
        <v>19</v>
      </c>
      <c r="I79" t="s">
        <v>6194</v>
      </c>
      <c r="J79" t="s">
        <v>6187</v>
      </c>
      <c r="K79">
        <v>0.2</v>
      </c>
      <c r="L79">
        <v>3.645</v>
      </c>
      <c r="M79">
        <v>7.29</v>
      </c>
      <c r="N79" t="s">
        <v>6218</v>
      </c>
      <c r="O79" t="s">
        <v>6224</v>
      </c>
      <c r="P79" t="s">
        <v>6191</v>
      </c>
    </row>
    <row r="80" spans="1:16" x14ac:dyDescent="0.35">
      <c r="A80" t="s">
        <v>930</v>
      </c>
      <c r="B80" s="13">
        <v>43920</v>
      </c>
      <c r="C80" t="s">
        <v>931</v>
      </c>
      <c r="D80" t="s">
        <v>6157</v>
      </c>
      <c r="E80">
        <v>6</v>
      </c>
      <c r="F80" t="s">
        <v>932</v>
      </c>
      <c r="G80" t="s">
        <v>933</v>
      </c>
      <c r="H80" t="s">
        <v>19</v>
      </c>
      <c r="I80" t="s">
        <v>6193</v>
      </c>
      <c r="J80" t="s">
        <v>6188</v>
      </c>
      <c r="K80">
        <v>0.5</v>
      </c>
      <c r="L80">
        <v>6.75</v>
      </c>
      <c r="M80">
        <v>40.5</v>
      </c>
      <c r="N80" t="s">
        <v>6217</v>
      </c>
      <c r="O80" t="s">
        <v>6223</v>
      </c>
      <c r="P80" t="s">
        <v>6190</v>
      </c>
    </row>
    <row r="81" spans="1:16" x14ac:dyDescent="0.35">
      <c r="A81" t="s">
        <v>936</v>
      </c>
      <c r="B81" s="13">
        <v>44633</v>
      </c>
      <c r="C81" t="s">
        <v>937</v>
      </c>
      <c r="D81" t="s">
        <v>6179</v>
      </c>
      <c r="E81">
        <v>4</v>
      </c>
      <c r="F81" t="s">
        <v>938</v>
      </c>
      <c r="G81" t="s">
        <v>939</v>
      </c>
      <c r="H81" t="s">
        <v>19</v>
      </c>
      <c r="I81" t="s">
        <v>6192</v>
      </c>
      <c r="J81" t="s">
        <v>6186</v>
      </c>
      <c r="K81">
        <v>1</v>
      </c>
      <c r="L81">
        <v>11.95</v>
      </c>
      <c r="M81">
        <v>47.8</v>
      </c>
      <c r="N81" t="s">
        <v>6220</v>
      </c>
      <c r="O81" t="s">
        <v>6225</v>
      </c>
      <c r="P81" t="s">
        <v>6191</v>
      </c>
    </row>
    <row r="82" spans="1:16" x14ac:dyDescent="0.35">
      <c r="A82" t="s">
        <v>942</v>
      </c>
      <c r="B82" s="13">
        <v>43572</v>
      </c>
      <c r="C82" t="s">
        <v>943</v>
      </c>
      <c r="D82" t="s">
        <v>6180</v>
      </c>
      <c r="E82">
        <v>5</v>
      </c>
      <c r="F82" t="s">
        <v>944</v>
      </c>
      <c r="G82" t="s">
        <v>945</v>
      </c>
      <c r="H82" t="s">
        <v>19</v>
      </c>
      <c r="I82" t="s">
        <v>6193</v>
      </c>
      <c r="J82" t="s">
        <v>6186</v>
      </c>
      <c r="K82">
        <v>0.5</v>
      </c>
      <c r="L82">
        <v>7.77</v>
      </c>
      <c r="M82">
        <v>38.849999999999994</v>
      </c>
      <c r="N82" t="s">
        <v>6217</v>
      </c>
      <c r="O82" t="s">
        <v>6225</v>
      </c>
      <c r="P82" t="s">
        <v>6190</v>
      </c>
    </row>
    <row r="83" spans="1:16" x14ac:dyDescent="0.35">
      <c r="A83" t="s">
        <v>948</v>
      </c>
      <c r="B83" s="13">
        <v>43763</v>
      </c>
      <c r="C83" t="s">
        <v>949</v>
      </c>
      <c r="D83" t="s">
        <v>6164</v>
      </c>
      <c r="E83">
        <v>3</v>
      </c>
      <c r="F83" t="s">
        <v>950</v>
      </c>
      <c r="G83" t="s">
        <v>951</v>
      </c>
      <c r="H83" t="s">
        <v>19</v>
      </c>
      <c r="I83" t="s">
        <v>6195</v>
      </c>
      <c r="J83" t="s">
        <v>6186</v>
      </c>
      <c r="K83">
        <v>2.5</v>
      </c>
      <c r="L83">
        <v>36.454999999999998</v>
      </c>
      <c r="M83">
        <v>109.36499999999999</v>
      </c>
      <c r="N83" t="s">
        <v>6219</v>
      </c>
      <c r="O83" t="s">
        <v>6225</v>
      </c>
      <c r="P83" t="s">
        <v>6190</v>
      </c>
    </row>
    <row r="84" spans="1:16" x14ac:dyDescent="0.35">
      <c r="A84" t="s">
        <v>6013</v>
      </c>
      <c r="B84" s="13">
        <v>44026</v>
      </c>
      <c r="C84" t="s">
        <v>6014</v>
      </c>
      <c r="D84" t="s">
        <v>6179</v>
      </c>
      <c r="E84">
        <v>5</v>
      </c>
      <c r="F84" t="s">
        <v>6015</v>
      </c>
      <c r="G84" t="s">
        <v>6016</v>
      </c>
      <c r="H84" t="s">
        <v>19</v>
      </c>
      <c r="I84" t="s">
        <v>6192</v>
      </c>
      <c r="J84" t="s">
        <v>6186</v>
      </c>
      <c r="K84">
        <v>1</v>
      </c>
      <c r="L84">
        <v>11.95</v>
      </c>
      <c r="M84">
        <v>59.75</v>
      </c>
      <c r="N84" t="s">
        <v>6220</v>
      </c>
      <c r="O84" t="s">
        <v>6225</v>
      </c>
      <c r="P84" t="s">
        <v>6191</v>
      </c>
    </row>
    <row r="85" spans="1:16" x14ac:dyDescent="0.35">
      <c r="A85" t="s">
        <v>960</v>
      </c>
      <c r="B85" s="13">
        <v>43933</v>
      </c>
      <c r="C85" t="s">
        <v>961</v>
      </c>
      <c r="D85" t="s">
        <v>6149</v>
      </c>
      <c r="E85">
        <v>4</v>
      </c>
      <c r="F85" t="s">
        <v>962</v>
      </c>
      <c r="G85" t="s">
        <v>6222</v>
      </c>
      <c r="H85" t="s">
        <v>19</v>
      </c>
      <c r="I85" t="s">
        <v>6192</v>
      </c>
      <c r="J85" t="s">
        <v>6187</v>
      </c>
      <c r="K85">
        <v>2.5</v>
      </c>
      <c r="L85">
        <v>20.584999999999997</v>
      </c>
      <c r="M85">
        <v>82.339999999999989</v>
      </c>
      <c r="N85" t="s">
        <v>6220</v>
      </c>
      <c r="O85" t="s">
        <v>6224</v>
      </c>
      <c r="P85" t="s">
        <v>6190</v>
      </c>
    </row>
    <row r="86" spans="1:16" x14ac:dyDescent="0.35">
      <c r="A86" t="s">
        <v>965</v>
      </c>
      <c r="B86" s="13">
        <v>43783</v>
      </c>
      <c r="C86" t="s">
        <v>966</v>
      </c>
      <c r="D86" t="s">
        <v>6161</v>
      </c>
      <c r="E86">
        <v>1</v>
      </c>
      <c r="F86" t="s">
        <v>967</v>
      </c>
      <c r="G86" t="s">
        <v>968</v>
      </c>
      <c r="H86" t="s">
        <v>19</v>
      </c>
      <c r="I86" t="s">
        <v>6195</v>
      </c>
      <c r="J86" t="s">
        <v>6186</v>
      </c>
      <c r="K86">
        <v>0.5</v>
      </c>
      <c r="L86">
        <v>9.51</v>
      </c>
      <c r="M86">
        <v>9.51</v>
      </c>
      <c r="N86" t="s">
        <v>6219</v>
      </c>
      <c r="O86" t="s">
        <v>6225</v>
      </c>
      <c r="P86" t="s">
        <v>6191</v>
      </c>
    </row>
    <row r="87" spans="1:16" x14ac:dyDescent="0.35">
      <c r="A87" t="s">
        <v>971</v>
      </c>
      <c r="B87" s="13">
        <v>43664</v>
      </c>
      <c r="C87" t="s">
        <v>972</v>
      </c>
      <c r="D87" t="s">
        <v>6182</v>
      </c>
      <c r="E87">
        <v>3</v>
      </c>
      <c r="F87" t="s">
        <v>973</v>
      </c>
      <c r="G87" t="s">
        <v>974</v>
      </c>
      <c r="H87" t="s">
        <v>19</v>
      </c>
      <c r="I87" t="s">
        <v>6193</v>
      </c>
      <c r="J87" t="s">
        <v>6186</v>
      </c>
      <c r="K87">
        <v>2.5</v>
      </c>
      <c r="L87">
        <v>29.784999999999997</v>
      </c>
      <c r="M87">
        <v>89.35499999999999</v>
      </c>
      <c r="N87" t="s">
        <v>6217</v>
      </c>
      <c r="O87" t="s">
        <v>6225</v>
      </c>
      <c r="P87" t="s">
        <v>6191</v>
      </c>
    </row>
    <row r="88" spans="1:16" x14ac:dyDescent="0.35">
      <c r="A88" t="s">
        <v>971</v>
      </c>
      <c r="B88" s="13">
        <v>43664</v>
      </c>
      <c r="C88" t="s">
        <v>972</v>
      </c>
      <c r="D88" t="s">
        <v>6154</v>
      </c>
      <c r="E88">
        <v>4</v>
      </c>
      <c r="F88" t="s">
        <v>973</v>
      </c>
      <c r="G88" t="s">
        <v>974</v>
      </c>
      <c r="H88" t="s">
        <v>19</v>
      </c>
      <c r="I88" t="s">
        <v>6193</v>
      </c>
      <c r="J88" t="s">
        <v>6187</v>
      </c>
      <c r="K88">
        <v>0.2</v>
      </c>
      <c r="L88">
        <v>2.9849999999999999</v>
      </c>
      <c r="M88">
        <v>11.94</v>
      </c>
      <c r="N88" t="s">
        <v>6217</v>
      </c>
      <c r="O88" t="s">
        <v>6224</v>
      </c>
      <c r="P88" t="s">
        <v>6191</v>
      </c>
    </row>
    <row r="89" spans="1:16" x14ac:dyDescent="0.35">
      <c r="A89" t="s">
        <v>980</v>
      </c>
      <c r="B89" s="13">
        <v>44289</v>
      </c>
      <c r="C89" t="s">
        <v>981</v>
      </c>
      <c r="D89" t="s">
        <v>6155</v>
      </c>
      <c r="E89">
        <v>3</v>
      </c>
      <c r="F89" t="s">
        <v>982</v>
      </c>
      <c r="G89" t="s">
        <v>983</v>
      </c>
      <c r="H89" t="s">
        <v>19</v>
      </c>
      <c r="I89" t="s">
        <v>6193</v>
      </c>
      <c r="J89" t="s">
        <v>6188</v>
      </c>
      <c r="K89">
        <v>1</v>
      </c>
      <c r="L89">
        <v>11.25</v>
      </c>
      <c r="M89">
        <v>33.75</v>
      </c>
      <c r="N89" t="s">
        <v>6217</v>
      </c>
      <c r="O89" t="s">
        <v>6223</v>
      </c>
      <c r="P89" t="s">
        <v>6191</v>
      </c>
    </row>
    <row r="90" spans="1:16" x14ac:dyDescent="0.35">
      <c r="A90" t="s">
        <v>985</v>
      </c>
      <c r="B90" s="13">
        <v>44284</v>
      </c>
      <c r="C90" t="s">
        <v>986</v>
      </c>
      <c r="D90" t="s">
        <v>6179</v>
      </c>
      <c r="E90">
        <v>3</v>
      </c>
      <c r="F90" t="s">
        <v>987</v>
      </c>
      <c r="G90" t="s">
        <v>988</v>
      </c>
      <c r="H90" t="s">
        <v>19</v>
      </c>
      <c r="I90" t="s">
        <v>6192</v>
      </c>
      <c r="J90" t="s">
        <v>6186</v>
      </c>
      <c r="K90">
        <v>1</v>
      </c>
      <c r="L90">
        <v>11.95</v>
      </c>
      <c r="M90">
        <v>35.849999999999994</v>
      </c>
      <c r="N90" t="s">
        <v>6220</v>
      </c>
      <c r="O90" t="s">
        <v>6225</v>
      </c>
      <c r="P90" t="s">
        <v>6191</v>
      </c>
    </row>
    <row r="91" spans="1:16" x14ac:dyDescent="0.35">
      <c r="A91" t="s">
        <v>990</v>
      </c>
      <c r="B91" s="13">
        <v>44545</v>
      </c>
      <c r="C91" t="s">
        <v>991</v>
      </c>
      <c r="D91" t="s">
        <v>6140</v>
      </c>
      <c r="E91">
        <v>6</v>
      </c>
      <c r="F91" t="s">
        <v>992</v>
      </c>
      <c r="G91" t="s">
        <v>993</v>
      </c>
      <c r="H91" t="s">
        <v>19</v>
      </c>
      <c r="I91" t="s">
        <v>6193</v>
      </c>
      <c r="J91" t="s">
        <v>6186</v>
      </c>
      <c r="K91">
        <v>1</v>
      </c>
      <c r="L91">
        <v>12.95</v>
      </c>
      <c r="M91">
        <v>77.699999999999989</v>
      </c>
      <c r="N91" t="s">
        <v>6217</v>
      </c>
      <c r="O91" t="s">
        <v>6225</v>
      </c>
      <c r="P91" t="s">
        <v>6191</v>
      </c>
    </row>
    <row r="92" spans="1:16" x14ac:dyDescent="0.35">
      <c r="A92" t="s">
        <v>6007</v>
      </c>
      <c r="B92" s="13">
        <v>43643</v>
      </c>
      <c r="C92" t="s">
        <v>6008</v>
      </c>
      <c r="D92" t="s">
        <v>6142</v>
      </c>
      <c r="E92">
        <v>5</v>
      </c>
      <c r="F92" t="s">
        <v>6009</v>
      </c>
      <c r="G92" t="s">
        <v>6010</v>
      </c>
      <c r="H92" t="s">
        <v>19</v>
      </c>
      <c r="I92" t="s">
        <v>6192</v>
      </c>
      <c r="J92" t="s">
        <v>6186</v>
      </c>
      <c r="K92">
        <v>2.5</v>
      </c>
      <c r="L92">
        <v>27.484999999999996</v>
      </c>
      <c r="M92">
        <v>137.42499999999998</v>
      </c>
      <c r="N92" t="s">
        <v>6220</v>
      </c>
      <c r="O92" t="s">
        <v>6225</v>
      </c>
      <c r="P92" t="s">
        <v>6190</v>
      </c>
    </row>
    <row r="93" spans="1:16" x14ac:dyDescent="0.35">
      <c r="A93" t="s">
        <v>1001</v>
      </c>
      <c r="B93" s="13">
        <v>44137</v>
      </c>
      <c r="C93" t="s">
        <v>1002</v>
      </c>
      <c r="D93" t="s">
        <v>6175</v>
      </c>
      <c r="E93">
        <v>4</v>
      </c>
      <c r="F93" t="s">
        <v>1003</v>
      </c>
      <c r="G93" t="s">
        <v>1004</v>
      </c>
      <c r="H93" t="s">
        <v>19</v>
      </c>
      <c r="I93" t="s">
        <v>6193</v>
      </c>
      <c r="J93" t="s">
        <v>6188</v>
      </c>
      <c r="K93">
        <v>2.5</v>
      </c>
      <c r="L93">
        <v>25.874999999999996</v>
      </c>
      <c r="M93">
        <v>103.49999999999999</v>
      </c>
      <c r="N93" t="s">
        <v>6217</v>
      </c>
      <c r="O93" t="s">
        <v>6223</v>
      </c>
      <c r="P93" t="s">
        <v>6191</v>
      </c>
    </row>
    <row r="94" spans="1:16" x14ac:dyDescent="0.35">
      <c r="A94" t="s">
        <v>1007</v>
      </c>
      <c r="B94" s="13">
        <v>44037</v>
      </c>
      <c r="C94" t="s">
        <v>1008</v>
      </c>
      <c r="D94" t="s">
        <v>6171</v>
      </c>
      <c r="E94">
        <v>3</v>
      </c>
      <c r="F94" t="s">
        <v>1009</v>
      </c>
      <c r="G94" t="s">
        <v>6222</v>
      </c>
      <c r="H94" t="s">
        <v>19</v>
      </c>
      <c r="I94" t="s">
        <v>6194</v>
      </c>
      <c r="J94" t="s">
        <v>6186</v>
      </c>
      <c r="K94">
        <v>1</v>
      </c>
      <c r="L94">
        <v>14.85</v>
      </c>
      <c r="M94">
        <v>44.55</v>
      </c>
      <c r="N94" t="s">
        <v>6218</v>
      </c>
      <c r="O94" t="s">
        <v>6225</v>
      </c>
      <c r="P94" t="s">
        <v>6190</v>
      </c>
    </row>
    <row r="95" spans="1:16" x14ac:dyDescent="0.35">
      <c r="A95" t="s">
        <v>5995</v>
      </c>
      <c r="B95" s="13">
        <v>43556</v>
      </c>
      <c r="C95" t="s">
        <v>5996</v>
      </c>
      <c r="D95" t="s">
        <v>6172</v>
      </c>
      <c r="E95">
        <v>1</v>
      </c>
      <c r="F95" t="s">
        <v>5997</v>
      </c>
      <c r="G95" t="s">
        <v>5998</v>
      </c>
      <c r="H95" t="s">
        <v>19</v>
      </c>
      <c r="I95" t="s">
        <v>6192</v>
      </c>
      <c r="J95" t="s">
        <v>6187</v>
      </c>
      <c r="K95">
        <v>0.5</v>
      </c>
      <c r="L95">
        <v>5.3699999999999992</v>
      </c>
      <c r="M95">
        <v>5.3699999999999992</v>
      </c>
      <c r="N95" t="s">
        <v>6220</v>
      </c>
      <c r="O95" t="s">
        <v>6224</v>
      </c>
      <c r="P95" t="s">
        <v>6190</v>
      </c>
    </row>
    <row r="96" spans="1:16" x14ac:dyDescent="0.35">
      <c r="A96" t="s">
        <v>5989</v>
      </c>
      <c r="B96" s="13">
        <v>44493</v>
      </c>
      <c r="C96" t="s">
        <v>5990</v>
      </c>
      <c r="D96" t="s">
        <v>6162</v>
      </c>
      <c r="E96">
        <v>6</v>
      </c>
      <c r="F96" t="s">
        <v>5991</v>
      </c>
      <c r="G96" t="s">
        <v>5992</v>
      </c>
      <c r="H96" t="s">
        <v>19</v>
      </c>
      <c r="I96" t="s">
        <v>6195</v>
      </c>
      <c r="J96" t="s">
        <v>6188</v>
      </c>
      <c r="K96">
        <v>1</v>
      </c>
      <c r="L96">
        <v>14.55</v>
      </c>
      <c r="M96">
        <v>87.300000000000011</v>
      </c>
      <c r="N96" t="s">
        <v>6219</v>
      </c>
      <c r="O96" t="s">
        <v>6223</v>
      </c>
      <c r="P96" t="s">
        <v>6191</v>
      </c>
    </row>
    <row r="97" spans="1:16" x14ac:dyDescent="0.35">
      <c r="A97" t="s">
        <v>1022</v>
      </c>
      <c r="B97" s="13">
        <v>43816</v>
      </c>
      <c r="C97" t="s">
        <v>1023</v>
      </c>
      <c r="D97" t="s">
        <v>6175</v>
      </c>
      <c r="E97">
        <v>6</v>
      </c>
      <c r="F97" t="s">
        <v>1024</v>
      </c>
      <c r="G97" t="s">
        <v>1025</v>
      </c>
      <c r="H97" t="s">
        <v>19</v>
      </c>
      <c r="I97" t="s">
        <v>6193</v>
      </c>
      <c r="J97" t="s">
        <v>6188</v>
      </c>
      <c r="K97">
        <v>2.5</v>
      </c>
      <c r="L97">
        <v>25.874999999999996</v>
      </c>
      <c r="M97">
        <v>155.24999999999997</v>
      </c>
      <c r="N97" t="s">
        <v>6217</v>
      </c>
      <c r="O97" t="s">
        <v>6223</v>
      </c>
      <c r="P97" t="s">
        <v>6191</v>
      </c>
    </row>
    <row r="98" spans="1:16" x14ac:dyDescent="0.35">
      <c r="A98" t="s">
        <v>1027</v>
      </c>
      <c r="B98" s="13">
        <v>44171</v>
      </c>
      <c r="C98" t="s">
        <v>1028</v>
      </c>
      <c r="D98" t="s">
        <v>6154</v>
      </c>
      <c r="E98">
        <v>2</v>
      </c>
      <c r="F98" t="s">
        <v>1029</v>
      </c>
      <c r="G98" t="s">
        <v>1030</v>
      </c>
      <c r="H98" t="s">
        <v>19</v>
      </c>
      <c r="I98" t="s">
        <v>6193</v>
      </c>
      <c r="J98" t="s">
        <v>6187</v>
      </c>
      <c r="K98">
        <v>0.2</v>
      </c>
      <c r="L98">
        <v>2.9849999999999999</v>
      </c>
      <c r="M98">
        <v>5.97</v>
      </c>
      <c r="N98" t="s">
        <v>6217</v>
      </c>
      <c r="O98" t="s">
        <v>6224</v>
      </c>
      <c r="P98" t="s">
        <v>6191</v>
      </c>
    </row>
    <row r="99" spans="1:16" x14ac:dyDescent="0.35">
      <c r="A99" t="s">
        <v>1032</v>
      </c>
      <c r="B99" s="13">
        <v>44259</v>
      </c>
      <c r="C99" t="s">
        <v>1033</v>
      </c>
      <c r="D99" t="s">
        <v>6157</v>
      </c>
      <c r="E99">
        <v>2</v>
      </c>
      <c r="F99" t="s">
        <v>1034</v>
      </c>
      <c r="G99" t="s">
        <v>1035</v>
      </c>
      <c r="H99" t="s">
        <v>19</v>
      </c>
      <c r="I99" t="s">
        <v>6193</v>
      </c>
      <c r="J99" t="s">
        <v>6188</v>
      </c>
      <c r="K99">
        <v>0.5</v>
      </c>
      <c r="L99">
        <v>6.75</v>
      </c>
      <c r="M99">
        <v>13.5</v>
      </c>
      <c r="N99" t="s">
        <v>6217</v>
      </c>
      <c r="O99" t="s">
        <v>6223</v>
      </c>
      <c r="P99" t="s">
        <v>6191</v>
      </c>
    </row>
    <row r="100" spans="1:16" x14ac:dyDescent="0.35">
      <c r="A100" t="s">
        <v>5978</v>
      </c>
      <c r="B100" s="13">
        <v>43703</v>
      </c>
      <c r="C100" t="s">
        <v>5979</v>
      </c>
      <c r="D100" t="s">
        <v>6182</v>
      </c>
      <c r="E100">
        <v>5</v>
      </c>
      <c r="F100" t="s">
        <v>5980</v>
      </c>
      <c r="G100" t="s">
        <v>5981</v>
      </c>
      <c r="H100" t="s">
        <v>19</v>
      </c>
      <c r="I100" t="s">
        <v>6193</v>
      </c>
      <c r="J100" t="s">
        <v>6186</v>
      </c>
      <c r="K100">
        <v>2.5</v>
      </c>
      <c r="L100">
        <v>29.784999999999997</v>
      </c>
      <c r="M100">
        <v>148.92499999999998</v>
      </c>
      <c r="N100" t="s">
        <v>6217</v>
      </c>
      <c r="O100" t="s">
        <v>6225</v>
      </c>
      <c r="P100" t="s">
        <v>6191</v>
      </c>
    </row>
    <row r="101" spans="1:16" x14ac:dyDescent="0.35">
      <c r="A101" t="s">
        <v>1043</v>
      </c>
      <c r="B101" s="13">
        <v>44139</v>
      </c>
      <c r="C101" t="s">
        <v>1044</v>
      </c>
      <c r="D101" t="s">
        <v>6159</v>
      </c>
      <c r="E101">
        <v>3</v>
      </c>
      <c r="F101" t="s">
        <v>1045</v>
      </c>
      <c r="G101" t="s">
        <v>6222</v>
      </c>
      <c r="H101" t="s">
        <v>19</v>
      </c>
      <c r="I101" t="s">
        <v>6195</v>
      </c>
      <c r="J101" t="s">
        <v>6188</v>
      </c>
      <c r="K101">
        <v>0.2</v>
      </c>
      <c r="L101">
        <v>4.3650000000000002</v>
      </c>
      <c r="M101">
        <v>13.095000000000001</v>
      </c>
      <c r="N101" t="s">
        <v>6219</v>
      </c>
      <c r="O101" t="s">
        <v>6223</v>
      </c>
      <c r="P101" t="s">
        <v>6190</v>
      </c>
    </row>
    <row r="102" spans="1:16" x14ac:dyDescent="0.35">
      <c r="A102" t="s">
        <v>1048</v>
      </c>
      <c r="B102" s="13">
        <v>44291</v>
      </c>
      <c r="C102" t="s">
        <v>1049</v>
      </c>
      <c r="D102" t="s">
        <v>6167</v>
      </c>
      <c r="E102">
        <v>2</v>
      </c>
      <c r="F102" t="s">
        <v>1050</v>
      </c>
      <c r="G102" t="s">
        <v>6222</v>
      </c>
      <c r="H102" t="s">
        <v>19</v>
      </c>
      <c r="I102" t="s">
        <v>6193</v>
      </c>
      <c r="J102" t="s">
        <v>6186</v>
      </c>
      <c r="K102">
        <v>0.2</v>
      </c>
      <c r="L102">
        <v>3.8849999999999998</v>
      </c>
      <c r="M102">
        <v>7.77</v>
      </c>
      <c r="N102" t="s">
        <v>6217</v>
      </c>
      <c r="O102" t="s">
        <v>6225</v>
      </c>
      <c r="P102" t="s">
        <v>6190</v>
      </c>
    </row>
    <row r="103" spans="1:16" x14ac:dyDescent="0.35">
      <c r="A103" t="s">
        <v>5973</v>
      </c>
      <c r="B103" s="13">
        <v>43729</v>
      </c>
      <c r="C103" t="s">
        <v>5974</v>
      </c>
      <c r="D103" t="s">
        <v>6139</v>
      </c>
      <c r="E103">
        <v>1</v>
      </c>
      <c r="F103" t="s">
        <v>5975</v>
      </c>
      <c r="G103" t="s">
        <v>6222</v>
      </c>
      <c r="H103" t="s">
        <v>19</v>
      </c>
      <c r="I103" t="s">
        <v>6194</v>
      </c>
      <c r="J103" t="s">
        <v>6188</v>
      </c>
      <c r="K103">
        <v>0.5</v>
      </c>
      <c r="L103">
        <v>8.25</v>
      </c>
      <c r="M103">
        <v>8.25</v>
      </c>
      <c r="N103" t="s">
        <v>6218</v>
      </c>
      <c r="O103" t="s">
        <v>6223</v>
      </c>
      <c r="P103" t="s">
        <v>6191</v>
      </c>
    </row>
    <row r="104" spans="1:16" x14ac:dyDescent="0.35">
      <c r="A104" t="s">
        <v>5967</v>
      </c>
      <c r="B104" s="13">
        <v>43649</v>
      </c>
      <c r="C104" t="s">
        <v>5968</v>
      </c>
      <c r="D104" t="s">
        <v>6143</v>
      </c>
      <c r="E104">
        <v>1</v>
      </c>
      <c r="F104" t="s">
        <v>5969</v>
      </c>
      <c r="G104" t="s">
        <v>5970</v>
      </c>
      <c r="H104" t="s">
        <v>19</v>
      </c>
      <c r="I104" t="s">
        <v>6195</v>
      </c>
      <c r="J104" t="s">
        <v>6187</v>
      </c>
      <c r="K104">
        <v>1</v>
      </c>
      <c r="L104">
        <v>12.95</v>
      </c>
      <c r="M104">
        <v>12.95</v>
      </c>
      <c r="N104" t="s">
        <v>6219</v>
      </c>
      <c r="O104" t="s">
        <v>6224</v>
      </c>
      <c r="P104" t="s">
        <v>6190</v>
      </c>
    </row>
    <row r="105" spans="1:16" x14ac:dyDescent="0.35">
      <c r="A105" t="s">
        <v>1065</v>
      </c>
      <c r="B105" s="13">
        <v>44750</v>
      </c>
      <c r="C105" t="s">
        <v>1066</v>
      </c>
      <c r="D105" t="s">
        <v>6174</v>
      </c>
      <c r="E105">
        <v>4</v>
      </c>
      <c r="F105" t="s">
        <v>1067</v>
      </c>
      <c r="G105" t="s">
        <v>1068</v>
      </c>
      <c r="H105" t="s">
        <v>19</v>
      </c>
      <c r="I105" t="s">
        <v>6192</v>
      </c>
      <c r="J105" t="s">
        <v>6188</v>
      </c>
      <c r="K105">
        <v>0.2</v>
      </c>
      <c r="L105">
        <v>2.9849999999999999</v>
      </c>
      <c r="M105">
        <v>11.94</v>
      </c>
      <c r="N105" t="s">
        <v>6220</v>
      </c>
      <c r="O105" t="s">
        <v>6223</v>
      </c>
      <c r="P105" t="s">
        <v>6191</v>
      </c>
    </row>
    <row r="106" spans="1:16" x14ac:dyDescent="0.35">
      <c r="A106" t="s">
        <v>1071</v>
      </c>
      <c r="B106" s="13">
        <v>43694</v>
      </c>
      <c r="C106" t="s">
        <v>1072</v>
      </c>
      <c r="D106" t="s">
        <v>6162</v>
      </c>
      <c r="E106">
        <v>6</v>
      </c>
      <c r="F106" t="s">
        <v>1073</v>
      </c>
      <c r="G106" t="s">
        <v>1074</v>
      </c>
      <c r="H106" t="s">
        <v>19</v>
      </c>
      <c r="I106" t="s">
        <v>6195</v>
      </c>
      <c r="J106" t="s">
        <v>6188</v>
      </c>
      <c r="K106">
        <v>1</v>
      </c>
      <c r="L106">
        <v>14.55</v>
      </c>
      <c r="M106">
        <v>87.300000000000011</v>
      </c>
      <c r="N106" t="s">
        <v>6219</v>
      </c>
      <c r="O106" t="s">
        <v>6223</v>
      </c>
      <c r="P106" t="s">
        <v>6191</v>
      </c>
    </row>
    <row r="107" spans="1:16" x14ac:dyDescent="0.35">
      <c r="A107" t="s">
        <v>1077</v>
      </c>
      <c r="B107" s="13">
        <v>43982</v>
      </c>
      <c r="C107" t="s">
        <v>1078</v>
      </c>
      <c r="D107" t="s">
        <v>6157</v>
      </c>
      <c r="E107">
        <v>6</v>
      </c>
      <c r="F107" t="s">
        <v>1079</v>
      </c>
      <c r="G107" t="s">
        <v>1080</v>
      </c>
      <c r="H107" t="s">
        <v>19</v>
      </c>
      <c r="I107" t="s">
        <v>6193</v>
      </c>
      <c r="J107" t="s">
        <v>6188</v>
      </c>
      <c r="K107">
        <v>0.5</v>
      </c>
      <c r="L107">
        <v>6.75</v>
      </c>
      <c r="M107">
        <v>40.5</v>
      </c>
      <c r="N107" t="s">
        <v>6217</v>
      </c>
      <c r="O107" t="s">
        <v>6223</v>
      </c>
      <c r="P107" t="s">
        <v>6190</v>
      </c>
    </row>
    <row r="108" spans="1:16" x14ac:dyDescent="0.35">
      <c r="A108" t="s">
        <v>1083</v>
      </c>
      <c r="B108" s="13">
        <v>43956</v>
      </c>
      <c r="C108" t="s">
        <v>1084</v>
      </c>
      <c r="D108" t="s">
        <v>6183</v>
      </c>
      <c r="E108">
        <v>2</v>
      </c>
      <c r="F108" t="s">
        <v>1085</v>
      </c>
      <c r="G108" t="s">
        <v>1086</v>
      </c>
      <c r="H108" t="s">
        <v>19</v>
      </c>
      <c r="I108" t="s">
        <v>6194</v>
      </c>
      <c r="J108" t="s">
        <v>6187</v>
      </c>
      <c r="K108">
        <v>1</v>
      </c>
      <c r="L108">
        <v>12.15</v>
      </c>
      <c r="M108">
        <v>24.3</v>
      </c>
      <c r="N108" t="s">
        <v>6218</v>
      </c>
      <c r="O108" t="s">
        <v>6224</v>
      </c>
      <c r="P108" t="s">
        <v>6191</v>
      </c>
    </row>
    <row r="109" spans="1:16" x14ac:dyDescent="0.35">
      <c r="A109" t="s">
        <v>1089</v>
      </c>
      <c r="B109" s="13">
        <v>43569</v>
      </c>
      <c r="C109" t="s">
        <v>1090</v>
      </c>
      <c r="D109" t="s">
        <v>6146</v>
      </c>
      <c r="E109">
        <v>3</v>
      </c>
      <c r="F109" t="s">
        <v>1091</v>
      </c>
      <c r="G109" t="s">
        <v>1092</v>
      </c>
      <c r="H109" t="s">
        <v>19</v>
      </c>
      <c r="I109" t="s">
        <v>6192</v>
      </c>
      <c r="J109" t="s">
        <v>6188</v>
      </c>
      <c r="K109">
        <v>0.5</v>
      </c>
      <c r="L109">
        <v>5.97</v>
      </c>
      <c r="M109">
        <v>17.91</v>
      </c>
      <c r="N109" t="s">
        <v>6220</v>
      </c>
      <c r="O109" t="s">
        <v>6223</v>
      </c>
      <c r="P109" t="s">
        <v>6190</v>
      </c>
    </row>
    <row r="110" spans="1:16" x14ac:dyDescent="0.35">
      <c r="A110" t="s">
        <v>1095</v>
      </c>
      <c r="B110" s="13">
        <v>44041</v>
      </c>
      <c r="C110" t="s">
        <v>1096</v>
      </c>
      <c r="D110" t="s">
        <v>6157</v>
      </c>
      <c r="E110">
        <v>4</v>
      </c>
      <c r="F110" t="s">
        <v>1097</v>
      </c>
      <c r="G110" t="s">
        <v>6222</v>
      </c>
      <c r="H110" t="s">
        <v>19</v>
      </c>
      <c r="I110" t="s">
        <v>6193</v>
      </c>
      <c r="J110" t="s">
        <v>6188</v>
      </c>
      <c r="K110">
        <v>0.5</v>
      </c>
      <c r="L110">
        <v>6.75</v>
      </c>
      <c r="M110">
        <v>27</v>
      </c>
      <c r="N110" t="s">
        <v>6217</v>
      </c>
      <c r="O110" t="s">
        <v>6223</v>
      </c>
      <c r="P110" t="s">
        <v>6191</v>
      </c>
    </row>
    <row r="111" spans="1:16" x14ac:dyDescent="0.35">
      <c r="A111" t="s">
        <v>1100</v>
      </c>
      <c r="B111" s="13">
        <v>43811</v>
      </c>
      <c r="C111" t="s">
        <v>1101</v>
      </c>
      <c r="D111" t="s">
        <v>6169</v>
      </c>
      <c r="E111">
        <v>1</v>
      </c>
      <c r="F111" t="s">
        <v>1102</v>
      </c>
      <c r="G111" t="s">
        <v>1103</v>
      </c>
      <c r="H111" t="s">
        <v>19</v>
      </c>
      <c r="I111" t="s">
        <v>6195</v>
      </c>
      <c r="J111" t="s">
        <v>6187</v>
      </c>
      <c r="K111">
        <v>0.5</v>
      </c>
      <c r="L111">
        <v>7.77</v>
      </c>
      <c r="M111">
        <v>7.77</v>
      </c>
      <c r="N111" t="s">
        <v>6219</v>
      </c>
      <c r="O111" t="s">
        <v>6224</v>
      </c>
      <c r="P111" t="s">
        <v>6190</v>
      </c>
    </row>
    <row r="112" spans="1:16" x14ac:dyDescent="0.35">
      <c r="A112" t="s">
        <v>1106</v>
      </c>
      <c r="B112" s="13">
        <v>44727</v>
      </c>
      <c r="C112" t="s">
        <v>1107</v>
      </c>
      <c r="D112" t="s">
        <v>6184</v>
      </c>
      <c r="E112">
        <v>3</v>
      </c>
      <c r="F112" t="s">
        <v>1108</v>
      </c>
      <c r="G112" t="s">
        <v>1109</v>
      </c>
      <c r="H112" t="s">
        <v>19</v>
      </c>
      <c r="I112" t="s">
        <v>6194</v>
      </c>
      <c r="J112" t="s">
        <v>6186</v>
      </c>
      <c r="K112">
        <v>0.2</v>
      </c>
      <c r="L112">
        <v>4.4550000000000001</v>
      </c>
      <c r="M112">
        <v>13.365</v>
      </c>
      <c r="N112" t="s">
        <v>6218</v>
      </c>
      <c r="O112" t="s">
        <v>6225</v>
      </c>
      <c r="P112" t="s">
        <v>6190</v>
      </c>
    </row>
    <row r="113" spans="1:16" x14ac:dyDescent="0.35">
      <c r="A113" t="s">
        <v>1112</v>
      </c>
      <c r="B113" s="13">
        <v>43642</v>
      </c>
      <c r="C113" t="s">
        <v>1113</v>
      </c>
      <c r="D113" t="s">
        <v>6172</v>
      </c>
      <c r="E113">
        <v>5</v>
      </c>
      <c r="F113" t="s">
        <v>1114</v>
      </c>
      <c r="G113" t="s">
        <v>1115</v>
      </c>
      <c r="H113" t="s">
        <v>19</v>
      </c>
      <c r="I113" t="s">
        <v>6192</v>
      </c>
      <c r="J113" t="s">
        <v>6187</v>
      </c>
      <c r="K113">
        <v>0.5</v>
      </c>
      <c r="L113">
        <v>5.3699999999999992</v>
      </c>
      <c r="M113">
        <v>26.849999999999994</v>
      </c>
      <c r="N113" t="s">
        <v>6220</v>
      </c>
      <c r="O113" t="s">
        <v>6224</v>
      </c>
      <c r="P113" t="s">
        <v>6191</v>
      </c>
    </row>
    <row r="114" spans="1:16" x14ac:dyDescent="0.35">
      <c r="A114" t="s">
        <v>1117</v>
      </c>
      <c r="B114" s="13">
        <v>44481</v>
      </c>
      <c r="C114" t="s">
        <v>1118</v>
      </c>
      <c r="D114" t="s">
        <v>6155</v>
      </c>
      <c r="E114">
        <v>1</v>
      </c>
      <c r="F114" t="s">
        <v>1119</v>
      </c>
      <c r="G114" t="s">
        <v>1120</v>
      </c>
      <c r="H114" t="s">
        <v>19</v>
      </c>
      <c r="I114" t="s">
        <v>6193</v>
      </c>
      <c r="J114" t="s">
        <v>6188</v>
      </c>
      <c r="K114">
        <v>1</v>
      </c>
      <c r="L114">
        <v>11.25</v>
      </c>
      <c r="M114">
        <v>11.25</v>
      </c>
      <c r="N114" t="s">
        <v>6217</v>
      </c>
      <c r="O114" t="s">
        <v>6223</v>
      </c>
      <c r="P114" t="s">
        <v>6191</v>
      </c>
    </row>
    <row r="115" spans="1:16" x14ac:dyDescent="0.35">
      <c r="A115" t="s">
        <v>5961</v>
      </c>
      <c r="B115" s="13">
        <v>44642</v>
      </c>
      <c r="C115" t="s">
        <v>5962</v>
      </c>
      <c r="D115" t="s">
        <v>6174</v>
      </c>
      <c r="E115">
        <v>2</v>
      </c>
      <c r="F115" t="s">
        <v>5963</v>
      </c>
      <c r="G115" t="s">
        <v>5964</v>
      </c>
      <c r="H115" t="s">
        <v>19</v>
      </c>
      <c r="I115" t="s">
        <v>6192</v>
      </c>
      <c r="J115" t="s">
        <v>6188</v>
      </c>
      <c r="K115">
        <v>0.2</v>
      </c>
      <c r="L115">
        <v>2.9849999999999999</v>
      </c>
      <c r="M115">
        <v>5.97</v>
      </c>
      <c r="N115" t="s">
        <v>6220</v>
      </c>
      <c r="O115" t="s">
        <v>6223</v>
      </c>
      <c r="P115" t="s">
        <v>6191</v>
      </c>
    </row>
    <row r="116" spans="1:16" x14ac:dyDescent="0.35">
      <c r="A116" t="s">
        <v>1129</v>
      </c>
      <c r="B116" s="13">
        <v>44265</v>
      </c>
      <c r="C116" t="s">
        <v>1130</v>
      </c>
      <c r="D116" t="s">
        <v>6178</v>
      </c>
      <c r="E116">
        <v>4</v>
      </c>
      <c r="F116" t="s">
        <v>1131</v>
      </c>
      <c r="G116" t="s">
        <v>6222</v>
      </c>
      <c r="H116" t="s">
        <v>19</v>
      </c>
      <c r="I116" t="s">
        <v>6192</v>
      </c>
      <c r="J116" t="s">
        <v>6186</v>
      </c>
      <c r="K116">
        <v>0.2</v>
      </c>
      <c r="L116">
        <v>3.5849999999999995</v>
      </c>
      <c r="M116">
        <v>14.339999999999998</v>
      </c>
      <c r="N116" t="s">
        <v>6220</v>
      </c>
      <c r="O116" t="s">
        <v>6225</v>
      </c>
      <c r="P116" t="s">
        <v>6191</v>
      </c>
    </row>
    <row r="117" spans="1:16" x14ac:dyDescent="0.35">
      <c r="A117" t="s">
        <v>5949</v>
      </c>
      <c r="B117" s="13">
        <v>43491</v>
      </c>
      <c r="C117" t="s">
        <v>5950</v>
      </c>
      <c r="D117" t="s">
        <v>6176</v>
      </c>
      <c r="E117">
        <v>6</v>
      </c>
      <c r="F117" t="s">
        <v>5951</v>
      </c>
      <c r="G117" t="s">
        <v>5952</v>
      </c>
      <c r="H117" t="s">
        <v>19</v>
      </c>
      <c r="I117" t="s">
        <v>6194</v>
      </c>
      <c r="J117" t="s">
        <v>6186</v>
      </c>
      <c r="K117">
        <v>0.5</v>
      </c>
      <c r="L117">
        <v>8.91</v>
      </c>
      <c r="M117">
        <v>53.46</v>
      </c>
      <c r="N117" t="s">
        <v>6218</v>
      </c>
      <c r="O117" t="s">
        <v>6225</v>
      </c>
      <c r="P117" t="s">
        <v>6190</v>
      </c>
    </row>
    <row r="118" spans="1:16" x14ac:dyDescent="0.35">
      <c r="A118" t="s">
        <v>5944</v>
      </c>
      <c r="B118" s="13">
        <v>43724</v>
      </c>
      <c r="C118" t="s">
        <v>5945</v>
      </c>
      <c r="D118" t="s">
        <v>6138</v>
      </c>
      <c r="E118">
        <v>3</v>
      </c>
      <c r="F118" t="s">
        <v>5946</v>
      </c>
      <c r="G118" t="s">
        <v>5947</v>
      </c>
      <c r="H118" t="s">
        <v>19</v>
      </c>
      <c r="I118" t="s">
        <v>6192</v>
      </c>
      <c r="J118" t="s">
        <v>6188</v>
      </c>
      <c r="K118">
        <v>1</v>
      </c>
      <c r="L118">
        <v>9.9499999999999993</v>
      </c>
      <c r="M118">
        <v>29.849999999999998</v>
      </c>
      <c r="N118" t="s">
        <v>6220</v>
      </c>
      <c r="O118" t="s">
        <v>6223</v>
      </c>
      <c r="P118" t="s">
        <v>6190</v>
      </c>
    </row>
    <row r="119" spans="1:16" x14ac:dyDescent="0.35">
      <c r="A119" t="s">
        <v>1146</v>
      </c>
      <c r="B119" s="13">
        <v>44656</v>
      </c>
      <c r="C119" t="s">
        <v>1147</v>
      </c>
      <c r="D119" t="s">
        <v>6161</v>
      </c>
      <c r="E119">
        <v>4</v>
      </c>
      <c r="F119" t="s">
        <v>1148</v>
      </c>
      <c r="G119" t="s">
        <v>1149</v>
      </c>
      <c r="H119" t="s">
        <v>19</v>
      </c>
      <c r="I119" t="s">
        <v>6195</v>
      </c>
      <c r="J119" t="s">
        <v>6186</v>
      </c>
      <c r="K119">
        <v>0.5</v>
      </c>
      <c r="L119">
        <v>9.51</v>
      </c>
      <c r="M119">
        <v>38.04</v>
      </c>
      <c r="N119" t="s">
        <v>6219</v>
      </c>
      <c r="O119" t="s">
        <v>6225</v>
      </c>
      <c r="P119" t="s">
        <v>6191</v>
      </c>
    </row>
    <row r="120" spans="1:16" x14ac:dyDescent="0.35">
      <c r="A120" t="s">
        <v>1152</v>
      </c>
      <c r="B120" s="13">
        <v>43760</v>
      </c>
      <c r="C120" t="s">
        <v>1153</v>
      </c>
      <c r="D120" t="s">
        <v>6144</v>
      </c>
      <c r="E120">
        <v>3</v>
      </c>
      <c r="F120" t="s">
        <v>1154</v>
      </c>
      <c r="G120" t="s">
        <v>1155</v>
      </c>
      <c r="H120" t="s">
        <v>19</v>
      </c>
      <c r="I120" t="s">
        <v>6194</v>
      </c>
      <c r="J120" t="s">
        <v>6187</v>
      </c>
      <c r="K120">
        <v>0.5</v>
      </c>
      <c r="L120">
        <v>7.29</v>
      </c>
      <c r="M120">
        <v>21.87</v>
      </c>
      <c r="N120" t="s">
        <v>6218</v>
      </c>
      <c r="O120" t="s">
        <v>6224</v>
      </c>
      <c r="P120" t="s">
        <v>6190</v>
      </c>
    </row>
    <row r="121" spans="1:16" x14ac:dyDescent="0.35">
      <c r="A121" t="s">
        <v>1158</v>
      </c>
      <c r="B121" s="13">
        <v>44471</v>
      </c>
      <c r="C121" t="s">
        <v>1159</v>
      </c>
      <c r="D121" t="s">
        <v>6156</v>
      </c>
      <c r="E121">
        <v>1</v>
      </c>
      <c r="F121" t="s">
        <v>1160</v>
      </c>
      <c r="G121" t="s">
        <v>1161</v>
      </c>
      <c r="H121" t="s">
        <v>19</v>
      </c>
      <c r="I121" t="s">
        <v>6194</v>
      </c>
      <c r="J121" t="s">
        <v>6188</v>
      </c>
      <c r="K121">
        <v>0.2</v>
      </c>
      <c r="L121">
        <v>4.125</v>
      </c>
      <c r="M121">
        <v>4.125</v>
      </c>
      <c r="N121" t="s">
        <v>6218</v>
      </c>
      <c r="O121" t="s">
        <v>6223</v>
      </c>
      <c r="P121" t="s">
        <v>6191</v>
      </c>
    </row>
    <row r="122" spans="1:16" x14ac:dyDescent="0.35">
      <c r="A122" t="s">
        <v>1158</v>
      </c>
      <c r="B122" s="13">
        <v>44471</v>
      </c>
      <c r="C122" t="s">
        <v>1159</v>
      </c>
      <c r="D122" t="s">
        <v>6167</v>
      </c>
      <c r="E122">
        <v>1</v>
      </c>
      <c r="F122" t="s">
        <v>1160</v>
      </c>
      <c r="G122" t="s">
        <v>1161</v>
      </c>
      <c r="H122" t="s">
        <v>19</v>
      </c>
      <c r="I122" t="s">
        <v>6193</v>
      </c>
      <c r="J122" t="s">
        <v>6186</v>
      </c>
      <c r="K122">
        <v>0.2</v>
      </c>
      <c r="L122">
        <v>3.8849999999999998</v>
      </c>
      <c r="M122">
        <v>3.8849999999999998</v>
      </c>
      <c r="N122" t="s">
        <v>6217</v>
      </c>
      <c r="O122" t="s">
        <v>6225</v>
      </c>
      <c r="P122" t="s">
        <v>6191</v>
      </c>
    </row>
    <row r="123" spans="1:16" x14ac:dyDescent="0.35">
      <c r="A123" t="s">
        <v>1158</v>
      </c>
      <c r="B123" s="13">
        <v>44471</v>
      </c>
      <c r="C123" t="s">
        <v>1159</v>
      </c>
      <c r="D123" t="s">
        <v>6141</v>
      </c>
      <c r="E123">
        <v>5</v>
      </c>
      <c r="F123" t="s">
        <v>1160</v>
      </c>
      <c r="G123" t="s">
        <v>1161</v>
      </c>
      <c r="H123" t="s">
        <v>19</v>
      </c>
      <c r="I123" t="s">
        <v>6194</v>
      </c>
      <c r="J123" t="s">
        <v>6188</v>
      </c>
      <c r="K123">
        <v>1</v>
      </c>
      <c r="L123">
        <v>13.75</v>
      </c>
      <c r="M123">
        <v>68.75</v>
      </c>
      <c r="N123" t="s">
        <v>6218</v>
      </c>
      <c r="O123" t="s">
        <v>6223</v>
      </c>
      <c r="P123" t="s">
        <v>6191</v>
      </c>
    </row>
    <row r="124" spans="1:16" x14ac:dyDescent="0.35">
      <c r="A124" t="s">
        <v>1174</v>
      </c>
      <c r="B124" s="13">
        <v>44268</v>
      </c>
      <c r="C124" t="s">
        <v>1175</v>
      </c>
      <c r="D124" t="s">
        <v>6158</v>
      </c>
      <c r="E124">
        <v>4</v>
      </c>
      <c r="F124" t="s">
        <v>1176</v>
      </c>
      <c r="G124" t="s">
        <v>1177</v>
      </c>
      <c r="H124" t="s">
        <v>19</v>
      </c>
      <c r="I124" t="s">
        <v>6193</v>
      </c>
      <c r="J124" t="s">
        <v>6187</v>
      </c>
      <c r="K124">
        <v>0.5</v>
      </c>
      <c r="L124">
        <v>5.97</v>
      </c>
      <c r="M124">
        <v>23.88</v>
      </c>
      <c r="N124" t="s">
        <v>6217</v>
      </c>
      <c r="O124" t="s">
        <v>6224</v>
      </c>
      <c r="P124" t="s">
        <v>6190</v>
      </c>
    </row>
    <row r="125" spans="1:16" x14ac:dyDescent="0.35">
      <c r="A125" t="s">
        <v>1180</v>
      </c>
      <c r="B125" s="13">
        <v>44724</v>
      </c>
      <c r="C125" t="s">
        <v>1181</v>
      </c>
      <c r="D125" t="s">
        <v>6164</v>
      </c>
      <c r="E125">
        <v>4</v>
      </c>
      <c r="F125" t="s">
        <v>1182</v>
      </c>
      <c r="G125" t="s">
        <v>1183</v>
      </c>
      <c r="H125" t="s">
        <v>19</v>
      </c>
      <c r="I125" t="s">
        <v>6195</v>
      </c>
      <c r="J125" t="s">
        <v>6186</v>
      </c>
      <c r="K125">
        <v>2.5</v>
      </c>
      <c r="L125">
        <v>36.454999999999998</v>
      </c>
      <c r="M125">
        <v>145.82</v>
      </c>
      <c r="N125" t="s">
        <v>6219</v>
      </c>
      <c r="O125" t="s">
        <v>6225</v>
      </c>
      <c r="P125" t="s">
        <v>6191</v>
      </c>
    </row>
    <row r="126" spans="1:16" x14ac:dyDescent="0.35">
      <c r="A126" t="s">
        <v>1186</v>
      </c>
      <c r="B126" s="13">
        <v>43582</v>
      </c>
      <c r="C126" t="s">
        <v>1187</v>
      </c>
      <c r="D126" t="s">
        <v>6159</v>
      </c>
      <c r="E126">
        <v>5</v>
      </c>
      <c r="F126" t="s">
        <v>1188</v>
      </c>
      <c r="G126" t="s">
        <v>1189</v>
      </c>
      <c r="H126" t="s">
        <v>19</v>
      </c>
      <c r="I126" t="s">
        <v>6195</v>
      </c>
      <c r="J126" t="s">
        <v>6188</v>
      </c>
      <c r="K126">
        <v>0.2</v>
      </c>
      <c r="L126">
        <v>4.3650000000000002</v>
      </c>
      <c r="M126">
        <v>21.825000000000003</v>
      </c>
      <c r="N126" t="s">
        <v>6219</v>
      </c>
      <c r="O126" t="s">
        <v>6223</v>
      </c>
      <c r="P126" t="s">
        <v>6190</v>
      </c>
    </row>
    <row r="127" spans="1:16" x14ac:dyDescent="0.35">
      <c r="A127" t="s">
        <v>5938</v>
      </c>
      <c r="B127" s="13">
        <v>43865</v>
      </c>
      <c r="C127" t="s">
        <v>5939</v>
      </c>
      <c r="D127" t="s">
        <v>6184</v>
      </c>
      <c r="E127">
        <v>5</v>
      </c>
      <c r="F127" t="s">
        <v>5940</v>
      </c>
      <c r="G127" t="s">
        <v>5941</v>
      </c>
      <c r="H127" t="s">
        <v>19</v>
      </c>
      <c r="I127" t="s">
        <v>6194</v>
      </c>
      <c r="J127" t="s">
        <v>6186</v>
      </c>
      <c r="K127">
        <v>0.2</v>
      </c>
      <c r="L127">
        <v>4.4550000000000001</v>
      </c>
      <c r="M127">
        <v>22.274999999999999</v>
      </c>
      <c r="N127" t="s">
        <v>6218</v>
      </c>
      <c r="O127" t="s">
        <v>6225</v>
      </c>
      <c r="P127" t="s">
        <v>6191</v>
      </c>
    </row>
    <row r="128" spans="1:16" x14ac:dyDescent="0.35">
      <c r="A128" t="s">
        <v>1198</v>
      </c>
      <c r="B128" s="13">
        <v>44026</v>
      </c>
      <c r="C128" t="s">
        <v>1199</v>
      </c>
      <c r="D128" t="s">
        <v>6155</v>
      </c>
      <c r="E128">
        <v>1</v>
      </c>
      <c r="F128" t="s">
        <v>1200</v>
      </c>
      <c r="G128" t="s">
        <v>1201</v>
      </c>
      <c r="H128" t="s">
        <v>19</v>
      </c>
      <c r="I128" t="s">
        <v>6193</v>
      </c>
      <c r="J128" t="s">
        <v>6188</v>
      </c>
      <c r="K128">
        <v>1</v>
      </c>
      <c r="L128">
        <v>11.25</v>
      </c>
      <c r="M128">
        <v>11.25</v>
      </c>
      <c r="N128" t="s">
        <v>6217</v>
      </c>
      <c r="O128" t="s">
        <v>6223</v>
      </c>
      <c r="P128" t="s">
        <v>6191</v>
      </c>
    </row>
    <row r="129" spans="1:16" x14ac:dyDescent="0.35">
      <c r="A129" t="s">
        <v>5932</v>
      </c>
      <c r="B129" s="13">
        <v>44203</v>
      </c>
      <c r="C129" t="s">
        <v>5933</v>
      </c>
      <c r="D129" t="s">
        <v>6146</v>
      </c>
      <c r="E129">
        <v>4</v>
      </c>
      <c r="F129" t="s">
        <v>5934</v>
      </c>
      <c r="G129" t="s">
        <v>5935</v>
      </c>
      <c r="H129" t="s">
        <v>19</v>
      </c>
      <c r="I129" t="s">
        <v>6192</v>
      </c>
      <c r="J129" t="s">
        <v>6188</v>
      </c>
      <c r="K129">
        <v>0.5</v>
      </c>
      <c r="L129">
        <v>5.97</v>
      </c>
      <c r="M129">
        <v>23.88</v>
      </c>
      <c r="N129" t="s">
        <v>6220</v>
      </c>
      <c r="O129" t="s">
        <v>6223</v>
      </c>
      <c r="P129" t="s">
        <v>6190</v>
      </c>
    </row>
    <row r="130" spans="1:16" x14ac:dyDescent="0.35">
      <c r="A130" t="s">
        <v>1210</v>
      </c>
      <c r="B130" s="13">
        <v>44439</v>
      </c>
      <c r="C130" t="s">
        <v>1211</v>
      </c>
      <c r="D130" t="s">
        <v>6157</v>
      </c>
      <c r="E130">
        <v>1</v>
      </c>
      <c r="F130" t="s">
        <v>1212</v>
      </c>
      <c r="G130" t="s">
        <v>1213</v>
      </c>
      <c r="H130" t="s">
        <v>19</v>
      </c>
      <c r="I130" t="s">
        <v>6193</v>
      </c>
      <c r="J130" t="s">
        <v>6188</v>
      </c>
      <c r="K130">
        <v>0.5</v>
      </c>
      <c r="L130">
        <v>6.75</v>
      </c>
      <c r="M130">
        <v>6.75</v>
      </c>
      <c r="N130" t="s">
        <v>6217</v>
      </c>
      <c r="O130" t="s">
        <v>6223</v>
      </c>
      <c r="P130" t="s">
        <v>6191</v>
      </c>
    </row>
    <row r="131" spans="1:16" x14ac:dyDescent="0.35">
      <c r="A131" t="s">
        <v>1216</v>
      </c>
      <c r="B131" s="13">
        <v>43652</v>
      </c>
      <c r="C131" t="s">
        <v>1217</v>
      </c>
      <c r="D131" t="s">
        <v>6183</v>
      </c>
      <c r="E131">
        <v>1</v>
      </c>
      <c r="F131" t="s">
        <v>1218</v>
      </c>
      <c r="G131" t="s">
        <v>1219</v>
      </c>
      <c r="H131" t="s">
        <v>19</v>
      </c>
      <c r="I131" t="s">
        <v>6194</v>
      </c>
      <c r="J131" t="s">
        <v>6187</v>
      </c>
      <c r="K131">
        <v>1</v>
      </c>
      <c r="L131">
        <v>12.15</v>
      </c>
      <c r="M131">
        <v>12.15</v>
      </c>
      <c r="N131" t="s">
        <v>6218</v>
      </c>
      <c r="O131" t="s">
        <v>6224</v>
      </c>
      <c r="P131" t="s">
        <v>6190</v>
      </c>
    </row>
    <row r="132" spans="1:16" x14ac:dyDescent="0.35">
      <c r="A132" t="s">
        <v>5921</v>
      </c>
      <c r="B132" s="13">
        <v>44158</v>
      </c>
      <c r="C132" t="s">
        <v>5922</v>
      </c>
      <c r="D132" t="s">
        <v>6168</v>
      </c>
      <c r="E132">
        <v>2</v>
      </c>
      <c r="F132" t="s">
        <v>5923</v>
      </c>
      <c r="G132" t="s">
        <v>6222</v>
      </c>
      <c r="H132" t="s">
        <v>19</v>
      </c>
      <c r="I132" t="s">
        <v>6193</v>
      </c>
      <c r="J132" t="s">
        <v>6187</v>
      </c>
      <c r="K132">
        <v>2.5</v>
      </c>
      <c r="L132">
        <v>22.884999999999998</v>
      </c>
      <c r="M132">
        <v>45.769999999999996</v>
      </c>
      <c r="N132" t="s">
        <v>6217</v>
      </c>
      <c r="O132" t="s">
        <v>6224</v>
      </c>
      <c r="P132" t="s">
        <v>6190</v>
      </c>
    </row>
    <row r="133" spans="1:16" x14ac:dyDescent="0.35">
      <c r="A133" t="s">
        <v>1227</v>
      </c>
      <c r="B133" s="13">
        <v>44196</v>
      </c>
      <c r="C133" t="s">
        <v>1228</v>
      </c>
      <c r="D133" t="s">
        <v>6144</v>
      </c>
      <c r="E133">
        <v>2</v>
      </c>
      <c r="F133" t="s">
        <v>1229</v>
      </c>
      <c r="G133" t="s">
        <v>1230</v>
      </c>
      <c r="H133" t="s">
        <v>19</v>
      </c>
      <c r="I133" t="s">
        <v>6194</v>
      </c>
      <c r="J133" t="s">
        <v>6187</v>
      </c>
      <c r="K133">
        <v>0.5</v>
      </c>
      <c r="L133">
        <v>7.29</v>
      </c>
      <c r="M133">
        <v>14.58</v>
      </c>
      <c r="N133" t="s">
        <v>6218</v>
      </c>
      <c r="O133" t="s">
        <v>6224</v>
      </c>
      <c r="P133" t="s">
        <v>6190</v>
      </c>
    </row>
    <row r="134" spans="1:16" x14ac:dyDescent="0.35">
      <c r="A134" t="s">
        <v>1233</v>
      </c>
      <c r="B134" s="13">
        <v>44043</v>
      </c>
      <c r="C134" t="s">
        <v>1234</v>
      </c>
      <c r="D134" t="s">
        <v>6182</v>
      </c>
      <c r="E134">
        <v>5</v>
      </c>
      <c r="F134" t="s">
        <v>1235</v>
      </c>
      <c r="G134" t="s">
        <v>1236</v>
      </c>
      <c r="H134" t="s">
        <v>19</v>
      </c>
      <c r="I134" t="s">
        <v>6193</v>
      </c>
      <c r="J134" t="s">
        <v>6186</v>
      </c>
      <c r="K134">
        <v>2.5</v>
      </c>
      <c r="L134">
        <v>29.784999999999997</v>
      </c>
      <c r="M134">
        <v>148.92499999999998</v>
      </c>
      <c r="N134" t="s">
        <v>6217</v>
      </c>
      <c r="O134" t="s">
        <v>6225</v>
      </c>
      <c r="P134" t="s">
        <v>6190</v>
      </c>
    </row>
    <row r="135" spans="1:16" x14ac:dyDescent="0.35">
      <c r="A135" t="s">
        <v>1239</v>
      </c>
      <c r="B135" s="13">
        <v>44340</v>
      </c>
      <c r="C135" t="s">
        <v>1240</v>
      </c>
      <c r="D135" t="s">
        <v>6143</v>
      </c>
      <c r="E135">
        <v>1</v>
      </c>
      <c r="F135" t="s">
        <v>1241</v>
      </c>
      <c r="G135" t="s">
        <v>1242</v>
      </c>
      <c r="H135" t="s">
        <v>19</v>
      </c>
      <c r="I135" t="s">
        <v>6195</v>
      </c>
      <c r="J135" t="s">
        <v>6187</v>
      </c>
      <c r="K135">
        <v>1</v>
      </c>
      <c r="L135">
        <v>12.95</v>
      </c>
      <c r="M135">
        <v>12.95</v>
      </c>
      <c r="N135" t="s">
        <v>6219</v>
      </c>
      <c r="O135" t="s">
        <v>6224</v>
      </c>
      <c r="P135" t="s">
        <v>6191</v>
      </c>
    </row>
    <row r="136" spans="1:16" x14ac:dyDescent="0.35">
      <c r="A136" t="s">
        <v>1245</v>
      </c>
      <c r="B136" s="13">
        <v>44758</v>
      </c>
      <c r="C136" t="s">
        <v>1246</v>
      </c>
      <c r="D136" t="s">
        <v>6166</v>
      </c>
      <c r="E136">
        <v>3</v>
      </c>
      <c r="F136" t="s">
        <v>1247</v>
      </c>
      <c r="G136" t="s">
        <v>6222</v>
      </c>
      <c r="H136" t="s">
        <v>19</v>
      </c>
      <c r="I136" t="s">
        <v>6194</v>
      </c>
      <c r="J136" t="s">
        <v>6188</v>
      </c>
      <c r="K136">
        <v>2.5</v>
      </c>
      <c r="L136">
        <v>31.624999999999996</v>
      </c>
      <c r="M136">
        <v>94.874999999999986</v>
      </c>
      <c r="N136" t="s">
        <v>6218</v>
      </c>
      <c r="O136" t="s">
        <v>6223</v>
      </c>
      <c r="P136" t="s">
        <v>6190</v>
      </c>
    </row>
    <row r="137" spans="1:16" x14ac:dyDescent="0.35">
      <c r="A137" t="s">
        <v>1249</v>
      </c>
      <c r="B137" s="13">
        <v>44232</v>
      </c>
      <c r="C137" t="s">
        <v>976</v>
      </c>
      <c r="D137" t="s">
        <v>6180</v>
      </c>
      <c r="E137">
        <v>5</v>
      </c>
      <c r="F137" t="s">
        <v>977</v>
      </c>
      <c r="G137" t="s">
        <v>978</v>
      </c>
      <c r="H137" t="s">
        <v>19</v>
      </c>
      <c r="I137" t="s">
        <v>6193</v>
      </c>
      <c r="J137" t="s">
        <v>6186</v>
      </c>
      <c r="K137">
        <v>0.5</v>
      </c>
      <c r="L137">
        <v>7.77</v>
      </c>
      <c r="M137">
        <v>38.849999999999994</v>
      </c>
      <c r="N137" t="s">
        <v>6217</v>
      </c>
      <c r="O137" t="s">
        <v>6225</v>
      </c>
      <c r="P137" t="s">
        <v>6190</v>
      </c>
    </row>
    <row r="138" spans="1:16" x14ac:dyDescent="0.35">
      <c r="A138" t="s">
        <v>1255</v>
      </c>
      <c r="B138" s="13">
        <v>44406</v>
      </c>
      <c r="C138" t="s">
        <v>1256</v>
      </c>
      <c r="D138" t="s">
        <v>6154</v>
      </c>
      <c r="E138">
        <v>4</v>
      </c>
      <c r="F138" t="s">
        <v>1257</v>
      </c>
      <c r="G138" t="s">
        <v>1258</v>
      </c>
      <c r="H138" t="s">
        <v>19</v>
      </c>
      <c r="I138" t="s">
        <v>6193</v>
      </c>
      <c r="J138" t="s">
        <v>6187</v>
      </c>
      <c r="K138">
        <v>0.2</v>
      </c>
      <c r="L138">
        <v>2.9849999999999999</v>
      </c>
      <c r="M138">
        <v>11.94</v>
      </c>
      <c r="N138" t="s">
        <v>6217</v>
      </c>
      <c r="O138" t="s">
        <v>6224</v>
      </c>
      <c r="P138" t="s">
        <v>6191</v>
      </c>
    </row>
    <row r="139" spans="1:16" x14ac:dyDescent="0.35">
      <c r="A139" t="s">
        <v>5915</v>
      </c>
      <c r="B139" s="13">
        <v>44591</v>
      </c>
      <c r="C139" t="s">
        <v>5916</v>
      </c>
      <c r="D139" t="s">
        <v>6170</v>
      </c>
      <c r="E139">
        <v>5</v>
      </c>
      <c r="F139" t="s">
        <v>5917</v>
      </c>
      <c r="G139" t="s">
        <v>5918</v>
      </c>
      <c r="H139" t="s">
        <v>19</v>
      </c>
      <c r="I139" t="s">
        <v>6195</v>
      </c>
      <c r="J139" t="s">
        <v>6186</v>
      </c>
      <c r="K139">
        <v>1</v>
      </c>
      <c r="L139">
        <v>15.85</v>
      </c>
      <c r="M139">
        <v>79.25</v>
      </c>
      <c r="N139" t="s">
        <v>6219</v>
      </c>
      <c r="O139" t="s">
        <v>6225</v>
      </c>
      <c r="P139" t="s">
        <v>6190</v>
      </c>
    </row>
    <row r="140" spans="1:16" x14ac:dyDescent="0.35">
      <c r="A140" t="s">
        <v>1266</v>
      </c>
      <c r="B140" s="13">
        <v>44238</v>
      </c>
      <c r="C140" t="s">
        <v>1267</v>
      </c>
      <c r="D140" t="s">
        <v>6183</v>
      </c>
      <c r="E140">
        <v>4</v>
      </c>
      <c r="F140" t="s">
        <v>1268</v>
      </c>
      <c r="G140" t="s">
        <v>6222</v>
      </c>
      <c r="H140" t="s">
        <v>19</v>
      </c>
      <c r="I140" t="s">
        <v>6194</v>
      </c>
      <c r="J140" t="s">
        <v>6187</v>
      </c>
      <c r="K140">
        <v>1</v>
      </c>
      <c r="L140">
        <v>12.15</v>
      </c>
      <c r="M140">
        <v>48.6</v>
      </c>
      <c r="N140" t="s">
        <v>6218</v>
      </c>
      <c r="O140" t="s">
        <v>6224</v>
      </c>
      <c r="P140" t="s">
        <v>6191</v>
      </c>
    </row>
    <row r="141" spans="1:16" x14ac:dyDescent="0.35">
      <c r="A141" t="s">
        <v>1271</v>
      </c>
      <c r="B141" s="13">
        <v>43509</v>
      </c>
      <c r="C141" t="s">
        <v>1272</v>
      </c>
      <c r="D141" t="s">
        <v>6143</v>
      </c>
      <c r="E141">
        <v>6</v>
      </c>
      <c r="F141" t="s">
        <v>1273</v>
      </c>
      <c r="G141" t="s">
        <v>6222</v>
      </c>
      <c r="H141" t="s">
        <v>19</v>
      </c>
      <c r="I141" t="s">
        <v>6195</v>
      </c>
      <c r="J141" t="s">
        <v>6187</v>
      </c>
      <c r="K141">
        <v>1</v>
      </c>
      <c r="L141">
        <v>12.95</v>
      </c>
      <c r="M141">
        <v>77.699999999999989</v>
      </c>
      <c r="N141" t="s">
        <v>6219</v>
      </c>
      <c r="O141" t="s">
        <v>6224</v>
      </c>
      <c r="P141" t="s">
        <v>6190</v>
      </c>
    </row>
    <row r="142" spans="1:16" x14ac:dyDescent="0.35">
      <c r="A142" t="s">
        <v>5910</v>
      </c>
      <c r="B142" s="13">
        <v>44598</v>
      </c>
      <c r="C142" t="s">
        <v>5911</v>
      </c>
      <c r="D142" t="s">
        <v>6145</v>
      </c>
      <c r="E142">
        <v>5</v>
      </c>
      <c r="F142" t="s">
        <v>5912</v>
      </c>
      <c r="G142" t="s">
        <v>5913</v>
      </c>
      <c r="H142" t="s">
        <v>19</v>
      </c>
      <c r="I142" t="s">
        <v>6195</v>
      </c>
      <c r="J142" t="s">
        <v>6186</v>
      </c>
      <c r="K142">
        <v>0.2</v>
      </c>
      <c r="L142">
        <v>4.7549999999999999</v>
      </c>
      <c r="M142">
        <v>23.774999999999999</v>
      </c>
      <c r="N142" t="s">
        <v>6219</v>
      </c>
      <c r="O142" t="s">
        <v>6225</v>
      </c>
      <c r="P142" t="s">
        <v>6190</v>
      </c>
    </row>
    <row r="143" spans="1:16" x14ac:dyDescent="0.35">
      <c r="A143" t="s">
        <v>1283</v>
      </c>
      <c r="B143" s="13">
        <v>43970</v>
      </c>
      <c r="C143" t="s">
        <v>1284</v>
      </c>
      <c r="D143" t="s">
        <v>6167</v>
      </c>
      <c r="E143">
        <v>4</v>
      </c>
      <c r="F143" t="s">
        <v>1285</v>
      </c>
      <c r="G143" t="s">
        <v>1286</v>
      </c>
      <c r="H143" t="s">
        <v>19</v>
      </c>
      <c r="I143" t="s">
        <v>6193</v>
      </c>
      <c r="J143" t="s">
        <v>6186</v>
      </c>
      <c r="K143">
        <v>0.2</v>
      </c>
      <c r="L143">
        <v>3.8849999999999998</v>
      </c>
      <c r="M143">
        <v>15.54</v>
      </c>
      <c r="N143" t="s">
        <v>6217</v>
      </c>
      <c r="O143" t="s">
        <v>6225</v>
      </c>
      <c r="P143" t="s">
        <v>6190</v>
      </c>
    </row>
    <row r="144" spans="1:16" x14ac:dyDescent="0.35">
      <c r="A144" t="s">
        <v>5890</v>
      </c>
      <c r="B144" s="13">
        <v>43582</v>
      </c>
      <c r="C144" t="s">
        <v>5764</v>
      </c>
      <c r="D144" t="s">
        <v>6167</v>
      </c>
      <c r="E144">
        <v>2</v>
      </c>
      <c r="F144" t="s">
        <v>5765</v>
      </c>
      <c r="G144" t="s">
        <v>6222</v>
      </c>
      <c r="H144" t="s">
        <v>19</v>
      </c>
      <c r="I144" t="s">
        <v>6193</v>
      </c>
      <c r="J144" t="s">
        <v>6186</v>
      </c>
      <c r="K144">
        <v>0.2</v>
      </c>
      <c r="L144">
        <v>3.8849999999999998</v>
      </c>
      <c r="M144">
        <v>7.77</v>
      </c>
      <c r="N144" t="s">
        <v>6217</v>
      </c>
      <c r="O144" t="s">
        <v>6225</v>
      </c>
      <c r="P144" t="s">
        <v>6190</v>
      </c>
    </row>
    <row r="145" spans="1:16" x14ac:dyDescent="0.35">
      <c r="A145" t="s">
        <v>1293</v>
      </c>
      <c r="B145" s="13">
        <v>44083</v>
      </c>
      <c r="C145" t="s">
        <v>1294</v>
      </c>
      <c r="D145" t="s">
        <v>6160</v>
      </c>
      <c r="E145">
        <v>2</v>
      </c>
      <c r="F145" t="s">
        <v>1295</v>
      </c>
      <c r="G145" t="s">
        <v>1296</v>
      </c>
      <c r="H145" t="s">
        <v>19</v>
      </c>
      <c r="I145" t="s">
        <v>6195</v>
      </c>
      <c r="J145" t="s">
        <v>6188</v>
      </c>
      <c r="K145">
        <v>0.5</v>
      </c>
      <c r="L145">
        <v>8.73</v>
      </c>
      <c r="M145">
        <v>17.46</v>
      </c>
      <c r="N145" t="s">
        <v>6219</v>
      </c>
      <c r="O145" t="s">
        <v>6223</v>
      </c>
      <c r="P145" t="s">
        <v>6191</v>
      </c>
    </row>
    <row r="146" spans="1:16" x14ac:dyDescent="0.35">
      <c r="A146" t="s">
        <v>1299</v>
      </c>
      <c r="B146" s="13">
        <v>44265</v>
      </c>
      <c r="C146" t="s">
        <v>1300</v>
      </c>
      <c r="D146" t="s">
        <v>6148</v>
      </c>
      <c r="E146">
        <v>2</v>
      </c>
      <c r="F146" t="s">
        <v>1301</v>
      </c>
      <c r="G146" t="s">
        <v>1302</v>
      </c>
      <c r="H146" t="s">
        <v>19</v>
      </c>
      <c r="I146" t="s">
        <v>6194</v>
      </c>
      <c r="J146" t="s">
        <v>6186</v>
      </c>
      <c r="K146">
        <v>2.5</v>
      </c>
      <c r="L146">
        <v>34.154999999999994</v>
      </c>
      <c r="M146">
        <v>68.309999999999988</v>
      </c>
      <c r="N146" t="s">
        <v>6218</v>
      </c>
      <c r="O146" t="s">
        <v>6225</v>
      </c>
      <c r="P146" t="s">
        <v>6190</v>
      </c>
    </row>
    <row r="147" spans="1:16" x14ac:dyDescent="0.35">
      <c r="A147" t="s">
        <v>1305</v>
      </c>
      <c r="B147" s="13">
        <v>43562</v>
      </c>
      <c r="C147" t="s">
        <v>1306</v>
      </c>
      <c r="D147" t="s">
        <v>6159</v>
      </c>
      <c r="E147">
        <v>4</v>
      </c>
      <c r="F147" t="s">
        <v>1307</v>
      </c>
      <c r="G147" t="s">
        <v>1308</v>
      </c>
      <c r="H147" t="s">
        <v>19</v>
      </c>
      <c r="I147" t="s">
        <v>6195</v>
      </c>
      <c r="J147" t="s">
        <v>6188</v>
      </c>
      <c r="K147">
        <v>0.2</v>
      </c>
      <c r="L147">
        <v>4.3650000000000002</v>
      </c>
      <c r="M147">
        <v>17.46</v>
      </c>
      <c r="N147" t="s">
        <v>6219</v>
      </c>
      <c r="O147" t="s">
        <v>6223</v>
      </c>
      <c r="P147" t="s">
        <v>6191</v>
      </c>
    </row>
    <row r="148" spans="1:16" x14ac:dyDescent="0.35">
      <c r="A148" t="s">
        <v>1311</v>
      </c>
      <c r="B148" s="13">
        <v>44024</v>
      </c>
      <c r="C148" t="s">
        <v>1312</v>
      </c>
      <c r="D148" t="s">
        <v>6162</v>
      </c>
      <c r="E148">
        <v>3</v>
      </c>
      <c r="F148" t="s">
        <v>1313</v>
      </c>
      <c r="G148" t="s">
        <v>1314</v>
      </c>
      <c r="H148" t="s">
        <v>19</v>
      </c>
      <c r="I148" t="s">
        <v>6195</v>
      </c>
      <c r="J148" t="s">
        <v>6188</v>
      </c>
      <c r="K148">
        <v>1</v>
      </c>
      <c r="L148">
        <v>14.55</v>
      </c>
      <c r="M148">
        <v>43.650000000000006</v>
      </c>
      <c r="N148" t="s">
        <v>6219</v>
      </c>
      <c r="O148" t="s">
        <v>6223</v>
      </c>
      <c r="P148" t="s">
        <v>6191</v>
      </c>
    </row>
    <row r="149" spans="1:16" x14ac:dyDescent="0.35">
      <c r="A149" t="s">
        <v>1311</v>
      </c>
      <c r="B149" s="13">
        <v>44024</v>
      </c>
      <c r="C149" t="s">
        <v>1312</v>
      </c>
      <c r="D149" t="s">
        <v>6141</v>
      </c>
      <c r="E149">
        <v>2</v>
      </c>
      <c r="F149" t="s">
        <v>1313</v>
      </c>
      <c r="G149" t="s">
        <v>1314</v>
      </c>
      <c r="H149" t="s">
        <v>19</v>
      </c>
      <c r="I149" t="s">
        <v>6194</v>
      </c>
      <c r="J149" t="s">
        <v>6188</v>
      </c>
      <c r="K149">
        <v>1</v>
      </c>
      <c r="L149">
        <v>13.75</v>
      </c>
      <c r="M149">
        <v>27.5</v>
      </c>
      <c r="N149" t="s">
        <v>6218</v>
      </c>
      <c r="O149" t="s">
        <v>6223</v>
      </c>
      <c r="P149" t="s">
        <v>6191</v>
      </c>
    </row>
    <row r="150" spans="1:16" x14ac:dyDescent="0.35">
      <c r="A150" t="s">
        <v>1322</v>
      </c>
      <c r="B150" s="13">
        <v>44551</v>
      </c>
      <c r="C150" t="s">
        <v>1323</v>
      </c>
      <c r="D150" t="s">
        <v>6153</v>
      </c>
      <c r="E150">
        <v>5</v>
      </c>
      <c r="F150" t="s">
        <v>1324</v>
      </c>
      <c r="G150" t="s">
        <v>1325</v>
      </c>
      <c r="H150" t="s">
        <v>19</v>
      </c>
      <c r="I150" t="s">
        <v>6194</v>
      </c>
      <c r="J150" t="s">
        <v>6187</v>
      </c>
      <c r="K150">
        <v>0.2</v>
      </c>
      <c r="L150">
        <v>3.645</v>
      </c>
      <c r="M150">
        <v>18.225000000000001</v>
      </c>
      <c r="N150" t="s">
        <v>6218</v>
      </c>
      <c r="O150" t="s">
        <v>6224</v>
      </c>
      <c r="P150" t="s">
        <v>6190</v>
      </c>
    </row>
    <row r="151" spans="1:16" x14ac:dyDescent="0.35">
      <c r="A151" t="s">
        <v>1328</v>
      </c>
      <c r="B151" s="13">
        <v>44108</v>
      </c>
      <c r="C151" t="s">
        <v>1329</v>
      </c>
      <c r="D151" t="s">
        <v>6175</v>
      </c>
      <c r="E151">
        <v>2</v>
      </c>
      <c r="F151" t="s">
        <v>1330</v>
      </c>
      <c r="G151" t="s">
        <v>6222</v>
      </c>
      <c r="H151" t="s">
        <v>19</v>
      </c>
      <c r="I151" t="s">
        <v>6193</v>
      </c>
      <c r="J151" t="s">
        <v>6188</v>
      </c>
      <c r="K151">
        <v>2.5</v>
      </c>
      <c r="L151">
        <v>25.874999999999996</v>
      </c>
      <c r="M151">
        <v>51.749999999999993</v>
      </c>
      <c r="N151" t="s">
        <v>6217</v>
      </c>
      <c r="O151" t="s">
        <v>6223</v>
      </c>
      <c r="P151" t="s">
        <v>6190</v>
      </c>
    </row>
    <row r="152" spans="1:16" x14ac:dyDescent="0.35">
      <c r="A152" t="s">
        <v>1333</v>
      </c>
      <c r="B152" s="13">
        <v>44051</v>
      </c>
      <c r="C152" t="s">
        <v>1334</v>
      </c>
      <c r="D152" t="s">
        <v>6143</v>
      </c>
      <c r="E152">
        <v>1</v>
      </c>
      <c r="F152" t="s">
        <v>1335</v>
      </c>
      <c r="G152" t="s">
        <v>1336</v>
      </c>
      <c r="H152" t="s">
        <v>19</v>
      </c>
      <c r="I152" t="s">
        <v>6195</v>
      </c>
      <c r="J152" t="s">
        <v>6187</v>
      </c>
      <c r="K152">
        <v>1</v>
      </c>
      <c r="L152">
        <v>12.95</v>
      </c>
      <c r="M152">
        <v>12.95</v>
      </c>
      <c r="N152" t="s">
        <v>6219</v>
      </c>
      <c r="O152" t="s">
        <v>6224</v>
      </c>
      <c r="P152" t="s">
        <v>6190</v>
      </c>
    </row>
    <row r="153" spans="1:16" x14ac:dyDescent="0.35">
      <c r="A153" t="s">
        <v>1339</v>
      </c>
      <c r="B153" s="13">
        <v>44115</v>
      </c>
      <c r="C153" t="s">
        <v>1340</v>
      </c>
      <c r="D153" t="s">
        <v>6155</v>
      </c>
      <c r="E153">
        <v>3</v>
      </c>
      <c r="F153" t="s">
        <v>1341</v>
      </c>
      <c r="G153" t="s">
        <v>6222</v>
      </c>
      <c r="H153" t="s">
        <v>19</v>
      </c>
      <c r="I153" t="s">
        <v>6193</v>
      </c>
      <c r="J153" t="s">
        <v>6188</v>
      </c>
      <c r="K153">
        <v>1</v>
      </c>
      <c r="L153">
        <v>11.25</v>
      </c>
      <c r="M153">
        <v>33.75</v>
      </c>
      <c r="N153" t="s">
        <v>6217</v>
      </c>
      <c r="O153" t="s">
        <v>6223</v>
      </c>
      <c r="P153" t="s">
        <v>6190</v>
      </c>
    </row>
    <row r="154" spans="1:16" x14ac:dyDescent="0.35">
      <c r="A154" t="s">
        <v>1344</v>
      </c>
      <c r="B154" s="13">
        <v>44510</v>
      </c>
      <c r="C154" t="s">
        <v>1345</v>
      </c>
      <c r="D154" t="s">
        <v>6151</v>
      </c>
      <c r="E154">
        <v>3</v>
      </c>
      <c r="F154" t="s">
        <v>1346</v>
      </c>
      <c r="G154" t="s">
        <v>1347</v>
      </c>
      <c r="H154" t="s">
        <v>19</v>
      </c>
      <c r="I154" t="s">
        <v>6192</v>
      </c>
      <c r="J154" t="s">
        <v>6188</v>
      </c>
      <c r="K154">
        <v>2.5</v>
      </c>
      <c r="L154">
        <v>22.884999999999998</v>
      </c>
      <c r="M154">
        <v>68.655000000000001</v>
      </c>
      <c r="N154" t="s">
        <v>6220</v>
      </c>
      <c r="O154" t="s">
        <v>6223</v>
      </c>
      <c r="P154" t="s">
        <v>6190</v>
      </c>
    </row>
    <row r="155" spans="1:16" x14ac:dyDescent="0.35">
      <c r="A155" t="s">
        <v>1350</v>
      </c>
      <c r="B155" s="13">
        <v>44367</v>
      </c>
      <c r="C155" t="s">
        <v>1351</v>
      </c>
      <c r="D155" t="s">
        <v>6163</v>
      </c>
      <c r="E155">
        <v>1</v>
      </c>
      <c r="F155" t="s">
        <v>1352</v>
      </c>
      <c r="G155" t="s">
        <v>6222</v>
      </c>
      <c r="H155" t="s">
        <v>19</v>
      </c>
      <c r="I155" t="s">
        <v>6192</v>
      </c>
      <c r="J155" t="s">
        <v>6187</v>
      </c>
      <c r="K155">
        <v>0.2</v>
      </c>
      <c r="L155">
        <v>2.6849999999999996</v>
      </c>
      <c r="M155">
        <v>2.6849999999999996</v>
      </c>
      <c r="N155" t="s">
        <v>6220</v>
      </c>
      <c r="O155" t="s">
        <v>6224</v>
      </c>
      <c r="P155" t="s">
        <v>6191</v>
      </c>
    </row>
    <row r="156" spans="1:16" x14ac:dyDescent="0.35">
      <c r="A156" t="s">
        <v>1355</v>
      </c>
      <c r="B156" s="13">
        <v>44473</v>
      </c>
      <c r="C156" t="s">
        <v>1356</v>
      </c>
      <c r="D156" t="s">
        <v>6168</v>
      </c>
      <c r="E156">
        <v>5</v>
      </c>
      <c r="F156" t="s">
        <v>1357</v>
      </c>
      <c r="G156" t="s">
        <v>1358</v>
      </c>
      <c r="H156" t="s">
        <v>19</v>
      </c>
      <c r="I156" t="s">
        <v>6193</v>
      </c>
      <c r="J156" t="s">
        <v>6187</v>
      </c>
      <c r="K156">
        <v>2.5</v>
      </c>
      <c r="L156">
        <v>22.884999999999998</v>
      </c>
      <c r="M156">
        <v>114.42499999999998</v>
      </c>
      <c r="N156" t="s">
        <v>6217</v>
      </c>
      <c r="O156" t="s">
        <v>6224</v>
      </c>
      <c r="P156" t="s">
        <v>6191</v>
      </c>
    </row>
    <row r="157" spans="1:16" x14ac:dyDescent="0.35">
      <c r="A157" t="s">
        <v>1361</v>
      </c>
      <c r="B157" s="13">
        <v>43640</v>
      </c>
      <c r="C157" t="s">
        <v>1362</v>
      </c>
      <c r="D157" t="s">
        <v>6175</v>
      </c>
      <c r="E157">
        <v>6</v>
      </c>
      <c r="F157" t="s">
        <v>1363</v>
      </c>
      <c r="G157" t="s">
        <v>1364</v>
      </c>
      <c r="H157" t="s">
        <v>19</v>
      </c>
      <c r="I157" t="s">
        <v>6193</v>
      </c>
      <c r="J157" t="s">
        <v>6188</v>
      </c>
      <c r="K157">
        <v>2.5</v>
      </c>
      <c r="L157">
        <v>25.874999999999996</v>
      </c>
      <c r="M157">
        <v>155.24999999999997</v>
      </c>
      <c r="N157" t="s">
        <v>6217</v>
      </c>
      <c r="O157" t="s">
        <v>6223</v>
      </c>
      <c r="P157" t="s">
        <v>6190</v>
      </c>
    </row>
    <row r="158" spans="1:16" x14ac:dyDescent="0.35">
      <c r="A158" t="s">
        <v>1367</v>
      </c>
      <c r="B158" s="13">
        <v>43764</v>
      </c>
      <c r="C158" t="s">
        <v>1368</v>
      </c>
      <c r="D158" t="s">
        <v>6175</v>
      </c>
      <c r="E158">
        <v>3</v>
      </c>
      <c r="F158" t="s">
        <v>1369</v>
      </c>
      <c r="G158" t="s">
        <v>1370</v>
      </c>
      <c r="H158" t="s">
        <v>19</v>
      </c>
      <c r="I158" t="s">
        <v>6193</v>
      </c>
      <c r="J158" t="s">
        <v>6188</v>
      </c>
      <c r="K158">
        <v>2.5</v>
      </c>
      <c r="L158">
        <v>25.874999999999996</v>
      </c>
      <c r="M158">
        <v>77.624999999999986</v>
      </c>
      <c r="N158" t="s">
        <v>6217</v>
      </c>
      <c r="O158" t="s">
        <v>6223</v>
      </c>
      <c r="P158" t="s">
        <v>6190</v>
      </c>
    </row>
    <row r="159" spans="1:16" x14ac:dyDescent="0.35">
      <c r="A159" t="s">
        <v>5890</v>
      </c>
      <c r="B159" s="13">
        <v>43582</v>
      </c>
      <c r="C159" t="s">
        <v>5764</v>
      </c>
      <c r="D159" t="s">
        <v>6171</v>
      </c>
      <c r="E159">
        <v>1</v>
      </c>
      <c r="F159" t="s">
        <v>5765</v>
      </c>
      <c r="G159" t="s">
        <v>6222</v>
      </c>
      <c r="H159" t="s">
        <v>19</v>
      </c>
      <c r="I159" t="s">
        <v>6194</v>
      </c>
      <c r="J159" t="s">
        <v>6186</v>
      </c>
      <c r="K159">
        <v>1</v>
      </c>
      <c r="L159">
        <v>14.85</v>
      </c>
      <c r="M159">
        <v>14.85</v>
      </c>
      <c r="N159" t="s">
        <v>6218</v>
      </c>
      <c r="O159" t="s">
        <v>6225</v>
      </c>
      <c r="P159" t="s">
        <v>6190</v>
      </c>
    </row>
    <row r="160" spans="1:16" x14ac:dyDescent="0.35">
      <c r="A160" t="s">
        <v>1379</v>
      </c>
      <c r="B160" s="13">
        <v>43714</v>
      </c>
      <c r="C160" t="s">
        <v>1380</v>
      </c>
      <c r="D160" t="s">
        <v>6149</v>
      </c>
      <c r="E160">
        <v>6</v>
      </c>
      <c r="F160" t="s">
        <v>1381</v>
      </c>
      <c r="G160" t="s">
        <v>6222</v>
      </c>
      <c r="H160" t="s">
        <v>19</v>
      </c>
      <c r="I160" t="s">
        <v>6192</v>
      </c>
      <c r="J160" t="s">
        <v>6187</v>
      </c>
      <c r="K160">
        <v>2.5</v>
      </c>
      <c r="L160">
        <v>20.584999999999997</v>
      </c>
      <c r="M160">
        <v>123.50999999999999</v>
      </c>
      <c r="N160" t="s">
        <v>6220</v>
      </c>
      <c r="O160" t="s">
        <v>6224</v>
      </c>
      <c r="P160" t="s">
        <v>6190</v>
      </c>
    </row>
    <row r="161" spans="1:16" x14ac:dyDescent="0.35">
      <c r="A161" t="s">
        <v>1384</v>
      </c>
      <c r="B161" s="13">
        <v>44316</v>
      </c>
      <c r="C161" t="s">
        <v>1385</v>
      </c>
      <c r="D161" t="s">
        <v>6164</v>
      </c>
      <c r="E161">
        <v>6</v>
      </c>
      <c r="F161" t="s">
        <v>1386</v>
      </c>
      <c r="G161" t="s">
        <v>6222</v>
      </c>
      <c r="H161" t="s">
        <v>19</v>
      </c>
      <c r="I161" t="s">
        <v>6195</v>
      </c>
      <c r="J161" t="s">
        <v>6186</v>
      </c>
      <c r="K161">
        <v>2.5</v>
      </c>
      <c r="L161">
        <v>36.454999999999998</v>
      </c>
      <c r="M161">
        <v>218.73</v>
      </c>
      <c r="N161" t="s">
        <v>6219</v>
      </c>
      <c r="O161" t="s">
        <v>6225</v>
      </c>
      <c r="P161" t="s">
        <v>6191</v>
      </c>
    </row>
    <row r="162" spans="1:16" x14ac:dyDescent="0.35">
      <c r="A162" t="s">
        <v>1389</v>
      </c>
      <c r="B162" s="13">
        <v>43837</v>
      </c>
      <c r="C162" t="s">
        <v>1390</v>
      </c>
      <c r="D162" t="s">
        <v>6139</v>
      </c>
      <c r="E162">
        <v>4</v>
      </c>
      <c r="F162" t="s">
        <v>1391</v>
      </c>
      <c r="G162" t="s">
        <v>1392</v>
      </c>
      <c r="H162" t="s">
        <v>19</v>
      </c>
      <c r="I162" t="s">
        <v>6194</v>
      </c>
      <c r="J162" t="s">
        <v>6188</v>
      </c>
      <c r="K162">
        <v>0.5</v>
      </c>
      <c r="L162">
        <v>8.25</v>
      </c>
      <c r="M162">
        <v>33</v>
      </c>
      <c r="N162" t="s">
        <v>6218</v>
      </c>
      <c r="O162" t="s">
        <v>6223</v>
      </c>
      <c r="P162" t="s">
        <v>6191</v>
      </c>
    </row>
    <row r="163" spans="1:16" x14ac:dyDescent="0.35">
      <c r="A163" t="s">
        <v>1395</v>
      </c>
      <c r="B163" s="13">
        <v>44207</v>
      </c>
      <c r="C163" t="s">
        <v>1396</v>
      </c>
      <c r="D163" t="s">
        <v>6180</v>
      </c>
      <c r="E163">
        <v>3</v>
      </c>
      <c r="F163" t="s">
        <v>1397</v>
      </c>
      <c r="G163" t="s">
        <v>1398</v>
      </c>
      <c r="H163" t="s">
        <v>19</v>
      </c>
      <c r="I163" t="s">
        <v>6193</v>
      </c>
      <c r="J163" t="s">
        <v>6186</v>
      </c>
      <c r="K163">
        <v>0.5</v>
      </c>
      <c r="L163">
        <v>7.77</v>
      </c>
      <c r="M163">
        <v>23.31</v>
      </c>
      <c r="N163" t="s">
        <v>6217</v>
      </c>
      <c r="O163" t="s">
        <v>6225</v>
      </c>
      <c r="P163" t="s">
        <v>6191</v>
      </c>
    </row>
    <row r="164" spans="1:16" x14ac:dyDescent="0.35">
      <c r="A164" t="s">
        <v>1401</v>
      </c>
      <c r="B164" s="13">
        <v>44515</v>
      </c>
      <c r="C164" t="s">
        <v>1402</v>
      </c>
      <c r="D164" t="s">
        <v>6144</v>
      </c>
      <c r="E164">
        <v>3</v>
      </c>
      <c r="F164" t="s">
        <v>1403</v>
      </c>
      <c r="G164" t="s">
        <v>1404</v>
      </c>
      <c r="H164" t="s">
        <v>19</v>
      </c>
      <c r="I164" t="s">
        <v>6194</v>
      </c>
      <c r="J164" t="s">
        <v>6187</v>
      </c>
      <c r="K164">
        <v>0.5</v>
      </c>
      <c r="L164">
        <v>7.29</v>
      </c>
      <c r="M164">
        <v>21.87</v>
      </c>
      <c r="N164" t="s">
        <v>6218</v>
      </c>
      <c r="O164" t="s">
        <v>6224</v>
      </c>
      <c r="P164" t="s">
        <v>6190</v>
      </c>
    </row>
    <row r="165" spans="1:16" x14ac:dyDescent="0.35">
      <c r="A165" t="s">
        <v>1407</v>
      </c>
      <c r="B165" s="13">
        <v>43619</v>
      </c>
      <c r="C165" t="s">
        <v>1408</v>
      </c>
      <c r="D165" t="s">
        <v>6163</v>
      </c>
      <c r="E165">
        <v>6</v>
      </c>
      <c r="F165" t="s">
        <v>1409</v>
      </c>
      <c r="G165" t="s">
        <v>1410</v>
      </c>
      <c r="H165" t="s">
        <v>19</v>
      </c>
      <c r="I165" t="s">
        <v>6192</v>
      </c>
      <c r="J165" t="s">
        <v>6187</v>
      </c>
      <c r="K165">
        <v>0.2</v>
      </c>
      <c r="L165">
        <v>2.6849999999999996</v>
      </c>
      <c r="M165">
        <v>16.11</v>
      </c>
      <c r="N165" t="s">
        <v>6220</v>
      </c>
      <c r="O165" t="s">
        <v>6224</v>
      </c>
      <c r="P165" t="s">
        <v>6191</v>
      </c>
    </row>
    <row r="166" spans="1:16" x14ac:dyDescent="0.35">
      <c r="A166" t="s">
        <v>5890</v>
      </c>
      <c r="B166" s="13">
        <v>43582</v>
      </c>
      <c r="C166" t="s">
        <v>5764</v>
      </c>
      <c r="D166" t="s">
        <v>6142</v>
      </c>
      <c r="E166">
        <v>2</v>
      </c>
      <c r="F166" t="s">
        <v>5765</v>
      </c>
      <c r="G166" t="s">
        <v>6222</v>
      </c>
      <c r="H166" t="s">
        <v>19</v>
      </c>
      <c r="I166" t="s">
        <v>6192</v>
      </c>
      <c r="J166" t="s">
        <v>6186</v>
      </c>
      <c r="K166">
        <v>2.5</v>
      </c>
      <c r="L166">
        <v>27.484999999999996</v>
      </c>
      <c r="M166">
        <v>54.969999999999992</v>
      </c>
      <c r="N166" t="s">
        <v>6220</v>
      </c>
      <c r="O166" t="s">
        <v>6225</v>
      </c>
      <c r="P166" t="s">
        <v>6190</v>
      </c>
    </row>
    <row r="167" spans="1:16" x14ac:dyDescent="0.35">
      <c r="A167" t="s">
        <v>1420</v>
      </c>
      <c r="B167" s="13">
        <v>44234</v>
      </c>
      <c r="C167" t="s">
        <v>1421</v>
      </c>
      <c r="D167" t="s">
        <v>6177</v>
      </c>
      <c r="E167">
        <v>6</v>
      </c>
      <c r="F167" t="s">
        <v>1422</v>
      </c>
      <c r="G167" t="s">
        <v>6222</v>
      </c>
      <c r="H167" t="s">
        <v>19</v>
      </c>
      <c r="I167" t="s">
        <v>6192</v>
      </c>
      <c r="J167" t="s">
        <v>6187</v>
      </c>
      <c r="K167">
        <v>1</v>
      </c>
      <c r="L167">
        <v>8.9499999999999993</v>
      </c>
      <c r="M167">
        <v>53.699999999999996</v>
      </c>
      <c r="N167" t="s">
        <v>6220</v>
      </c>
      <c r="O167" t="s">
        <v>6224</v>
      </c>
      <c r="P167" t="s">
        <v>6190</v>
      </c>
    </row>
    <row r="168" spans="1:16" x14ac:dyDescent="0.35">
      <c r="A168" t="s">
        <v>1425</v>
      </c>
      <c r="B168" s="13">
        <v>44270</v>
      </c>
      <c r="C168" t="s">
        <v>1426</v>
      </c>
      <c r="D168" t="s">
        <v>6172</v>
      </c>
      <c r="E168">
        <v>5</v>
      </c>
      <c r="F168" t="s">
        <v>1427</v>
      </c>
      <c r="G168" t="s">
        <v>6222</v>
      </c>
      <c r="H168" t="s">
        <v>19</v>
      </c>
      <c r="I168" t="s">
        <v>6192</v>
      </c>
      <c r="J168" t="s">
        <v>6187</v>
      </c>
      <c r="K168">
        <v>0.5</v>
      </c>
      <c r="L168">
        <v>5.3699999999999992</v>
      </c>
      <c r="M168">
        <v>26.849999999999994</v>
      </c>
      <c r="N168" t="s">
        <v>6220</v>
      </c>
      <c r="O168" t="s">
        <v>6224</v>
      </c>
      <c r="P168" t="s">
        <v>6190</v>
      </c>
    </row>
    <row r="169" spans="1:16" x14ac:dyDescent="0.35">
      <c r="A169" t="s">
        <v>1430</v>
      </c>
      <c r="B169" s="13">
        <v>44777</v>
      </c>
      <c r="C169" t="s">
        <v>1431</v>
      </c>
      <c r="D169" t="s">
        <v>6139</v>
      </c>
      <c r="E169">
        <v>5</v>
      </c>
      <c r="F169" t="s">
        <v>1432</v>
      </c>
      <c r="G169" t="s">
        <v>1433</v>
      </c>
      <c r="H169" t="s">
        <v>19</v>
      </c>
      <c r="I169" t="s">
        <v>6194</v>
      </c>
      <c r="J169" t="s">
        <v>6188</v>
      </c>
      <c r="K169">
        <v>0.5</v>
      </c>
      <c r="L169">
        <v>8.25</v>
      </c>
      <c r="M169">
        <v>41.25</v>
      </c>
      <c r="N169" t="s">
        <v>6218</v>
      </c>
      <c r="O169" t="s">
        <v>6223</v>
      </c>
      <c r="P169" t="s">
        <v>6190</v>
      </c>
    </row>
    <row r="170" spans="1:16" x14ac:dyDescent="0.35">
      <c r="A170" t="s">
        <v>5890</v>
      </c>
      <c r="B170" s="13">
        <v>43582</v>
      </c>
      <c r="C170" t="s">
        <v>5764</v>
      </c>
      <c r="D170" t="s">
        <v>6148</v>
      </c>
      <c r="E170">
        <v>5</v>
      </c>
      <c r="F170" t="s">
        <v>5765</v>
      </c>
      <c r="G170" t="s">
        <v>6222</v>
      </c>
      <c r="H170" t="s">
        <v>19</v>
      </c>
      <c r="I170" t="s">
        <v>6194</v>
      </c>
      <c r="J170" t="s">
        <v>6186</v>
      </c>
      <c r="K170">
        <v>2.5</v>
      </c>
      <c r="L170">
        <v>34.154999999999994</v>
      </c>
      <c r="M170">
        <v>170.77499999999998</v>
      </c>
      <c r="N170" t="s">
        <v>6218</v>
      </c>
      <c r="O170" t="s">
        <v>6225</v>
      </c>
      <c r="P170" t="s">
        <v>6190</v>
      </c>
    </row>
    <row r="171" spans="1:16" x14ac:dyDescent="0.35">
      <c r="A171" t="s">
        <v>5884</v>
      </c>
      <c r="B171" s="13">
        <v>44722</v>
      </c>
      <c r="C171" t="s">
        <v>5764</v>
      </c>
      <c r="D171" t="s">
        <v>6185</v>
      </c>
      <c r="E171">
        <v>1</v>
      </c>
      <c r="F171" t="s">
        <v>5765</v>
      </c>
      <c r="G171" t="s">
        <v>6222</v>
      </c>
      <c r="H171" t="s">
        <v>19</v>
      </c>
      <c r="I171" t="s">
        <v>6194</v>
      </c>
      <c r="J171" t="s">
        <v>6187</v>
      </c>
      <c r="K171">
        <v>2.5</v>
      </c>
      <c r="L171">
        <v>27.945</v>
      </c>
      <c r="M171">
        <v>27.945</v>
      </c>
      <c r="N171" t="s">
        <v>6218</v>
      </c>
      <c r="O171" t="s">
        <v>6224</v>
      </c>
      <c r="P171" t="s">
        <v>6190</v>
      </c>
    </row>
    <row r="172" spans="1:16" x14ac:dyDescent="0.35">
      <c r="A172" t="s">
        <v>5878</v>
      </c>
      <c r="B172" s="13">
        <v>44582</v>
      </c>
      <c r="C172" t="s">
        <v>5764</v>
      </c>
      <c r="D172" t="s">
        <v>6167</v>
      </c>
      <c r="E172">
        <v>1</v>
      </c>
      <c r="F172" t="s">
        <v>5765</v>
      </c>
      <c r="G172" t="s">
        <v>6222</v>
      </c>
      <c r="H172" t="s">
        <v>19</v>
      </c>
      <c r="I172" t="s">
        <v>6193</v>
      </c>
      <c r="J172" t="s">
        <v>6186</v>
      </c>
      <c r="K172">
        <v>0.2</v>
      </c>
      <c r="L172">
        <v>3.8849999999999998</v>
      </c>
      <c r="M172">
        <v>3.8849999999999998</v>
      </c>
      <c r="N172" t="s">
        <v>6217</v>
      </c>
      <c r="O172" t="s">
        <v>6225</v>
      </c>
      <c r="P172" t="s">
        <v>6190</v>
      </c>
    </row>
    <row r="173" spans="1:16" x14ac:dyDescent="0.35">
      <c r="A173" t="s">
        <v>1453</v>
      </c>
      <c r="B173" s="13">
        <v>43544</v>
      </c>
      <c r="C173" t="s">
        <v>1454</v>
      </c>
      <c r="D173" t="s">
        <v>6166</v>
      </c>
      <c r="E173">
        <v>2</v>
      </c>
      <c r="F173" t="s">
        <v>1455</v>
      </c>
      <c r="G173" t="s">
        <v>1456</v>
      </c>
      <c r="H173" t="s">
        <v>19</v>
      </c>
      <c r="I173" t="s">
        <v>6194</v>
      </c>
      <c r="J173" t="s">
        <v>6188</v>
      </c>
      <c r="K173">
        <v>2.5</v>
      </c>
      <c r="L173">
        <v>31.624999999999996</v>
      </c>
      <c r="M173">
        <v>63.249999999999993</v>
      </c>
      <c r="N173" t="s">
        <v>6218</v>
      </c>
      <c r="O173" t="s">
        <v>6223</v>
      </c>
      <c r="P173" t="s">
        <v>6190</v>
      </c>
    </row>
    <row r="174" spans="1:16" x14ac:dyDescent="0.35">
      <c r="A174" t="s">
        <v>5866</v>
      </c>
      <c r="B174" s="13">
        <v>44092</v>
      </c>
      <c r="C174" t="s">
        <v>5867</v>
      </c>
      <c r="D174" t="s">
        <v>6178</v>
      </c>
      <c r="E174">
        <v>6</v>
      </c>
      <c r="F174" t="s">
        <v>5868</v>
      </c>
      <c r="G174" t="s">
        <v>5869</v>
      </c>
      <c r="H174" t="s">
        <v>19</v>
      </c>
      <c r="I174" t="s">
        <v>6192</v>
      </c>
      <c r="J174" t="s">
        <v>6186</v>
      </c>
      <c r="K174">
        <v>0.2</v>
      </c>
      <c r="L174">
        <v>3.5849999999999995</v>
      </c>
      <c r="M174">
        <v>21.509999999999998</v>
      </c>
      <c r="N174" t="s">
        <v>6220</v>
      </c>
      <c r="O174" t="s">
        <v>6225</v>
      </c>
      <c r="P174" t="s">
        <v>6191</v>
      </c>
    </row>
    <row r="175" spans="1:16" x14ac:dyDescent="0.35">
      <c r="A175" t="s">
        <v>1464</v>
      </c>
      <c r="B175" s="13">
        <v>44720</v>
      </c>
      <c r="C175" t="s">
        <v>1465</v>
      </c>
      <c r="D175" t="s">
        <v>6151</v>
      </c>
      <c r="E175">
        <v>4</v>
      </c>
      <c r="F175" t="s">
        <v>1466</v>
      </c>
      <c r="G175" t="s">
        <v>1467</v>
      </c>
      <c r="H175" t="s">
        <v>19</v>
      </c>
      <c r="I175" t="s">
        <v>6192</v>
      </c>
      <c r="J175" t="s">
        <v>6188</v>
      </c>
      <c r="K175">
        <v>2.5</v>
      </c>
      <c r="L175">
        <v>22.884999999999998</v>
      </c>
      <c r="M175">
        <v>91.539999999999992</v>
      </c>
      <c r="N175" t="s">
        <v>6220</v>
      </c>
      <c r="O175" t="s">
        <v>6223</v>
      </c>
      <c r="P175" t="s">
        <v>6191</v>
      </c>
    </row>
    <row r="176" spans="1:16" x14ac:dyDescent="0.35">
      <c r="A176" t="s">
        <v>1470</v>
      </c>
      <c r="B176" s="13">
        <v>43813</v>
      </c>
      <c r="C176" t="s">
        <v>1471</v>
      </c>
      <c r="D176" t="s">
        <v>6148</v>
      </c>
      <c r="E176">
        <v>6</v>
      </c>
      <c r="F176" t="s">
        <v>1472</v>
      </c>
      <c r="G176" t="s">
        <v>6222</v>
      </c>
      <c r="H176" t="s">
        <v>19</v>
      </c>
      <c r="I176" t="s">
        <v>6194</v>
      </c>
      <c r="J176" t="s">
        <v>6186</v>
      </c>
      <c r="K176">
        <v>2.5</v>
      </c>
      <c r="L176">
        <v>34.154999999999994</v>
      </c>
      <c r="M176">
        <v>204.92999999999995</v>
      </c>
      <c r="N176" t="s">
        <v>6218</v>
      </c>
      <c r="O176" t="s">
        <v>6225</v>
      </c>
      <c r="P176" t="s">
        <v>6190</v>
      </c>
    </row>
    <row r="177" spans="1:16" x14ac:dyDescent="0.35">
      <c r="A177" t="s">
        <v>1475</v>
      </c>
      <c r="B177" s="13">
        <v>44296</v>
      </c>
      <c r="C177" t="s">
        <v>1476</v>
      </c>
      <c r="D177" t="s">
        <v>6166</v>
      </c>
      <c r="E177">
        <v>2</v>
      </c>
      <c r="F177" t="s">
        <v>1477</v>
      </c>
      <c r="G177" t="s">
        <v>1478</v>
      </c>
      <c r="H177" t="s">
        <v>19</v>
      </c>
      <c r="I177" t="s">
        <v>6194</v>
      </c>
      <c r="J177" t="s">
        <v>6188</v>
      </c>
      <c r="K177">
        <v>2.5</v>
      </c>
      <c r="L177">
        <v>31.624999999999996</v>
      </c>
      <c r="M177">
        <v>63.249999999999993</v>
      </c>
      <c r="N177" t="s">
        <v>6218</v>
      </c>
      <c r="O177" t="s">
        <v>6223</v>
      </c>
      <c r="P177" t="s">
        <v>6190</v>
      </c>
    </row>
    <row r="178" spans="1:16" x14ac:dyDescent="0.35">
      <c r="A178" t="s">
        <v>1481</v>
      </c>
      <c r="B178" s="13">
        <v>43900</v>
      </c>
      <c r="C178" t="s">
        <v>1482</v>
      </c>
      <c r="D178" t="s">
        <v>6148</v>
      </c>
      <c r="E178">
        <v>1</v>
      </c>
      <c r="F178" t="s">
        <v>1483</v>
      </c>
      <c r="G178" t="s">
        <v>1484</v>
      </c>
      <c r="H178" t="s">
        <v>19</v>
      </c>
      <c r="I178" t="s">
        <v>6194</v>
      </c>
      <c r="J178" t="s">
        <v>6186</v>
      </c>
      <c r="K178">
        <v>2.5</v>
      </c>
      <c r="L178">
        <v>34.154999999999994</v>
      </c>
      <c r="M178">
        <v>34.154999999999994</v>
      </c>
      <c r="N178" t="s">
        <v>6218</v>
      </c>
      <c r="O178" t="s">
        <v>6225</v>
      </c>
      <c r="P178" t="s">
        <v>6190</v>
      </c>
    </row>
    <row r="179" spans="1:16" x14ac:dyDescent="0.35">
      <c r="A179" t="s">
        <v>1487</v>
      </c>
      <c r="B179" s="13">
        <v>44120</v>
      </c>
      <c r="C179" t="s">
        <v>1488</v>
      </c>
      <c r="D179" t="s">
        <v>6142</v>
      </c>
      <c r="E179">
        <v>4</v>
      </c>
      <c r="F179" t="s">
        <v>1489</v>
      </c>
      <c r="G179" t="s">
        <v>1490</v>
      </c>
      <c r="H179" t="s">
        <v>19</v>
      </c>
      <c r="I179" t="s">
        <v>6192</v>
      </c>
      <c r="J179" t="s">
        <v>6186</v>
      </c>
      <c r="K179">
        <v>2.5</v>
      </c>
      <c r="L179">
        <v>27.484999999999996</v>
      </c>
      <c r="M179">
        <v>109.93999999999998</v>
      </c>
      <c r="N179" t="s">
        <v>6220</v>
      </c>
      <c r="O179" t="s">
        <v>6225</v>
      </c>
      <c r="P179" t="s">
        <v>6190</v>
      </c>
    </row>
    <row r="180" spans="1:16" x14ac:dyDescent="0.35">
      <c r="A180" t="s">
        <v>1492</v>
      </c>
      <c r="B180" s="13">
        <v>43746</v>
      </c>
      <c r="C180" t="s">
        <v>1493</v>
      </c>
      <c r="D180" t="s">
        <v>6140</v>
      </c>
      <c r="E180">
        <v>2</v>
      </c>
      <c r="F180" t="s">
        <v>1494</v>
      </c>
      <c r="G180" t="s">
        <v>1495</v>
      </c>
      <c r="H180" t="s">
        <v>19</v>
      </c>
      <c r="I180" t="s">
        <v>6193</v>
      </c>
      <c r="J180" t="s">
        <v>6186</v>
      </c>
      <c r="K180">
        <v>1</v>
      </c>
      <c r="L180">
        <v>12.95</v>
      </c>
      <c r="M180">
        <v>25.9</v>
      </c>
      <c r="N180" t="s">
        <v>6217</v>
      </c>
      <c r="O180" t="s">
        <v>6225</v>
      </c>
      <c r="P180" t="s">
        <v>6191</v>
      </c>
    </row>
    <row r="181" spans="1:16" x14ac:dyDescent="0.35">
      <c r="A181" t="s">
        <v>5861</v>
      </c>
      <c r="B181" s="13">
        <v>44703</v>
      </c>
      <c r="C181" t="s">
        <v>5862</v>
      </c>
      <c r="D181" t="s">
        <v>6178</v>
      </c>
      <c r="E181">
        <v>4</v>
      </c>
      <c r="F181" t="s">
        <v>5863</v>
      </c>
      <c r="G181" t="s">
        <v>6222</v>
      </c>
      <c r="H181" t="s">
        <v>19</v>
      </c>
      <c r="I181" t="s">
        <v>6192</v>
      </c>
      <c r="J181" t="s">
        <v>6186</v>
      </c>
      <c r="K181">
        <v>0.2</v>
      </c>
      <c r="L181">
        <v>3.5849999999999995</v>
      </c>
      <c r="M181">
        <v>14.339999999999998</v>
      </c>
      <c r="N181" t="s">
        <v>6220</v>
      </c>
      <c r="O181" t="s">
        <v>6225</v>
      </c>
      <c r="P181" t="s">
        <v>6190</v>
      </c>
    </row>
    <row r="182" spans="1:16" x14ac:dyDescent="0.35">
      <c r="A182" t="s">
        <v>1503</v>
      </c>
      <c r="B182" s="13">
        <v>43910</v>
      </c>
      <c r="C182" t="s">
        <v>1504</v>
      </c>
      <c r="D182" t="s">
        <v>6184</v>
      </c>
      <c r="E182">
        <v>5</v>
      </c>
      <c r="F182" t="s">
        <v>1505</v>
      </c>
      <c r="G182" t="s">
        <v>1506</v>
      </c>
      <c r="H182" t="s">
        <v>19</v>
      </c>
      <c r="I182" t="s">
        <v>6194</v>
      </c>
      <c r="J182" t="s">
        <v>6186</v>
      </c>
      <c r="K182">
        <v>0.2</v>
      </c>
      <c r="L182">
        <v>4.4550000000000001</v>
      </c>
      <c r="M182">
        <v>22.274999999999999</v>
      </c>
      <c r="N182" t="s">
        <v>6218</v>
      </c>
      <c r="O182" t="s">
        <v>6225</v>
      </c>
      <c r="P182" t="s">
        <v>6191</v>
      </c>
    </row>
    <row r="183" spans="1:16" x14ac:dyDescent="0.35">
      <c r="A183" t="s">
        <v>1503</v>
      </c>
      <c r="B183" s="13">
        <v>43910</v>
      </c>
      <c r="C183" t="s">
        <v>1504</v>
      </c>
      <c r="D183" t="s">
        <v>6158</v>
      </c>
      <c r="E183">
        <v>5</v>
      </c>
      <c r="F183" t="s">
        <v>1505</v>
      </c>
      <c r="G183" t="s">
        <v>1506</v>
      </c>
      <c r="H183" t="s">
        <v>19</v>
      </c>
      <c r="I183" t="s">
        <v>6193</v>
      </c>
      <c r="J183" t="s">
        <v>6187</v>
      </c>
      <c r="K183">
        <v>0.5</v>
      </c>
      <c r="L183">
        <v>5.97</v>
      </c>
      <c r="M183">
        <v>29.849999999999998</v>
      </c>
      <c r="N183" t="s">
        <v>6217</v>
      </c>
      <c r="O183" t="s">
        <v>6224</v>
      </c>
      <c r="P183" t="s">
        <v>6191</v>
      </c>
    </row>
    <row r="184" spans="1:16" x14ac:dyDescent="0.35">
      <c r="A184" t="s">
        <v>1514</v>
      </c>
      <c r="B184" s="13">
        <v>44284</v>
      </c>
      <c r="C184" t="s">
        <v>1515</v>
      </c>
      <c r="D184" t="s">
        <v>6172</v>
      </c>
      <c r="E184">
        <v>6</v>
      </c>
      <c r="F184" t="s">
        <v>1516</v>
      </c>
      <c r="G184" t="s">
        <v>1517</v>
      </c>
      <c r="H184" t="s">
        <v>19</v>
      </c>
      <c r="I184" t="s">
        <v>6192</v>
      </c>
      <c r="J184" t="s">
        <v>6187</v>
      </c>
      <c r="K184">
        <v>0.5</v>
      </c>
      <c r="L184">
        <v>5.3699999999999992</v>
      </c>
      <c r="M184">
        <v>32.22</v>
      </c>
      <c r="N184" t="s">
        <v>6220</v>
      </c>
      <c r="O184" t="s">
        <v>6224</v>
      </c>
      <c r="P184" t="s">
        <v>6191</v>
      </c>
    </row>
    <row r="185" spans="1:16" x14ac:dyDescent="0.35">
      <c r="A185" t="s">
        <v>1520</v>
      </c>
      <c r="B185" s="13">
        <v>44512</v>
      </c>
      <c r="C185" t="s">
        <v>1521</v>
      </c>
      <c r="D185" t="s">
        <v>6156</v>
      </c>
      <c r="E185">
        <v>2</v>
      </c>
      <c r="F185" t="s">
        <v>1522</v>
      </c>
      <c r="G185" t="s">
        <v>1523</v>
      </c>
      <c r="H185" t="s">
        <v>19</v>
      </c>
      <c r="I185" t="s">
        <v>6194</v>
      </c>
      <c r="J185" t="s">
        <v>6188</v>
      </c>
      <c r="K185">
        <v>0.2</v>
      </c>
      <c r="L185">
        <v>4.125</v>
      </c>
      <c r="M185">
        <v>8.25</v>
      </c>
      <c r="N185" t="s">
        <v>6218</v>
      </c>
      <c r="O185" t="s">
        <v>6223</v>
      </c>
      <c r="P185" t="s">
        <v>6191</v>
      </c>
    </row>
    <row r="186" spans="1:16" x14ac:dyDescent="0.35">
      <c r="A186" t="s">
        <v>1526</v>
      </c>
      <c r="B186" s="13">
        <v>44397</v>
      </c>
      <c r="C186" t="s">
        <v>1527</v>
      </c>
      <c r="D186" t="s">
        <v>6180</v>
      </c>
      <c r="E186">
        <v>4</v>
      </c>
      <c r="F186" t="s">
        <v>1528</v>
      </c>
      <c r="G186" t="s">
        <v>1529</v>
      </c>
      <c r="H186" t="s">
        <v>19</v>
      </c>
      <c r="I186" t="s">
        <v>6193</v>
      </c>
      <c r="J186" t="s">
        <v>6186</v>
      </c>
      <c r="K186">
        <v>0.5</v>
      </c>
      <c r="L186">
        <v>7.77</v>
      </c>
      <c r="M186">
        <v>31.08</v>
      </c>
      <c r="N186" t="s">
        <v>6217</v>
      </c>
      <c r="O186" t="s">
        <v>6225</v>
      </c>
      <c r="P186" t="s">
        <v>6191</v>
      </c>
    </row>
    <row r="187" spans="1:16" x14ac:dyDescent="0.35">
      <c r="A187" t="s">
        <v>1532</v>
      </c>
      <c r="B187" s="13">
        <v>43483</v>
      </c>
      <c r="C187" t="s">
        <v>1533</v>
      </c>
      <c r="D187" t="s">
        <v>6144</v>
      </c>
      <c r="E187">
        <v>5</v>
      </c>
      <c r="F187" t="s">
        <v>1534</v>
      </c>
      <c r="G187" t="s">
        <v>1535</v>
      </c>
      <c r="H187" t="s">
        <v>19</v>
      </c>
      <c r="I187" t="s">
        <v>6194</v>
      </c>
      <c r="J187" t="s">
        <v>6187</v>
      </c>
      <c r="K187">
        <v>0.5</v>
      </c>
      <c r="L187">
        <v>7.29</v>
      </c>
      <c r="M187">
        <v>36.450000000000003</v>
      </c>
      <c r="N187" t="s">
        <v>6218</v>
      </c>
      <c r="O187" t="s">
        <v>6224</v>
      </c>
      <c r="P187" t="s">
        <v>6190</v>
      </c>
    </row>
    <row r="188" spans="1:16" x14ac:dyDescent="0.35">
      <c r="A188" t="s">
        <v>1538</v>
      </c>
      <c r="B188" s="13">
        <v>43684</v>
      </c>
      <c r="C188" t="s">
        <v>1539</v>
      </c>
      <c r="D188" t="s">
        <v>6151</v>
      </c>
      <c r="E188">
        <v>3</v>
      </c>
      <c r="F188" t="s">
        <v>1540</v>
      </c>
      <c r="G188" t="s">
        <v>1541</v>
      </c>
      <c r="H188" t="s">
        <v>19</v>
      </c>
      <c r="I188" t="s">
        <v>6192</v>
      </c>
      <c r="J188" t="s">
        <v>6188</v>
      </c>
      <c r="K188">
        <v>2.5</v>
      </c>
      <c r="L188">
        <v>22.884999999999998</v>
      </c>
      <c r="M188">
        <v>68.655000000000001</v>
      </c>
      <c r="N188" t="s">
        <v>6220</v>
      </c>
      <c r="O188" t="s">
        <v>6223</v>
      </c>
      <c r="P188" t="s">
        <v>6191</v>
      </c>
    </row>
    <row r="189" spans="1:16" x14ac:dyDescent="0.35">
      <c r="A189" t="s">
        <v>1544</v>
      </c>
      <c r="B189" s="13">
        <v>44633</v>
      </c>
      <c r="C189" t="s">
        <v>1545</v>
      </c>
      <c r="D189" t="s">
        <v>6160</v>
      </c>
      <c r="E189">
        <v>5</v>
      </c>
      <c r="F189" t="s">
        <v>1546</v>
      </c>
      <c r="G189" t="s">
        <v>1547</v>
      </c>
      <c r="H189" t="s">
        <v>19</v>
      </c>
      <c r="I189" t="s">
        <v>6195</v>
      </c>
      <c r="J189" t="s">
        <v>6188</v>
      </c>
      <c r="K189">
        <v>0.5</v>
      </c>
      <c r="L189">
        <v>8.73</v>
      </c>
      <c r="M189">
        <v>43.650000000000006</v>
      </c>
      <c r="N189" t="s">
        <v>6219</v>
      </c>
      <c r="O189" t="s">
        <v>6223</v>
      </c>
      <c r="P189" t="s">
        <v>6190</v>
      </c>
    </row>
    <row r="190" spans="1:16" x14ac:dyDescent="0.35">
      <c r="A190" t="s">
        <v>1549</v>
      </c>
      <c r="B190" s="13">
        <v>44698</v>
      </c>
      <c r="C190" t="s">
        <v>1550</v>
      </c>
      <c r="D190" t="s">
        <v>6184</v>
      </c>
      <c r="E190">
        <v>1</v>
      </c>
      <c r="F190" t="s">
        <v>1551</v>
      </c>
      <c r="G190" t="s">
        <v>1552</v>
      </c>
      <c r="H190" t="s">
        <v>19</v>
      </c>
      <c r="I190" t="s">
        <v>6194</v>
      </c>
      <c r="J190" t="s">
        <v>6186</v>
      </c>
      <c r="K190">
        <v>0.2</v>
      </c>
      <c r="L190">
        <v>4.4550000000000001</v>
      </c>
      <c r="M190">
        <v>4.4550000000000001</v>
      </c>
      <c r="N190" t="s">
        <v>6218</v>
      </c>
      <c r="O190" t="s">
        <v>6225</v>
      </c>
      <c r="P190" t="s">
        <v>6190</v>
      </c>
    </row>
    <row r="191" spans="1:16" x14ac:dyDescent="0.35">
      <c r="A191" t="s">
        <v>1555</v>
      </c>
      <c r="B191" s="13">
        <v>43813</v>
      </c>
      <c r="C191" t="s">
        <v>1556</v>
      </c>
      <c r="D191" t="s">
        <v>6162</v>
      </c>
      <c r="E191">
        <v>3</v>
      </c>
      <c r="F191" t="s">
        <v>1557</v>
      </c>
      <c r="G191" t="s">
        <v>1558</v>
      </c>
      <c r="H191" t="s">
        <v>19</v>
      </c>
      <c r="I191" t="s">
        <v>6195</v>
      </c>
      <c r="J191" t="s">
        <v>6188</v>
      </c>
      <c r="K191">
        <v>1</v>
      </c>
      <c r="L191">
        <v>14.55</v>
      </c>
      <c r="M191">
        <v>43.650000000000006</v>
      </c>
      <c r="N191" t="s">
        <v>6219</v>
      </c>
      <c r="O191" t="s">
        <v>6223</v>
      </c>
      <c r="P191" t="s">
        <v>6190</v>
      </c>
    </row>
    <row r="192" spans="1:16" x14ac:dyDescent="0.35">
      <c r="A192" t="s">
        <v>1561</v>
      </c>
      <c r="B192" s="13">
        <v>43845</v>
      </c>
      <c r="C192" t="s">
        <v>1562</v>
      </c>
      <c r="D192" t="s">
        <v>6181</v>
      </c>
      <c r="E192">
        <v>1</v>
      </c>
      <c r="F192" t="s">
        <v>1563</v>
      </c>
      <c r="G192" t="s">
        <v>1564</v>
      </c>
      <c r="H192" t="s">
        <v>19</v>
      </c>
      <c r="I192" t="s">
        <v>6195</v>
      </c>
      <c r="J192" t="s">
        <v>6188</v>
      </c>
      <c r="K192">
        <v>2.5</v>
      </c>
      <c r="L192">
        <v>33.464999999999996</v>
      </c>
      <c r="M192">
        <v>33.464999999999996</v>
      </c>
      <c r="N192" t="s">
        <v>6219</v>
      </c>
      <c r="O192" t="s">
        <v>6223</v>
      </c>
      <c r="P192" t="s">
        <v>6190</v>
      </c>
    </row>
    <row r="193" spans="1:16" x14ac:dyDescent="0.35">
      <c r="A193" t="s">
        <v>1567</v>
      </c>
      <c r="B193" s="13">
        <v>43567</v>
      </c>
      <c r="C193" t="s">
        <v>1568</v>
      </c>
      <c r="D193" t="s">
        <v>6150</v>
      </c>
      <c r="E193">
        <v>5</v>
      </c>
      <c r="F193" t="s">
        <v>1569</v>
      </c>
      <c r="G193" t="s">
        <v>1570</v>
      </c>
      <c r="H193" t="s">
        <v>19</v>
      </c>
      <c r="I193" t="s">
        <v>6195</v>
      </c>
      <c r="J193" t="s">
        <v>6187</v>
      </c>
      <c r="K193">
        <v>0.2</v>
      </c>
      <c r="L193">
        <v>3.8849999999999998</v>
      </c>
      <c r="M193">
        <v>19.424999999999997</v>
      </c>
      <c r="N193" t="s">
        <v>6219</v>
      </c>
      <c r="O193" t="s">
        <v>6224</v>
      </c>
      <c r="P193" t="s">
        <v>6190</v>
      </c>
    </row>
    <row r="194" spans="1:16" x14ac:dyDescent="0.35">
      <c r="A194" t="s">
        <v>5839</v>
      </c>
      <c r="B194" s="13">
        <v>43719</v>
      </c>
      <c r="C194" t="s">
        <v>5840</v>
      </c>
      <c r="D194" t="s">
        <v>6169</v>
      </c>
      <c r="E194">
        <v>3</v>
      </c>
      <c r="F194" t="s">
        <v>5841</v>
      </c>
      <c r="G194" t="s">
        <v>6222</v>
      </c>
      <c r="H194" t="s">
        <v>19</v>
      </c>
      <c r="I194" t="s">
        <v>6195</v>
      </c>
      <c r="J194" t="s">
        <v>6187</v>
      </c>
      <c r="K194">
        <v>0.5</v>
      </c>
      <c r="L194">
        <v>7.77</v>
      </c>
      <c r="M194">
        <v>23.31</v>
      </c>
      <c r="N194" t="s">
        <v>6219</v>
      </c>
      <c r="O194" t="s">
        <v>6224</v>
      </c>
      <c r="P194" t="s">
        <v>6191</v>
      </c>
    </row>
    <row r="195" spans="1:16" x14ac:dyDescent="0.35">
      <c r="A195" t="s">
        <v>1579</v>
      </c>
      <c r="B195" s="13">
        <v>44644</v>
      </c>
      <c r="C195" t="s">
        <v>1580</v>
      </c>
      <c r="D195" t="s">
        <v>6171</v>
      </c>
      <c r="E195">
        <v>3</v>
      </c>
      <c r="F195" t="s">
        <v>1581</v>
      </c>
      <c r="G195" t="s">
        <v>6222</v>
      </c>
      <c r="H195" t="s">
        <v>19</v>
      </c>
      <c r="I195" t="s">
        <v>6194</v>
      </c>
      <c r="J195" t="s">
        <v>6186</v>
      </c>
      <c r="K195">
        <v>1</v>
      </c>
      <c r="L195">
        <v>14.85</v>
      </c>
      <c r="M195">
        <v>44.55</v>
      </c>
      <c r="N195" t="s">
        <v>6218</v>
      </c>
      <c r="O195" t="s">
        <v>6225</v>
      </c>
      <c r="P195" t="s">
        <v>6191</v>
      </c>
    </row>
    <row r="196" spans="1:16" x14ac:dyDescent="0.35">
      <c r="A196" t="s">
        <v>1584</v>
      </c>
      <c r="B196" s="13">
        <v>44398</v>
      </c>
      <c r="C196" t="s">
        <v>1585</v>
      </c>
      <c r="D196" t="s">
        <v>6144</v>
      </c>
      <c r="E196">
        <v>5</v>
      </c>
      <c r="F196" t="s">
        <v>1586</v>
      </c>
      <c r="G196" t="s">
        <v>1587</v>
      </c>
      <c r="H196" t="s">
        <v>19</v>
      </c>
      <c r="I196" t="s">
        <v>6194</v>
      </c>
      <c r="J196" t="s">
        <v>6187</v>
      </c>
      <c r="K196">
        <v>0.5</v>
      </c>
      <c r="L196">
        <v>7.29</v>
      </c>
      <c r="M196">
        <v>36.450000000000003</v>
      </c>
      <c r="N196" t="s">
        <v>6218</v>
      </c>
      <c r="O196" t="s">
        <v>6224</v>
      </c>
      <c r="P196" t="s">
        <v>6191</v>
      </c>
    </row>
    <row r="197" spans="1:16" x14ac:dyDescent="0.35">
      <c r="A197" t="s">
        <v>1590</v>
      </c>
      <c r="B197" s="13">
        <v>43683</v>
      </c>
      <c r="C197" t="s">
        <v>1591</v>
      </c>
      <c r="D197" t="s">
        <v>6140</v>
      </c>
      <c r="E197">
        <v>3</v>
      </c>
      <c r="F197" t="s">
        <v>1592</v>
      </c>
      <c r="G197" t="s">
        <v>1593</v>
      </c>
      <c r="H197" t="s">
        <v>19</v>
      </c>
      <c r="I197" t="s">
        <v>6193</v>
      </c>
      <c r="J197" t="s">
        <v>6186</v>
      </c>
      <c r="K197">
        <v>1</v>
      </c>
      <c r="L197">
        <v>12.95</v>
      </c>
      <c r="M197">
        <v>38.849999999999994</v>
      </c>
      <c r="N197" t="s">
        <v>6217</v>
      </c>
      <c r="O197" t="s">
        <v>6225</v>
      </c>
      <c r="P197" t="s">
        <v>6191</v>
      </c>
    </row>
    <row r="198" spans="1:16" x14ac:dyDescent="0.35">
      <c r="A198" t="s">
        <v>1596</v>
      </c>
      <c r="B198" s="13">
        <v>44339</v>
      </c>
      <c r="C198" t="s">
        <v>1597</v>
      </c>
      <c r="D198" t="s">
        <v>6176</v>
      </c>
      <c r="E198">
        <v>6</v>
      </c>
      <c r="F198" t="s">
        <v>1598</v>
      </c>
      <c r="G198" t="s">
        <v>1599</v>
      </c>
      <c r="H198" t="s">
        <v>19</v>
      </c>
      <c r="I198" t="s">
        <v>6194</v>
      </c>
      <c r="J198" t="s">
        <v>6186</v>
      </c>
      <c r="K198">
        <v>0.5</v>
      </c>
      <c r="L198">
        <v>8.91</v>
      </c>
      <c r="M198">
        <v>53.46</v>
      </c>
      <c r="N198" t="s">
        <v>6218</v>
      </c>
      <c r="O198" t="s">
        <v>6225</v>
      </c>
      <c r="P198" t="s">
        <v>6191</v>
      </c>
    </row>
    <row r="199" spans="1:16" x14ac:dyDescent="0.35">
      <c r="A199" t="s">
        <v>1596</v>
      </c>
      <c r="B199" s="13">
        <v>44339</v>
      </c>
      <c r="C199" t="s">
        <v>1597</v>
      </c>
      <c r="D199" t="s">
        <v>6165</v>
      </c>
      <c r="E199">
        <v>2</v>
      </c>
      <c r="F199" t="s">
        <v>1598</v>
      </c>
      <c r="G199" t="s">
        <v>1599</v>
      </c>
      <c r="H199" t="s">
        <v>19</v>
      </c>
      <c r="I199" t="s">
        <v>6195</v>
      </c>
      <c r="J199" t="s">
        <v>6187</v>
      </c>
      <c r="K199">
        <v>2.5</v>
      </c>
      <c r="L199">
        <v>29.784999999999997</v>
      </c>
      <c r="M199">
        <v>59.569999999999993</v>
      </c>
      <c r="N199" t="s">
        <v>6219</v>
      </c>
      <c r="O199" t="s">
        <v>6224</v>
      </c>
      <c r="P199" t="s">
        <v>6191</v>
      </c>
    </row>
    <row r="200" spans="1:16" x14ac:dyDescent="0.35">
      <c r="A200" t="s">
        <v>1596</v>
      </c>
      <c r="B200" s="13">
        <v>44339</v>
      </c>
      <c r="C200" t="s">
        <v>1597</v>
      </c>
      <c r="D200" t="s">
        <v>6165</v>
      </c>
      <c r="E200">
        <v>3</v>
      </c>
      <c r="F200" t="s">
        <v>1598</v>
      </c>
      <c r="G200" t="s">
        <v>1599</v>
      </c>
      <c r="H200" t="s">
        <v>19</v>
      </c>
      <c r="I200" t="s">
        <v>6195</v>
      </c>
      <c r="J200" t="s">
        <v>6187</v>
      </c>
      <c r="K200">
        <v>2.5</v>
      </c>
      <c r="L200">
        <v>29.784999999999997</v>
      </c>
      <c r="M200">
        <v>89.35499999999999</v>
      </c>
      <c r="N200" t="s">
        <v>6219</v>
      </c>
      <c r="O200" t="s">
        <v>6224</v>
      </c>
      <c r="P200" t="s">
        <v>6191</v>
      </c>
    </row>
    <row r="201" spans="1:16" x14ac:dyDescent="0.35">
      <c r="A201" t="s">
        <v>1596</v>
      </c>
      <c r="B201" s="13">
        <v>44339</v>
      </c>
      <c r="C201" t="s">
        <v>1597</v>
      </c>
      <c r="D201" t="s">
        <v>6161</v>
      </c>
      <c r="E201">
        <v>4</v>
      </c>
      <c r="F201" t="s">
        <v>1598</v>
      </c>
      <c r="G201" t="s">
        <v>1599</v>
      </c>
      <c r="H201" t="s">
        <v>19</v>
      </c>
      <c r="I201" t="s">
        <v>6195</v>
      </c>
      <c r="J201" t="s">
        <v>6186</v>
      </c>
      <c r="K201">
        <v>0.5</v>
      </c>
      <c r="L201">
        <v>9.51</v>
      </c>
      <c r="M201">
        <v>38.04</v>
      </c>
      <c r="N201" t="s">
        <v>6219</v>
      </c>
      <c r="O201" t="s">
        <v>6225</v>
      </c>
      <c r="P201" t="s">
        <v>6191</v>
      </c>
    </row>
    <row r="202" spans="1:16" x14ac:dyDescent="0.35">
      <c r="A202" t="s">
        <v>1596</v>
      </c>
      <c r="B202" s="13">
        <v>44339</v>
      </c>
      <c r="C202" t="s">
        <v>1597</v>
      </c>
      <c r="D202" t="s">
        <v>6141</v>
      </c>
      <c r="E202">
        <v>3</v>
      </c>
      <c r="F202" t="s">
        <v>1598</v>
      </c>
      <c r="G202" t="s">
        <v>1599</v>
      </c>
      <c r="H202" t="s">
        <v>19</v>
      </c>
      <c r="I202" t="s">
        <v>6194</v>
      </c>
      <c r="J202" t="s">
        <v>6188</v>
      </c>
      <c r="K202">
        <v>1</v>
      </c>
      <c r="L202">
        <v>13.75</v>
      </c>
      <c r="M202">
        <v>41.25</v>
      </c>
      <c r="N202" t="s">
        <v>6218</v>
      </c>
      <c r="O202" t="s">
        <v>6223</v>
      </c>
      <c r="P202" t="s">
        <v>6191</v>
      </c>
    </row>
    <row r="203" spans="1:16" x14ac:dyDescent="0.35">
      <c r="A203" t="s">
        <v>1621</v>
      </c>
      <c r="B203" s="13">
        <v>44294</v>
      </c>
      <c r="C203" t="s">
        <v>1622</v>
      </c>
      <c r="D203" t="s">
        <v>6161</v>
      </c>
      <c r="E203">
        <v>6</v>
      </c>
      <c r="F203" t="s">
        <v>1623</v>
      </c>
      <c r="G203" t="s">
        <v>6222</v>
      </c>
      <c r="H203" t="s">
        <v>19</v>
      </c>
      <c r="I203" t="s">
        <v>6195</v>
      </c>
      <c r="J203" t="s">
        <v>6186</v>
      </c>
      <c r="K203">
        <v>0.5</v>
      </c>
      <c r="L203">
        <v>9.51</v>
      </c>
      <c r="M203">
        <v>57.06</v>
      </c>
      <c r="N203" t="s">
        <v>6219</v>
      </c>
      <c r="O203" t="s">
        <v>6225</v>
      </c>
      <c r="P203" t="s">
        <v>6191</v>
      </c>
    </row>
    <row r="204" spans="1:16" x14ac:dyDescent="0.35">
      <c r="A204" t="s">
        <v>1626</v>
      </c>
      <c r="B204" s="13">
        <v>44486</v>
      </c>
      <c r="C204" t="s">
        <v>1627</v>
      </c>
      <c r="D204" t="s">
        <v>6165</v>
      </c>
      <c r="E204">
        <v>6</v>
      </c>
      <c r="F204" t="s">
        <v>1628</v>
      </c>
      <c r="G204" t="s">
        <v>1629</v>
      </c>
      <c r="H204" t="s">
        <v>19</v>
      </c>
      <c r="I204" t="s">
        <v>6195</v>
      </c>
      <c r="J204" t="s">
        <v>6187</v>
      </c>
      <c r="K204">
        <v>2.5</v>
      </c>
      <c r="L204">
        <v>29.784999999999997</v>
      </c>
      <c r="M204">
        <v>178.70999999999998</v>
      </c>
      <c r="N204" t="s">
        <v>6219</v>
      </c>
      <c r="O204" t="s">
        <v>6224</v>
      </c>
      <c r="P204" t="s">
        <v>6190</v>
      </c>
    </row>
    <row r="205" spans="1:16" x14ac:dyDescent="0.35">
      <c r="A205" t="s">
        <v>1632</v>
      </c>
      <c r="B205" s="13">
        <v>44608</v>
      </c>
      <c r="C205" t="s">
        <v>1633</v>
      </c>
      <c r="D205" t="s">
        <v>6145</v>
      </c>
      <c r="E205">
        <v>1</v>
      </c>
      <c r="F205" t="s">
        <v>1634</v>
      </c>
      <c r="G205" t="s">
        <v>1635</v>
      </c>
      <c r="H205" t="s">
        <v>19</v>
      </c>
      <c r="I205" t="s">
        <v>6195</v>
      </c>
      <c r="J205" t="s">
        <v>6186</v>
      </c>
      <c r="K205">
        <v>0.2</v>
      </c>
      <c r="L205">
        <v>4.7549999999999999</v>
      </c>
      <c r="M205">
        <v>4.7549999999999999</v>
      </c>
      <c r="N205" t="s">
        <v>6219</v>
      </c>
      <c r="O205" t="s">
        <v>6225</v>
      </c>
      <c r="P205" t="s">
        <v>6191</v>
      </c>
    </row>
    <row r="206" spans="1:16" x14ac:dyDescent="0.35">
      <c r="A206" t="s">
        <v>1638</v>
      </c>
      <c r="B206" s="13">
        <v>44027</v>
      </c>
      <c r="C206" t="s">
        <v>1639</v>
      </c>
      <c r="D206" t="s">
        <v>6141</v>
      </c>
      <c r="E206">
        <v>6</v>
      </c>
      <c r="F206" t="s">
        <v>1640</v>
      </c>
      <c r="G206" t="s">
        <v>6222</v>
      </c>
      <c r="H206" t="s">
        <v>19</v>
      </c>
      <c r="I206" t="s">
        <v>6194</v>
      </c>
      <c r="J206" t="s">
        <v>6188</v>
      </c>
      <c r="K206">
        <v>1</v>
      </c>
      <c r="L206">
        <v>13.75</v>
      </c>
      <c r="M206">
        <v>82.5</v>
      </c>
      <c r="N206" t="s">
        <v>6218</v>
      </c>
      <c r="O206" t="s">
        <v>6223</v>
      </c>
      <c r="P206" t="s">
        <v>6191</v>
      </c>
    </row>
    <row r="207" spans="1:16" x14ac:dyDescent="0.35">
      <c r="A207" t="s">
        <v>1643</v>
      </c>
      <c r="B207" s="13">
        <v>43883</v>
      </c>
      <c r="C207" t="s">
        <v>1644</v>
      </c>
      <c r="D207" t="s">
        <v>6163</v>
      </c>
      <c r="E207">
        <v>3</v>
      </c>
      <c r="F207" t="s">
        <v>1645</v>
      </c>
      <c r="G207" t="s">
        <v>6222</v>
      </c>
      <c r="H207" t="s">
        <v>19</v>
      </c>
      <c r="I207" t="s">
        <v>6192</v>
      </c>
      <c r="J207" t="s">
        <v>6187</v>
      </c>
      <c r="K207">
        <v>0.2</v>
      </c>
      <c r="L207">
        <v>2.6849999999999996</v>
      </c>
      <c r="M207">
        <v>8.0549999999999997</v>
      </c>
      <c r="N207" t="s">
        <v>6220</v>
      </c>
      <c r="O207" t="s">
        <v>6224</v>
      </c>
      <c r="P207" t="s">
        <v>6190</v>
      </c>
    </row>
    <row r="208" spans="1:16" x14ac:dyDescent="0.35">
      <c r="A208" t="s">
        <v>1648</v>
      </c>
      <c r="B208" s="13">
        <v>44211</v>
      </c>
      <c r="C208" t="s">
        <v>1649</v>
      </c>
      <c r="D208" t="s">
        <v>6155</v>
      </c>
      <c r="E208">
        <v>2</v>
      </c>
      <c r="F208" t="s">
        <v>1650</v>
      </c>
      <c r="G208" t="s">
        <v>1651</v>
      </c>
      <c r="H208" t="s">
        <v>19</v>
      </c>
      <c r="I208" t="s">
        <v>6193</v>
      </c>
      <c r="J208" t="s">
        <v>6188</v>
      </c>
      <c r="K208">
        <v>1</v>
      </c>
      <c r="L208">
        <v>11.25</v>
      </c>
      <c r="M208">
        <v>22.5</v>
      </c>
      <c r="N208" t="s">
        <v>6217</v>
      </c>
      <c r="O208" t="s">
        <v>6223</v>
      </c>
      <c r="P208" t="s">
        <v>6191</v>
      </c>
    </row>
    <row r="209" spans="1:16" x14ac:dyDescent="0.35">
      <c r="A209" t="s">
        <v>1653</v>
      </c>
      <c r="B209" s="13">
        <v>44207</v>
      </c>
      <c r="C209" t="s">
        <v>1654</v>
      </c>
      <c r="D209" t="s">
        <v>6157</v>
      </c>
      <c r="E209">
        <v>6</v>
      </c>
      <c r="F209" t="s">
        <v>1655</v>
      </c>
      <c r="G209" t="s">
        <v>1656</v>
      </c>
      <c r="H209" t="s">
        <v>19</v>
      </c>
      <c r="I209" t="s">
        <v>6193</v>
      </c>
      <c r="J209" t="s">
        <v>6188</v>
      </c>
      <c r="K209">
        <v>0.5</v>
      </c>
      <c r="L209">
        <v>6.75</v>
      </c>
      <c r="M209">
        <v>40.5</v>
      </c>
      <c r="N209" t="s">
        <v>6217</v>
      </c>
      <c r="O209" t="s">
        <v>6223</v>
      </c>
      <c r="P209" t="s">
        <v>6190</v>
      </c>
    </row>
    <row r="210" spans="1:16" x14ac:dyDescent="0.35">
      <c r="A210" t="s">
        <v>5834</v>
      </c>
      <c r="B210" s="13">
        <v>43524</v>
      </c>
      <c r="C210" t="s">
        <v>5835</v>
      </c>
      <c r="D210" t="s">
        <v>6165</v>
      </c>
      <c r="E210">
        <v>4</v>
      </c>
      <c r="F210" t="s">
        <v>5836</v>
      </c>
      <c r="G210" t="s">
        <v>6222</v>
      </c>
      <c r="H210" t="s">
        <v>19</v>
      </c>
      <c r="I210" t="s">
        <v>6195</v>
      </c>
      <c r="J210" t="s">
        <v>6187</v>
      </c>
      <c r="K210">
        <v>2.5</v>
      </c>
      <c r="L210">
        <v>29.784999999999997</v>
      </c>
      <c r="M210">
        <v>119.13999999999999</v>
      </c>
      <c r="N210" t="s">
        <v>6219</v>
      </c>
      <c r="O210" t="s">
        <v>6224</v>
      </c>
      <c r="P210" t="s">
        <v>6191</v>
      </c>
    </row>
    <row r="211" spans="1:16" x14ac:dyDescent="0.35">
      <c r="A211" t="s">
        <v>5828</v>
      </c>
      <c r="B211" s="13">
        <v>44054</v>
      </c>
      <c r="C211" t="s">
        <v>5829</v>
      </c>
      <c r="D211" t="s">
        <v>6173</v>
      </c>
      <c r="E211">
        <v>5</v>
      </c>
      <c r="F211" t="s">
        <v>5830</v>
      </c>
      <c r="G211" t="s">
        <v>5831</v>
      </c>
      <c r="H211" t="s">
        <v>19</v>
      </c>
      <c r="I211" t="s">
        <v>6192</v>
      </c>
      <c r="J211" t="s">
        <v>6186</v>
      </c>
      <c r="K211">
        <v>0.5</v>
      </c>
      <c r="L211">
        <v>7.169999999999999</v>
      </c>
      <c r="M211">
        <v>35.849999999999994</v>
      </c>
      <c r="N211" t="s">
        <v>6220</v>
      </c>
      <c r="O211" t="s">
        <v>6225</v>
      </c>
      <c r="P211" t="s">
        <v>6191</v>
      </c>
    </row>
    <row r="212" spans="1:16" x14ac:dyDescent="0.35">
      <c r="A212" t="s">
        <v>1671</v>
      </c>
      <c r="B212" s="13">
        <v>43766</v>
      </c>
      <c r="C212" t="s">
        <v>1672</v>
      </c>
      <c r="D212" t="s">
        <v>6143</v>
      </c>
      <c r="E212">
        <v>4</v>
      </c>
      <c r="F212" t="s">
        <v>1673</v>
      </c>
      <c r="G212" t="s">
        <v>1674</v>
      </c>
      <c r="H212" t="s">
        <v>19</v>
      </c>
      <c r="I212" t="s">
        <v>6195</v>
      </c>
      <c r="J212" t="s">
        <v>6187</v>
      </c>
      <c r="K212">
        <v>1</v>
      </c>
      <c r="L212">
        <v>12.95</v>
      </c>
      <c r="M212">
        <v>51.8</v>
      </c>
      <c r="N212" t="s">
        <v>6219</v>
      </c>
      <c r="O212" t="s">
        <v>6224</v>
      </c>
      <c r="P212" t="s">
        <v>6190</v>
      </c>
    </row>
    <row r="213" spans="1:16" x14ac:dyDescent="0.35">
      <c r="A213" t="s">
        <v>1677</v>
      </c>
      <c r="B213" s="13">
        <v>44283</v>
      </c>
      <c r="C213" t="s">
        <v>1678</v>
      </c>
      <c r="D213" t="s">
        <v>6176</v>
      </c>
      <c r="E213">
        <v>6</v>
      </c>
      <c r="F213" t="s">
        <v>1679</v>
      </c>
      <c r="G213" t="s">
        <v>1680</v>
      </c>
      <c r="H213" t="s">
        <v>19</v>
      </c>
      <c r="I213" t="s">
        <v>6194</v>
      </c>
      <c r="J213" t="s">
        <v>6186</v>
      </c>
      <c r="K213">
        <v>0.5</v>
      </c>
      <c r="L213">
        <v>8.91</v>
      </c>
      <c r="M213">
        <v>53.46</v>
      </c>
      <c r="N213" t="s">
        <v>6218</v>
      </c>
      <c r="O213" t="s">
        <v>6225</v>
      </c>
      <c r="P213" t="s">
        <v>6191</v>
      </c>
    </row>
    <row r="214" spans="1:16" x14ac:dyDescent="0.35">
      <c r="A214" t="s">
        <v>1682</v>
      </c>
      <c r="B214" s="13">
        <v>43921</v>
      </c>
      <c r="C214" t="s">
        <v>1683</v>
      </c>
      <c r="D214" t="s">
        <v>6153</v>
      </c>
      <c r="E214">
        <v>4</v>
      </c>
      <c r="F214" t="s">
        <v>1684</v>
      </c>
      <c r="G214" t="s">
        <v>1685</v>
      </c>
      <c r="H214" t="s">
        <v>19</v>
      </c>
      <c r="I214" t="s">
        <v>6194</v>
      </c>
      <c r="J214" t="s">
        <v>6187</v>
      </c>
      <c r="K214">
        <v>0.2</v>
      </c>
      <c r="L214">
        <v>3.645</v>
      </c>
      <c r="M214">
        <v>14.58</v>
      </c>
      <c r="N214" t="s">
        <v>6218</v>
      </c>
      <c r="O214" t="s">
        <v>6224</v>
      </c>
      <c r="P214" t="s">
        <v>6190</v>
      </c>
    </row>
    <row r="215" spans="1:16" x14ac:dyDescent="0.35">
      <c r="A215" t="s">
        <v>1688</v>
      </c>
      <c r="B215" s="13">
        <v>44646</v>
      </c>
      <c r="C215" t="s">
        <v>1689</v>
      </c>
      <c r="D215" t="s">
        <v>6149</v>
      </c>
      <c r="E215">
        <v>1</v>
      </c>
      <c r="F215" t="s">
        <v>1690</v>
      </c>
      <c r="G215" t="s">
        <v>1691</v>
      </c>
      <c r="H215" t="s">
        <v>19</v>
      </c>
      <c r="I215" t="s">
        <v>6192</v>
      </c>
      <c r="J215" t="s">
        <v>6187</v>
      </c>
      <c r="K215">
        <v>2.5</v>
      </c>
      <c r="L215">
        <v>20.584999999999997</v>
      </c>
      <c r="M215">
        <v>20.584999999999997</v>
      </c>
      <c r="N215" t="s">
        <v>6220</v>
      </c>
      <c r="O215" t="s">
        <v>6224</v>
      </c>
      <c r="P215" t="s">
        <v>6191</v>
      </c>
    </row>
    <row r="216" spans="1:16" x14ac:dyDescent="0.35">
      <c r="A216" t="s">
        <v>5822</v>
      </c>
      <c r="B216" s="13">
        <v>44719</v>
      </c>
      <c r="C216" t="s">
        <v>5823</v>
      </c>
      <c r="D216" t="s">
        <v>6180</v>
      </c>
      <c r="E216">
        <v>6</v>
      </c>
      <c r="F216" t="s">
        <v>5824</v>
      </c>
      <c r="G216" t="s">
        <v>5825</v>
      </c>
      <c r="H216" t="s">
        <v>19</v>
      </c>
      <c r="I216" t="s">
        <v>6193</v>
      </c>
      <c r="J216" t="s">
        <v>6186</v>
      </c>
      <c r="K216">
        <v>0.5</v>
      </c>
      <c r="L216">
        <v>7.77</v>
      </c>
      <c r="M216">
        <v>46.62</v>
      </c>
      <c r="N216" t="s">
        <v>6217</v>
      </c>
      <c r="O216" t="s">
        <v>6225</v>
      </c>
      <c r="P216" t="s">
        <v>6191</v>
      </c>
    </row>
    <row r="217" spans="1:16" x14ac:dyDescent="0.35">
      <c r="A217" t="s">
        <v>1701</v>
      </c>
      <c r="B217" s="13">
        <v>43829</v>
      </c>
      <c r="C217" t="s">
        <v>1702</v>
      </c>
      <c r="D217" t="s">
        <v>6150</v>
      </c>
      <c r="E217">
        <v>6</v>
      </c>
      <c r="F217" t="s">
        <v>1703</v>
      </c>
      <c r="G217" t="s">
        <v>1704</v>
      </c>
      <c r="H217" t="s">
        <v>19</v>
      </c>
      <c r="I217" t="s">
        <v>6195</v>
      </c>
      <c r="J217" t="s">
        <v>6187</v>
      </c>
      <c r="K217">
        <v>0.2</v>
      </c>
      <c r="L217">
        <v>3.8849999999999998</v>
      </c>
      <c r="M217">
        <v>23.31</v>
      </c>
      <c r="N217" t="s">
        <v>6219</v>
      </c>
      <c r="O217" t="s">
        <v>6224</v>
      </c>
      <c r="P217" t="s">
        <v>6191</v>
      </c>
    </row>
    <row r="218" spans="1:16" x14ac:dyDescent="0.35">
      <c r="A218" t="s">
        <v>1707</v>
      </c>
      <c r="B218" s="13">
        <v>44470</v>
      </c>
      <c r="C218" t="s">
        <v>1708</v>
      </c>
      <c r="D218" t="s">
        <v>6162</v>
      </c>
      <c r="E218">
        <v>4</v>
      </c>
      <c r="F218" t="s">
        <v>1709</v>
      </c>
      <c r="G218" t="s">
        <v>1710</v>
      </c>
      <c r="H218" t="s">
        <v>19</v>
      </c>
      <c r="I218" t="s">
        <v>6195</v>
      </c>
      <c r="J218" t="s">
        <v>6188</v>
      </c>
      <c r="K218">
        <v>1</v>
      </c>
      <c r="L218">
        <v>14.55</v>
      </c>
      <c r="M218">
        <v>58.2</v>
      </c>
      <c r="N218" t="s">
        <v>6219</v>
      </c>
      <c r="O218" t="s">
        <v>6223</v>
      </c>
      <c r="P218" t="s">
        <v>6190</v>
      </c>
    </row>
    <row r="219" spans="1:16" x14ac:dyDescent="0.35">
      <c r="A219" t="s">
        <v>1713</v>
      </c>
      <c r="B219" s="13">
        <v>44174</v>
      </c>
      <c r="C219" t="s">
        <v>1714</v>
      </c>
      <c r="D219" t="s">
        <v>6176</v>
      </c>
      <c r="E219">
        <v>4</v>
      </c>
      <c r="F219" t="s">
        <v>1715</v>
      </c>
      <c r="G219" t="s">
        <v>1716</v>
      </c>
      <c r="H219" t="s">
        <v>19</v>
      </c>
      <c r="I219" t="s">
        <v>6194</v>
      </c>
      <c r="J219" t="s">
        <v>6186</v>
      </c>
      <c r="K219">
        <v>0.5</v>
      </c>
      <c r="L219">
        <v>8.91</v>
      </c>
      <c r="M219">
        <v>35.64</v>
      </c>
      <c r="N219" t="s">
        <v>6218</v>
      </c>
      <c r="O219" t="s">
        <v>6225</v>
      </c>
      <c r="P219" t="s">
        <v>6191</v>
      </c>
    </row>
    <row r="220" spans="1:16" x14ac:dyDescent="0.35">
      <c r="A220" t="s">
        <v>5816</v>
      </c>
      <c r="B220" s="13">
        <v>44464</v>
      </c>
      <c r="C220" t="s">
        <v>5817</v>
      </c>
      <c r="D220" t="s">
        <v>6179</v>
      </c>
      <c r="E220">
        <v>3</v>
      </c>
      <c r="F220" t="s">
        <v>5818</v>
      </c>
      <c r="G220" t="s">
        <v>5819</v>
      </c>
      <c r="H220" t="s">
        <v>19</v>
      </c>
      <c r="I220" t="s">
        <v>6192</v>
      </c>
      <c r="J220" t="s">
        <v>6186</v>
      </c>
      <c r="K220">
        <v>1</v>
      </c>
      <c r="L220">
        <v>11.95</v>
      </c>
      <c r="M220">
        <v>35.849999999999994</v>
      </c>
      <c r="N220" t="s">
        <v>6220</v>
      </c>
      <c r="O220" t="s">
        <v>6225</v>
      </c>
      <c r="P220" t="s">
        <v>6191</v>
      </c>
    </row>
    <row r="221" spans="1:16" x14ac:dyDescent="0.35">
      <c r="A221" t="s">
        <v>1725</v>
      </c>
      <c r="B221" s="13">
        <v>44777</v>
      </c>
      <c r="C221" t="s">
        <v>1726</v>
      </c>
      <c r="D221" t="s">
        <v>6178</v>
      </c>
      <c r="E221">
        <v>3</v>
      </c>
      <c r="F221" t="s">
        <v>1727</v>
      </c>
      <c r="G221" t="s">
        <v>1728</v>
      </c>
      <c r="H221" t="s">
        <v>19</v>
      </c>
      <c r="I221" t="s">
        <v>6192</v>
      </c>
      <c r="J221" t="s">
        <v>6186</v>
      </c>
      <c r="K221">
        <v>0.2</v>
      </c>
      <c r="L221">
        <v>3.5849999999999995</v>
      </c>
      <c r="M221">
        <v>10.754999999999999</v>
      </c>
      <c r="N221" t="s">
        <v>6220</v>
      </c>
      <c r="O221" t="s">
        <v>6225</v>
      </c>
      <c r="P221" t="s">
        <v>6191</v>
      </c>
    </row>
    <row r="222" spans="1:16" x14ac:dyDescent="0.35">
      <c r="A222" t="s">
        <v>1725</v>
      </c>
      <c r="B222" s="13">
        <v>44777</v>
      </c>
      <c r="C222" t="s">
        <v>1726</v>
      </c>
      <c r="D222" t="s">
        <v>6174</v>
      </c>
      <c r="E222">
        <v>5</v>
      </c>
      <c r="F222" t="s">
        <v>1727</v>
      </c>
      <c r="G222" t="s">
        <v>1728</v>
      </c>
      <c r="H222" t="s">
        <v>19</v>
      </c>
      <c r="I222" t="s">
        <v>6192</v>
      </c>
      <c r="J222" t="s">
        <v>6188</v>
      </c>
      <c r="K222">
        <v>0.2</v>
      </c>
      <c r="L222">
        <v>2.9849999999999999</v>
      </c>
      <c r="M222">
        <v>14.924999999999999</v>
      </c>
      <c r="N222" t="s">
        <v>6220</v>
      </c>
      <c r="O222" t="s">
        <v>6223</v>
      </c>
      <c r="P222" t="s">
        <v>6191</v>
      </c>
    </row>
    <row r="223" spans="1:16" x14ac:dyDescent="0.35">
      <c r="A223" t="s">
        <v>1736</v>
      </c>
      <c r="B223" s="13">
        <v>44513</v>
      </c>
      <c r="C223" t="s">
        <v>1737</v>
      </c>
      <c r="D223" t="s">
        <v>6140</v>
      </c>
      <c r="E223">
        <v>6</v>
      </c>
      <c r="F223" t="s">
        <v>1738</v>
      </c>
      <c r="G223" t="s">
        <v>1739</v>
      </c>
      <c r="H223" t="s">
        <v>19</v>
      </c>
      <c r="I223" t="s">
        <v>6193</v>
      </c>
      <c r="J223" t="s">
        <v>6186</v>
      </c>
      <c r="K223">
        <v>1</v>
      </c>
      <c r="L223">
        <v>12.95</v>
      </c>
      <c r="M223">
        <v>77.699999999999989</v>
      </c>
      <c r="N223" t="s">
        <v>6217</v>
      </c>
      <c r="O223" t="s">
        <v>6225</v>
      </c>
      <c r="P223" t="s">
        <v>6190</v>
      </c>
    </row>
    <row r="224" spans="1:16" x14ac:dyDescent="0.35">
      <c r="A224" t="s">
        <v>1742</v>
      </c>
      <c r="B224" s="13">
        <v>44090</v>
      </c>
      <c r="C224" t="s">
        <v>1743</v>
      </c>
      <c r="D224" t="s">
        <v>6169</v>
      </c>
      <c r="E224">
        <v>3</v>
      </c>
      <c r="F224" t="s">
        <v>1744</v>
      </c>
      <c r="G224" t="s">
        <v>1745</v>
      </c>
      <c r="H224" t="s">
        <v>19</v>
      </c>
      <c r="I224" t="s">
        <v>6195</v>
      </c>
      <c r="J224" t="s">
        <v>6187</v>
      </c>
      <c r="K224">
        <v>0.5</v>
      </c>
      <c r="L224">
        <v>7.77</v>
      </c>
      <c r="M224">
        <v>23.31</v>
      </c>
      <c r="N224" t="s">
        <v>6219</v>
      </c>
      <c r="O224" t="s">
        <v>6224</v>
      </c>
      <c r="P224" t="s">
        <v>6191</v>
      </c>
    </row>
    <row r="225" spans="1:16" x14ac:dyDescent="0.35">
      <c r="A225" t="s">
        <v>1748</v>
      </c>
      <c r="B225" s="13">
        <v>44109</v>
      </c>
      <c r="C225" t="s">
        <v>1749</v>
      </c>
      <c r="D225" t="s">
        <v>6171</v>
      </c>
      <c r="E225">
        <v>4</v>
      </c>
      <c r="F225" t="s">
        <v>1750</v>
      </c>
      <c r="G225" t="s">
        <v>6222</v>
      </c>
      <c r="H225" t="s">
        <v>19</v>
      </c>
      <c r="I225" t="s">
        <v>6194</v>
      </c>
      <c r="J225" t="s">
        <v>6186</v>
      </c>
      <c r="K225">
        <v>1</v>
      </c>
      <c r="L225">
        <v>14.85</v>
      </c>
      <c r="M225">
        <v>59.4</v>
      </c>
      <c r="N225" t="s">
        <v>6218</v>
      </c>
      <c r="O225" t="s">
        <v>6225</v>
      </c>
      <c r="P225" t="s">
        <v>6190</v>
      </c>
    </row>
    <row r="226" spans="1:16" x14ac:dyDescent="0.35">
      <c r="A226" t="s">
        <v>1753</v>
      </c>
      <c r="B226" s="13">
        <v>43836</v>
      </c>
      <c r="C226" t="s">
        <v>1754</v>
      </c>
      <c r="D226" t="s">
        <v>6165</v>
      </c>
      <c r="E226">
        <v>4</v>
      </c>
      <c r="F226" t="s">
        <v>1755</v>
      </c>
      <c r="G226" t="s">
        <v>1756</v>
      </c>
      <c r="H226" t="s">
        <v>19</v>
      </c>
      <c r="I226" t="s">
        <v>6195</v>
      </c>
      <c r="J226" t="s">
        <v>6187</v>
      </c>
      <c r="K226">
        <v>2.5</v>
      </c>
      <c r="L226">
        <v>29.784999999999997</v>
      </c>
      <c r="M226">
        <v>119.13999999999999</v>
      </c>
      <c r="N226" t="s">
        <v>6219</v>
      </c>
      <c r="O226" t="s">
        <v>6224</v>
      </c>
      <c r="P226" t="s">
        <v>6190</v>
      </c>
    </row>
    <row r="227" spans="1:16" x14ac:dyDescent="0.35">
      <c r="A227" t="s">
        <v>5803</v>
      </c>
      <c r="B227" s="13">
        <v>44332</v>
      </c>
      <c r="C227" t="s">
        <v>5804</v>
      </c>
      <c r="D227" t="s">
        <v>6173</v>
      </c>
      <c r="E227">
        <v>2</v>
      </c>
      <c r="F227" t="s">
        <v>5805</v>
      </c>
      <c r="G227" t="s">
        <v>5806</v>
      </c>
      <c r="H227" t="s">
        <v>19</v>
      </c>
      <c r="I227" t="s">
        <v>6192</v>
      </c>
      <c r="J227" t="s">
        <v>6186</v>
      </c>
      <c r="K227">
        <v>0.5</v>
      </c>
      <c r="L227">
        <v>7.169999999999999</v>
      </c>
      <c r="M227">
        <v>14.339999999999998</v>
      </c>
      <c r="N227" t="s">
        <v>6220</v>
      </c>
      <c r="O227" t="s">
        <v>6225</v>
      </c>
      <c r="P227" t="s">
        <v>6190</v>
      </c>
    </row>
    <row r="228" spans="1:16" x14ac:dyDescent="0.35">
      <c r="A228" t="s">
        <v>1765</v>
      </c>
      <c r="B228" s="13">
        <v>43887</v>
      </c>
      <c r="C228" t="s">
        <v>1766</v>
      </c>
      <c r="D228" t="s">
        <v>6175</v>
      </c>
      <c r="E228">
        <v>5</v>
      </c>
      <c r="F228" t="s">
        <v>1767</v>
      </c>
      <c r="G228" t="s">
        <v>1768</v>
      </c>
      <c r="H228" t="s">
        <v>19</v>
      </c>
      <c r="I228" t="s">
        <v>6193</v>
      </c>
      <c r="J228" t="s">
        <v>6188</v>
      </c>
      <c r="K228">
        <v>2.5</v>
      </c>
      <c r="L228">
        <v>25.874999999999996</v>
      </c>
      <c r="M228">
        <v>129.37499999999997</v>
      </c>
      <c r="N228" t="s">
        <v>6217</v>
      </c>
      <c r="O228" t="s">
        <v>6223</v>
      </c>
      <c r="P228" t="s">
        <v>6191</v>
      </c>
    </row>
    <row r="229" spans="1:16" x14ac:dyDescent="0.35">
      <c r="A229" t="s">
        <v>5797</v>
      </c>
      <c r="B229" s="13">
        <v>44229</v>
      </c>
      <c r="C229" t="s">
        <v>5798</v>
      </c>
      <c r="D229" t="s">
        <v>6145</v>
      </c>
      <c r="E229">
        <v>6</v>
      </c>
      <c r="F229" t="s">
        <v>5799</v>
      </c>
      <c r="G229" t="s">
        <v>5800</v>
      </c>
      <c r="H229" t="s">
        <v>19</v>
      </c>
      <c r="I229" t="s">
        <v>6195</v>
      </c>
      <c r="J229" t="s">
        <v>6186</v>
      </c>
      <c r="K229">
        <v>0.2</v>
      </c>
      <c r="L229">
        <v>4.7549999999999999</v>
      </c>
      <c r="M229">
        <v>28.53</v>
      </c>
      <c r="N229" t="s">
        <v>6219</v>
      </c>
      <c r="O229" t="s">
        <v>6225</v>
      </c>
      <c r="P229" t="s">
        <v>6191</v>
      </c>
    </row>
    <row r="230" spans="1:16" x14ac:dyDescent="0.35">
      <c r="A230" t="s">
        <v>1777</v>
      </c>
      <c r="B230" s="13">
        <v>44376</v>
      </c>
      <c r="C230" t="s">
        <v>1778</v>
      </c>
      <c r="D230" t="s">
        <v>6178</v>
      </c>
      <c r="E230">
        <v>5</v>
      </c>
      <c r="F230" t="s">
        <v>1779</v>
      </c>
      <c r="G230" t="s">
        <v>1780</v>
      </c>
      <c r="H230" t="s">
        <v>19</v>
      </c>
      <c r="I230" t="s">
        <v>6192</v>
      </c>
      <c r="J230" t="s">
        <v>6186</v>
      </c>
      <c r="K230">
        <v>0.2</v>
      </c>
      <c r="L230">
        <v>3.5849999999999995</v>
      </c>
      <c r="M230">
        <v>17.924999999999997</v>
      </c>
      <c r="N230" t="s">
        <v>6220</v>
      </c>
      <c r="O230" t="s">
        <v>6225</v>
      </c>
      <c r="P230" t="s">
        <v>6191</v>
      </c>
    </row>
    <row r="231" spans="1:16" x14ac:dyDescent="0.35">
      <c r="A231" t="s">
        <v>1783</v>
      </c>
      <c r="B231" s="13">
        <v>44282</v>
      </c>
      <c r="C231" t="s">
        <v>1784</v>
      </c>
      <c r="D231" t="s">
        <v>6159</v>
      </c>
      <c r="E231">
        <v>2</v>
      </c>
      <c r="F231" t="s">
        <v>1785</v>
      </c>
      <c r="G231" t="s">
        <v>1786</v>
      </c>
      <c r="H231" t="s">
        <v>19</v>
      </c>
      <c r="I231" t="s">
        <v>6195</v>
      </c>
      <c r="J231" t="s">
        <v>6188</v>
      </c>
      <c r="K231">
        <v>0.2</v>
      </c>
      <c r="L231">
        <v>4.3650000000000002</v>
      </c>
      <c r="M231">
        <v>8.73</v>
      </c>
      <c r="N231" t="s">
        <v>6219</v>
      </c>
      <c r="O231" t="s">
        <v>6223</v>
      </c>
      <c r="P231" t="s">
        <v>6191</v>
      </c>
    </row>
    <row r="232" spans="1:16" x14ac:dyDescent="0.35">
      <c r="A232" t="s">
        <v>1789</v>
      </c>
      <c r="B232" s="13">
        <v>44496</v>
      </c>
      <c r="C232" t="s">
        <v>1790</v>
      </c>
      <c r="D232" t="s">
        <v>6175</v>
      </c>
      <c r="E232">
        <v>2</v>
      </c>
      <c r="F232" t="s">
        <v>1791</v>
      </c>
      <c r="G232" t="s">
        <v>1792</v>
      </c>
      <c r="H232" t="s">
        <v>19</v>
      </c>
      <c r="I232" t="s">
        <v>6193</v>
      </c>
      <c r="J232" t="s">
        <v>6188</v>
      </c>
      <c r="K232">
        <v>2.5</v>
      </c>
      <c r="L232">
        <v>25.874999999999996</v>
      </c>
      <c r="M232">
        <v>51.749999999999993</v>
      </c>
      <c r="N232" t="s">
        <v>6217</v>
      </c>
      <c r="O232" t="s">
        <v>6223</v>
      </c>
      <c r="P232" t="s">
        <v>6191</v>
      </c>
    </row>
    <row r="233" spans="1:16" x14ac:dyDescent="0.35">
      <c r="A233" t="s">
        <v>1795</v>
      </c>
      <c r="B233" s="13">
        <v>43628</v>
      </c>
      <c r="C233" t="s">
        <v>1796</v>
      </c>
      <c r="D233" t="s">
        <v>6159</v>
      </c>
      <c r="E233">
        <v>2</v>
      </c>
      <c r="F233" t="s">
        <v>1797</v>
      </c>
      <c r="G233" t="s">
        <v>6222</v>
      </c>
      <c r="H233" t="s">
        <v>19</v>
      </c>
      <c r="I233" t="s">
        <v>6195</v>
      </c>
      <c r="J233" t="s">
        <v>6188</v>
      </c>
      <c r="K233">
        <v>0.2</v>
      </c>
      <c r="L233">
        <v>4.3650000000000002</v>
      </c>
      <c r="M233">
        <v>8.73</v>
      </c>
      <c r="N233" t="s">
        <v>6219</v>
      </c>
      <c r="O233" t="s">
        <v>6223</v>
      </c>
      <c r="P233" t="s">
        <v>6190</v>
      </c>
    </row>
    <row r="234" spans="1:16" x14ac:dyDescent="0.35">
      <c r="A234" t="s">
        <v>5791</v>
      </c>
      <c r="B234" s="13">
        <v>43829</v>
      </c>
      <c r="C234" t="s">
        <v>5792</v>
      </c>
      <c r="D234" t="s">
        <v>6171</v>
      </c>
      <c r="E234">
        <v>5</v>
      </c>
      <c r="F234" t="s">
        <v>5793</v>
      </c>
      <c r="G234" t="s">
        <v>5794</v>
      </c>
      <c r="H234" t="s">
        <v>19</v>
      </c>
      <c r="I234" t="s">
        <v>6194</v>
      </c>
      <c r="J234" t="s">
        <v>6186</v>
      </c>
      <c r="K234">
        <v>1</v>
      </c>
      <c r="L234">
        <v>14.85</v>
      </c>
      <c r="M234">
        <v>74.25</v>
      </c>
      <c r="N234" t="s">
        <v>6218</v>
      </c>
      <c r="O234" t="s">
        <v>6225</v>
      </c>
      <c r="P234" t="s">
        <v>6190</v>
      </c>
    </row>
    <row r="235" spans="1:16" x14ac:dyDescent="0.35">
      <c r="A235" t="s">
        <v>1806</v>
      </c>
      <c r="B235" s="13">
        <v>44278</v>
      </c>
      <c r="C235" t="s">
        <v>1807</v>
      </c>
      <c r="D235" t="s">
        <v>6156</v>
      </c>
      <c r="E235">
        <v>5</v>
      </c>
      <c r="F235" t="s">
        <v>1808</v>
      </c>
      <c r="G235" t="s">
        <v>1809</v>
      </c>
      <c r="H235" t="s">
        <v>19</v>
      </c>
      <c r="I235" t="s">
        <v>6194</v>
      </c>
      <c r="J235" t="s">
        <v>6188</v>
      </c>
      <c r="K235">
        <v>0.2</v>
      </c>
      <c r="L235">
        <v>4.125</v>
      </c>
      <c r="M235">
        <v>20.625</v>
      </c>
      <c r="N235" t="s">
        <v>6218</v>
      </c>
      <c r="O235" t="s">
        <v>6223</v>
      </c>
      <c r="P235" t="s">
        <v>6191</v>
      </c>
    </row>
    <row r="236" spans="1:16" x14ac:dyDescent="0.35">
      <c r="A236" t="s">
        <v>1812</v>
      </c>
      <c r="B236" s="13">
        <v>44602</v>
      </c>
      <c r="C236" t="s">
        <v>1813</v>
      </c>
      <c r="D236" t="s">
        <v>6164</v>
      </c>
      <c r="E236">
        <v>1</v>
      </c>
      <c r="F236" t="s">
        <v>1814</v>
      </c>
      <c r="G236" t="s">
        <v>1815</v>
      </c>
      <c r="H236" t="s">
        <v>19</v>
      </c>
      <c r="I236" t="s">
        <v>6195</v>
      </c>
      <c r="J236" t="s">
        <v>6186</v>
      </c>
      <c r="K236">
        <v>2.5</v>
      </c>
      <c r="L236">
        <v>36.454999999999998</v>
      </c>
      <c r="M236">
        <v>36.454999999999998</v>
      </c>
      <c r="N236" t="s">
        <v>6219</v>
      </c>
      <c r="O236" t="s">
        <v>6225</v>
      </c>
      <c r="P236" t="s">
        <v>6191</v>
      </c>
    </row>
    <row r="237" spans="1:16" x14ac:dyDescent="0.35">
      <c r="A237" t="s">
        <v>5780</v>
      </c>
      <c r="B237" s="13">
        <v>44493</v>
      </c>
      <c r="C237" t="s">
        <v>5781</v>
      </c>
      <c r="D237" t="s">
        <v>6151</v>
      </c>
      <c r="E237">
        <v>4</v>
      </c>
      <c r="F237" t="s">
        <v>5782</v>
      </c>
      <c r="G237" t="s">
        <v>5783</v>
      </c>
      <c r="H237" t="s">
        <v>19</v>
      </c>
      <c r="I237" t="s">
        <v>6192</v>
      </c>
      <c r="J237" t="s">
        <v>6188</v>
      </c>
      <c r="K237">
        <v>2.5</v>
      </c>
      <c r="L237">
        <v>22.884999999999998</v>
      </c>
      <c r="M237">
        <v>91.539999999999992</v>
      </c>
      <c r="N237" t="s">
        <v>6220</v>
      </c>
      <c r="O237" t="s">
        <v>6223</v>
      </c>
      <c r="P237" t="s">
        <v>6190</v>
      </c>
    </row>
    <row r="238" spans="1:16" x14ac:dyDescent="0.35">
      <c r="A238" t="s">
        <v>5780</v>
      </c>
      <c r="B238" s="13">
        <v>44493</v>
      </c>
      <c r="C238" t="s">
        <v>5781</v>
      </c>
      <c r="D238" t="s">
        <v>6169</v>
      </c>
      <c r="E238">
        <v>3</v>
      </c>
      <c r="F238" t="s">
        <v>5782</v>
      </c>
      <c r="G238" t="s">
        <v>5783</v>
      </c>
      <c r="H238" t="s">
        <v>19</v>
      </c>
      <c r="I238" t="s">
        <v>6195</v>
      </c>
      <c r="J238" t="s">
        <v>6187</v>
      </c>
      <c r="K238">
        <v>0.5</v>
      </c>
      <c r="L238">
        <v>7.77</v>
      </c>
      <c r="M238">
        <v>23.31</v>
      </c>
      <c r="N238" t="s">
        <v>6219</v>
      </c>
      <c r="O238" t="s">
        <v>6224</v>
      </c>
      <c r="P238" t="s">
        <v>6190</v>
      </c>
    </row>
    <row r="239" spans="1:16" x14ac:dyDescent="0.35">
      <c r="A239" t="s">
        <v>1828</v>
      </c>
      <c r="B239" s="13">
        <v>44563</v>
      </c>
      <c r="C239" t="s">
        <v>1829</v>
      </c>
      <c r="D239" t="s">
        <v>6178</v>
      </c>
      <c r="E239">
        <v>1</v>
      </c>
      <c r="F239" t="s">
        <v>1830</v>
      </c>
      <c r="G239" t="s">
        <v>6222</v>
      </c>
      <c r="H239" t="s">
        <v>19</v>
      </c>
      <c r="I239" t="s">
        <v>6192</v>
      </c>
      <c r="J239" t="s">
        <v>6186</v>
      </c>
      <c r="K239">
        <v>0.2</v>
      </c>
      <c r="L239">
        <v>3.5849999999999995</v>
      </c>
      <c r="M239">
        <v>3.5849999999999995</v>
      </c>
      <c r="N239" t="s">
        <v>6220</v>
      </c>
      <c r="O239" t="s">
        <v>6225</v>
      </c>
      <c r="P239" t="s">
        <v>6190</v>
      </c>
    </row>
    <row r="240" spans="1:16" x14ac:dyDescent="0.35">
      <c r="A240" t="s">
        <v>1833</v>
      </c>
      <c r="B240" s="13">
        <v>44172</v>
      </c>
      <c r="C240" t="s">
        <v>1834</v>
      </c>
      <c r="D240" t="s">
        <v>6151</v>
      </c>
      <c r="E240">
        <v>2</v>
      </c>
      <c r="F240" t="s">
        <v>1835</v>
      </c>
      <c r="G240" t="s">
        <v>1836</v>
      </c>
      <c r="H240" t="s">
        <v>19</v>
      </c>
      <c r="I240" t="s">
        <v>6192</v>
      </c>
      <c r="J240" t="s">
        <v>6188</v>
      </c>
      <c r="K240">
        <v>2.5</v>
      </c>
      <c r="L240">
        <v>22.884999999999998</v>
      </c>
      <c r="M240">
        <v>45.769999999999996</v>
      </c>
      <c r="N240" t="s">
        <v>6220</v>
      </c>
      <c r="O240" t="s">
        <v>6223</v>
      </c>
      <c r="P240" t="s">
        <v>6190</v>
      </c>
    </row>
    <row r="241" spans="1:16" x14ac:dyDescent="0.35">
      <c r="A241" t="s">
        <v>1839</v>
      </c>
      <c r="B241" s="13">
        <v>43881</v>
      </c>
      <c r="C241" t="s">
        <v>1840</v>
      </c>
      <c r="D241" t="s">
        <v>6171</v>
      </c>
      <c r="E241">
        <v>4</v>
      </c>
      <c r="F241" t="s">
        <v>1841</v>
      </c>
      <c r="G241" t="s">
        <v>1842</v>
      </c>
      <c r="H241" t="s">
        <v>19</v>
      </c>
      <c r="I241" t="s">
        <v>6194</v>
      </c>
      <c r="J241" t="s">
        <v>6186</v>
      </c>
      <c r="K241">
        <v>1</v>
      </c>
      <c r="L241">
        <v>14.85</v>
      </c>
      <c r="M241">
        <v>59.4</v>
      </c>
      <c r="N241" t="s">
        <v>6218</v>
      </c>
      <c r="O241" t="s">
        <v>6225</v>
      </c>
      <c r="P241" t="s">
        <v>6191</v>
      </c>
    </row>
    <row r="242" spans="1:16" x14ac:dyDescent="0.35">
      <c r="A242" t="s">
        <v>1845</v>
      </c>
      <c r="B242" s="13">
        <v>43993</v>
      </c>
      <c r="C242" t="s">
        <v>1846</v>
      </c>
      <c r="D242" t="s">
        <v>6175</v>
      </c>
      <c r="E242">
        <v>6</v>
      </c>
      <c r="F242" t="s">
        <v>1847</v>
      </c>
      <c r="G242" t="s">
        <v>6222</v>
      </c>
      <c r="H242" t="s">
        <v>19</v>
      </c>
      <c r="I242" t="s">
        <v>6193</v>
      </c>
      <c r="J242" t="s">
        <v>6188</v>
      </c>
      <c r="K242">
        <v>2.5</v>
      </c>
      <c r="L242">
        <v>25.874999999999996</v>
      </c>
      <c r="M242">
        <v>155.24999999999997</v>
      </c>
      <c r="N242" t="s">
        <v>6217</v>
      </c>
      <c r="O242" t="s">
        <v>6223</v>
      </c>
      <c r="P242" t="s">
        <v>6190</v>
      </c>
    </row>
    <row r="243" spans="1:16" x14ac:dyDescent="0.35">
      <c r="A243" t="s">
        <v>1849</v>
      </c>
      <c r="B243" s="13">
        <v>44082</v>
      </c>
      <c r="C243" t="s">
        <v>1850</v>
      </c>
      <c r="D243" t="s">
        <v>6151</v>
      </c>
      <c r="E243">
        <v>2</v>
      </c>
      <c r="F243" t="s">
        <v>1851</v>
      </c>
      <c r="G243" t="s">
        <v>6222</v>
      </c>
      <c r="H243" t="s">
        <v>19</v>
      </c>
      <c r="I243" t="s">
        <v>6192</v>
      </c>
      <c r="J243" t="s">
        <v>6188</v>
      </c>
      <c r="K243">
        <v>2.5</v>
      </c>
      <c r="L243">
        <v>22.884999999999998</v>
      </c>
      <c r="M243">
        <v>45.769999999999996</v>
      </c>
      <c r="N243" t="s">
        <v>6220</v>
      </c>
      <c r="O243" t="s">
        <v>6223</v>
      </c>
      <c r="P243" t="s">
        <v>6191</v>
      </c>
    </row>
    <row r="244" spans="1:16" x14ac:dyDescent="0.35">
      <c r="A244" t="s">
        <v>1854</v>
      </c>
      <c r="B244" s="13">
        <v>43918</v>
      </c>
      <c r="C244" t="s">
        <v>1855</v>
      </c>
      <c r="D244" t="s">
        <v>6183</v>
      </c>
      <c r="E244">
        <v>3</v>
      </c>
      <c r="F244" t="s">
        <v>1856</v>
      </c>
      <c r="G244" t="s">
        <v>1857</v>
      </c>
      <c r="H244" t="s">
        <v>19</v>
      </c>
      <c r="I244" t="s">
        <v>6194</v>
      </c>
      <c r="J244" t="s">
        <v>6187</v>
      </c>
      <c r="K244">
        <v>1</v>
      </c>
      <c r="L244">
        <v>12.15</v>
      </c>
      <c r="M244">
        <v>36.450000000000003</v>
      </c>
      <c r="N244" t="s">
        <v>6218</v>
      </c>
      <c r="O244" t="s">
        <v>6224</v>
      </c>
      <c r="P244" t="s">
        <v>6190</v>
      </c>
    </row>
    <row r="245" spans="1:16" x14ac:dyDescent="0.35">
      <c r="A245" t="s">
        <v>1860</v>
      </c>
      <c r="B245" s="13">
        <v>44114</v>
      </c>
      <c r="C245" t="s">
        <v>1861</v>
      </c>
      <c r="D245" t="s">
        <v>6144</v>
      </c>
      <c r="E245">
        <v>4</v>
      </c>
      <c r="F245" t="s">
        <v>1862</v>
      </c>
      <c r="G245" t="s">
        <v>1863</v>
      </c>
      <c r="H245" t="s">
        <v>19</v>
      </c>
      <c r="I245" t="s">
        <v>6194</v>
      </c>
      <c r="J245" t="s">
        <v>6187</v>
      </c>
      <c r="K245">
        <v>0.5</v>
      </c>
      <c r="L245">
        <v>7.29</v>
      </c>
      <c r="M245">
        <v>29.16</v>
      </c>
      <c r="N245" t="s">
        <v>6218</v>
      </c>
      <c r="O245" t="s">
        <v>6224</v>
      </c>
      <c r="P245" t="s">
        <v>6190</v>
      </c>
    </row>
    <row r="246" spans="1:16" x14ac:dyDescent="0.35">
      <c r="A246" t="s">
        <v>1866</v>
      </c>
      <c r="B246" s="13">
        <v>44702</v>
      </c>
      <c r="C246" t="s">
        <v>1867</v>
      </c>
      <c r="D246" t="s">
        <v>6181</v>
      </c>
      <c r="E246">
        <v>4</v>
      </c>
      <c r="F246" t="s">
        <v>1868</v>
      </c>
      <c r="G246" t="s">
        <v>1869</v>
      </c>
      <c r="H246" t="s">
        <v>19</v>
      </c>
      <c r="I246" t="s">
        <v>6195</v>
      </c>
      <c r="J246" t="s">
        <v>6188</v>
      </c>
      <c r="K246">
        <v>2.5</v>
      </c>
      <c r="L246">
        <v>33.464999999999996</v>
      </c>
      <c r="M246">
        <v>133.85999999999999</v>
      </c>
      <c r="N246" t="s">
        <v>6219</v>
      </c>
      <c r="O246" t="s">
        <v>6223</v>
      </c>
      <c r="P246" t="s">
        <v>6191</v>
      </c>
    </row>
    <row r="247" spans="1:16" x14ac:dyDescent="0.35">
      <c r="A247" t="s">
        <v>1872</v>
      </c>
      <c r="B247" s="13">
        <v>43951</v>
      </c>
      <c r="C247" t="s">
        <v>1873</v>
      </c>
      <c r="D247" t="s">
        <v>6145</v>
      </c>
      <c r="E247">
        <v>5</v>
      </c>
      <c r="F247" t="s">
        <v>1874</v>
      </c>
      <c r="G247" t="s">
        <v>1875</v>
      </c>
      <c r="H247" t="s">
        <v>19</v>
      </c>
      <c r="I247" t="s">
        <v>6195</v>
      </c>
      <c r="J247" t="s">
        <v>6186</v>
      </c>
      <c r="K247">
        <v>0.2</v>
      </c>
      <c r="L247">
        <v>4.7549999999999999</v>
      </c>
      <c r="M247">
        <v>23.774999999999999</v>
      </c>
      <c r="N247" t="s">
        <v>6219</v>
      </c>
      <c r="O247" t="s">
        <v>6225</v>
      </c>
      <c r="P247" t="s">
        <v>6190</v>
      </c>
    </row>
    <row r="248" spans="1:16" x14ac:dyDescent="0.35">
      <c r="A248" t="s">
        <v>5774</v>
      </c>
      <c r="B248" s="13">
        <v>44153</v>
      </c>
      <c r="C248" t="s">
        <v>5775</v>
      </c>
      <c r="D248" t="s">
        <v>6175</v>
      </c>
      <c r="E248">
        <v>6</v>
      </c>
      <c r="F248" t="s">
        <v>5776</v>
      </c>
      <c r="G248" t="s">
        <v>5777</v>
      </c>
      <c r="H248" t="s">
        <v>19</v>
      </c>
      <c r="I248" t="s">
        <v>6193</v>
      </c>
      <c r="J248" t="s">
        <v>6188</v>
      </c>
      <c r="K248">
        <v>2.5</v>
      </c>
      <c r="L248">
        <v>25.874999999999996</v>
      </c>
      <c r="M248">
        <v>155.24999999999997</v>
      </c>
      <c r="N248" t="s">
        <v>6217</v>
      </c>
      <c r="O248" t="s">
        <v>6223</v>
      </c>
      <c r="P248" t="s">
        <v>6190</v>
      </c>
    </row>
    <row r="249" spans="1:16" x14ac:dyDescent="0.35">
      <c r="A249" t="s">
        <v>5768</v>
      </c>
      <c r="B249" s="13">
        <v>44409</v>
      </c>
      <c r="C249" t="s">
        <v>5769</v>
      </c>
      <c r="D249" t="s">
        <v>6151</v>
      </c>
      <c r="E249">
        <v>5</v>
      </c>
      <c r="F249" t="s">
        <v>5770</v>
      </c>
      <c r="G249" t="s">
        <v>5771</v>
      </c>
      <c r="H249" t="s">
        <v>19</v>
      </c>
      <c r="I249" t="s">
        <v>6192</v>
      </c>
      <c r="J249" t="s">
        <v>6188</v>
      </c>
      <c r="K249">
        <v>2.5</v>
      </c>
      <c r="L249">
        <v>22.884999999999998</v>
      </c>
      <c r="M249">
        <v>114.42499999999998</v>
      </c>
      <c r="N249" t="s">
        <v>6220</v>
      </c>
      <c r="O249" t="s">
        <v>6223</v>
      </c>
      <c r="P249" t="s">
        <v>6191</v>
      </c>
    </row>
    <row r="250" spans="1:16" x14ac:dyDescent="0.35">
      <c r="A250" t="s">
        <v>1889</v>
      </c>
      <c r="B250" s="13">
        <v>44019</v>
      </c>
      <c r="C250" t="s">
        <v>1890</v>
      </c>
      <c r="D250" t="s">
        <v>6147</v>
      </c>
      <c r="E250">
        <v>1</v>
      </c>
      <c r="F250" t="s">
        <v>1891</v>
      </c>
      <c r="G250" t="s">
        <v>1892</v>
      </c>
      <c r="H250" t="s">
        <v>19</v>
      </c>
      <c r="I250" t="s">
        <v>6193</v>
      </c>
      <c r="J250" t="s">
        <v>6187</v>
      </c>
      <c r="K250">
        <v>1</v>
      </c>
      <c r="L250">
        <v>9.9499999999999993</v>
      </c>
      <c r="M250">
        <v>9.9499999999999993</v>
      </c>
      <c r="N250" t="s">
        <v>6217</v>
      </c>
      <c r="O250" t="s">
        <v>6224</v>
      </c>
      <c r="P250" t="s">
        <v>6190</v>
      </c>
    </row>
    <row r="251" spans="1:16" x14ac:dyDescent="0.35">
      <c r="A251" t="s">
        <v>1895</v>
      </c>
      <c r="B251" s="13">
        <v>43861</v>
      </c>
      <c r="C251" t="s">
        <v>1935</v>
      </c>
      <c r="D251" t="s">
        <v>6170</v>
      </c>
      <c r="E251">
        <v>1</v>
      </c>
      <c r="F251" t="s">
        <v>1936</v>
      </c>
      <c r="G251" t="s">
        <v>1937</v>
      </c>
      <c r="H251" t="s">
        <v>19</v>
      </c>
      <c r="I251" t="s">
        <v>6195</v>
      </c>
      <c r="J251" t="s">
        <v>6186</v>
      </c>
      <c r="K251">
        <v>1</v>
      </c>
      <c r="L251">
        <v>15.85</v>
      </c>
      <c r="M251">
        <v>15.85</v>
      </c>
      <c r="N251" t="s">
        <v>6219</v>
      </c>
      <c r="O251" t="s">
        <v>6225</v>
      </c>
      <c r="P251" t="s">
        <v>6190</v>
      </c>
    </row>
    <row r="252" spans="1:16" x14ac:dyDescent="0.35">
      <c r="A252" t="s">
        <v>1900</v>
      </c>
      <c r="B252" s="13">
        <v>43879</v>
      </c>
      <c r="C252" t="s">
        <v>1901</v>
      </c>
      <c r="D252" t="s">
        <v>6174</v>
      </c>
      <c r="E252">
        <v>1</v>
      </c>
      <c r="F252" t="s">
        <v>1902</v>
      </c>
      <c r="G252" t="s">
        <v>1903</v>
      </c>
      <c r="H252" t="s">
        <v>19</v>
      </c>
      <c r="I252" t="s">
        <v>6192</v>
      </c>
      <c r="J252" t="s">
        <v>6188</v>
      </c>
      <c r="K252">
        <v>0.2</v>
      </c>
      <c r="L252">
        <v>2.9849999999999999</v>
      </c>
      <c r="M252">
        <v>2.9849999999999999</v>
      </c>
      <c r="N252" t="s">
        <v>6220</v>
      </c>
      <c r="O252" t="s">
        <v>6223</v>
      </c>
      <c r="P252" t="s">
        <v>6190</v>
      </c>
    </row>
    <row r="253" spans="1:16" x14ac:dyDescent="0.35">
      <c r="A253" t="s">
        <v>1906</v>
      </c>
      <c r="B253" s="13">
        <v>44360</v>
      </c>
      <c r="C253" t="s">
        <v>1907</v>
      </c>
      <c r="D253" t="s">
        <v>6141</v>
      </c>
      <c r="E253">
        <v>5</v>
      </c>
      <c r="F253" t="s">
        <v>1908</v>
      </c>
      <c r="G253" t="s">
        <v>1909</v>
      </c>
      <c r="H253" t="s">
        <v>19</v>
      </c>
      <c r="I253" t="s">
        <v>6194</v>
      </c>
      <c r="J253" t="s">
        <v>6188</v>
      </c>
      <c r="K253">
        <v>1</v>
      </c>
      <c r="L253">
        <v>13.75</v>
      </c>
      <c r="M253">
        <v>68.75</v>
      </c>
      <c r="N253" t="s">
        <v>6218</v>
      </c>
      <c r="O253" t="s">
        <v>6223</v>
      </c>
      <c r="P253" t="s">
        <v>6190</v>
      </c>
    </row>
    <row r="254" spans="1:16" x14ac:dyDescent="0.35">
      <c r="A254" t="s">
        <v>1912</v>
      </c>
      <c r="B254" s="13">
        <v>44779</v>
      </c>
      <c r="C254" t="s">
        <v>1913</v>
      </c>
      <c r="D254" t="s">
        <v>6147</v>
      </c>
      <c r="E254">
        <v>3</v>
      </c>
      <c r="F254" t="s">
        <v>1914</v>
      </c>
      <c r="G254" t="s">
        <v>6222</v>
      </c>
      <c r="H254" t="s">
        <v>19</v>
      </c>
      <c r="I254" t="s">
        <v>6193</v>
      </c>
      <c r="J254" t="s">
        <v>6187</v>
      </c>
      <c r="K254">
        <v>1</v>
      </c>
      <c r="L254">
        <v>9.9499999999999993</v>
      </c>
      <c r="M254">
        <v>29.849999999999998</v>
      </c>
      <c r="N254" t="s">
        <v>6217</v>
      </c>
      <c r="O254" t="s">
        <v>6224</v>
      </c>
      <c r="P254" t="s">
        <v>6191</v>
      </c>
    </row>
    <row r="255" spans="1:16" x14ac:dyDescent="0.35">
      <c r="A255" t="s">
        <v>1917</v>
      </c>
      <c r="B255" s="13">
        <v>44523</v>
      </c>
      <c r="C255" t="s">
        <v>1918</v>
      </c>
      <c r="D255" t="s">
        <v>6162</v>
      </c>
      <c r="E255">
        <v>4</v>
      </c>
      <c r="F255" t="s">
        <v>1919</v>
      </c>
      <c r="G255" t="s">
        <v>1920</v>
      </c>
      <c r="H255" t="s">
        <v>19</v>
      </c>
      <c r="I255" t="s">
        <v>6195</v>
      </c>
      <c r="J255" t="s">
        <v>6188</v>
      </c>
      <c r="K255">
        <v>1</v>
      </c>
      <c r="L255">
        <v>14.55</v>
      </c>
      <c r="M255">
        <v>58.2</v>
      </c>
      <c r="N255" t="s">
        <v>6219</v>
      </c>
      <c r="O255" t="s">
        <v>6223</v>
      </c>
      <c r="P255" t="s">
        <v>6191</v>
      </c>
    </row>
    <row r="256" spans="1:16" x14ac:dyDescent="0.35">
      <c r="A256" t="s">
        <v>5763</v>
      </c>
      <c r="B256" s="13">
        <v>44557</v>
      </c>
      <c r="C256" t="s">
        <v>5764</v>
      </c>
      <c r="D256" t="s">
        <v>6177</v>
      </c>
      <c r="E256">
        <v>3</v>
      </c>
      <c r="F256" t="s">
        <v>5765</v>
      </c>
      <c r="G256" t="s">
        <v>6222</v>
      </c>
      <c r="H256" t="s">
        <v>19</v>
      </c>
      <c r="I256" t="s">
        <v>6192</v>
      </c>
      <c r="J256" t="s">
        <v>6187</v>
      </c>
      <c r="K256">
        <v>1</v>
      </c>
      <c r="L256">
        <v>8.9499999999999993</v>
      </c>
      <c r="M256">
        <v>26.849999999999998</v>
      </c>
      <c r="N256" t="s">
        <v>6220</v>
      </c>
      <c r="O256" t="s">
        <v>6224</v>
      </c>
      <c r="P256" t="s">
        <v>6190</v>
      </c>
    </row>
    <row r="257" spans="1:16" x14ac:dyDescent="0.35">
      <c r="A257" t="s">
        <v>1928</v>
      </c>
      <c r="B257" s="13">
        <v>44439</v>
      </c>
      <c r="C257" t="s">
        <v>1929</v>
      </c>
      <c r="D257" t="s">
        <v>6173</v>
      </c>
      <c r="E257">
        <v>3</v>
      </c>
      <c r="F257" t="s">
        <v>1930</v>
      </c>
      <c r="G257" t="s">
        <v>1931</v>
      </c>
      <c r="H257" t="s">
        <v>19</v>
      </c>
      <c r="I257" t="s">
        <v>6192</v>
      </c>
      <c r="J257" t="s">
        <v>6186</v>
      </c>
      <c r="K257">
        <v>0.5</v>
      </c>
      <c r="L257">
        <v>7.169999999999999</v>
      </c>
      <c r="M257">
        <v>21.509999999999998</v>
      </c>
      <c r="N257" t="s">
        <v>6220</v>
      </c>
      <c r="O257" t="s">
        <v>6225</v>
      </c>
      <c r="P257" t="s">
        <v>6191</v>
      </c>
    </row>
    <row r="258" spans="1:16" x14ac:dyDescent="0.35">
      <c r="A258" t="s">
        <v>1934</v>
      </c>
      <c r="B258" s="13">
        <v>43846</v>
      </c>
      <c r="C258" t="s">
        <v>1935</v>
      </c>
      <c r="D258" t="s">
        <v>6160</v>
      </c>
      <c r="E258">
        <v>2</v>
      </c>
      <c r="F258" t="s">
        <v>1936</v>
      </c>
      <c r="G258" t="s">
        <v>1937</v>
      </c>
      <c r="H258" t="s">
        <v>19</v>
      </c>
      <c r="I258" t="s">
        <v>6195</v>
      </c>
      <c r="J258" t="s">
        <v>6188</v>
      </c>
      <c r="K258">
        <v>0.5</v>
      </c>
      <c r="L258">
        <v>8.73</v>
      </c>
      <c r="M258">
        <v>17.46</v>
      </c>
      <c r="N258" t="s">
        <v>6219</v>
      </c>
      <c r="O258" t="s">
        <v>6223</v>
      </c>
      <c r="P258" t="s">
        <v>6190</v>
      </c>
    </row>
    <row r="259" spans="1:16" x14ac:dyDescent="0.35">
      <c r="A259" t="s">
        <v>1940</v>
      </c>
      <c r="B259" s="13">
        <v>44676</v>
      </c>
      <c r="C259" t="s">
        <v>1941</v>
      </c>
      <c r="D259" t="s">
        <v>6185</v>
      </c>
      <c r="E259">
        <v>1</v>
      </c>
      <c r="F259" t="s">
        <v>1942</v>
      </c>
      <c r="G259" t="s">
        <v>1943</v>
      </c>
      <c r="H259" t="s">
        <v>19</v>
      </c>
      <c r="I259" t="s">
        <v>6194</v>
      </c>
      <c r="J259" t="s">
        <v>6187</v>
      </c>
      <c r="K259">
        <v>2.5</v>
      </c>
      <c r="L259">
        <v>27.945</v>
      </c>
      <c r="M259">
        <v>27.945</v>
      </c>
      <c r="N259" t="s">
        <v>6218</v>
      </c>
      <c r="O259" t="s">
        <v>6224</v>
      </c>
      <c r="P259" t="s">
        <v>6190</v>
      </c>
    </row>
    <row r="260" spans="1:16" x14ac:dyDescent="0.35">
      <c r="A260" t="s">
        <v>1946</v>
      </c>
      <c r="B260" s="13">
        <v>44513</v>
      </c>
      <c r="C260" t="s">
        <v>1947</v>
      </c>
      <c r="D260" t="s">
        <v>6185</v>
      </c>
      <c r="E260">
        <v>5</v>
      </c>
      <c r="F260" t="s">
        <v>1948</v>
      </c>
      <c r="G260" t="s">
        <v>1949</v>
      </c>
      <c r="H260" t="s">
        <v>19</v>
      </c>
      <c r="I260" t="s">
        <v>6194</v>
      </c>
      <c r="J260" t="s">
        <v>6187</v>
      </c>
      <c r="K260">
        <v>2.5</v>
      </c>
      <c r="L260">
        <v>27.945</v>
      </c>
      <c r="M260">
        <v>139.72499999999999</v>
      </c>
      <c r="N260" t="s">
        <v>6218</v>
      </c>
      <c r="O260" t="s">
        <v>6224</v>
      </c>
      <c r="P260" t="s">
        <v>6191</v>
      </c>
    </row>
    <row r="261" spans="1:16" x14ac:dyDescent="0.35">
      <c r="A261" t="s">
        <v>5757</v>
      </c>
      <c r="B261" s="13">
        <v>44117</v>
      </c>
      <c r="C261" t="s">
        <v>5758</v>
      </c>
      <c r="D261" t="s">
        <v>6141</v>
      </c>
      <c r="E261">
        <v>4</v>
      </c>
      <c r="F261" t="s">
        <v>5759</v>
      </c>
      <c r="G261" t="s">
        <v>5760</v>
      </c>
      <c r="H261" t="s">
        <v>19</v>
      </c>
      <c r="I261" t="s">
        <v>6194</v>
      </c>
      <c r="J261" t="s">
        <v>6188</v>
      </c>
      <c r="K261">
        <v>1</v>
      </c>
      <c r="L261">
        <v>13.75</v>
      </c>
      <c r="M261">
        <v>55</v>
      </c>
      <c r="N261" t="s">
        <v>6218</v>
      </c>
      <c r="O261" t="s">
        <v>6223</v>
      </c>
      <c r="P261" t="s">
        <v>6191</v>
      </c>
    </row>
    <row r="262" spans="1:16" x14ac:dyDescent="0.35">
      <c r="A262" t="s">
        <v>1958</v>
      </c>
      <c r="B262" s="13">
        <v>44156</v>
      </c>
      <c r="C262" t="s">
        <v>1959</v>
      </c>
      <c r="D262" t="s">
        <v>6142</v>
      </c>
      <c r="E262">
        <v>1</v>
      </c>
      <c r="F262" t="s">
        <v>1960</v>
      </c>
      <c r="G262" t="s">
        <v>1961</v>
      </c>
      <c r="H262" t="s">
        <v>19</v>
      </c>
      <c r="I262" t="s">
        <v>6192</v>
      </c>
      <c r="J262" t="s">
        <v>6186</v>
      </c>
      <c r="K262">
        <v>2.5</v>
      </c>
      <c r="L262">
        <v>27.484999999999996</v>
      </c>
      <c r="M262">
        <v>27.484999999999996</v>
      </c>
      <c r="N262" t="s">
        <v>6220</v>
      </c>
      <c r="O262" t="s">
        <v>6225</v>
      </c>
      <c r="P262" t="s">
        <v>6190</v>
      </c>
    </row>
    <row r="263" spans="1:16" x14ac:dyDescent="0.35">
      <c r="A263" t="s">
        <v>1963</v>
      </c>
      <c r="B263" s="13">
        <v>43538</v>
      </c>
      <c r="C263" t="s">
        <v>1964</v>
      </c>
      <c r="D263" t="s">
        <v>6179</v>
      </c>
      <c r="E263">
        <v>5</v>
      </c>
      <c r="F263" t="s">
        <v>1965</v>
      </c>
      <c r="G263" t="s">
        <v>1966</v>
      </c>
      <c r="H263" t="s">
        <v>19</v>
      </c>
      <c r="I263" t="s">
        <v>6192</v>
      </c>
      <c r="J263" t="s">
        <v>6186</v>
      </c>
      <c r="K263">
        <v>1</v>
      </c>
      <c r="L263">
        <v>11.95</v>
      </c>
      <c r="M263">
        <v>59.75</v>
      </c>
      <c r="N263" t="s">
        <v>6220</v>
      </c>
      <c r="O263" t="s">
        <v>6225</v>
      </c>
      <c r="P263" t="s">
        <v>6190</v>
      </c>
    </row>
    <row r="264" spans="1:16" x14ac:dyDescent="0.35">
      <c r="A264" t="s">
        <v>1969</v>
      </c>
      <c r="B264" s="13">
        <v>43693</v>
      </c>
      <c r="C264" t="s">
        <v>1970</v>
      </c>
      <c r="D264" t="s">
        <v>6141</v>
      </c>
      <c r="E264">
        <v>3</v>
      </c>
      <c r="F264" t="s">
        <v>1971</v>
      </c>
      <c r="G264" t="s">
        <v>1972</v>
      </c>
      <c r="H264" t="s">
        <v>19</v>
      </c>
      <c r="I264" t="s">
        <v>6194</v>
      </c>
      <c r="J264" t="s">
        <v>6188</v>
      </c>
      <c r="K264">
        <v>1</v>
      </c>
      <c r="L264">
        <v>13.75</v>
      </c>
      <c r="M264">
        <v>41.25</v>
      </c>
      <c r="N264" t="s">
        <v>6218</v>
      </c>
      <c r="O264" t="s">
        <v>6223</v>
      </c>
      <c r="P264" t="s">
        <v>6191</v>
      </c>
    </row>
    <row r="265" spans="1:16" x14ac:dyDescent="0.35">
      <c r="A265" t="s">
        <v>1975</v>
      </c>
      <c r="B265" s="13">
        <v>43577</v>
      </c>
      <c r="C265" t="s">
        <v>1976</v>
      </c>
      <c r="D265" t="s">
        <v>6181</v>
      </c>
      <c r="E265">
        <v>4</v>
      </c>
      <c r="F265" t="s">
        <v>1977</v>
      </c>
      <c r="G265" t="s">
        <v>6222</v>
      </c>
      <c r="H265" t="s">
        <v>19</v>
      </c>
      <c r="I265" t="s">
        <v>6195</v>
      </c>
      <c r="J265" t="s">
        <v>6188</v>
      </c>
      <c r="K265">
        <v>2.5</v>
      </c>
      <c r="L265">
        <v>33.464999999999996</v>
      </c>
      <c r="M265">
        <v>133.85999999999999</v>
      </c>
      <c r="N265" t="s">
        <v>6219</v>
      </c>
      <c r="O265" t="s">
        <v>6223</v>
      </c>
      <c r="P265" t="s">
        <v>6191</v>
      </c>
    </row>
    <row r="266" spans="1:16" x14ac:dyDescent="0.35">
      <c r="A266" t="s">
        <v>5753</v>
      </c>
      <c r="B266" s="13">
        <v>44607</v>
      </c>
      <c r="C266" t="s">
        <v>5754</v>
      </c>
      <c r="D266" t="s">
        <v>6158</v>
      </c>
      <c r="E266">
        <v>4</v>
      </c>
      <c r="F266" t="s">
        <v>5755</v>
      </c>
      <c r="G266" t="s">
        <v>6222</v>
      </c>
      <c r="H266" t="s">
        <v>19</v>
      </c>
      <c r="I266" t="s">
        <v>6193</v>
      </c>
      <c r="J266" t="s">
        <v>6187</v>
      </c>
      <c r="K266">
        <v>0.5</v>
      </c>
      <c r="L266">
        <v>5.97</v>
      </c>
      <c r="M266">
        <v>23.88</v>
      </c>
      <c r="N266" t="s">
        <v>6217</v>
      </c>
      <c r="O266" t="s">
        <v>6224</v>
      </c>
      <c r="P266" t="s">
        <v>6190</v>
      </c>
    </row>
    <row r="267" spans="1:16" x14ac:dyDescent="0.35">
      <c r="A267" t="s">
        <v>1986</v>
      </c>
      <c r="B267" s="13">
        <v>43872</v>
      </c>
      <c r="C267" t="s">
        <v>1987</v>
      </c>
      <c r="D267" t="s">
        <v>6158</v>
      </c>
      <c r="E267">
        <v>1</v>
      </c>
      <c r="F267" t="s">
        <v>1988</v>
      </c>
      <c r="G267" t="s">
        <v>1989</v>
      </c>
      <c r="H267" t="s">
        <v>19</v>
      </c>
      <c r="I267" t="s">
        <v>6193</v>
      </c>
      <c r="J267" t="s">
        <v>6187</v>
      </c>
      <c r="K267">
        <v>0.5</v>
      </c>
      <c r="L267">
        <v>5.97</v>
      </c>
      <c r="M267">
        <v>5.97</v>
      </c>
      <c r="N267" t="s">
        <v>6217</v>
      </c>
      <c r="O267" t="s">
        <v>6224</v>
      </c>
      <c r="P267" t="s">
        <v>6190</v>
      </c>
    </row>
    <row r="268" spans="1:16" x14ac:dyDescent="0.35">
      <c r="A268" t="s">
        <v>5748</v>
      </c>
      <c r="B268" s="13">
        <v>43546</v>
      </c>
      <c r="C268" t="s">
        <v>5749</v>
      </c>
      <c r="D268" t="s">
        <v>6183</v>
      </c>
      <c r="E268">
        <v>1</v>
      </c>
      <c r="F268" t="s">
        <v>5750</v>
      </c>
      <c r="G268" t="s">
        <v>5751</v>
      </c>
      <c r="H268" t="s">
        <v>19</v>
      </c>
      <c r="I268" t="s">
        <v>6194</v>
      </c>
      <c r="J268" t="s">
        <v>6187</v>
      </c>
      <c r="K268">
        <v>1</v>
      </c>
      <c r="L268">
        <v>12.15</v>
      </c>
      <c r="M268">
        <v>12.15</v>
      </c>
      <c r="N268" t="s">
        <v>6218</v>
      </c>
      <c r="O268" t="s">
        <v>6224</v>
      </c>
      <c r="P268" t="s">
        <v>6190</v>
      </c>
    </row>
    <row r="269" spans="1:16" x14ac:dyDescent="0.35">
      <c r="A269" t="s">
        <v>1998</v>
      </c>
      <c r="B269" s="13">
        <v>44324</v>
      </c>
      <c r="C269" t="s">
        <v>1999</v>
      </c>
      <c r="D269" t="s">
        <v>6153</v>
      </c>
      <c r="E269">
        <v>6</v>
      </c>
      <c r="F269" t="s">
        <v>2000</v>
      </c>
      <c r="G269" t="s">
        <v>2001</v>
      </c>
      <c r="H269" t="s">
        <v>19</v>
      </c>
      <c r="I269" t="s">
        <v>6194</v>
      </c>
      <c r="J269" t="s">
        <v>6187</v>
      </c>
      <c r="K269">
        <v>0.2</v>
      </c>
      <c r="L269">
        <v>3.645</v>
      </c>
      <c r="M269">
        <v>21.87</v>
      </c>
      <c r="N269" t="s">
        <v>6218</v>
      </c>
      <c r="O269" t="s">
        <v>6224</v>
      </c>
      <c r="P269" t="s">
        <v>6190</v>
      </c>
    </row>
    <row r="270" spans="1:16" x14ac:dyDescent="0.35">
      <c r="A270" t="s">
        <v>2004</v>
      </c>
      <c r="B270" s="13">
        <v>43790</v>
      </c>
      <c r="C270" t="s">
        <v>1672</v>
      </c>
      <c r="D270" t="s">
        <v>6147</v>
      </c>
      <c r="E270">
        <v>2</v>
      </c>
      <c r="F270" t="s">
        <v>1673</v>
      </c>
      <c r="G270" t="s">
        <v>1674</v>
      </c>
      <c r="H270" t="s">
        <v>19</v>
      </c>
      <c r="I270" t="s">
        <v>6193</v>
      </c>
      <c r="J270" t="s">
        <v>6187</v>
      </c>
      <c r="K270">
        <v>1</v>
      </c>
      <c r="L270">
        <v>9.9499999999999993</v>
      </c>
      <c r="M270">
        <v>19.899999999999999</v>
      </c>
      <c r="N270" t="s">
        <v>6217</v>
      </c>
      <c r="O270" t="s">
        <v>6224</v>
      </c>
      <c r="P270" t="s">
        <v>6190</v>
      </c>
    </row>
    <row r="271" spans="1:16" x14ac:dyDescent="0.35">
      <c r="A271" t="s">
        <v>2009</v>
      </c>
      <c r="B271" s="13">
        <v>44333</v>
      </c>
      <c r="C271" t="s">
        <v>2010</v>
      </c>
      <c r="D271" t="s">
        <v>6154</v>
      </c>
      <c r="E271">
        <v>2</v>
      </c>
      <c r="F271" t="s">
        <v>2011</v>
      </c>
      <c r="G271" t="s">
        <v>2012</v>
      </c>
      <c r="H271" t="s">
        <v>19</v>
      </c>
      <c r="I271" t="s">
        <v>6193</v>
      </c>
      <c r="J271" t="s">
        <v>6187</v>
      </c>
      <c r="K271">
        <v>0.2</v>
      </c>
      <c r="L271">
        <v>2.9849999999999999</v>
      </c>
      <c r="M271">
        <v>5.97</v>
      </c>
      <c r="N271" t="s">
        <v>6217</v>
      </c>
      <c r="O271" t="s">
        <v>6224</v>
      </c>
      <c r="P271" t="s">
        <v>6191</v>
      </c>
    </row>
    <row r="272" spans="1:16" x14ac:dyDescent="0.35">
      <c r="A272" t="s">
        <v>5742</v>
      </c>
      <c r="B272" s="13">
        <v>44165</v>
      </c>
      <c r="C272" t="s">
        <v>5743</v>
      </c>
      <c r="D272" t="s">
        <v>6184</v>
      </c>
      <c r="E272">
        <v>2</v>
      </c>
      <c r="F272" t="s">
        <v>5744</v>
      </c>
      <c r="G272" t="s">
        <v>5745</v>
      </c>
      <c r="H272" t="s">
        <v>19</v>
      </c>
      <c r="I272" t="s">
        <v>6194</v>
      </c>
      <c r="J272" t="s">
        <v>6186</v>
      </c>
      <c r="K272">
        <v>0.2</v>
      </c>
      <c r="L272">
        <v>4.4550000000000001</v>
      </c>
      <c r="M272">
        <v>8.91</v>
      </c>
      <c r="N272" t="s">
        <v>6218</v>
      </c>
      <c r="O272" t="s">
        <v>6225</v>
      </c>
      <c r="P272" t="s">
        <v>6190</v>
      </c>
    </row>
    <row r="273" spans="1:16" x14ac:dyDescent="0.35">
      <c r="A273" t="s">
        <v>2019</v>
      </c>
      <c r="B273" s="13">
        <v>43971</v>
      </c>
      <c r="C273" t="s">
        <v>2020</v>
      </c>
      <c r="D273" t="s">
        <v>6154</v>
      </c>
      <c r="E273">
        <v>4</v>
      </c>
      <c r="F273" t="s">
        <v>2021</v>
      </c>
      <c r="G273" t="s">
        <v>2022</v>
      </c>
      <c r="H273" t="s">
        <v>19</v>
      </c>
      <c r="I273" t="s">
        <v>6193</v>
      </c>
      <c r="J273" t="s">
        <v>6187</v>
      </c>
      <c r="K273">
        <v>0.2</v>
      </c>
      <c r="L273">
        <v>2.9849999999999999</v>
      </c>
      <c r="M273">
        <v>11.94</v>
      </c>
      <c r="N273" t="s">
        <v>6217</v>
      </c>
      <c r="O273" t="s">
        <v>6224</v>
      </c>
      <c r="P273" t="s">
        <v>6190</v>
      </c>
    </row>
    <row r="274" spans="1:16" x14ac:dyDescent="0.35">
      <c r="A274" t="s">
        <v>5737</v>
      </c>
      <c r="B274" s="13">
        <v>44754</v>
      </c>
      <c r="C274" t="s">
        <v>5738</v>
      </c>
      <c r="D274" t="s">
        <v>6166</v>
      </c>
      <c r="E274">
        <v>2</v>
      </c>
      <c r="F274" t="s">
        <v>5739</v>
      </c>
      <c r="G274" t="s">
        <v>5740</v>
      </c>
      <c r="H274" t="s">
        <v>19</v>
      </c>
      <c r="I274" t="s">
        <v>6194</v>
      </c>
      <c r="J274" t="s">
        <v>6188</v>
      </c>
      <c r="K274">
        <v>2.5</v>
      </c>
      <c r="L274">
        <v>31.624999999999996</v>
      </c>
      <c r="M274">
        <v>63.249999999999993</v>
      </c>
      <c r="N274" t="s">
        <v>6218</v>
      </c>
      <c r="O274" t="s">
        <v>6223</v>
      </c>
      <c r="P274" t="s">
        <v>6190</v>
      </c>
    </row>
    <row r="275" spans="1:16" x14ac:dyDescent="0.35">
      <c r="A275" t="s">
        <v>2032</v>
      </c>
      <c r="B275" s="13">
        <v>44681</v>
      </c>
      <c r="C275" t="s">
        <v>2033</v>
      </c>
      <c r="D275" t="s">
        <v>6167</v>
      </c>
      <c r="E275">
        <v>2</v>
      </c>
      <c r="F275" t="s">
        <v>2034</v>
      </c>
      <c r="G275" t="s">
        <v>2035</v>
      </c>
      <c r="H275" t="s">
        <v>19</v>
      </c>
      <c r="I275" t="s">
        <v>6193</v>
      </c>
      <c r="J275" t="s">
        <v>6186</v>
      </c>
      <c r="K275">
        <v>0.2</v>
      </c>
      <c r="L275">
        <v>3.8849999999999998</v>
      </c>
      <c r="M275">
        <v>7.77</v>
      </c>
      <c r="N275" t="s">
        <v>6217</v>
      </c>
      <c r="O275" t="s">
        <v>6225</v>
      </c>
      <c r="P275" t="s">
        <v>6191</v>
      </c>
    </row>
    <row r="276" spans="1:16" x14ac:dyDescent="0.35">
      <c r="A276" t="s">
        <v>2038</v>
      </c>
      <c r="B276" s="13">
        <v>43985</v>
      </c>
      <c r="C276" t="s">
        <v>2039</v>
      </c>
      <c r="D276" t="s">
        <v>6175</v>
      </c>
      <c r="E276">
        <v>1</v>
      </c>
      <c r="F276" t="s">
        <v>2040</v>
      </c>
      <c r="G276" t="s">
        <v>2041</v>
      </c>
      <c r="H276" t="s">
        <v>19</v>
      </c>
      <c r="I276" t="s">
        <v>6193</v>
      </c>
      <c r="J276" t="s">
        <v>6188</v>
      </c>
      <c r="K276">
        <v>2.5</v>
      </c>
      <c r="L276">
        <v>25.874999999999996</v>
      </c>
      <c r="M276">
        <v>25.874999999999996</v>
      </c>
      <c r="N276" t="s">
        <v>6217</v>
      </c>
      <c r="O276" t="s">
        <v>6223</v>
      </c>
      <c r="P276" t="s">
        <v>6191</v>
      </c>
    </row>
    <row r="277" spans="1:16" x14ac:dyDescent="0.35">
      <c r="A277" t="s">
        <v>2044</v>
      </c>
      <c r="B277" s="13">
        <v>44725</v>
      </c>
      <c r="C277" t="s">
        <v>2045</v>
      </c>
      <c r="D277" t="s">
        <v>6148</v>
      </c>
      <c r="E277">
        <v>6</v>
      </c>
      <c r="F277" t="s">
        <v>2046</v>
      </c>
      <c r="G277" t="s">
        <v>2047</v>
      </c>
      <c r="H277" t="s">
        <v>19</v>
      </c>
      <c r="I277" t="s">
        <v>6194</v>
      </c>
      <c r="J277" t="s">
        <v>6186</v>
      </c>
      <c r="K277">
        <v>2.5</v>
      </c>
      <c r="L277">
        <v>34.154999999999994</v>
      </c>
      <c r="M277">
        <v>204.92999999999995</v>
      </c>
      <c r="N277" t="s">
        <v>6218</v>
      </c>
      <c r="O277" t="s">
        <v>6225</v>
      </c>
      <c r="P277" t="s">
        <v>6191</v>
      </c>
    </row>
    <row r="278" spans="1:16" x14ac:dyDescent="0.35">
      <c r="A278" t="s">
        <v>5731</v>
      </c>
      <c r="B278" s="13">
        <v>43474</v>
      </c>
      <c r="C278" t="s">
        <v>5732</v>
      </c>
      <c r="D278" t="s">
        <v>6185</v>
      </c>
      <c r="E278">
        <v>4</v>
      </c>
      <c r="F278" t="s">
        <v>5733</v>
      </c>
      <c r="G278" t="s">
        <v>5734</v>
      </c>
      <c r="H278" t="s">
        <v>19</v>
      </c>
      <c r="I278" t="s">
        <v>6194</v>
      </c>
      <c r="J278" t="s">
        <v>6187</v>
      </c>
      <c r="K278">
        <v>2.5</v>
      </c>
      <c r="L278">
        <v>27.945</v>
      </c>
      <c r="M278">
        <v>111.78</v>
      </c>
      <c r="N278" t="s">
        <v>6218</v>
      </c>
      <c r="O278" t="s">
        <v>6224</v>
      </c>
      <c r="P278" t="s">
        <v>6191</v>
      </c>
    </row>
    <row r="279" spans="1:16" x14ac:dyDescent="0.35">
      <c r="A279" t="s">
        <v>2056</v>
      </c>
      <c r="B279" s="13">
        <v>44183</v>
      </c>
      <c r="C279" t="s">
        <v>2057</v>
      </c>
      <c r="D279" t="s">
        <v>6171</v>
      </c>
      <c r="E279">
        <v>6</v>
      </c>
      <c r="F279" t="s">
        <v>2058</v>
      </c>
      <c r="G279" t="s">
        <v>2059</v>
      </c>
      <c r="H279" t="s">
        <v>19</v>
      </c>
      <c r="I279" t="s">
        <v>6194</v>
      </c>
      <c r="J279" t="s">
        <v>6186</v>
      </c>
      <c r="K279">
        <v>1</v>
      </c>
      <c r="L279">
        <v>14.85</v>
      </c>
      <c r="M279">
        <v>89.1</v>
      </c>
      <c r="N279" t="s">
        <v>6218</v>
      </c>
      <c r="O279" t="s">
        <v>6225</v>
      </c>
      <c r="P279" t="s">
        <v>6191</v>
      </c>
    </row>
    <row r="280" spans="1:16" x14ac:dyDescent="0.35">
      <c r="A280" t="s">
        <v>2062</v>
      </c>
      <c r="B280" s="13">
        <v>43708</v>
      </c>
      <c r="C280" t="s">
        <v>2063</v>
      </c>
      <c r="D280" t="s">
        <v>6167</v>
      </c>
      <c r="E280">
        <v>2</v>
      </c>
      <c r="F280" t="s">
        <v>2064</v>
      </c>
      <c r="G280" t="s">
        <v>2065</v>
      </c>
      <c r="H280" t="s">
        <v>19</v>
      </c>
      <c r="I280" t="s">
        <v>6193</v>
      </c>
      <c r="J280" t="s">
        <v>6186</v>
      </c>
      <c r="K280">
        <v>0.2</v>
      </c>
      <c r="L280">
        <v>3.8849999999999998</v>
      </c>
      <c r="M280">
        <v>7.77</v>
      </c>
      <c r="N280" t="s">
        <v>6217</v>
      </c>
      <c r="O280" t="s">
        <v>6225</v>
      </c>
      <c r="P280" t="s">
        <v>6190</v>
      </c>
    </row>
    <row r="281" spans="1:16" x14ac:dyDescent="0.35">
      <c r="A281" t="s">
        <v>2068</v>
      </c>
      <c r="B281" s="13">
        <v>43521</v>
      </c>
      <c r="C281" t="s">
        <v>2069</v>
      </c>
      <c r="D281" t="s">
        <v>6181</v>
      </c>
      <c r="E281">
        <v>1</v>
      </c>
      <c r="F281" t="s">
        <v>2070</v>
      </c>
      <c r="G281" t="s">
        <v>2071</v>
      </c>
      <c r="H281" t="s">
        <v>19</v>
      </c>
      <c r="I281" t="s">
        <v>6195</v>
      </c>
      <c r="J281" t="s">
        <v>6188</v>
      </c>
      <c r="K281">
        <v>2.5</v>
      </c>
      <c r="L281">
        <v>33.464999999999996</v>
      </c>
      <c r="M281">
        <v>33.464999999999996</v>
      </c>
      <c r="N281" t="s">
        <v>6219</v>
      </c>
      <c r="O281" t="s">
        <v>6223</v>
      </c>
      <c r="P281" t="s">
        <v>6190</v>
      </c>
    </row>
    <row r="282" spans="1:16" x14ac:dyDescent="0.35">
      <c r="A282" t="s">
        <v>2074</v>
      </c>
      <c r="B282" s="13">
        <v>44234</v>
      </c>
      <c r="C282" t="s">
        <v>2075</v>
      </c>
      <c r="D282" t="s">
        <v>6139</v>
      </c>
      <c r="E282">
        <v>5</v>
      </c>
      <c r="F282" t="s">
        <v>2076</v>
      </c>
      <c r="G282" t="s">
        <v>6222</v>
      </c>
      <c r="H282" t="s">
        <v>19</v>
      </c>
      <c r="I282" t="s">
        <v>6194</v>
      </c>
      <c r="J282" t="s">
        <v>6188</v>
      </c>
      <c r="K282">
        <v>0.5</v>
      </c>
      <c r="L282">
        <v>8.25</v>
      </c>
      <c r="M282">
        <v>41.25</v>
      </c>
      <c r="N282" t="s">
        <v>6218</v>
      </c>
      <c r="O282" t="s">
        <v>6223</v>
      </c>
      <c r="P282" t="s">
        <v>6190</v>
      </c>
    </row>
    <row r="283" spans="1:16" x14ac:dyDescent="0.35">
      <c r="A283" t="s">
        <v>2079</v>
      </c>
      <c r="B283" s="13">
        <v>44210</v>
      </c>
      <c r="C283" t="s">
        <v>2080</v>
      </c>
      <c r="D283" t="s">
        <v>6171</v>
      </c>
      <c r="E283">
        <v>4</v>
      </c>
      <c r="F283" t="s">
        <v>2081</v>
      </c>
      <c r="G283" t="s">
        <v>2082</v>
      </c>
      <c r="H283" t="s">
        <v>19</v>
      </c>
      <c r="I283" t="s">
        <v>6194</v>
      </c>
      <c r="J283" t="s">
        <v>6186</v>
      </c>
      <c r="K283">
        <v>1</v>
      </c>
      <c r="L283">
        <v>14.85</v>
      </c>
      <c r="M283">
        <v>59.4</v>
      </c>
      <c r="N283" t="s">
        <v>6218</v>
      </c>
      <c r="O283" t="s">
        <v>6225</v>
      </c>
      <c r="P283" t="s">
        <v>6190</v>
      </c>
    </row>
    <row r="284" spans="1:16" x14ac:dyDescent="0.35">
      <c r="A284" t="s">
        <v>5725</v>
      </c>
      <c r="B284" s="13">
        <v>44012</v>
      </c>
      <c r="C284" t="s">
        <v>5726</v>
      </c>
      <c r="D284" t="s">
        <v>6157</v>
      </c>
      <c r="E284">
        <v>5</v>
      </c>
      <c r="F284" t="s">
        <v>5727</v>
      </c>
      <c r="G284" t="s">
        <v>5728</v>
      </c>
      <c r="H284" t="s">
        <v>19</v>
      </c>
      <c r="I284" t="s">
        <v>6193</v>
      </c>
      <c r="J284" t="s">
        <v>6188</v>
      </c>
      <c r="K284">
        <v>0.5</v>
      </c>
      <c r="L284">
        <v>6.75</v>
      </c>
      <c r="M284">
        <v>33.75</v>
      </c>
      <c r="N284" t="s">
        <v>6217</v>
      </c>
      <c r="O284" t="s">
        <v>6223</v>
      </c>
      <c r="P284" t="s">
        <v>6190</v>
      </c>
    </row>
    <row r="285" spans="1:16" x14ac:dyDescent="0.35">
      <c r="A285" t="s">
        <v>5720</v>
      </c>
      <c r="B285" s="13">
        <v>44770</v>
      </c>
      <c r="C285" t="s">
        <v>5554</v>
      </c>
      <c r="D285" t="s">
        <v>6157</v>
      </c>
      <c r="E285">
        <v>3</v>
      </c>
      <c r="F285" t="s">
        <v>5555</v>
      </c>
      <c r="G285" t="s">
        <v>6222</v>
      </c>
      <c r="H285" t="s">
        <v>19</v>
      </c>
      <c r="I285" t="s">
        <v>6193</v>
      </c>
      <c r="J285" t="s">
        <v>6188</v>
      </c>
      <c r="K285">
        <v>0.5</v>
      </c>
      <c r="L285">
        <v>6.75</v>
      </c>
      <c r="M285">
        <v>20.25</v>
      </c>
      <c r="N285" t="s">
        <v>6217</v>
      </c>
      <c r="O285" t="s">
        <v>6223</v>
      </c>
      <c r="P285" t="s">
        <v>6191</v>
      </c>
    </row>
    <row r="286" spans="1:16" x14ac:dyDescent="0.35">
      <c r="A286" t="s">
        <v>2097</v>
      </c>
      <c r="B286" s="13">
        <v>43960</v>
      </c>
      <c r="C286" t="s">
        <v>2098</v>
      </c>
      <c r="D286" t="s">
        <v>6166</v>
      </c>
      <c r="E286">
        <v>3</v>
      </c>
      <c r="F286" t="s">
        <v>2099</v>
      </c>
      <c r="G286" t="s">
        <v>6222</v>
      </c>
      <c r="H286" t="s">
        <v>19</v>
      </c>
      <c r="I286" t="s">
        <v>6194</v>
      </c>
      <c r="J286" t="s">
        <v>6188</v>
      </c>
      <c r="K286">
        <v>2.5</v>
      </c>
      <c r="L286">
        <v>31.624999999999996</v>
      </c>
      <c r="M286">
        <v>94.874999999999986</v>
      </c>
      <c r="N286" t="s">
        <v>6218</v>
      </c>
      <c r="O286" t="s">
        <v>6223</v>
      </c>
      <c r="P286" t="s">
        <v>6191</v>
      </c>
    </row>
    <row r="287" spans="1:16" x14ac:dyDescent="0.35">
      <c r="A287" t="s">
        <v>2102</v>
      </c>
      <c r="B287" s="13">
        <v>44030</v>
      </c>
      <c r="C287" t="s">
        <v>2103</v>
      </c>
      <c r="D287" t="s">
        <v>6164</v>
      </c>
      <c r="E287">
        <v>1</v>
      </c>
      <c r="F287" t="s">
        <v>2104</v>
      </c>
      <c r="G287" t="s">
        <v>6222</v>
      </c>
      <c r="H287" t="s">
        <v>19</v>
      </c>
      <c r="I287" t="s">
        <v>6195</v>
      </c>
      <c r="J287" t="s">
        <v>6186</v>
      </c>
      <c r="K287">
        <v>2.5</v>
      </c>
      <c r="L287">
        <v>36.454999999999998</v>
      </c>
      <c r="M287">
        <v>36.454999999999998</v>
      </c>
      <c r="N287" t="s">
        <v>6219</v>
      </c>
      <c r="O287" t="s">
        <v>6225</v>
      </c>
      <c r="P287" t="s">
        <v>6191</v>
      </c>
    </row>
    <row r="288" spans="1:16" x14ac:dyDescent="0.35">
      <c r="A288" t="s">
        <v>2107</v>
      </c>
      <c r="B288" s="13">
        <v>43755</v>
      </c>
      <c r="C288" t="s">
        <v>2108</v>
      </c>
      <c r="D288" t="s">
        <v>6152</v>
      </c>
      <c r="E288">
        <v>4</v>
      </c>
      <c r="F288" t="s">
        <v>2109</v>
      </c>
      <c r="G288" t="s">
        <v>2110</v>
      </c>
      <c r="H288" t="s">
        <v>19</v>
      </c>
      <c r="I288" t="s">
        <v>6193</v>
      </c>
      <c r="J288" t="s">
        <v>6188</v>
      </c>
      <c r="K288">
        <v>0.2</v>
      </c>
      <c r="L288">
        <v>3.375</v>
      </c>
      <c r="M288">
        <v>13.5</v>
      </c>
      <c r="N288" t="s">
        <v>6217</v>
      </c>
      <c r="O288" t="s">
        <v>6223</v>
      </c>
      <c r="P288" t="s">
        <v>6190</v>
      </c>
    </row>
    <row r="289" spans="1:16" x14ac:dyDescent="0.35">
      <c r="A289" t="s">
        <v>2112</v>
      </c>
      <c r="B289" s="13">
        <v>44697</v>
      </c>
      <c r="C289" t="s">
        <v>2113</v>
      </c>
      <c r="D289" t="s">
        <v>6178</v>
      </c>
      <c r="E289">
        <v>4</v>
      </c>
      <c r="F289" t="s">
        <v>2114</v>
      </c>
      <c r="G289" t="s">
        <v>2115</v>
      </c>
      <c r="H289" t="s">
        <v>19</v>
      </c>
      <c r="I289" t="s">
        <v>6192</v>
      </c>
      <c r="J289" t="s">
        <v>6186</v>
      </c>
      <c r="K289">
        <v>0.2</v>
      </c>
      <c r="L289">
        <v>3.5849999999999995</v>
      </c>
      <c r="M289">
        <v>14.339999999999998</v>
      </c>
      <c r="N289" t="s">
        <v>6220</v>
      </c>
      <c r="O289" t="s">
        <v>6225</v>
      </c>
      <c r="P289" t="s">
        <v>6191</v>
      </c>
    </row>
    <row r="290" spans="1:16" x14ac:dyDescent="0.35">
      <c r="A290" t="s">
        <v>5715</v>
      </c>
      <c r="B290" s="13">
        <v>44451</v>
      </c>
      <c r="C290" t="s">
        <v>5716</v>
      </c>
      <c r="D290" t="s">
        <v>6182</v>
      </c>
      <c r="E290">
        <v>3</v>
      </c>
      <c r="F290" t="s">
        <v>5717</v>
      </c>
      <c r="G290" t="s">
        <v>5718</v>
      </c>
      <c r="H290" t="s">
        <v>19</v>
      </c>
      <c r="I290" t="s">
        <v>6193</v>
      </c>
      <c r="J290" t="s">
        <v>6186</v>
      </c>
      <c r="K290">
        <v>2.5</v>
      </c>
      <c r="L290">
        <v>29.784999999999997</v>
      </c>
      <c r="M290">
        <v>89.35499999999999</v>
      </c>
      <c r="N290" t="s">
        <v>6217</v>
      </c>
      <c r="O290" t="s">
        <v>6225</v>
      </c>
      <c r="P290" t="s">
        <v>6191</v>
      </c>
    </row>
    <row r="291" spans="1:16" x14ac:dyDescent="0.35">
      <c r="A291" t="s">
        <v>2123</v>
      </c>
      <c r="B291" s="13">
        <v>43772</v>
      </c>
      <c r="C291" t="s">
        <v>2124</v>
      </c>
      <c r="D291" t="s">
        <v>6163</v>
      </c>
      <c r="E291">
        <v>5</v>
      </c>
      <c r="F291" t="s">
        <v>2125</v>
      </c>
      <c r="G291" t="s">
        <v>6222</v>
      </c>
      <c r="H291" t="s">
        <v>19</v>
      </c>
      <c r="I291" t="s">
        <v>6192</v>
      </c>
      <c r="J291" t="s">
        <v>6187</v>
      </c>
      <c r="K291">
        <v>0.2</v>
      </c>
      <c r="L291">
        <v>2.6849999999999996</v>
      </c>
      <c r="M291">
        <v>13.424999999999997</v>
      </c>
      <c r="N291" t="s">
        <v>6220</v>
      </c>
      <c r="O291" t="s">
        <v>6224</v>
      </c>
      <c r="P291" t="s">
        <v>6190</v>
      </c>
    </row>
    <row r="292" spans="1:16" x14ac:dyDescent="0.35">
      <c r="A292" t="s">
        <v>2127</v>
      </c>
      <c r="B292" s="13">
        <v>44497</v>
      </c>
      <c r="C292" t="s">
        <v>2128</v>
      </c>
      <c r="D292" t="s">
        <v>6147</v>
      </c>
      <c r="E292">
        <v>5</v>
      </c>
      <c r="F292" t="s">
        <v>2129</v>
      </c>
      <c r="G292" t="s">
        <v>2130</v>
      </c>
      <c r="H292" t="s">
        <v>19</v>
      </c>
      <c r="I292" t="s">
        <v>6193</v>
      </c>
      <c r="J292" t="s">
        <v>6187</v>
      </c>
      <c r="K292">
        <v>1</v>
      </c>
      <c r="L292">
        <v>9.9499999999999993</v>
      </c>
      <c r="M292">
        <v>49.75</v>
      </c>
      <c r="N292" t="s">
        <v>6217</v>
      </c>
      <c r="O292" t="s">
        <v>6224</v>
      </c>
      <c r="P292" t="s">
        <v>6191</v>
      </c>
    </row>
    <row r="293" spans="1:16" x14ac:dyDescent="0.35">
      <c r="A293" t="s">
        <v>5709</v>
      </c>
      <c r="B293" s="13">
        <v>43746</v>
      </c>
      <c r="C293" t="s">
        <v>5710</v>
      </c>
      <c r="D293" t="s">
        <v>6185</v>
      </c>
      <c r="E293">
        <v>1</v>
      </c>
      <c r="F293" t="s">
        <v>5711</v>
      </c>
      <c r="G293" t="s">
        <v>5712</v>
      </c>
      <c r="H293" t="s">
        <v>19</v>
      </c>
      <c r="I293" t="s">
        <v>6194</v>
      </c>
      <c r="J293" t="s">
        <v>6187</v>
      </c>
      <c r="K293">
        <v>2.5</v>
      </c>
      <c r="L293">
        <v>27.945</v>
      </c>
      <c r="M293">
        <v>27.945</v>
      </c>
      <c r="N293" t="s">
        <v>6218</v>
      </c>
      <c r="O293" t="s">
        <v>6224</v>
      </c>
      <c r="P293" t="s">
        <v>6191</v>
      </c>
    </row>
    <row r="294" spans="1:16" x14ac:dyDescent="0.35">
      <c r="A294" t="s">
        <v>2137</v>
      </c>
      <c r="B294" s="13">
        <v>44529</v>
      </c>
      <c r="C294" t="s">
        <v>2138</v>
      </c>
      <c r="D294" t="s">
        <v>6158</v>
      </c>
      <c r="E294">
        <v>3</v>
      </c>
      <c r="F294" t="s">
        <v>2139</v>
      </c>
      <c r="G294" t="s">
        <v>2140</v>
      </c>
      <c r="H294" t="s">
        <v>19</v>
      </c>
      <c r="I294" t="s">
        <v>6193</v>
      </c>
      <c r="J294" t="s">
        <v>6187</v>
      </c>
      <c r="K294">
        <v>0.5</v>
      </c>
      <c r="L294">
        <v>5.97</v>
      </c>
      <c r="M294">
        <v>17.91</v>
      </c>
      <c r="N294" t="s">
        <v>6217</v>
      </c>
      <c r="O294" t="s">
        <v>6224</v>
      </c>
      <c r="P294" t="s">
        <v>6191</v>
      </c>
    </row>
    <row r="295" spans="1:16" x14ac:dyDescent="0.35">
      <c r="A295" t="s">
        <v>2142</v>
      </c>
      <c r="B295" s="13">
        <v>44275</v>
      </c>
      <c r="C295" t="s">
        <v>2143</v>
      </c>
      <c r="D295" t="s">
        <v>6158</v>
      </c>
      <c r="E295">
        <v>5</v>
      </c>
      <c r="F295" t="s">
        <v>2144</v>
      </c>
      <c r="G295" t="s">
        <v>2145</v>
      </c>
      <c r="H295" t="s">
        <v>19</v>
      </c>
      <c r="I295" t="s">
        <v>6193</v>
      </c>
      <c r="J295" t="s">
        <v>6187</v>
      </c>
      <c r="K295">
        <v>0.5</v>
      </c>
      <c r="L295">
        <v>5.97</v>
      </c>
      <c r="M295">
        <v>29.849999999999998</v>
      </c>
      <c r="N295" t="s">
        <v>6217</v>
      </c>
      <c r="O295" t="s">
        <v>6224</v>
      </c>
      <c r="P295" t="s">
        <v>6191</v>
      </c>
    </row>
    <row r="296" spans="1:16" x14ac:dyDescent="0.35">
      <c r="A296" t="s">
        <v>2148</v>
      </c>
      <c r="B296" s="13">
        <v>44659</v>
      </c>
      <c r="C296" t="s">
        <v>2149</v>
      </c>
      <c r="D296" t="s">
        <v>6171</v>
      </c>
      <c r="E296">
        <v>3</v>
      </c>
      <c r="F296" t="s">
        <v>2150</v>
      </c>
      <c r="G296" t="s">
        <v>6222</v>
      </c>
      <c r="H296" t="s">
        <v>19</v>
      </c>
      <c r="I296" t="s">
        <v>6194</v>
      </c>
      <c r="J296" t="s">
        <v>6186</v>
      </c>
      <c r="K296">
        <v>1</v>
      </c>
      <c r="L296">
        <v>14.85</v>
      </c>
      <c r="M296">
        <v>44.55</v>
      </c>
      <c r="N296" t="s">
        <v>6218</v>
      </c>
      <c r="O296" t="s">
        <v>6225</v>
      </c>
      <c r="P296" t="s">
        <v>6191</v>
      </c>
    </row>
    <row r="297" spans="1:16" x14ac:dyDescent="0.35">
      <c r="A297" t="s">
        <v>2153</v>
      </c>
      <c r="B297" s="13">
        <v>44057</v>
      </c>
      <c r="C297" t="s">
        <v>2154</v>
      </c>
      <c r="D297" t="s">
        <v>6141</v>
      </c>
      <c r="E297">
        <v>2</v>
      </c>
      <c r="F297" t="s">
        <v>2155</v>
      </c>
      <c r="G297" t="s">
        <v>6222</v>
      </c>
      <c r="H297" t="s">
        <v>19</v>
      </c>
      <c r="I297" t="s">
        <v>6194</v>
      </c>
      <c r="J297" t="s">
        <v>6188</v>
      </c>
      <c r="K297">
        <v>1</v>
      </c>
      <c r="L297">
        <v>13.75</v>
      </c>
      <c r="M297">
        <v>27.5</v>
      </c>
      <c r="N297" t="s">
        <v>6218</v>
      </c>
      <c r="O297" t="s">
        <v>6223</v>
      </c>
      <c r="P297" t="s">
        <v>6191</v>
      </c>
    </row>
    <row r="298" spans="1:16" x14ac:dyDescent="0.35">
      <c r="A298" t="s">
        <v>2157</v>
      </c>
      <c r="B298" s="13">
        <v>43597</v>
      </c>
      <c r="C298" t="s">
        <v>2158</v>
      </c>
      <c r="D298" t="s">
        <v>6146</v>
      </c>
      <c r="E298">
        <v>6</v>
      </c>
      <c r="F298" t="s">
        <v>2159</v>
      </c>
      <c r="G298" t="s">
        <v>2160</v>
      </c>
      <c r="H298" t="s">
        <v>19</v>
      </c>
      <c r="I298" t="s">
        <v>6192</v>
      </c>
      <c r="J298" t="s">
        <v>6188</v>
      </c>
      <c r="K298">
        <v>0.5</v>
      </c>
      <c r="L298">
        <v>5.97</v>
      </c>
      <c r="M298">
        <v>35.82</v>
      </c>
      <c r="N298" t="s">
        <v>6220</v>
      </c>
      <c r="O298" t="s">
        <v>6223</v>
      </c>
      <c r="P298" t="s">
        <v>6190</v>
      </c>
    </row>
    <row r="299" spans="1:16" x14ac:dyDescent="0.35">
      <c r="A299" t="s">
        <v>2163</v>
      </c>
      <c r="B299" s="13">
        <v>44258</v>
      </c>
      <c r="C299" t="s">
        <v>2164</v>
      </c>
      <c r="D299" t="s">
        <v>6172</v>
      </c>
      <c r="E299">
        <v>3</v>
      </c>
      <c r="F299" t="s">
        <v>2165</v>
      </c>
      <c r="G299" t="s">
        <v>2166</v>
      </c>
      <c r="H299" t="s">
        <v>19</v>
      </c>
      <c r="I299" t="s">
        <v>6192</v>
      </c>
      <c r="J299" t="s">
        <v>6187</v>
      </c>
      <c r="K299">
        <v>0.5</v>
      </c>
      <c r="L299">
        <v>5.3699999999999992</v>
      </c>
      <c r="M299">
        <v>16.11</v>
      </c>
      <c r="N299" t="s">
        <v>6220</v>
      </c>
      <c r="O299" t="s">
        <v>6224</v>
      </c>
      <c r="P299" t="s">
        <v>6190</v>
      </c>
    </row>
    <row r="300" spans="1:16" x14ac:dyDescent="0.35">
      <c r="A300" t="s">
        <v>2169</v>
      </c>
      <c r="B300" s="13">
        <v>43872</v>
      </c>
      <c r="C300" t="s">
        <v>2170</v>
      </c>
      <c r="D300" t="s">
        <v>6184</v>
      </c>
      <c r="E300">
        <v>6</v>
      </c>
      <c r="F300" t="s">
        <v>2171</v>
      </c>
      <c r="G300" t="s">
        <v>2172</v>
      </c>
      <c r="H300" t="s">
        <v>19</v>
      </c>
      <c r="I300" t="s">
        <v>6194</v>
      </c>
      <c r="J300" t="s">
        <v>6186</v>
      </c>
      <c r="K300">
        <v>0.2</v>
      </c>
      <c r="L300">
        <v>4.4550000000000001</v>
      </c>
      <c r="M300">
        <v>26.73</v>
      </c>
      <c r="N300" t="s">
        <v>6218</v>
      </c>
      <c r="O300" t="s">
        <v>6225</v>
      </c>
      <c r="P300" t="s">
        <v>6190</v>
      </c>
    </row>
    <row r="301" spans="1:16" x14ac:dyDescent="0.35">
      <c r="A301" t="s">
        <v>2175</v>
      </c>
      <c r="B301" s="13">
        <v>43582</v>
      </c>
      <c r="C301" t="s">
        <v>2176</v>
      </c>
      <c r="D301" t="s">
        <v>6148</v>
      </c>
      <c r="E301">
        <v>6</v>
      </c>
      <c r="F301" t="s">
        <v>2177</v>
      </c>
      <c r="G301" t="s">
        <v>2178</v>
      </c>
      <c r="H301" t="s">
        <v>19</v>
      </c>
      <c r="I301" t="s">
        <v>6194</v>
      </c>
      <c r="J301" t="s">
        <v>6186</v>
      </c>
      <c r="K301">
        <v>2.5</v>
      </c>
      <c r="L301">
        <v>34.154999999999994</v>
      </c>
      <c r="M301">
        <v>204.92999999999995</v>
      </c>
      <c r="N301" t="s">
        <v>6218</v>
      </c>
      <c r="O301" t="s">
        <v>6225</v>
      </c>
      <c r="P301" t="s">
        <v>6190</v>
      </c>
    </row>
    <row r="302" spans="1:16" x14ac:dyDescent="0.35">
      <c r="A302" t="s">
        <v>2181</v>
      </c>
      <c r="B302" s="13">
        <v>44646</v>
      </c>
      <c r="C302" t="s">
        <v>2182</v>
      </c>
      <c r="D302" t="s">
        <v>6140</v>
      </c>
      <c r="E302">
        <v>3</v>
      </c>
      <c r="F302" t="s">
        <v>2183</v>
      </c>
      <c r="G302" t="s">
        <v>2184</v>
      </c>
      <c r="H302" t="s">
        <v>19</v>
      </c>
      <c r="I302" t="s">
        <v>6193</v>
      </c>
      <c r="J302" t="s">
        <v>6186</v>
      </c>
      <c r="K302">
        <v>1</v>
      </c>
      <c r="L302">
        <v>12.95</v>
      </c>
      <c r="M302">
        <v>38.849999999999994</v>
      </c>
      <c r="N302" t="s">
        <v>6217</v>
      </c>
      <c r="O302" t="s">
        <v>6225</v>
      </c>
      <c r="P302" t="s">
        <v>6190</v>
      </c>
    </row>
    <row r="303" spans="1:16" x14ac:dyDescent="0.35">
      <c r="A303" t="s">
        <v>2187</v>
      </c>
      <c r="B303" s="13">
        <v>44102</v>
      </c>
      <c r="C303" t="s">
        <v>2188</v>
      </c>
      <c r="D303" t="s">
        <v>6150</v>
      </c>
      <c r="E303">
        <v>4</v>
      </c>
      <c r="F303" t="s">
        <v>2189</v>
      </c>
      <c r="G303" t="s">
        <v>2190</v>
      </c>
      <c r="H303" t="s">
        <v>19</v>
      </c>
      <c r="I303" t="s">
        <v>6195</v>
      </c>
      <c r="J303" t="s">
        <v>6187</v>
      </c>
      <c r="K303">
        <v>0.2</v>
      </c>
      <c r="L303">
        <v>3.8849999999999998</v>
      </c>
      <c r="M303">
        <v>15.54</v>
      </c>
      <c r="N303" t="s">
        <v>6219</v>
      </c>
      <c r="O303" t="s">
        <v>6224</v>
      </c>
      <c r="P303" t="s">
        <v>6190</v>
      </c>
    </row>
    <row r="304" spans="1:16" x14ac:dyDescent="0.35">
      <c r="A304" t="s">
        <v>2193</v>
      </c>
      <c r="B304" s="13">
        <v>43762</v>
      </c>
      <c r="C304" t="s">
        <v>2194</v>
      </c>
      <c r="D304" t="s">
        <v>6157</v>
      </c>
      <c r="E304">
        <v>1</v>
      </c>
      <c r="F304" t="s">
        <v>2195</v>
      </c>
      <c r="G304" t="s">
        <v>2196</v>
      </c>
      <c r="H304" t="s">
        <v>19</v>
      </c>
      <c r="I304" t="s">
        <v>6193</v>
      </c>
      <c r="J304" t="s">
        <v>6188</v>
      </c>
      <c r="K304">
        <v>0.5</v>
      </c>
      <c r="L304">
        <v>6.75</v>
      </c>
      <c r="M304">
        <v>6.75</v>
      </c>
      <c r="N304" t="s">
        <v>6217</v>
      </c>
      <c r="O304" t="s">
        <v>6223</v>
      </c>
      <c r="P304" t="s">
        <v>6191</v>
      </c>
    </row>
    <row r="305" spans="1:16" x14ac:dyDescent="0.35">
      <c r="A305" t="s">
        <v>2199</v>
      </c>
      <c r="B305" s="13">
        <v>44412</v>
      </c>
      <c r="C305" t="s">
        <v>2200</v>
      </c>
      <c r="D305" t="s">
        <v>6185</v>
      </c>
      <c r="E305">
        <v>4</v>
      </c>
      <c r="F305" t="s">
        <v>2201</v>
      </c>
      <c r="G305" t="s">
        <v>2202</v>
      </c>
      <c r="H305" t="s">
        <v>19</v>
      </c>
      <c r="I305" t="s">
        <v>6194</v>
      </c>
      <c r="J305" t="s">
        <v>6187</v>
      </c>
      <c r="K305">
        <v>2.5</v>
      </c>
      <c r="L305">
        <v>27.945</v>
      </c>
      <c r="M305">
        <v>111.78</v>
      </c>
      <c r="N305" t="s">
        <v>6218</v>
      </c>
      <c r="O305" t="s">
        <v>6224</v>
      </c>
      <c r="P305" t="s">
        <v>6190</v>
      </c>
    </row>
    <row r="306" spans="1:16" x14ac:dyDescent="0.35">
      <c r="A306" t="s">
        <v>2204</v>
      </c>
      <c r="B306" s="13">
        <v>43828</v>
      </c>
      <c r="C306" t="s">
        <v>2245</v>
      </c>
      <c r="D306" t="s">
        <v>6167</v>
      </c>
      <c r="E306">
        <v>1</v>
      </c>
      <c r="F306" t="s">
        <v>2246</v>
      </c>
      <c r="G306" t="s">
        <v>2247</v>
      </c>
      <c r="H306" t="s">
        <v>19</v>
      </c>
      <c r="I306" t="s">
        <v>6193</v>
      </c>
      <c r="J306" t="s">
        <v>6186</v>
      </c>
      <c r="K306">
        <v>0.2</v>
      </c>
      <c r="L306">
        <v>3.8849999999999998</v>
      </c>
      <c r="M306">
        <v>3.8849999999999998</v>
      </c>
      <c r="N306" t="s">
        <v>6217</v>
      </c>
      <c r="O306" t="s">
        <v>6225</v>
      </c>
      <c r="P306" t="s">
        <v>6190</v>
      </c>
    </row>
    <row r="307" spans="1:16" x14ac:dyDescent="0.35">
      <c r="A307" t="s">
        <v>5705</v>
      </c>
      <c r="B307" s="13">
        <v>44659</v>
      </c>
      <c r="C307" t="s">
        <v>5706</v>
      </c>
      <c r="D307" t="s">
        <v>6155</v>
      </c>
      <c r="E307">
        <v>6</v>
      </c>
      <c r="F307" t="s">
        <v>5707</v>
      </c>
      <c r="G307" t="s">
        <v>6222</v>
      </c>
      <c r="H307" t="s">
        <v>19</v>
      </c>
      <c r="I307" t="s">
        <v>6193</v>
      </c>
      <c r="J307" t="s">
        <v>6188</v>
      </c>
      <c r="K307">
        <v>1</v>
      </c>
      <c r="L307">
        <v>11.25</v>
      </c>
      <c r="M307">
        <v>67.5</v>
      </c>
      <c r="N307" t="s">
        <v>6217</v>
      </c>
      <c r="O307" t="s">
        <v>6223</v>
      </c>
      <c r="P307" t="s">
        <v>6190</v>
      </c>
    </row>
    <row r="308" spans="1:16" x14ac:dyDescent="0.35">
      <c r="A308" t="s">
        <v>2215</v>
      </c>
      <c r="B308" s="13">
        <v>43890</v>
      </c>
      <c r="C308" t="s">
        <v>2216</v>
      </c>
      <c r="D308" t="s">
        <v>6174</v>
      </c>
      <c r="E308">
        <v>5</v>
      </c>
      <c r="F308" t="s">
        <v>2217</v>
      </c>
      <c r="G308" t="s">
        <v>2218</v>
      </c>
      <c r="H308" t="s">
        <v>19</v>
      </c>
      <c r="I308" t="s">
        <v>6192</v>
      </c>
      <c r="J308" t="s">
        <v>6188</v>
      </c>
      <c r="K308">
        <v>0.2</v>
      </c>
      <c r="L308">
        <v>2.9849999999999999</v>
      </c>
      <c r="M308">
        <v>14.924999999999999</v>
      </c>
      <c r="N308" t="s">
        <v>6220</v>
      </c>
      <c r="O308" t="s">
        <v>6223</v>
      </c>
      <c r="P308" t="s">
        <v>6191</v>
      </c>
    </row>
    <row r="309" spans="1:16" x14ac:dyDescent="0.35">
      <c r="A309" t="s">
        <v>2221</v>
      </c>
      <c r="B309" s="13">
        <v>44227</v>
      </c>
      <c r="C309" t="s">
        <v>2222</v>
      </c>
      <c r="D309" t="s">
        <v>6155</v>
      </c>
      <c r="E309">
        <v>3</v>
      </c>
      <c r="F309" t="s">
        <v>2223</v>
      </c>
      <c r="G309" t="s">
        <v>2224</v>
      </c>
      <c r="H309" t="s">
        <v>19</v>
      </c>
      <c r="I309" t="s">
        <v>6193</v>
      </c>
      <c r="J309" t="s">
        <v>6188</v>
      </c>
      <c r="K309">
        <v>1</v>
      </c>
      <c r="L309">
        <v>11.25</v>
      </c>
      <c r="M309">
        <v>33.75</v>
      </c>
      <c r="N309" t="s">
        <v>6217</v>
      </c>
      <c r="O309" t="s">
        <v>6223</v>
      </c>
      <c r="P309" t="s">
        <v>6190</v>
      </c>
    </row>
    <row r="310" spans="1:16" x14ac:dyDescent="0.35">
      <c r="A310" t="s">
        <v>5699</v>
      </c>
      <c r="B310" s="13">
        <v>44509</v>
      </c>
      <c r="C310" t="s">
        <v>5700</v>
      </c>
      <c r="D310" t="s">
        <v>6150</v>
      </c>
      <c r="E310">
        <v>2</v>
      </c>
      <c r="F310" t="s">
        <v>5701</v>
      </c>
      <c r="G310" t="s">
        <v>5702</v>
      </c>
      <c r="H310" t="s">
        <v>19</v>
      </c>
      <c r="I310" t="s">
        <v>6195</v>
      </c>
      <c r="J310" t="s">
        <v>6187</v>
      </c>
      <c r="K310">
        <v>0.2</v>
      </c>
      <c r="L310">
        <v>3.8849999999999998</v>
      </c>
      <c r="M310">
        <v>7.77</v>
      </c>
      <c r="N310" t="s">
        <v>6219</v>
      </c>
      <c r="O310" t="s">
        <v>6224</v>
      </c>
      <c r="P310" t="s">
        <v>6191</v>
      </c>
    </row>
    <row r="311" spans="1:16" x14ac:dyDescent="0.35">
      <c r="A311" t="s">
        <v>2232</v>
      </c>
      <c r="B311" s="13">
        <v>43864</v>
      </c>
      <c r="C311" t="s">
        <v>2233</v>
      </c>
      <c r="D311" t="s">
        <v>6159</v>
      </c>
      <c r="E311">
        <v>6</v>
      </c>
      <c r="F311" t="s">
        <v>2234</v>
      </c>
      <c r="G311" t="s">
        <v>2235</v>
      </c>
      <c r="H311" t="s">
        <v>19</v>
      </c>
      <c r="I311" t="s">
        <v>6195</v>
      </c>
      <c r="J311" t="s">
        <v>6188</v>
      </c>
      <c r="K311">
        <v>0.2</v>
      </c>
      <c r="L311">
        <v>4.3650000000000002</v>
      </c>
      <c r="M311">
        <v>26.19</v>
      </c>
      <c r="N311" t="s">
        <v>6219</v>
      </c>
      <c r="O311" t="s">
        <v>6223</v>
      </c>
      <c r="P311" t="s">
        <v>6190</v>
      </c>
    </row>
    <row r="312" spans="1:16" x14ac:dyDescent="0.35">
      <c r="A312" t="s">
        <v>5693</v>
      </c>
      <c r="B312" s="13">
        <v>44711</v>
      </c>
      <c r="C312" t="s">
        <v>5694</v>
      </c>
      <c r="D312" t="s">
        <v>6149</v>
      </c>
      <c r="E312">
        <v>6</v>
      </c>
      <c r="F312" t="s">
        <v>5695</v>
      </c>
      <c r="G312" t="s">
        <v>5696</v>
      </c>
      <c r="H312" t="s">
        <v>19</v>
      </c>
      <c r="I312" t="s">
        <v>6192</v>
      </c>
      <c r="J312" t="s">
        <v>6187</v>
      </c>
      <c r="K312">
        <v>2.5</v>
      </c>
      <c r="L312">
        <v>20.584999999999997</v>
      </c>
      <c r="M312">
        <v>123.50999999999999</v>
      </c>
      <c r="N312" t="s">
        <v>6220</v>
      </c>
      <c r="O312" t="s">
        <v>6224</v>
      </c>
      <c r="P312" t="s">
        <v>6191</v>
      </c>
    </row>
    <row r="313" spans="1:16" x14ac:dyDescent="0.35">
      <c r="A313" t="s">
        <v>2244</v>
      </c>
      <c r="B313" s="13">
        <v>43951</v>
      </c>
      <c r="C313" t="s">
        <v>2245</v>
      </c>
      <c r="D313" t="s">
        <v>6166</v>
      </c>
      <c r="E313">
        <v>6</v>
      </c>
      <c r="F313" t="s">
        <v>2246</v>
      </c>
      <c r="G313" t="s">
        <v>2247</v>
      </c>
      <c r="H313" t="s">
        <v>19</v>
      </c>
      <c r="I313" t="s">
        <v>6194</v>
      </c>
      <c r="J313" t="s">
        <v>6188</v>
      </c>
      <c r="K313">
        <v>2.5</v>
      </c>
      <c r="L313">
        <v>31.624999999999996</v>
      </c>
      <c r="M313">
        <v>189.74999999999997</v>
      </c>
      <c r="N313" t="s">
        <v>6218</v>
      </c>
      <c r="O313" t="s">
        <v>6223</v>
      </c>
      <c r="P313" t="s">
        <v>6190</v>
      </c>
    </row>
    <row r="314" spans="1:16" x14ac:dyDescent="0.35">
      <c r="A314" t="s">
        <v>2250</v>
      </c>
      <c r="B314" s="13">
        <v>44317</v>
      </c>
      <c r="C314" t="s">
        <v>2251</v>
      </c>
      <c r="D314" t="s">
        <v>6146</v>
      </c>
      <c r="E314">
        <v>1</v>
      </c>
      <c r="F314" t="s">
        <v>2252</v>
      </c>
      <c r="G314" t="s">
        <v>2253</v>
      </c>
      <c r="H314" t="s">
        <v>19</v>
      </c>
      <c r="I314" t="s">
        <v>6192</v>
      </c>
      <c r="J314" t="s">
        <v>6188</v>
      </c>
      <c r="K314">
        <v>0.5</v>
      </c>
      <c r="L314">
        <v>5.97</v>
      </c>
      <c r="M314">
        <v>5.97</v>
      </c>
      <c r="N314" t="s">
        <v>6220</v>
      </c>
      <c r="O314" t="s">
        <v>6223</v>
      </c>
      <c r="P314" t="s">
        <v>6190</v>
      </c>
    </row>
    <row r="315" spans="1:16" x14ac:dyDescent="0.35">
      <c r="A315" t="s">
        <v>5687</v>
      </c>
      <c r="B315" s="13">
        <v>44181</v>
      </c>
      <c r="C315" t="s">
        <v>5688</v>
      </c>
      <c r="D315" t="s">
        <v>6163</v>
      </c>
      <c r="E315">
        <v>5</v>
      </c>
      <c r="F315" t="s">
        <v>5689</v>
      </c>
      <c r="G315" t="s">
        <v>5690</v>
      </c>
      <c r="H315" t="s">
        <v>19</v>
      </c>
      <c r="I315" t="s">
        <v>6192</v>
      </c>
      <c r="J315" t="s">
        <v>6187</v>
      </c>
      <c r="K315">
        <v>0.2</v>
      </c>
      <c r="L315">
        <v>2.6849999999999996</v>
      </c>
      <c r="M315">
        <v>13.424999999999997</v>
      </c>
      <c r="N315" t="s">
        <v>6220</v>
      </c>
      <c r="O315" t="s">
        <v>6224</v>
      </c>
      <c r="P315" t="s">
        <v>6190</v>
      </c>
    </row>
    <row r="316" spans="1:16" x14ac:dyDescent="0.35">
      <c r="A316" t="s">
        <v>2262</v>
      </c>
      <c r="B316" s="13">
        <v>44437</v>
      </c>
      <c r="C316" t="s">
        <v>2263</v>
      </c>
      <c r="D316" t="s">
        <v>6177</v>
      </c>
      <c r="E316">
        <v>5</v>
      </c>
      <c r="F316" t="s">
        <v>2264</v>
      </c>
      <c r="G316" t="s">
        <v>6222</v>
      </c>
      <c r="H316" t="s">
        <v>19</v>
      </c>
      <c r="I316" t="s">
        <v>6192</v>
      </c>
      <c r="J316" t="s">
        <v>6187</v>
      </c>
      <c r="K316">
        <v>1</v>
      </c>
      <c r="L316">
        <v>8.9499999999999993</v>
      </c>
      <c r="M316">
        <v>44.75</v>
      </c>
      <c r="N316" t="s">
        <v>6220</v>
      </c>
      <c r="O316" t="s">
        <v>6224</v>
      </c>
      <c r="P316" t="s">
        <v>6191</v>
      </c>
    </row>
    <row r="317" spans="1:16" x14ac:dyDescent="0.35">
      <c r="A317" t="s">
        <v>2267</v>
      </c>
      <c r="B317" s="13">
        <v>43826</v>
      </c>
      <c r="C317" t="s">
        <v>2268</v>
      </c>
      <c r="D317" t="s">
        <v>6148</v>
      </c>
      <c r="E317">
        <v>1</v>
      </c>
      <c r="F317" t="s">
        <v>2269</v>
      </c>
      <c r="G317" t="s">
        <v>2270</v>
      </c>
      <c r="H317" t="s">
        <v>19</v>
      </c>
      <c r="I317" t="s">
        <v>6194</v>
      </c>
      <c r="J317" t="s">
        <v>6186</v>
      </c>
      <c r="K317">
        <v>2.5</v>
      </c>
      <c r="L317">
        <v>34.154999999999994</v>
      </c>
      <c r="M317">
        <v>34.154999999999994</v>
      </c>
      <c r="N317" t="s">
        <v>6218</v>
      </c>
      <c r="O317" t="s">
        <v>6225</v>
      </c>
      <c r="P317" t="s">
        <v>6190</v>
      </c>
    </row>
    <row r="318" spans="1:16" x14ac:dyDescent="0.35">
      <c r="A318" t="s">
        <v>5666</v>
      </c>
      <c r="B318" s="13">
        <v>43955</v>
      </c>
      <c r="C318" t="s">
        <v>5667</v>
      </c>
      <c r="D318" t="s">
        <v>6185</v>
      </c>
      <c r="E318">
        <v>3</v>
      </c>
      <c r="F318" t="s">
        <v>5668</v>
      </c>
      <c r="G318" t="s">
        <v>5669</v>
      </c>
      <c r="H318" t="s">
        <v>19</v>
      </c>
      <c r="I318" t="s">
        <v>6194</v>
      </c>
      <c r="J318" t="s">
        <v>6187</v>
      </c>
      <c r="K318">
        <v>2.5</v>
      </c>
      <c r="L318">
        <v>27.945</v>
      </c>
      <c r="M318">
        <v>83.835000000000008</v>
      </c>
      <c r="N318" t="s">
        <v>6218</v>
      </c>
      <c r="O318" t="s">
        <v>6224</v>
      </c>
      <c r="P318" t="s">
        <v>6190</v>
      </c>
    </row>
    <row r="319" spans="1:16" x14ac:dyDescent="0.35">
      <c r="A319" t="s">
        <v>2279</v>
      </c>
      <c r="B319" s="13">
        <v>43526</v>
      </c>
      <c r="C319" t="s">
        <v>2280</v>
      </c>
      <c r="D319" t="s">
        <v>6144</v>
      </c>
      <c r="E319">
        <v>3</v>
      </c>
      <c r="F319" t="s">
        <v>2281</v>
      </c>
      <c r="G319" t="s">
        <v>2282</v>
      </c>
      <c r="H319" t="s">
        <v>19</v>
      </c>
      <c r="I319" t="s">
        <v>6194</v>
      </c>
      <c r="J319" t="s">
        <v>6187</v>
      </c>
      <c r="K319">
        <v>0.5</v>
      </c>
      <c r="L319">
        <v>7.29</v>
      </c>
      <c r="M319">
        <v>21.87</v>
      </c>
      <c r="N319" t="s">
        <v>6218</v>
      </c>
      <c r="O319" t="s">
        <v>6224</v>
      </c>
      <c r="P319" t="s">
        <v>6191</v>
      </c>
    </row>
    <row r="320" spans="1:16" x14ac:dyDescent="0.35">
      <c r="A320" t="s">
        <v>2285</v>
      </c>
      <c r="B320" s="13">
        <v>44563</v>
      </c>
      <c r="C320" t="s">
        <v>2286</v>
      </c>
      <c r="D320" t="s">
        <v>6175</v>
      </c>
      <c r="E320">
        <v>2</v>
      </c>
      <c r="F320" t="s">
        <v>2287</v>
      </c>
      <c r="G320" t="s">
        <v>2288</v>
      </c>
      <c r="H320" t="s">
        <v>19</v>
      </c>
      <c r="I320" t="s">
        <v>6193</v>
      </c>
      <c r="J320" t="s">
        <v>6188</v>
      </c>
      <c r="K320">
        <v>2.5</v>
      </c>
      <c r="L320">
        <v>25.874999999999996</v>
      </c>
      <c r="M320">
        <v>51.749999999999993</v>
      </c>
      <c r="N320" t="s">
        <v>6217</v>
      </c>
      <c r="O320" t="s">
        <v>6223</v>
      </c>
      <c r="P320" t="s">
        <v>6190</v>
      </c>
    </row>
    <row r="321" spans="1:16" x14ac:dyDescent="0.35">
      <c r="A321" t="s">
        <v>2291</v>
      </c>
      <c r="B321" s="13">
        <v>43676</v>
      </c>
      <c r="C321" t="s">
        <v>2292</v>
      </c>
      <c r="D321" t="s">
        <v>6156</v>
      </c>
      <c r="E321">
        <v>2</v>
      </c>
      <c r="F321" t="s">
        <v>2293</v>
      </c>
      <c r="G321" t="s">
        <v>2294</v>
      </c>
      <c r="H321" t="s">
        <v>19</v>
      </c>
      <c r="I321" t="s">
        <v>6194</v>
      </c>
      <c r="J321" t="s">
        <v>6188</v>
      </c>
      <c r="K321">
        <v>0.2</v>
      </c>
      <c r="L321">
        <v>4.125</v>
      </c>
      <c r="M321">
        <v>8.25</v>
      </c>
      <c r="N321" t="s">
        <v>6218</v>
      </c>
      <c r="O321" t="s">
        <v>6223</v>
      </c>
      <c r="P321" t="s">
        <v>6190</v>
      </c>
    </row>
    <row r="322" spans="1:16" x14ac:dyDescent="0.35">
      <c r="A322" t="s">
        <v>2291</v>
      </c>
      <c r="B322" s="13">
        <v>43676</v>
      </c>
      <c r="C322" t="s">
        <v>2292</v>
      </c>
      <c r="D322" t="s">
        <v>6167</v>
      </c>
      <c r="E322">
        <v>5</v>
      </c>
      <c r="F322" t="s">
        <v>2293</v>
      </c>
      <c r="G322" t="s">
        <v>2294</v>
      </c>
      <c r="H322" t="s">
        <v>19</v>
      </c>
      <c r="I322" t="s">
        <v>6193</v>
      </c>
      <c r="J322" t="s">
        <v>6186</v>
      </c>
      <c r="K322">
        <v>0.2</v>
      </c>
      <c r="L322">
        <v>3.8849999999999998</v>
      </c>
      <c r="M322">
        <v>19.424999999999997</v>
      </c>
      <c r="N322" t="s">
        <v>6217</v>
      </c>
      <c r="O322" t="s">
        <v>6225</v>
      </c>
      <c r="P322" t="s">
        <v>6190</v>
      </c>
    </row>
    <row r="323" spans="1:16" x14ac:dyDescent="0.35">
      <c r="A323" t="s">
        <v>5660</v>
      </c>
      <c r="B323" s="13">
        <v>44640</v>
      </c>
      <c r="C323" t="s">
        <v>5661</v>
      </c>
      <c r="D323" t="s">
        <v>6155</v>
      </c>
      <c r="E323">
        <v>4</v>
      </c>
      <c r="F323" t="s">
        <v>5662</v>
      </c>
      <c r="G323" t="s">
        <v>5663</v>
      </c>
      <c r="H323" t="s">
        <v>19</v>
      </c>
      <c r="I323" t="s">
        <v>6193</v>
      </c>
      <c r="J323" t="s">
        <v>6188</v>
      </c>
      <c r="K323">
        <v>1</v>
      </c>
      <c r="L323">
        <v>11.25</v>
      </c>
      <c r="M323">
        <v>45</v>
      </c>
      <c r="N323" t="s">
        <v>6217</v>
      </c>
      <c r="O323" t="s">
        <v>6223</v>
      </c>
      <c r="P323" t="s">
        <v>6191</v>
      </c>
    </row>
    <row r="324" spans="1:16" x14ac:dyDescent="0.35">
      <c r="A324" t="s">
        <v>5654</v>
      </c>
      <c r="B324" s="13">
        <v>44406</v>
      </c>
      <c r="C324" t="s">
        <v>5655</v>
      </c>
      <c r="D324" t="s">
        <v>6157</v>
      </c>
      <c r="E324">
        <v>1</v>
      </c>
      <c r="F324" t="s">
        <v>5656</v>
      </c>
      <c r="G324" t="s">
        <v>5657</v>
      </c>
      <c r="H324" t="s">
        <v>19</v>
      </c>
      <c r="I324" t="s">
        <v>6193</v>
      </c>
      <c r="J324" t="s">
        <v>6188</v>
      </c>
      <c r="K324">
        <v>0.5</v>
      </c>
      <c r="L324">
        <v>6.75</v>
      </c>
      <c r="M324">
        <v>6.75</v>
      </c>
      <c r="N324" t="s">
        <v>6217</v>
      </c>
      <c r="O324" t="s">
        <v>6223</v>
      </c>
      <c r="P324" t="s">
        <v>6191</v>
      </c>
    </row>
    <row r="325" spans="1:16" x14ac:dyDescent="0.35">
      <c r="A325" t="s">
        <v>2313</v>
      </c>
      <c r="B325" s="13">
        <v>44373</v>
      </c>
      <c r="C325" t="s">
        <v>2314</v>
      </c>
      <c r="D325" t="s">
        <v>6153</v>
      </c>
      <c r="E325">
        <v>5</v>
      </c>
      <c r="F325" t="s">
        <v>2315</v>
      </c>
      <c r="G325" t="s">
        <v>2316</v>
      </c>
      <c r="H325" t="s">
        <v>19</v>
      </c>
      <c r="I325" t="s">
        <v>6194</v>
      </c>
      <c r="J325" t="s">
        <v>6187</v>
      </c>
      <c r="K325">
        <v>0.2</v>
      </c>
      <c r="L325">
        <v>3.645</v>
      </c>
      <c r="M325">
        <v>18.225000000000001</v>
      </c>
      <c r="N325" t="s">
        <v>6218</v>
      </c>
      <c r="O325" t="s">
        <v>6224</v>
      </c>
      <c r="P325" t="s">
        <v>6190</v>
      </c>
    </row>
    <row r="326" spans="1:16" x14ac:dyDescent="0.35">
      <c r="A326" t="s">
        <v>2319</v>
      </c>
      <c r="B326" s="13">
        <v>43666</v>
      </c>
      <c r="C326" t="s">
        <v>2320</v>
      </c>
      <c r="D326" t="s">
        <v>6141</v>
      </c>
      <c r="E326">
        <v>1</v>
      </c>
      <c r="F326" t="s">
        <v>2321</v>
      </c>
      <c r="G326" t="s">
        <v>6222</v>
      </c>
      <c r="H326" t="s">
        <v>19</v>
      </c>
      <c r="I326" t="s">
        <v>6194</v>
      </c>
      <c r="J326" t="s">
        <v>6188</v>
      </c>
      <c r="K326">
        <v>1</v>
      </c>
      <c r="L326">
        <v>13.75</v>
      </c>
      <c r="M326">
        <v>13.75</v>
      </c>
      <c r="N326" t="s">
        <v>6218</v>
      </c>
      <c r="O326" t="s">
        <v>6223</v>
      </c>
      <c r="P326" t="s">
        <v>6191</v>
      </c>
    </row>
    <row r="327" spans="1:16" x14ac:dyDescent="0.35">
      <c r="A327" t="s">
        <v>2324</v>
      </c>
      <c r="B327" s="13">
        <v>44756</v>
      </c>
      <c r="C327" t="s">
        <v>2325</v>
      </c>
      <c r="D327" t="s">
        <v>6182</v>
      </c>
      <c r="E327">
        <v>1</v>
      </c>
      <c r="F327" t="s">
        <v>2326</v>
      </c>
      <c r="G327" t="s">
        <v>2327</v>
      </c>
      <c r="H327" t="s">
        <v>19</v>
      </c>
      <c r="I327" t="s">
        <v>6193</v>
      </c>
      <c r="J327" t="s">
        <v>6186</v>
      </c>
      <c r="K327">
        <v>2.5</v>
      </c>
      <c r="L327">
        <v>29.784999999999997</v>
      </c>
      <c r="M327">
        <v>29.784999999999997</v>
      </c>
      <c r="N327" t="s">
        <v>6217</v>
      </c>
      <c r="O327" t="s">
        <v>6225</v>
      </c>
      <c r="P327" t="s">
        <v>6190</v>
      </c>
    </row>
    <row r="328" spans="1:16" x14ac:dyDescent="0.35">
      <c r="A328" t="s">
        <v>2330</v>
      </c>
      <c r="B328" s="13">
        <v>44057</v>
      </c>
      <c r="C328" t="s">
        <v>2331</v>
      </c>
      <c r="D328" t="s">
        <v>6177</v>
      </c>
      <c r="E328">
        <v>5</v>
      </c>
      <c r="F328" t="s">
        <v>2332</v>
      </c>
      <c r="G328" t="s">
        <v>6222</v>
      </c>
      <c r="H328" t="s">
        <v>19</v>
      </c>
      <c r="I328" t="s">
        <v>6192</v>
      </c>
      <c r="J328" t="s">
        <v>6187</v>
      </c>
      <c r="K328">
        <v>1</v>
      </c>
      <c r="L328">
        <v>8.9499999999999993</v>
      </c>
      <c r="M328">
        <v>44.75</v>
      </c>
      <c r="N328" t="s">
        <v>6220</v>
      </c>
      <c r="O328" t="s">
        <v>6224</v>
      </c>
      <c r="P328" t="s">
        <v>6191</v>
      </c>
    </row>
    <row r="329" spans="1:16" x14ac:dyDescent="0.35">
      <c r="A329" t="s">
        <v>2335</v>
      </c>
      <c r="B329" s="13">
        <v>43579</v>
      </c>
      <c r="C329" t="s">
        <v>2336</v>
      </c>
      <c r="D329" t="s">
        <v>6177</v>
      </c>
      <c r="E329">
        <v>5</v>
      </c>
      <c r="F329" t="s">
        <v>2337</v>
      </c>
      <c r="G329" t="s">
        <v>2338</v>
      </c>
      <c r="H329" t="s">
        <v>19</v>
      </c>
      <c r="I329" t="s">
        <v>6192</v>
      </c>
      <c r="J329" t="s">
        <v>6187</v>
      </c>
      <c r="K329">
        <v>1</v>
      </c>
      <c r="L329">
        <v>8.9499999999999993</v>
      </c>
      <c r="M329">
        <v>44.75</v>
      </c>
      <c r="N329" t="s">
        <v>6220</v>
      </c>
      <c r="O329" t="s">
        <v>6224</v>
      </c>
      <c r="P329" t="s">
        <v>6190</v>
      </c>
    </row>
    <row r="330" spans="1:16" x14ac:dyDescent="0.35">
      <c r="A330" t="s">
        <v>2341</v>
      </c>
      <c r="B330" s="13">
        <v>43620</v>
      </c>
      <c r="C330" t="s">
        <v>2342</v>
      </c>
      <c r="D330" t="s">
        <v>6161</v>
      </c>
      <c r="E330">
        <v>4</v>
      </c>
      <c r="F330" t="s">
        <v>2343</v>
      </c>
      <c r="G330" t="s">
        <v>6222</v>
      </c>
      <c r="H330" t="s">
        <v>19</v>
      </c>
      <c r="I330" t="s">
        <v>6195</v>
      </c>
      <c r="J330" t="s">
        <v>6186</v>
      </c>
      <c r="K330">
        <v>0.5</v>
      </c>
      <c r="L330">
        <v>9.51</v>
      </c>
      <c r="M330">
        <v>38.04</v>
      </c>
      <c r="N330" t="s">
        <v>6219</v>
      </c>
      <c r="O330" t="s">
        <v>6225</v>
      </c>
      <c r="P330" t="s">
        <v>6190</v>
      </c>
    </row>
    <row r="331" spans="1:16" x14ac:dyDescent="0.35">
      <c r="A331" t="s">
        <v>2346</v>
      </c>
      <c r="B331" s="13">
        <v>44781</v>
      </c>
      <c r="C331" t="s">
        <v>2347</v>
      </c>
      <c r="D331" t="s">
        <v>6172</v>
      </c>
      <c r="E331">
        <v>4</v>
      </c>
      <c r="F331" t="s">
        <v>2348</v>
      </c>
      <c r="G331" t="s">
        <v>2349</v>
      </c>
      <c r="H331" t="s">
        <v>19</v>
      </c>
      <c r="I331" t="s">
        <v>6192</v>
      </c>
      <c r="J331" t="s">
        <v>6187</v>
      </c>
      <c r="K331">
        <v>0.5</v>
      </c>
      <c r="L331">
        <v>5.3699999999999992</v>
      </c>
      <c r="M331">
        <v>21.479999999999997</v>
      </c>
      <c r="N331" t="s">
        <v>6220</v>
      </c>
      <c r="O331" t="s">
        <v>6224</v>
      </c>
      <c r="P331" t="s">
        <v>6190</v>
      </c>
    </row>
    <row r="332" spans="1:16" x14ac:dyDescent="0.35">
      <c r="A332" t="s">
        <v>2351</v>
      </c>
      <c r="B332" s="13">
        <v>43782</v>
      </c>
      <c r="C332" t="s">
        <v>2280</v>
      </c>
      <c r="D332" t="s">
        <v>6172</v>
      </c>
      <c r="E332">
        <v>3</v>
      </c>
      <c r="F332" t="s">
        <v>2281</v>
      </c>
      <c r="G332" t="s">
        <v>2282</v>
      </c>
      <c r="H332" t="s">
        <v>19</v>
      </c>
      <c r="I332" t="s">
        <v>6192</v>
      </c>
      <c r="J332" t="s">
        <v>6187</v>
      </c>
      <c r="K332">
        <v>0.5</v>
      </c>
      <c r="L332">
        <v>5.3699999999999992</v>
      </c>
      <c r="M332">
        <v>16.11</v>
      </c>
      <c r="N332" t="s">
        <v>6220</v>
      </c>
      <c r="O332" t="s">
        <v>6224</v>
      </c>
      <c r="P332" t="s">
        <v>6191</v>
      </c>
    </row>
    <row r="333" spans="1:16" x14ac:dyDescent="0.35">
      <c r="A333" t="s">
        <v>2357</v>
      </c>
      <c r="B333" s="13">
        <v>43989</v>
      </c>
      <c r="C333" t="s">
        <v>2358</v>
      </c>
      <c r="D333" t="s">
        <v>6151</v>
      </c>
      <c r="E333">
        <v>1</v>
      </c>
      <c r="F333" t="s">
        <v>2359</v>
      </c>
      <c r="G333" t="s">
        <v>2360</v>
      </c>
      <c r="H333" t="s">
        <v>19</v>
      </c>
      <c r="I333" t="s">
        <v>6192</v>
      </c>
      <c r="J333" t="s">
        <v>6188</v>
      </c>
      <c r="K333">
        <v>2.5</v>
      </c>
      <c r="L333">
        <v>22.884999999999998</v>
      </c>
      <c r="M333">
        <v>22.884999999999998</v>
      </c>
      <c r="N333" t="s">
        <v>6220</v>
      </c>
      <c r="O333" t="s">
        <v>6223</v>
      </c>
      <c r="P333" t="s">
        <v>6190</v>
      </c>
    </row>
    <row r="334" spans="1:16" x14ac:dyDescent="0.35">
      <c r="A334" t="s">
        <v>2363</v>
      </c>
      <c r="B334" s="13">
        <v>43689</v>
      </c>
      <c r="C334" t="s">
        <v>2364</v>
      </c>
      <c r="D334" t="s">
        <v>6158</v>
      </c>
      <c r="E334">
        <v>3</v>
      </c>
      <c r="F334" t="s">
        <v>2365</v>
      </c>
      <c r="G334" t="s">
        <v>2366</v>
      </c>
      <c r="H334" t="s">
        <v>19</v>
      </c>
      <c r="I334" t="s">
        <v>6193</v>
      </c>
      <c r="J334" t="s">
        <v>6187</v>
      </c>
      <c r="K334">
        <v>0.5</v>
      </c>
      <c r="L334">
        <v>5.97</v>
      </c>
      <c r="M334">
        <v>17.91</v>
      </c>
      <c r="N334" t="s">
        <v>6217</v>
      </c>
      <c r="O334" t="s">
        <v>6224</v>
      </c>
      <c r="P334" t="s">
        <v>6190</v>
      </c>
    </row>
    <row r="335" spans="1:16" x14ac:dyDescent="0.35">
      <c r="A335" t="s">
        <v>2369</v>
      </c>
      <c r="B335" s="13">
        <v>43712</v>
      </c>
      <c r="C335" t="s">
        <v>2370</v>
      </c>
      <c r="D335" t="s">
        <v>6146</v>
      </c>
      <c r="E335">
        <v>4</v>
      </c>
      <c r="F335" t="s">
        <v>2371</v>
      </c>
      <c r="G335" t="s">
        <v>2372</v>
      </c>
      <c r="H335" t="s">
        <v>19</v>
      </c>
      <c r="I335" t="s">
        <v>6192</v>
      </c>
      <c r="J335" t="s">
        <v>6188</v>
      </c>
      <c r="K335">
        <v>0.5</v>
      </c>
      <c r="L335">
        <v>5.97</v>
      </c>
      <c r="M335">
        <v>23.88</v>
      </c>
      <c r="N335" t="s">
        <v>6220</v>
      </c>
      <c r="O335" t="s">
        <v>6223</v>
      </c>
      <c r="P335" t="s">
        <v>6190</v>
      </c>
    </row>
    <row r="336" spans="1:16" x14ac:dyDescent="0.35">
      <c r="A336" t="s">
        <v>2375</v>
      </c>
      <c r="B336" s="13">
        <v>43742</v>
      </c>
      <c r="C336" t="s">
        <v>2376</v>
      </c>
      <c r="D336" t="s">
        <v>6179</v>
      </c>
      <c r="E336">
        <v>5</v>
      </c>
      <c r="F336" t="s">
        <v>2377</v>
      </c>
      <c r="G336" t="s">
        <v>6222</v>
      </c>
      <c r="H336" t="s">
        <v>19</v>
      </c>
      <c r="I336" t="s">
        <v>6192</v>
      </c>
      <c r="J336" t="s">
        <v>6186</v>
      </c>
      <c r="K336">
        <v>1</v>
      </c>
      <c r="L336">
        <v>11.95</v>
      </c>
      <c r="M336">
        <v>59.75</v>
      </c>
      <c r="N336" t="s">
        <v>6220</v>
      </c>
      <c r="O336" t="s">
        <v>6225</v>
      </c>
      <c r="P336" t="s">
        <v>6191</v>
      </c>
    </row>
    <row r="337" spans="1:16" x14ac:dyDescent="0.35">
      <c r="A337" t="s">
        <v>2379</v>
      </c>
      <c r="B337" s="13">
        <v>43885</v>
      </c>
      <c r="C337" t="s">
        <v>2380</v>
      </c>
      <c r="D337" t="s">
        <v>6145</v>
      </c>
      <c r="E337">
        <v>6</v>
      </c>
      <c r="F337" t="s">
        <v>2381</v>
      </c>
      <c r="G337" t="s">
        <v>2382</v>
      </c>
      <c r="H337" t="s">
        <v>19</v>
      </c>
      <c r="I337" t="s">
        <v>6195</v>
      </c>
      <c r="J337" t="s">
        <v>6186</v>
      </c>
      <c r="K337">
        <v>0.2</v>
      </c>
      <c r="L337">
        <v>4.7549999999999999</v>
      </c>
      <c r="M337">
        <v>28.53</v>
      </c>
      <c r="N337" t="s">
        <v>6219</v>
      </c>
      <c r="O337" t="s">
        <v>6225</v>
      </c>
      <c r="P337" t="s">
        <v>6190</v>
      </c>
    </row>
    <row r="338" spans="1:16" x14ac:dyDescent="0.35">
      <c r="A338" t="s">
        <v>5649</v>
      </c>
      <c r="B338" s="13">
        <v>43726</v>
      </c>
      <c r="C338" t="s">
        <v>5650</v>
      </c>
      <c r="D338" t="s">
        <v>6151</v>
      </c>
      <c r="E338">
        <v>6</v>
      </c>
      <c r="F338" t="s">
        <v>5651</v>
      </c>
      <c r="G338" t="s">
        <v>6222</v>
      </c>
      <c r="H338" t="s">
        <v>19</v>
      </c>
      <c r="I338" t="s">
        <v>6192</v>
      </c>
      <c r="J338" t="s">
        <v>6188</v>
      </c>
      <c r="K338">
        <v>2.5</v>
      </c>
      <c r="L338">
        <v>22.884999999999998</v>
      </c>
      <c r="M338">
        <v>137.31</v>
      </c>
      <c r="N338" t="s">
        <v>6220</v>
      </c>
      <c r="O338" t="s">
        <v>6223</v>
      </c>
      <c r="P338" t="s">
        <v>6190</v>
      </c>
    </row>
    <row r="339" spans="1:16" x14ac:dyDescent="0.35">
      <c r="A339" t="s">
        <v>2391</v>
      </c>
      <c r="B339" s="13">
        <v>44472</v>
      </c>
      <c r="C339" t="s">
        <v>2331</v>
      </c>
      <c r="D339" t="s">
        <v>6185</v>
      </c>
      <c r="E339">
        <v>2</v>
      </c>
      <c r="F339" t="s">
        <v>2332</v>
      </c>
      <c r="G339" t="s">
        <v>6222</v>
      </c>
      <c r="H339" t="s">
        <v>19</v>
      </c>
      <c r="I339" t="s">
        <v>6194</v>
      </c>
      <c r="J339" t="s">
        <v>6187</v>
      </c>
      <c r="K339">
        <v>2.5</v>
      </c>
      <c r="L339">
        <v>27.945</v>
      </c>
      <c r="M339">
        <v>55.89</v>
      </c>
      <c r="N339" t="s">
        <v>6218</v>
      </c>
      <c r="O339" t="s">
        <v>6224</v>
      </c>
      <c r="P339" t="s">
        <v>6191</v>
      </c>
    </row>
    <row r="340" spans="1:16" x14ac:dyDescent="0.35">
      <c r="A340" t="s">
        <v>2396</v>
      </c>
      <c r="B340" s="13">
        <v>43995</v>
      </c>
      <c r="C340" t="s">
        <v>2397</v>
      </c>
      <c r="D340" t="s">
        <v>6171</v>
      </c>
      <c r="E340">
        <v>4</v>
      </c>
      <c r="F340" t="s">
        <v>2398</v>
      </c>
      <c r="G340" t="s">
        <v>2399</v>
      </c>
      <c r="H340" t="s">
        <v>19</v>
      </c>
      <c r="I340" t="s">
        <v>6194</v>
      </c>
      <c r="J340" t="s">
        <v>6186</v>
      </c>
      <c r="K340">
        <v>1</v>
      </c>
      <c r="L340">
        <v>14.85</v>
      </c>
      <c r="M340">
        <v>59.4</v>
      </c>
      <c r="N340" t="s">
        <v>6218</v>
      </c>
      <c r="O340" t="s">
        <v>6225</v>
      </c>
      <c r="P340" t="s">
        <v>6191</v>
      </c>
    </row>
    <row r="341" spans="1:16" x14ac:dyDescent="0.35">
      <c r="A341" t="s">
        <v>2402</v>
      </c>
      <c r="B341" s="13">
        <v>44256</v>
      </c>
      <c r="C341" t="s">
        <v>2403</v>
      </c>
      <c r="D341" t="s">
        <v>6153</v>
      </c>
      <c r="E341">
        <v>2</v>
      </c>
      <c r="F341" t="s">
        <v>2404</v>
      </c>
      <c r="G341" t="s">
        <v>2405</v>
      </c>
      <c r="H341" t="s">
        <v>19</v>
      </c>
      <c r="I341" t="s">
        <v>6194</v>
      </c>
      <c r="J341" t="s">
        <v>6187</v>
      </c>
      <c r="K341">
        <v>0.2</v>
      </c>
      <c r="L341">
        <v>3.645</v>
      </c>
      <c r="M341">
        <v>7.29</v>
      </c>
      <c r="N341" t="s">
        <v>6218</v>
      </c>
      <c r="O341" t="s">
        <v>6224</v>
      </c>
      <c r="P341" t="s">
        <v>6190</v>
      </c>
    </row>
    <row r="342" spans="1:16" x14ac:dyDescent="0.35">
      <c r="A342" t="s">
        <v>2408</v>
      </c>
      <c r="B342" s="13">
        <v>43528</v>
      </c>
      <c r="C342" t="s">
        <v>2409</v>
      </c>
      <c r="D342" t="s">
        <v>6144</v>
      </c>
      <c r="E342">
        <v>1</v>
      </c>
      <c r="F342" t="s">
        <v>2410</v>
      </c>
      <c r="G342" t="s">
        <v>2411</v>
      </c>
      <c r="H342" t="s">
        <v>19</v>
      </c>
      <c r="I342" t="s">
        <v>6194</v>
      </c>
      <c r="J342" t="s">
        <v>6187</v>
      </c>
      <c r="K342">
        <v>0.5</v>
      </c>
      <c r="L342">
        <v>7.29</v>
      </c>
      <c r="M342">
        <v>7.29</v>
      </c>
      <c r="N342" t="s">
        <v>6218</v>
      </c>
      <c r="O342" t="s">
        <v>6224</v>
      </c>
      <c r="P342" t="s">
        <v>6190</v>
      </c>
    </row>
    <row r="343" spans="1:16" x14ac:dyDescent="0.35">
      <c r="A343" t="s">
        <v>2414</v>
      </c>
      <c r="B343" s="13">
        <v>43751</v>
      </c>
      <c r="C343" t="s">
        <v>2415</v>
      </c>
      <c r="D343" t="s">
        <v>6176</v>
      </c>
      <c r="E343">
        <v>2</v>
      </c>
      <c r="F343" t="s">
        <v>2416</v>
      </c>
      <c r="G343" t="s">
        <v>2417</v>
      </c>
      <c r="H343" t="s">
        <v>19</v>
      </c>
      <c r="I343" t="s">
        <v>6194</v>
      </c>
      <c r="J343" t="s">
        <v>6186</v>
      </c>
      <c r="K343">
        <v>0.5</v>
      </c>
      <c r="L343">
        <v>8.91</v>
      </c>
      <c r="M343">
        <v>17.82</v>
      </c>
      <c r="N343" t="s">
        <v>6218</v>
      </c>
      <c r="O343" t="s">
        <v>6225</v>
      </c>
      <c r="P343" t="s">
        <v>6191</v>
      </c>
    </row>
    <row r="344" spans="1:16" x14ac:dyDescent="0.35">
      <c r="A344" t="s">
        <v>2414</v>
      </c>
      <c r="B344" s="13">
        <v>43751</v>
      </c>
      <c r="C344" t="s">
        <v>2415</v>
      </c>
      <c r="D344" t="s">
        <v>6169</v>
      </c>
      <c r="E344">
        <v>5</v>
      </c>
      <c r="F344" t="s">
        <v>2416</v>
      </c>
      <c r="G344" t="s">
        <v>2417</v>
      </c>
      <c r="H344" t="s">
        <v>19</v>
      </c>
      <c r="I344" t="s">
        <v>6195</v>
      </c>
      <c r="J344" t="s">
        <v>6187</v>
      </c>
      <c r="K344">
        <v>0.5</v>
      </c>
      <c r="L344">
        <v>7.77</v>
      </c>
      <c r="M344">
        <v>38.849999999999994</v>
      </c>
      <c r="N344" t="s">
        <v>6219</v>
      </c>
      <c r="O344" t="s">
        <v>6224</v>
      </c>
      <c r="P344" t="s">
        <v>6191</v>
      </c>
    </row>
    <row r="345" spans="1:16" x14ac:dyDescent="0.35">
      <c r="A345" t="s">
        <v>2424</v>
      </c>
      <c r="B345" s="13">
        <v>43692</v>
      </c>
      <c r="C345" t="s">
        <v>2425</v>
      </c>
      <c r="D345" t="s">
        <v>6172</v>
      </c>
      <c r="E345">
        <v>6</v>
      </c>
      <c r="F345" t="s">
        <v>2426</v>
      </c>
      <c r="G345" t="s">
        <v>2427</v>
      </c>
      <c r="H345" t="s">
        <v>19</v>
      </c>
      <c r="I345" t="s">
        <v>6192</v>
      </c>
      <c r="J345" t="s">
        <v>6187</v>
      </c>
      <c r="K345">
        <v>0.5</v>
      </c>
      <c r="L345">
        <v>5.3699999999999992</v>
      </c>
      <c r="M345">
        <v>32.22</v>
      </c>
      <c r="N345" t="s">
        <v>6220</v>
      </c>
      <c r="O345" t="s">
        <v>6224</v>
      </c>
      <c r="P345" t="s">
        <v>6191</v>
      </c>
    </row>
    <row r="346" spans="1:16" x14ac:dyDescent="0.35">
      <c r="A346" t="s">
        <v>5643</v>
      </c>
      <c r="B346" s="13">
        <v>44511</v>
      </c>
      <c r="C346" t="s">
        <v>5644</v>
      </c>
      <c r="D346" t="s">
        <v>6155</v>
      </c>
      <c r="E346">
        <v>4</v>
      </c>
      <c r="F346" t="s">
        <v>5645</v>
      </c>
      <c r="G346" t="s">
        <v>5646</v>
      </c>
      <c r="H346" t="s">
        <v>19</v>
      </c>
      <c r="I346" t="s">
        <v>6193</v>
      </c>
      <c r="J346" t="s">
        <v>6188</v>
      </c>
      <c r="K346">
        <v>1</v>
      </c>
      <c r="L346">
        <v>11.25</v>
      </c>
      <c r="M346">
        <v>45</v>
      </c>
      <c r="N346" t="s">
        <v>6217</v>
      </c>
      <c r="O346" t="s">
        <v>6223</v>
      </c>
      <c r="P346" t="s">
        <v>6190</v>
      </c>
    </row>
    <row r="347" spans="1:16" x14ac:dyDescent="0.35">
      <c r="A347" t="s">
        <v>2434</v>
      </c>
      <c r="B347" s="13">
        <v>43849</v>
      </c>
      <c r="C347" t="s">
        <v>2435</v>
      </c>
      <c r="D347" t="s">
        <v>6179</v>
      </c>
      <c r="E347">
        <v>5</v>
      </c>
      <c r="F347" t="s">
        <v>2436</v>
      </c>
      <c r="G347" t="s">
        <v>2437</v>
      </c>
      <c r="H347" t="s">
        <v>19</v>
      </c>
      <c r="I347" t="s">
        <v>6192</v>
      </c>
      <c r="J347" t="s">
        <v>6186</v>
      </c>
      <c r="K347">
        <v>1</v>
      </c>
      <c r="L347">
        <v>11.95</v>
      </c>
      <c r="M347">
        <v>59.75</v>
      </c>
      <c r="N347" t="s">
        <v>6220</v>
      </c>
      <c r="O347" t="s">
        <v>6225</v>
      </c>
      <c r="P347" t="s">
        <v>6191</v>
      </c>
    </row>
    <row r="348" spans="1:16" x14ac:dyDescent="0.35">
      <c r="A348" t="s">
        <v>2440</v>
      </c>
      <c r="B348" s="13">
        <v>44344</v>
      </c>
      <c r="C348" t="s">
        <v>2441</v>
      </c>
      <c r="D348" t="s">
        <v>6180</v>
      </c>
      <c r="E348">
        <v>3</v>
      </c>
      <c r="F348" t="s">
        <v>2442</v>
      </c>
      <c r="G348" t="s">
        <v>2443</v>
      </c>
      <c r="H348" t="s">
        <v>19</v>
      </c>
      <c r="I348" t="s">
        <v>6193</v>
      </c>
      <c r="J348" t="s">
        <v>6186</v>
      </c>
      <c r="K348">
        <v>0.5</v>
      </c>
      <c r="L348">
        <v>7.77</v>
      </c>
      <c r="M348">
        <v>23.31</v>
      </c>
      <c r="N348" t="s">
        <v>6217</v>
      </c>
      <c r="O348" t="s">
        <v>6225</v>
      </c>
      <c r="P348" t="s">
        <v>6190</v>
      </c>
    </row>
    <row r="349" spans="1:16" x14ac:dyDescent="0.35">
      <c r="A349" t="s">
        <v>2446</v>
      </c>
      <c r="B349" s="13">
        <v>44576</v>
      </c>
      <c r="C349" t="s">
        <v>2447</v>
      </c>
      <c r="D349" t="s">
        <v>6162</v>
      </c>
      <c r="E349">
        <v>3</v>
      </c>
      <c r="F349" t="s">
        <v>2448</v>
      </c>
      <c r="G349" t="s">
        <v>2449</v>
      </c>
      <c r="H349" t="s">
        <v>19</v>
      </c>
      <c r="I349" t="s">
        <v>6195</v>
      </c>
      <c r="J349" t="s">
        <v>6188</v>
      </c>
      <c r="K349">
        <v>1</v>
      </c>
      <c r="L349">
        <v>14.55</v>
      </c>
      <c r="M349">
        <v>43.650000000000006</v>
      </c>
      <c r="N349" t="s">
        <v>6219</v>
      </c>
      <c r="O349" t="s">
        <v>6223</v>
      </c>
      <c r="P349" t="s">
        <v>6191</v>
      </c>
    </row>
    <row r="350" spans="1:16" x14ac:dyDescent="0.35">
      <c r="A350" t="s">
        <v>2452</v>
      </c>
      <c r="B350" s="13">
        <v>43803</v>
      </c>
      <c r="C350" t="s">
        <v>2453</v>
      </c>
      <c r="D350" t="s">
        <v>6148</v>
      </c>
      <c r="E350">
        <v>6</v>
      </c>
      <c r="F350" t="s">
        <v>2454</v>
      </c>
      <c r="G350" t="s">
        <v>2455</v>
      </c>
      <c r="H350" t="s">
        <v>19</v>
      </c>
      <c r="I350" t="s">
        <v>6194</v>
      </c>
      <c r="J350" t="s">
        <v>6186</v>
      </c>
      <c r="K350">
        <v>2.5</v>
      </c>
      <c r="L350">
        <v>34.154999999999994</v>
      </c>
      <c r="M350">
        <v>204.92999999999995</v>
      </c>
      <c r="N350" t="s">
        <v>6218</v>
      </c>
      <c r="O350" t="s">
        <v>6225</v>
      </c>
      <c r="P350" t="s">
        <v>6191</v>
      </c>
    </row>
    <row r="351" spans="1:16" x14ac:dyDescent="0.35">
      <c r="A351" t="s">
        <v>2458</v>
      </c>
      <c r="B351" s="13">
        <v>44743</v>
      </c>
      <c r="C351" t="s">
        <v>2459</v>
      </c>
      <c r="D351" t="s">
        <v>6178</v>
      </c>
      <c r="E351">
        <v>4</v>
      </c>
      <c r="F351" t="s">
        <v>2460</v>
      </c>
      <c r="G351" t="s">
        <v>2461</v>
      </c>
      <c r="H351" t="s">
        <v>19</v>
      </c>
      <c r="I351" t="s">
        <v>6192</v>
      </c>
      <c r="J351" t="s">
        <v>6186</v>
      </c>
      <c r="K351">
        <v>0.2</v>
      </c>
      <c r="L351">
        <v>3.5849999999999995</v>
      </c>
      <c r="M351">
        <v>14.339999999999998</v>
      </c>
      <c r="N351" t="s">
        <v>6220</v>
      </c>
      <c r="O351" t="s">
        <v>6225</v>
      </c>
      <c r="P351" t="s">
        <v>6191</v>
      </c>
    </row>
    <row r="352" spans="1:16" x14ac:dyDescent="0.35">
      <c r="A352" t="s">
        <v>2464</v>
      </c>
      <c r="B352" s="13">
        <v>43592</v>
      </c>
      <c r="C352" t="s">
        <v>2465</v>
      </c>
      <c r="D352" t="s">
        <v>6158</v>
      </c>
      <c r="E352">
        <v>4</v>
      </c>
      <c r="F352" t="s">
        <v>2466</v>
      </c>
      <c r="G352" t="s">
        <v>2467</v>
      </c>
      <c r="H352" t="s">
        <v>19</v>
      </c>
      <c r="I352" t="s">
        <v>6193</v>
      </c>
      <c r="J352" t="s">
        <v>6187</v>
      </c>
      <c r="K352">
        <v>0.5</v>
      </c>
      <c r="L352">
        <v>5.97</v>
      </c>
      <c r="M352">
        <v>23.88</v>
      </c>
      <c r="N352" t="s">
        <v>6217</v>
      </c>
      <c r="O352" t="s">
        <v>6224</v>
      </c>
      <c r="P352" t="s">
        <v>6191</v>
      </c>
    </row>
    <row r="353" spans="1:16" x14ac:dyDescent="0.35">
      <c r="A353" t="s">
        <v>2470</v>
      </c>
      <c r="B353" s="13">
        <v>44066</v>
      </c>
      <c r="C353" t="s">
        <v>2471</v>
      </c>
      <c r="D353" t="s">
        <v>6155</v>
      </c>
      <c r="E353">
        <v>2</v>
      </c>
      <c r="F353" t="s">
        <v>2472</v>
      </c>
      <c r="G353" t="s">
        <v>2473</v>
      </c>
      <c r="H353" t="s">
        <v>19</v>
      </c>
      <c r="I353" t="s">
        <v>6193</v>
      </c>
      <c r="J353" t="s">
        <v>6188</v>
      </c>
      <c r="K353">
        <v>1</v>
      </c>
      <c r="L353">
        <v>11.25</v>
      </c>
      <c r="M353">
        <v>22.5</v>
      </c>
      <c r="N353" t="s">
        <v>6217</v>
      </c>
      <c r="O353" t="s">
        <v>6223</v>
      </c>
      <c r="P353" t="s">
        <v>6191</v>
      </c>
    </row>
    <row r="354" spans="1:16" x14ac:dyDescent="0.35">
      <c r="A354" t="s">
        <v>2476</v>
      </c>
      <c r="B354" s="13">
        <v>43984</v>
      </c>
      <c r="C354" t="s">
        <v>2331</v>
      </c>
      <c r="D354" t="s">
        <v>6144</v>
      </c>
      <c r="E354">
        <v>5</v>
      </c>
      <c r="F354" t="s">
        <v>2332</v>
      </c>
      <c r="G354" t="s">
        <v>6222</v>
      </c>
      <c r="H354" t="s">
        <v>19</v>
      </c>
      <c r="I354" t="s">
        <v>6194</v>
      </c>
      <c r="J354" t="s">
        <v>6187</v>
      </c>
      <c r="K354">
        <v>0.5</v>
      </c>
      <c r="L354">
        <v>7.29</v>
      </c>
      <c r="M354">
        <v>36.450000000000003</v>
      </c>
      <c r="N354" t="s">
        <v>6218</v>
      </c>
      <c r="O354" t="s">
        <v>6224</v>
      </c>
      <c r="P354" t="s">
        <v>6191</v>
      </c>
    </row>
    <row r="355" spans="1:16" x14ac:dyDescent="0.35">
      <c r="A355" t="s">
        <v>2482</v>
      </c>
      <c r="B355" s="13">
        <v>43860</v>
      </c>
      <c r="C355" t="s">
        <v>2483</v>
      </c>
      <c r="D355" t="s">
        <v>6157</v>
      </c>
      <c r="E355">
        <v>4</v>
      </c>
      <c r="F355" t="s">
        <v>2484</v>
      </c>
      <c r="G355" t="s">
        <v>6222</v>
      </c>
      <c r="H355" t="s">
        <v>19</v>
      </c>
      <c r="I355" t="s">
        <v>6193</v>
      </c>
      <c r="J355" t="s">
        <v>6188</v>
      </c>
      <c r="K355">
        <v>0.5</v>
      </c>
      <c r="L355">
        <v>6.75</v>
      </c>
      <c r="M355">
        <v>27</v>
      </c>
      <c r="N355" t="s">
        <v>6217</v>
      </c>
      <c r="O355" t="s">
        <v>6223</v>
      </c>
      <c r="P355" t="s">
        <v>6190</v>
      </c>
    </row>
    <row r="356" spans="1:16" x14ac:dyDescent="0.35">
      <c r="A356" t="s">
        <v>2487</v>
      </c>
      <c r="B356" s="13">
        <v>43876</v>
      </c>
      <c r="C356" t="s">
        <v>2488</v>
      </c>
      <c r="D356" t="s">
        <v>6175</v>
      </c>
      <c r="E356">
        <v>6</v>
      </c>
      <c r="F356" t="s">
        <v>2489</v>
      </c>
      <c r="G356" t="s">
        <v>2490</v>
      </c>
      <c r="H356" t="s">
        <v>19</v>
      </c>
      <c r="I356" t="s">
        <v>6193</v>
      </c>
      <c r="J356" t="s">
        <v>6188</v>
      </c>
      <c r="K356">
        <v>2.5</v>
      </c>
      <c r="L356">
        <v>25.874999999999996</v>
      </c>
      <c r="M356">
        <v>155.24999999999997</v>
      </c>
      <c r="N356" t="s">
        <v>6217</v>
      </c>
      <c r="O356" t="s">
        <v>6223</v>
      </c>
      <c r="P356" t="s">
        <v>6191</v>
      </c>
    </row>
    <row r="357" spans="1:16" x14ac:dyDescent="0.35">
      <c r="A357" t="s">
        <v>2492</v>
      </c>
      <c r="B357" s="13">
        <v>44358</v>
      </c>
      <c r="C357" t="s">
        <v>2493</v>
      </c>
      <c r="D357" t="s">
        <v>6168</v>
      </c>
      <c r="E357">
        <v>5</v>
      </c>
      <c r="F357" t="s">
        <v>2494</v>
      </c>
      <c r="G357" t="s">
        <v>2495</v>
      </c>
      <c r="H357" t="s">
        <v>19</v>
      </c>
      <c r="I357" t="s">
        <v>6193</v>
      </c>
      <c r="J357" t="s">
        <v>6187</v>
      </c>
      <c r="K357">
        <v>2.5</v>
      </c>
      <c r="L357">
        <v>22.884999999999998</v>
      </c>
      <c r="M357">
        <v>114.42499999999998</v>
      </c>
      <c r="N357" t="s">
        <v>6217</v>
      </c>
      <c r="O357" t="s">
        <v>6224</v>
      </c>
      <c r="P357" t="s">
        <v>6190</v>
      </c>
    </row>
    <row r="358" spans="1:16" x14ac:dyDescent="0.35">
      <c r="A358" t="s">
        <v>2498</v>
      </c>
      <c r="B358" s="13">
        <v>44631</v>
      </c>
      <c r="C358" t="s">
        <v>2499</v>
      </c>
      <c r="D358" t="s">
        <v>6143</v>
      </c>
      <c r="E358">
        <v>4</v>
      </c>
      <c r="F358" t="s">
        <v>2500</v>
      </c>
      <c r="G358" t="s">
        <v>2501</v>
      </c>
      <c r="H358" t="s">
        <v>19</v>
      </c>
      <c r="I358" t="s">
        <v>6195</v>
      </c>
      <c r="J358" t="s">
        <v>6187</v>
      </c>
      <c r="K358">
        <v>1</v>
      </c>
      <c r="L358">
        <v>12.95</v>
      </c>
      <c r="M358">
        <v>51.8</v>
      </c>
      <c r="N358" t="s">
        <v>6219</v>
      </c>
      <c r="O358" t="s">
        <v>6224</v>
      </c>
      <c r="P358" t="s">
        <v>6190</v>
      </c>
    </row>
    <row r="359" spans="1:16" x14ac:dyDescent="0.35">
      <c r="A359" t="s">
        <v>2504</v>
      </c>
      <c r="B359" s="13">
        <v>44448</v>
      </c>
      <c r="C359" t="s">
        <v>2505</v>
      </c>
      <c r="D359" t="s">
        <v>6175</v>
      </c>
      <c r="E359">
        <v>6</v>
      </c>
      <c r="F359" t="s">
        <v>2506</v>
      </c>
      <c r="G359" t="s">
        <v>6222</v>
      </c>
      <c r="H359" t="s">
        <v>19</v>
      </c>
      <c r="I359" t="s">
        <v>6193</v>
      </c>
      <c r="J359" t="s">
        <v>6188</v>
      </c>
      <c r="K359">
        <v>2.5</v>
      </c>
      <c r="L359">
        <v>25.874999999999996</v>
      </c>
      <c r="M359">
        <v>155.24999999999997</v>
      </c>
      <c r="N359" t="s">
        <v>6217</v>
      </c>
      <c r="O359" t="s">
        <v>6223</v>
      </c>
      <c r="P359" t="s">
        <v>6191</v>
      </c>
    </row>
    <row r="360" spans="1:16" x14ac:dyDescent="0.35">
      <c r="A360" t="s">
        <v>2509</v>
      </c>
      <c r="B360" s="13">
        <v>43599</v>
      </c>
      <c r="C360" t="s">
        <v>2510</v>
      </c>
      <c r="D360" t="s">
        <v>6182</v>
      </c>
      <c r="E360">
        <v>1</v>
      </c>
      <c r="F360" t="s">
        <v>2511</v>
      </c>
      <c r="G360" t="s">
        <v>2512</v>
      </c>
      <c r="H360" t="s">
        <v>19</v>
      </c>
      <c r="I360" t="s">
        <v>6193</v>
      </c>
      <c r="J360" t="s">
        <v>6186</v>
      </c>
      <c r="K360">
        <v>2.5</v>
      </c>
      <c r="L360">
        <v>29.784999999999997</v>
      </c>
      <c r="M360">
        <v>29.784999999999997</v>
      </c>
      <c r="N360" t="s">
        <v>6217</v>
      </c>
      <c r="O360" t="s">
        <v>6225</v>
      </c>
      <c r="P360" t="s">
        <v>6191</v>
      </c>
    </row>
    <row r="361" spans="1:16" x14ac:dyDescent="0.35">
      <c r="A361" t="s">
        <v>5637</v>
      </c>
      <c r="B361" s="13">
        <v>44447</v>
      </c>
      <c r="C361" t="s">
        <v>5638</v>
      </c>
      <c r="D361" t="s">
        <v>6168</v>
      </c>
      <c r="E361">
        <v>4</v>
      </c>
      <c r="F361" t="s">
        <v>5639</v>
      </c>
      <c r="G361" t="s">
        <v>5640</v>
      </c>
      <c r="H361" t="s">
        <v>19</v>
      </c>
      <c r="I361" t="s">
        <v>6193</v>
      </c>
      <c r="J361" t="s">
        <v>6187</v>
      </c>
      <c r="K361">
        <v>2.5</v>
      </c>
      <c r="L361">
        <v>22.884999999999998</v>
      </c>
      <c r="M361">
        <v>91.539999999999992</v>
      </c>
      <c r="N361" t="s">
        <v>6217</v>
      </c>
      <c r="O361" t="s">
        <v>6224</v>
      </c>
      <c r="P361" t="s">
        <v>6191</v>
      </c>
    </row>
    <row r="362" spans="1:16" x14ac:dyDescent="0.35">
      <c r="A362" t="s">
        <v>2521</v>
      </c>
      <c r="B362" s="13">
        <v>44058</v>
      </c>
      <c r="C362" t="s">
        <v>2522</v>
      </c>
      <c r="D362" t="s">
        <v>6149</v>
      </c>
      <c r="E362">
        <v>2</v>
      </c>
      <c r="F362" t="s">
        <v>2523</v>
      </c>
      <c r="G362" t="s">
        <v>2524</v>
      </c>
      <c r="H362" t="s">
        <v>19</v>
      </c>
      <c r="I362" t="s">
        <v>6192</v>
      </c>
      <c r="J362" t="s">
        <v>6187</v>
      </c>
      <c r="K362">
        <v>2.5</v>
      </c>
      <c r="L362">
        <v>20.584999999999997</v>
      </c>
      <c r="M362">
        <v>41.169999999999995</v>
      </c>
      <c r="N362" t="s">
        <v>6220</v>
      </c>
      <c r="O362" t="s">
        <v>6224</v>
      </c>
      <c r="P362" t="s">
        <v>6191</v>
      </c>
    </row>
    <row r="363" spans="1:16" x14ac:dyDescent="0.35">
      <c r="A363" t="s">
        <v>2521</v>
      </c>
      <c r="B363" s="13">
        <v>44058</v>
      </c>
      <c r="C363" t="s">
        <v>2522</v>
      </c>
      <c r="D363" t="s">
        <v>6146</v>
      </c>
      <c r="E363">
        <v>1</v>
      </c>
      <c r="F363" t="s">
        <v>2523</v>
      </c>
      <c r="G363" t="s">
        <v>2524</v>
      </c>
      <c r="H363" t="s">
        <v>19</v>
      </c>
      <c r="I363" t="s">
        <v>6192</v>
      </c>
      <c r="J363" t="s">
        <v>6188</v>
      </c>
      <c r="K363">
        <v>0.5</v>
      </c>
      <c r="L363">
        <v>5.97</v>
      </c>
      <c r="M363">
        <v>5.97</v>
      </c>
      <c r="N363" t="s">
        <v>6220</v>
      </c>
      <c r="O363" t="s">
        <v>6223</v>
      </c>
      <c r="P363" t="s">
        <v>6191</v>
      </c>
    </row>
    <row r="364" spans="1:16" x14ac:dyDescent="0.35">
      <c r="A364" t="s">
        <v>2532</v>
      </c>
      <c r="B364" s="13">
        <v>44686</v>
      </c>
      <c r="C364" t="s">
        <v>2533</v>
      </c>
      <c r="D364" t="s">
        <v>6171</v>
      </c>
      <c r="E364">
        <v>5</v>
      </c>
      <c r="F364" t="s">
        <v>2534</v>
      </c>
      <c r="G364" t="s">
        <v>2535</v>
      </c>
      <c r="H364" t="s">
        <v>19</v>
      </c>
      <c r="I364" t="s">
        <v>6194</v>
      </c>
      <c r="J364" t="s">
        <v>6186</v>
      </c>
      <c r="K364">
        <v>1</v>
      </c>
      <c r="L364">
        <v>14.85</v>
      </c>
      <c r="M364">
        <v>74.25</v>
      </c>
      <c r="N364" t="s">
        <v>6218</v>
      </c>
      <c r="O364" t="s">
        <v>6225</v>
      </c>
      <c r="P364" t="s">
        <v>6190</v>
      </c>
    </row>
    <row r="365" spans="1:16" x14ac:dyDescent="0.35">
      <c r="A365" t="s">
        <v>2538</v>
      </c>
      <c r="B365" s="13">
        <v>44282</v>
      </c>
      <c r="C365" t="s">
        <v>2539</v>
      </c>
      <c r="D365" t="s">
        <v>6162</v>
      </c>
      <c r="E365">
        <v>6</v>
      </c>
      <c r="F365" t="s">
        <v>2540</v>
      </c>
      <c r="G365" t="s">
        <v>2541</v>
      </c>
      <c r="H365" t="s">
        <v>19</v>
      </c>
      <c r="I365" t="s">
        <v>6195</v>
      </c>
      <c r="J365" t="s">
        <v>6188</v>
      </c>
      <c r="K365">
        <v>1</v>
      </c>
      <c r="L365">
        <v>14.55</v>
      </c>
      <c r="M365">
        <v>87.300000000000011</v>
      </c>
      <c r="N365" t="s">
        <v>6219</v>
      </c>
      <c r="O365" t="s">
        <v>6223</v>
      </c>
      <c r="P365" t="s">
        <v>6191</v>
      </c>
    </row>
    <row r="366" spans="1:16" x14ac:dyDescent="0.35">
      <c r="A366" t="s">
        <v>2543</v>
      </c>
      <c r="B366" s="13">
        <v>43582</v>
      </c>
      <c r="C366" t="s">
        <v>2544</v>
      </c>
      <c r="D366" t="s">
        <v>6183</v>
      </c>
      <c r="E366">
        <v>6</v>
      </c>
      <c r="F366" t="s">
        <v>2545</v>
      </c>
      <c r="G366" t="s">
        <v>2546</v>
      </c>
      <c r="H366" t="s">
        <v>19</v>
      </c>
      <c r="I366" t="s">
        <v>6194</v>
      </c>
      <c r="J366" t="s">
        <v>6187</v>
      </c>
      <c r="K366">
        <v>1</v>
      </c>
      <c r="L366">
        <v>12.15</v>
      </c>
      <c r="M366">
        <v>72.900000000000006</v>
      </c>
      <c r="N366" t="s">
        <v>6218</v>
      </c>
      <c r="O366" t="s">
        <v>6224</v>
      </c>
      <c r="P366" t="s">
        <v>6190</v>
      </c>
    </row>
    <row r="367" spans="1:16" x14ac:dyDescent="0.35">
      <c r="A367" t="s">
        <v>2549</v>
      </c>
      <c r="B367" s="13">
        <v>44464</v>
      </c>
      <c r="C367" t="s">
        <v>2550</v>
      </c>
      <c r="D367" t="s">
        <v>6169</v>
      </c>
      <c r="E367">
        <v>1</v>
      </c>
      <c r="F367" t="s">
        <v>2551</v>
      </c>
      <c r="G367" t="s">
        <v>2552</v>
      </c>
      <c r="H367" t="s">
        <v>19</v>
      </c>
      <c r="I367" t="s">
        <v>6195</v>
      </c>
      <c r="J367" t="s">
        <v>6187</v>
      </c>
      <c r="K367">
        <v>0.5</v>
      </c>
      <c r="L367">
        <v>7.77</v>
      </c>
      <c r="M367">
        <v>7.77</v>
      </c>
      <c r="N367" t="s">
        <v>6219</v>
      </c>
      <c r="O367" t="s">
        <v>6224</v>
      </c>
      <c r="P367" t="s">
        <v>6191</v>
      </c>
    </row>
    <row r="368" spans="1:16" x14ac:dyDescent="0.35">
      <c r="A368" t="s">
        <v>2554</v>
      </c>
      <c r="B368" s="13">
        <v>43874</v>
      </c>
      <c r="C368" t="s">
        <v>2555</v>
      </c>
      <c r="D368" t="s">
        <v>6144</v>
      </c>
      <c r="E368">
        <v>6</v>
      </c>
      <c r="F368" t="s">
        <v>2556</v>
      </c>
      <c r="G368" t="s">
        <v>6222</v>
      </c>
      <c r="H368" t="s">
        <v>19</v>
      </c>
      <c r="I368" t="s">
        <v>6194</v>
      </c>
      <c r="J368" t="s">
        <v>6187</v>
      </c>
      <c r="K368">
        <v>0.5</v>
      </c>
      <c r="L368">
        <v>7.29</v>
      </c>
      <c r="M368">
        <v>43.74</v>
      </c>
      <c r="N368" t="s">
        <v>6218</v>
      </c>
      <c r="O368" t="s">
        <v>6224</v>
      </c>
      <c r="P368" t="s">
        <v>6191</v>
      </c>
    </row>
    <row r="369" spans="1:16" x14ac:dyDescent="0.35">
      <c r="A369" t="s">
        <v>2559</v>
      </c>
      <c r="B369" s="13">
        <v>44393</v>
      </c>
      <c r="C369" t="s">
        <v>2560</v>
      </c>
      <c r="D369" t="s">
        <v>6159</v>
      </c>
      <c r="E369">
        <v>2</v>
      </c>
      <c r="F369" t="s">
        <v>2561</v>
      </c>
      <c r="G369" t="s">
        <v>6222</v>
      </c>
      <c r="H369" t="s">
        <v>19</v>
      </c>
      <c r="I369" t="s">
        <v>6195</v>
      </c>
      <c r="J369" t="s">
        <v>6188</v>
      </c>
      <c r="K369">
        <v>0.2</v>
      </c>
      <c r="L369">
        <v>4.3650000000000002</v>
      </c>
      <c r="M369">
        <v>8.73</v>
      </c>
      <c r="N369" t="s">
        <v>6219</v>
      </c>
      <c r="O369" t="s">
        <v>6223</v>
      </c>
      <c r="P369" t="s">
        <v>6190</v>
      </c>
    </row>
    <row r="370" spans="1:16" x14ac:dyDescent="0.35">
      <c r="A370" t="s">
        <v>2563</v>
      </c>
      <c r="B370" s="13">
        <v>44692</v>
      </c>
      <c r="C370" t="s">
        <v>2564</v>
      </c>
      <c r="D370" t="s">
        <v>6166</v>
      </c>
      <c r="E370">
        <v>2</v>
      </c>
      <c r="F370" t="s">
        <v>2565</v>
      </c>
      <c r="G370" t="s">
        <v>2566</v>
      </c>
      <c r="H370" t="s">
        <v>19</v>
      </c>
      <c r="I370" t="s">
        <v>6194</v>
      </c>
      <c r="J370" t="s">
        <v>6188</v>
      </c>
      <c r="K370">
        <v>2.5</v>
      </c>
      <c r="L370">
        <v>31.624999999999996</v>
      </c>
      <c r="M370">
        <v>63.249999999999993</v>
      </c>
      <c r="N370" t="s">
        <v>6218</v>
      </c>
      <c r="O370" t="s">
        <v>6223</v>
      </c>
      <c r="P370" t="s">
        <v>6191</v>
      </c>
    </row>
    <row r="371" spans="1:16" x14ac:dyDescent="0.35">
      <c r="A371" t="s">
        <v>2569</v>
      </c>
      <c r="B371" s="13">
        <v>43500</v>
      </c>
      <c r="C371" t="s">
        <v>2570</v>
      </c>
      <c r="D371" t="s">
        <v>6176</v>
      </c>
      <c r="E371">
        <v>1</v>
      </c>
      <c r="F371" t="s">
        <v>2571</v>
      </c>
      <c r="G371" t="s">
        <v>6222</v>
      </c>
      <c r="H371" t="s">
        <v>19</v>
      </c>
      <c r="I371" t="s">
        <v>6194</v>
      </c>
      <c r="J371" t="s">
        <v>6186</v>
      </c>
      <c r="K371">
        <v>0.5</v>
      </c>
      <c r="L371">
        <v>8.91</v>
      </c>
      <c r="M371">
        <v>8.91</v>
      </c>
      <c r="N371" t="s">
        <v>6218</v>
      </c>
      <c r="O371" t="s">
        <v>6225</v>
      </c>
      <c r="P371" t="s">
        <v>6190</v>
      </c>
    </row>
    <row r="372" spans="1:16" x14ac:dyDescent="0.35">
      <c r="A372" t="s">
        <v>2573</v>
      </c>
      <c r="B372" s="13">
        <v>43501</v>
      </c>
      <c r="C372" t="s">
        <v>2574</v>
      </c>
      <c r="D372" t="s">
        <v>6183</v>
      </c>
      <c r="E372">
        <v>2</v>
      </c>
      <c r="F372" t="s">
        <v>2575</v>
      </c>
      <c r="G372" t="s">
        <v>2576</v>
      </c>
      <c r="H372" t="s">
        <v>19</v>
      </c>
      <c r="I372" t="s">
        <v>6194</v>
      </c>
      <c r="J372" t="s">
        <v>6187</v>
      </c>
      <c r="K372">
        <v>1</v>
      </c>
      <c r="L372">
        <v>12.15</v>
      </c>
      <c r="M372">
        <v>24.3</v>
      </c>
      <c r="N372" t="s">
        <v>6218</v>
      </c>
      <c r="O372" t="s">
        <v>6224</v>
      </c>
      <c r="P372" t="s">
        <v>6190</v>
      </c>
    </row>
    <row r="373" spans="1:16" x14ac:dyDescent="0.35">
      <c r="A373" t="s">
        <v>2579</v>
      </c>
      <c r="B373" s="13">
        <v>44705</v>
      </c>
      <c r="C373" t="s">
        <v>2580</v>
      </c>
      <c r="D373" t="s">
        <v>6180</v>
      </c>
      <c r="E373">
        <v>6</v>
      </c>
      <c r="F373" t="s">
        <v>2581</v>
      </c>
      <c r="G373" t="s">
        <v>2582</v>
      </c>
      <c r="H373" t="s">
        <v>19</v>
      </c>
      <c r="I373" t="s">
        <v>6193</v>
      </c>
      <c r="J373" t="s">
        <v>6186</v>
      </c>
      <c r="K373">
        <v>0.5</v>
      </c>
      <c r="L373">
        <v>7.77</v>
      </c>
      <c r="M373">
        <v>46.62</v>
      </c>
      <c r="N373" t="s">
        <v>6217</v>
      </c>
      <c r="O373" t="s">
        <v>6225</v>
      </c>
      <c r="P373" t="s">
        <v>6190</v>
      </c>
    </row>
    <row r="374" spans="1:16" x14ac:dyDescent="0.35">
      <c r="A374" t="s">
        <v>2585</v>
      </c>
      <c r="B374" s="13">
        <v>44108</v>
      </c>
      <c r="C374" t="s">
        <v>2586</v>
      </c>
      <c r="D374" t="s">
        <v>6173</v>
      </c>
      <c r="E374">
        <v>6</v>
      </c>
      <c r="F374" t="s">
        <v>2587</v>
      </c>
      <c r="G374" t="s">
        <v>2588</v>
      </c>
      <c r="H374" t="s">
        <v>19</v>
      </c>
      <c r="I374" t="s">
        <v>6192</v>
      </c>
      <c r="J374" t="s">
        <v>6186</v>
      </c>
      <c r="K374">
        <v>0.5</v>
      </c>
      <c r="L374">
        <v>7.169999999999999</v>
      </c>
      <c r="M374">
        <v>43.019999999999996</v>
      </c>
      <c r="N374" t="s">
        <v>6220</v>
      </c>
      <c r="O374" t="s">
        <v>6225</v>
      </c>
      <c r="P374" t="s">
        <v>6191</v>
      </c>
    </row>
    <row r="375" spans="1:16" x14ac:dyDescent="0.35">
      <c r="A375" t="s">
        <v>5632</v>
      </c>
      <c r="B375" s="13">
        <v>44635</v>
      </c>
      <c r="C375" t="s">
        <v>5633</v>
      </c>
      <c r="D375" t="s">
        <v>6178</v>
      </c>
      <c r="E375">
        <v>3</v>
      </c>
      <c r="F375" t="s">
        <v>5634</v>
      </c>
      <c r="G375" t="s">
        <v>6222</v>
      </c>
      <c r="H375" t="s">
        <v>19</v>
      </c>
      <c r="I375" t="s">
        <v>6192</v>
      </c>
      <c r="J375" t="s">
        <v>6186</v>
      </c>
      <c r="K375">
        <v>0.2</v>
      </c>
      <c r="L375">
        <v>3.5849999999999995</v>
      </c>
      <c r="M375">
        <v>10.754999999999999</v>
      </c>
      <c r="N375" t="s">
        <v>6220</v>
      </c>
      <c r="O375" t="s">
        <v>6225</v>
      </c>
      <c r="P375" t="s">
        <v>6191</v>
      </c>
    </row>
    <row r="376" spans="1:16" x14ac:dyDescent="0.35">
      <c r="A376" t="s">
        <v>2597</v>
      </c>
      <c r="B376" s="13">
        <v>44125</v>
      </c>
      <c r="C376" t="s">
        <v>2598</v>
      </c>
      <c r="D376" t="s">
        <v>6161</v>
      </c>
      <c r="E376">
        <v>4</v>
      </c>
      <c r="F376" t="s">
        <v>2599</v>
      </c>
      <c r="G376" t="s">
        <v>2600</v>
      </c>
      <c r="H376" t="s">
        <v>19</v>
      </c>
      <c r="I376" t="s">
        <v>6195</v>
      </c>
      <c r="J376" t="s">
        <v>6186</v>
      </c>
      <c r="K376">
        <v>0.5</v>
      </c>
      <c r="L376">
        <v>9.51</v>
      </c>
      <c r="M376">
        <v>38.04</v>
      </c>
      <c r="N376" t="s">
        <v>6219</v>
      </c>
      <c r="O376" t="s">
        <v>6225</v>
      </c>
      <c r="P376" t="s">
        <v>6190</v>
      </c>
    </row>
    <row r="377" spans="1:16" x14ac:dyDescent="0.35">
      <c r="A377" t="s">
        <v>2603</v>
      </c>
      <c r="B377" s="13">
        <v>44120</v>
      </c>
      <c r="C377" t="s">
        <v>2604</v>
      </c>
      <c r="D377" t="s">
        <v>6152</v>
      </c>
      <c r="E377">
        <v>2</v>
      </c>
      <c r="F377" t="s">
        <v>2605</v>
      </c>
      <c r="G377" t="s">
        <v>2606</v>
      </c>
      <c r="H377" t="s">
        <v>19</v>
      </c>
      <c r="I377" t="s">
        <v>6193</v>
      </c>
      <c r="J377" t="s">
        <v>6188</v>
      </c>
      <c r="K377">
        <v>0.2</v>
      </c>
      <c r="L377">
        <v>3.375</v>
      </c>
      <c r="M377">
        <v>6.75</v>
      </c>
      <c r="N377" t="s">
        <v>6217</v>
      </c>
      <c r="O377" t="s">
        <v>6223</v>
      </c>
      <c r="P377" t="s">
        <v>6190</v>
      </c>
    </row>
    <row r="378" spans="1:16" x14ac:dyDescent="0.35">
      <c r="A378" t="s">
        <v>2609</v>
      </c>
      <c r="B378" s="13">
        <v>44097</v>
      </c>
      <c r="C378" t="s">
        <v>2610</v>
      </c>
      <c r="D378" t="s">
        <v>6146</v>
      </c>
      <c r="E378">
        <v>1</v>
      </c>
      <c r="F378" t="s">
        <v>2611</v>
      </c>
      <c r="G378" t="s">
        <v>2612</v>
      </c>
      <c r="H378" t="s">
        <v>19</v>
      </c>
      <c r="I378" t="s">
        <v>6192</v>
      </c>
      <c r="J378" t="s">
        <v>6188</v>
      </c>
      <c r="K378">
        <v>0.5</v>
      </c>
      <c r="L378">
        <v>5.97</v>
      </c>
      <c r="M378">
        <v>5.97</v>
      </c>
      <c r="N378" t="s">
        <v>6220</v>
      </c>
      <c r="O378" t="s">
        <v>6223</v>
      </c>
      <c r="P378" t="s">
        <v>6190</v>
      </c>
    </row>
    <row r="379" spans="1:16" x14ac:dyDescent="0.35">
      <c r="A379" t="s">
        <v>5626</v>
      </c>
      <c r="B379" s="13">
        <v>43836</v>
      </c>
      <c r="C379" t="s">
        <v>5627</v>
      </c>
      <c r="D379" t="s">
        <v>6179</v>
      </c>
      <c r="E379">
        <v>5</v>
      </c>
      <c r="F379" t="s">
        <v>5628</v>
      </c>
      <c r="G379" t="s">
        <v>5629</v>
      </c>
      <c r="H379" t="s">
        <v>19</v>
      </c>
      <c r="I379" t="s">
        <v>6192</v>
      </c>
      <c r="J379" t="s">
        <v>6186</v>
      </c>
      <c r="K379">
        <v>1</v>
      </c>
      <c r="L379">
        <v>11.95</v>
      </c>
      <c r="M379">
        <v>59.75</v>
      </c>
      <c r="N379" t="s">
        <v>6220</v>
      </c>
      <c r="O379" t="s">
        <v>6225</v>
      </c>
      <c r="P379" t="s">
        <v>6191</v>
      </c>
    </row>
    <row r="380" spans="1:16" x14ac:dyDescent="0.35">
      <c r="A380" t="s">
        <v>5620</v>
      </c>
      <c r="B380" s="13">
        <v>44449</v>
      </c>
      <c r="C380" t="s">
        <v>5621</v>
      </c>
      <c r="D380" t="s">
        <v>6143</v>
      </c>
      <c r="E380">
        <v>3</v>
      </c>
      <c r="F380" t="s">
        <v>5622</v>
      </c>
      <c r="G380" t="s">
        <v>5623</v>
      </c>
      <c r="H380" t="s">
        <v>19</v>
      </c>
      <c r="I380" t="s">
        <v>6195</v>
      </c>
      <c r="J380" t="s">
        <v>6187</v>
      </c>
      <c r="K380">
        <v>1</v>
      </c>
      <c r="L380">
        <v>12.95</v>
      </c>
      <c r="M380">
        <v>38.849999999999994</v>
      </c>
      <c r="N380" t="s">
        <v>6219</v>
      </c>
      <c r="O380" t="s">
        <v>6224</v>
      </c>
      <c r="P380" t="s">
        <v>6191</v>
      </c>
    </row>
    <row r="381" spans="1:16" x14ac:dyDescent="0.35">
      <c r="A381" t="s">
        <v>5614</v>
      </c>
      <c r="B381" s="13">
        <v>44588</v>
      </c>
      <c r="C381" t="s">
        <v>5615</v>
      </c>
      <c r="D381" t="s">
        <v>6157</v>
      </c>
      <c r="E381">
        <v>4</v>
      </c>
      <c r="F381" t="s">
        <v>5616</v>
      </c>
      <c r="G381" t="s">
        <v>5617</v>
      </c>
      <c r="H381" t="s">
        <v>19</v>
      </c>
      <c r="I381" t="s">
        <v>6193</v>
      </c>
      <c r="J381" t="s">
        <v>6188</v>
      </c>
      <c r="K381">
        <v>0.5</v>
      </c>
      <c r="L381">
        <v>6.75</v>
      </c>
      <c r="M381">
        <v>27</v>
      </c>
      <c r="N381" t="s">
        <v>6217</v>
      </c>
      <c r="O381" t="s">
        <v>6223</v>
      </c>
      <c r="P381" t="s">
        <v>6190</v>
      </c>
    </row>
    <row r="382" spans="1:16" x14ac:dyDescent="0.35">
      <c r="A382" t="s">
        <v>2632</v>
      </c>
      <c r="B382" s="13">
        <v>44249</v>
      </c>
      <c r="C382" t="s">
        <v>2331</v>
      </c>
      <c r="D382" t="s">
        <v>6169</v>
      </c>
      <c r="E382">
        <v>3</v>
      </c>
      <c r="F382" t="s">
        <v>2332</v>
      </c>
      <c r="G382" t="s">
        <v>6222</v>
      </c>
      <c r="H382" t="s">
        <v>19</v>
      </c>
      <c r="I382" t="s">
        <v>6195</v>
      </c>
      <c r="J382" t="s">
        <v>6187</v>
      </c>
      <c r="K382">
        <v>0.5</v>
      </c>
      <c r="L382">
        <v>7.77</v>
      </c>
      <c r="M382">
        <v>23.31</v>
      </c>
      <c r="N382" t="s">
        <v>6219</v>
      </c>
      <c r="O382" t="s">
        <v>6224</v>
      </c>
      <c r="P382" t="s">
        <v>6191</v>
      </c>
    </row>
    <row r="383" spans="1:16" x14ac:dyDescent="0.35">
      <c r="A383" t="s">
        <v>2638</v>
      </c>
      <c r="B383" s="13">
        <v>44646</v>
      </c>
      <c r="C383" t="s">
        <v>2639</v>
      </c>
      <c r="D383" t="s">
        <v>6154</v>
      </c>
      <c r="E383">
        <v>5</v>
      </c>
      <c r="F383" t="s">
        <v>2640</v>
      </c>
      <c r="G383" t="s">
        <v>2641</v>
      </c>
      <c r="H383" t="s">
        <v>19</v>
      </c>
      <c r="I383" t="s">
        <v>6193</v>
      </c>
      <c r="J383" t="s">
        <v>6187</v>
      </c>
      <c r="K383">
        <v>0.2</v>
      </c>
      <c r="L383">
        <v>2.9849999999999999</v>
      </c>
      <c r="M383">
        <v>14.924999999999999</v>
      </c>
      <c r="N383" t="s">
        <v>6217</v>
      </c>
      <c r="O383" t="s">
        <v>6224</v>
      </c>
      <c r="P383" t="s">
        <v>6190</v>
      </c>
    </row>
    <row r="384" spans="1:16" x14ac:dyDescent="0.35">
      <c r="A384" t="s">
        <v>2644</v>
      </c>
      <c r="B384" s="13">
        <v>43840</v>
      </c>
      <c r="C384" t="s">
        <v>2645</v>
      </c>
      <c r="D384" t="s">
        <v>6144</v>
      </c>
      <c r="E384">
        <v>3</v>
      </c>
      <c r="F384" t="s">
        <v>2646</v>
      </c>
      <c r="G384" t="s">
        <v>2647</v>
      </c>
      <c r="H384" t="s">
        <v>19</v>
      </c>
      <c r="I384" t="s">
        <v>6194</v>
      </c>
      <c r="J384" t="s">
        <v>6187</v>
      </c>
      <c r="K384">
        <v>0.5</v>
      </c>
      <c r="L384">
        <v>7.29</v>
      </c>
      <c r="M384">
        <v>21.87</v>
      </c>
      <c r="N384" t="s">
        <v>6218</v>
      </c>
      <c r="O384" t="s">
        <v>6224</v>
      </c>
      <c r="P384" t="s">
        <v>6191</v>
      </c>
    </row>
    <row r="385" spans="1:16" x14ac:dyDescent="0.35">
      <c r="A385" t="s">
        <v>2650</v>
      </c>
      <c r="B385" s="13">
        <v>43586</v>
      </c>
      <c r="C385" t="s">
        <v>2651</v>
      </c>
      <c r="D385" t="s">
        <v>6176</v>
      </c>
      <c r="E385">
        <v>6</v>
      </c>
      <c r="F385" t="s">
        <v>2652</v>
      </c>
      <c r="G385" t="s">
        <v>6222</v>
      </c>
      <c r="H385" t="s">
        <v>19</v>
      </c>
      <c r="I385" t="s">
        <v>6194</v>
      </c>
      <c r="J385" t="s">
        <v>6186</v>
      </c>
      <c r="K385">
        <v>0.5</v>
      </c>
      <c r="L385">
        <v>8.91</v>
      </c>
      <c r="M385">
        <v>53.46</v>
      </c>
      <c r="N385" t="s">
        <v>6218</v>
      </c>
      <c r="O385" t="s">
        <v>6225</v>
      </c>
      <c r="P385" t="s">
        <v>6190</v>
      </c>
    </row>
    <row r="386" spans="1:16" x14ac:dyDescent="0.35">
      <c r="A386" t="s">
        <v>2655</v>
      </c>
      <c r="B386" s="13">
        <v>43870</v>
      </c>
      <c r="C386" t="s">
        <v>2656</v>
      </c>
      <c r="D386" t="s">
        <v>6182</v>
      </c>
      <c r="E386">
        <v>4</v>
      </c>
      <c r="F386" t="s">
        <v>2657</v>
      </c>
      <c r="G386" t="s">
        <v>6222</v>
      </c>
      <c r="H386" t="s">
        <v>19</v>
      </c>
      <c r="I386" t="s">
        <v>6193</v>
      </c>
      <c r="J386" t="s">
        <v>6186</v>
      </c>
      <c r="K386">
        <v>2.5</v>
      </c>
      <c r="L386">
        <v>29.784999999999997</v>
      </c>
      <c r="M386">
        <v>119.13999999999999</v>
      </c>
      <c r="N386" t="s">
        <v>6217</v>
      </c>
      <c r="O386" t="s">
        <v>6225</v>
      </c>
      <c r="P386" t="s">
        <v>6191</v>
      </c>
    </row>
    <row r="387" spans="1:16" x14ac:dyDescent="0.35">
      <c r="A387" t="s">
        <v>2660</v>
      </c>
      <c r="B387" s="13">
        <v>44559</v>
      </c>
      <c r="C387" t="s">
        <v>2661</v>
      </c>
      <c r="D387" t="s">
        <v>6160</v>
      </c>
      <c r="E387">
        <v>5</v>
      </c>
      <c r="F387" t="s">
        <v>2662</v>
      </c>
      <c r="G387" t="s">
        <v>2663</v>
      </c>
      <c r="H387" t="s">
        <v>19</v>
      </c>
      <c r="I387" t="s">
        <v>6195</v>
      </c>
      <c r="J387" t="s">
        <v>6188</v>
      </c>
      <c r="K387">
        <v>0.5</v>
      </c>
      <c r="L387">
        <v>8.73</v>
      </c>
      <c r="M387">
        <v>43.650000000000006</v>
      </c>
      <c r="N387" t="s">
        <v>6219</v>
      </c>
      <c r="O387" t="s">
        <v>6223</v>
      </c>
      <c r="P387" t="s">
        <v>6190</v>
      </c>
    </row>
    <row r="388" spans="1:16" x14ac:dyDescent="0.35">
      <c r="A388" t="s">
        <v>2666</v>
      </c>
      <c r="B388" s="13">
        <v>44083</v>
      </c>
      <c r="C388" t="s">
        <v>2667</v>
      </c>
      <c r="D388" t="s">
        <v>6154</v>
      </c>
      <c r="E388">
        <v>6</v>
      </c>
      <c r="F388" t="s">
        <v>2668</v>
      </c>
      <c r="G388" t="s">
        <v>6222</v>
      </c>
      <c r="H388" t="s">
        <v>19</v>
      </c>
      <c r="I388" t="s">
        <v>6193</v>
      </c>
      <c r="J388" t="s">
        <v>6187</v>
      </c>
      <c r="K388">
        <v>0.2</v>
      </c>
      <c r="L388">
        <v>2.9849999999999999</v>
      </c>
      <c r="M388">
        <v>17.91</v>
      </c>
      <c r="N388" t="s">
        <v>6217</v>
      </c>
      <c r="O388" t="s">
        <v>6224</v>
      </c>
      <c r="P388" t="s">
        <v>6190</v>
      </c>
    </row>
    <row r="389" spans="1:16" x14ac:dyDescent="0.35">
      <c r="A389" t="s">
        <v>2671</v>
      </c>
      <c r="B389" s="13">
        <v>44455</v>
      </c>
      <c r="C389" t="s">
        <v>2672</v>
      </c>
      <c r="D389" t="s">
        <v>6171</v>
      </c>
      <c r="E389">
        <v>5</v>
      </c>
      <c r="F389" t="s">
        <v>2673</v>
      </c>
      <c r="G389" t="s">
        <v>2674</v>
      </c>
      <c r="H389" t="s">
        <v>19</v>
      </c>
      <c r="I389" t="s">
        <v>6194</v>
      </c>
      <c r="J389" t="s">
        <v>6186</v>
      </c>
      <c r="K389">
        <v>1</v>
      </c>
      <c r="L389">
        <v>14.85</v>
      </c>
      <c r="M389">
        <v>74.25</v>
      </c>
      <c r="N389" t="s">
        <v>6218</v>
      </c>
      <c r="O389" t="s">
        <v>6225</v>
      </c>
      <c r="P389" t="s">
        <v>6190</v>
      </c>
    </row>
    <row r="390" spans="1:16" x14ac:dyDescent="0.35">
      <c r="A390" t="s">
        <v>2677</v>
      </c>
      <c r="B390" s="13">
        <v>44130</v>
      </c>
      <c r="C390" t="s">
        <v>2678</v>
      </c>
      <c r="D390" t="s">
        <v>6150</v>
      </c>
      <c r="E390">
        <v>3</v>
      </c>
      <c r="F390" t="s">
        <v>2679</v>
      </c>
      <c r="G390" t="s">
        <v>2680</v>
      </c>
      <c r="H390" t="s">
        <v>19</v>
      </c>
      <c r="I390" t="s">
        <v>6195</v>
      </c>
      <c r="J390" t="s">
        <v>6187</v>
      </c>
      <c r="K390">
        <v>0.2</v>
      </c>
      <c r="L390">
        <v>3.8849999999999998</v>
      </c>
      <c r="M390">
        <v>11.654999999999999</v>
      </c>
      <c r="N390" t="s">
        <v>6219</v>
      </c>
      <c r="O390" t="s">
        <v>6224</v>
      </c>
      <c r="P390" t="s">
        <v>6190</v>
      </c>
    </row>
    <row r="391" spans="1:16" x14ac:dyDescent="0.35">
      <c r="A391" t="s">
        <v>2683</v>
      </c>
      <c r="B391" s="13">
        <v>43536</v>
      </c>
      <c r="C391" t="s">
        <v>2684</v>
      </c>
      <c r="D391" t="s">
        <v>6169</v>
      </c>
      <c r="E391">
        <v>3</v>
      </c>
      <c r="F391" t="s">
        <v>2685</v>
      </c>
      <c r="G391" t="s">
        <v>2686</v>
      </c>
      <c r="H391" t="s">
        <v>19</v>
      </c>
      <c r="I391" t="s">
        <v>6195</v>
      </c>
      <c r="J391" t="s">
        <v>6187</v>
      </c>
      <c r="K391">
        <v>0.5</v>
      </c>
      <c r="L391">
        <v>7.77</v>
      </c>
      <c r="M391">
        <v>23.31</v>
      </c>
      <c r="N391" t="s">
        <v>6219</v>
      </c>
      <c r="O391" t="s">
        <v>6224</v>
      </c>
      <c r="P391" t="s">
        <v>6190</v>
      </c>
    </row>
    <row r="392" spans="1:16" x14ac:dyDescent="0.35">
      <c r="A392" t="s">
        <v>2689</v>
      </c>
      <c r="B392" s="13">
        <v>44245</v>
      </c>
      <c r="C392" t="s">
        <v>2690</v>
      </c>
      <c r="D392" t="s">
        <v>6144</v>
      </c>
      <c r="E392">
        <v>2</v>
      </c>
      <c r="F392" t="s">
        <v>2691</v>
      </c>
      <c r="G392" t="s">
        <v>2692</v>
      </c>
      <c r="H392" t="s">
        <v>19</v>
      </c>
      <c r="I392" t="s">
        <v>6194</v>
      </c>
      <c r="J392" t="s">
        <v>6187</v>
      </c>
      <c r="K392">
        <v>0.5</v>
      </c>
      <c r="L392">
        <v>7.29</v>
      </c>
      <c r="M392">
        <v>14.58</v>
      </c>
      <c r="N392" t="s">
        <v>6218</v>
      </c>
      <c r="O392" t="s">
        <v>6224</v>
      </c>
      <c r="P392" t="s">
        <v>6190</v>
      </c>
    </row>
    <row r="393" spans="1:16" x14ac:dyDescent="0.35">
      <c r="A393" t="s">
        <v>2694</v>
      </c>
      <c r="B393" s="13">
        <v>44133</v>
      </c>
      <c r="C393" t="s">
        <v>2695</v>
      </c>
      <c r="D393" t="s">
        <v>6157</v>
      </c>
      <c r="E393">
        <v>2</v>
      </c>
      <c r="F393" t="s">
        <v>2696</v>
      </c>
      <c r="G393" t="s">
        <v>2697</v>
      </c>
      <c r="H393" t="s">
        <v>19</v>
      </c>
      <c r="I393" t="s">
        <v>6193</v>
      </c>
      <c r="J393" t="s">
        <v>6188</v>
      </c>
      <c r="K393">
        <v>0.5</v>
      </c>
      <c r="L393">
        <v>6.75</v>
      </c>
      <c r="M393">
        <v>13.5</v>
      </c>
      <c r="N393" t="s">
        <v>6217</v>
      </c>
      <c r="O393" t="s">
        <v>6223</v>
      </c>
      <c r="P393" t="s">
        <v>6191</v>
      </c>
    </row>
    <row r="394" spans="1:16" x14ac:dyDescent="0.35">
      <c r="A394" t="s">
        <v>2699</v>
      </c>
      <c r="B394" s="13">
        <v>44445</v>
      </c>
      <c r="C394" t="s">
        <v>2700</v>
      </c>
      <c r="D394" t="s">
        <v>6171</v>
      </c>
      <c r="E394">
        <v>6</v>
      </c>
      <c r="F394" t="s">
        <v>2701</v>
      </c>
      <c r="G394" t="s">
        <v>2702</v>
      </c>
      <c r="H394" t="s">
        <v>19</v>
      </c>
      <c r="I394" t="s">
        <v>6194</v>
      </c>
      <c r="J394" t="s">
        <v>6186</v>
      </c>
      <c r="K394">
        <v>1</v>
      </c>
      <c r="L394">
        <v>14.85</v>
      </c>
      <c r="M394">
        <v>89.1</v>
      </c>
      <c r="N394" t="s">
        <v>6218</v>
      </c>
      <c r="O394" t="s">
        <v>6225</v>
      </c>
      <c r="P394" t="s">
        <v>6191</v>
      </c>
    </row>
    <row r="395" spans="1:16" x14ac:dyDescent="0.35">
      <c r="A395" t="s">
        <v>2699</v>
      </c>
      <c r="B395" s="13">
        <v>44445</v>
      </c>
      <c r="C395" t="s">
        <v>2700</v>
      </c>
      <c r="D395" t="s">
        <v>6167</v>
      </c>
      <c r="E395">
        <v>1</v>
      </c>
      <c r="F395" t="s">
        <v>2701</v>
      </c>
      <c r="G395" t="s">
        <v>2702</v>
      </c>
      <c r="H395" t="s">
        <v>19</v>
      </c>
      <c r="I395" t="s">
        <v>6193</v>
      </c>
      <c r="J395" t="s">
        <v>6186</v>
      </c>
      <c r="K395">
        <v>0.2</v>
      </c>
      <c r="L395">
        <v>3.8849999999999998</v>
      </c>
      <c r="M395">
        <v>3.8849999999999998</v>
      </c>
      <c r="N395" t="s">
        <v>6217</v>
      </c>
      <c r="O395" t="s">
        <v>6225</v>
      </c>
      <c r="P395" t="s">
        <v>6191</v>
      </c>
    </row>
    <row r="396" spans="1:16" x14ac:dyDescent="0.35">
      <c r="A396" t="s">
        <v>2710</v>
      </c>
      <c r="B396" s="13">
        <v>44083</v>
      </c>
      <c r="C396" t="s">
        <v>2711</v>
      </c>
      <c r="D396" t="s">
        <v>6142</v>
      </c>
      <c r="E396">
        <v>4</v>
      </c>
      <c r="F396" t="s">
        <v>2712</v>
      </c>
      <c r="G396" t="s">
        <v>2713</v>
      </c>
      <c r="H396" t="s">
        <v>19</v>
      </c>
      <c r="I396" t="s">
        <v>6192</v>
      </c>
      <c r="J396" t="s">
        <v>6186</v>
      </c>
      <c r="K396">
        <v>2.5</v>
      </c>
      <c r="L396">
        <v>27.484999999999996</v>
      </c>
      <c r="M396">
        <v>109.93999999999998</v>
      </c>
      <c r="N396" t="s">
        <v>6220</v>
      </c>
      <c r="O396" t="s">
        <v>6225</v>
      </c>
      <c r="P396" t="s">
        <v>6191</v>
      </c>
    </row>
    <row r="397" spans="1:16" x14ac:dyDescent="0.35">
      <c r="A397" t="s">
        <v>2716</v>
      </c>
      <c r="B397" s="13">
        <v>44465</v>
      </c>
      <c r="C397" t="s">
        <v>2717</v>
      </c>
      <c r="D397" t="s">
        <v>6169</v>
      </c>
      <c r="E397">
        <v>6</v>
      </c>
      <c r="F397" t="s">
        <v>2718</v>
      </c>
      <c r="G397" t="s">
        <v>2719</v>
      </c>
      <c r="H397" t="s">
        <v>19</v>
      </c>
      <c r="I397" t="s">
        <v>6195</v>
      </c>
      <c r="J397" t="s">
        <v>6187</v>
      </c>
      <c r="K397">
        <v>0.5</v>
      </c>
      <c r="L397">
        <v>7.77</v>
      </c>
      <c r="M397">
        <v>46.62</v>
      </c>
      <c r="N397" t="s">
        <v>6219</v>
      </c>
      <c r="O397" t="s">
        <v>6224</v>
      </c>
      <c r="P397" t="s">
        <v>6190</v>
      </c>
    </row>
    <row r="398" spans="1:16" x14ac:dyDescent="0.35">
      <c r="A398" t="s">
        <v>2721</v>
      </c>
      <c r="B398" s="13">
        <v>44140</v>
      </c>
      <c r="C398" t="s">
        <v>2722</v>
      </c>
      <c r="D398" t="s">
        <v>6180</v>
      </c>
      <c r="E398">
        <v>5</v>
      </c>
      <c r="F398" t="s">
        <v>2723</v>
      </c>
      <c r="G398" t="s">
        <v>2724</v>
      </c>
      <c r="H398" t="s">
        <v>19</v>
      </c>
      <c r="I398" t="s">
        <v>6193</v>
      </c>
      <c r="J398" t="s">
        <v>6186</v>
      </c>
      <c r="K398">
        <v>0.5</v>
      </c>
      <c r="L398">
        <v>7.77</v>
      </c>
      <c r="M398">
        <v>38.849999999999994</v>
      </c>
      <c r="N398" t="s">
        <v>6217</v>
      </c>
      <c r="O398" t="s">
        <v>6225</v>
      </c>
      <c r="P398" t="s">
        <v>6191</v>
      </c>
    </row>
    <row r="399" spans="1:16" x14ac:dyDescent="0.35">
      <c r="A399" t="s">
        <v>2727</v>
      </c>
      <c r="B399" s="13">
        <v>43720</v>
      </c>
      <c r="C399" t="s">
        <v>2728</v>
      </c>
      <c r="D399" t="s">
        <v>6169</v>
      </c>
      <c r="E399">
        <v>4</v>
      </c>
      <c r="F399" t="s">
        <v>2729</v>
      </c>
      <c r="G399" t="s">
        <v>2730</v>
      </c>
      <c r="H399" t="s">
        <v>19</v>
      </c>
      <c r="I399" t="s">
        <v>6195</v>
      </c>
      <c r="J399" t="s">
        <v>6187</v>
      </c>
      <c r="K399">
        <v>0.5</v>
      </c>
      <c r="L399">
        <v>7.77</v>
      </c>
      <c r="M399">
        <v>31.08</v>
      </c>
      <c r="N399" t="s">
        <v>6219</v>
      </c>
      <c r="O399" t="s">
        <v>6224</v>
      </c>
      <c r="P399" t="s">
        <v>6190</v>
      </c>
    </row>
    <row r="400" spans="1:16" x14ac:dyDescent="0.35">
      <c r="A400" t="s">
        <v>2733</v>
      </c>
      <c r="B400" s="13">
        <v>43677</v>
      </c>
      <c r="C400" t="s">
        <v>2734</v>
      </c>
      <c r="D400" t="s">
        <v>6154</v>
      </c>
      <c r="E400">
        <v>6</v>
      </c>
      <c r="F400" t="s">
        <v>2735</v>
      </c>
      <c r="G400" t="s">
        <v>2736</v>
      </c>
      <c r="H400" t="s">
        <v>19</v>
      </c>
      <c r="I400" t="s">
        <v>6193</v>
      </c>
      <c r="J400" t="s">
        <v>6187</v>
      </c>
      <c r="K400">
        <v>0.2</v>
      </c>
      <c r="L400">
        <v>2.9849999999999999</v>
      </c>
      <c r="M400">
        <v>17.91</v>
      </c>
      <c r="N400" t="s">
        <v>6217</v>
      </c>
      <c r="O400" t="s">
        <v>6224</v>
      </c>
      <c r="P400" t="s">
        <v>6190</v>
      </c>
    </row>
    <row r="401" spans="1:16" x14ac:dyDescent="0.35">
      <c r="A401" t="s">
        <v>5609</v>
      </c>
      <c r="B401" s="13">
        <v>43560</v>
      </c>
      <c r="C401" t="s">
        <v>5610</v>
      </c>
      <c r="D401" t="s">
        <v>6157</v>
      </c>
      <c r="E401">
        <v>6</v>
      </c>
      <c r="F401" t="s">
        <v>5611</v>
      </c>
      <c r="G401" t="s">
        <v>6222</v>
      </c>
      <c r="H401" t="s">
        <v>19</v>
      </c>
      <c r="I401" t="s">
        <v>6193</v>
      </c>
      <c r="J401" t="s">
        <v>6188</v>
      </c>
      <c r="K401">
        <v>0.5</v>
      </c>
      <c r="L401">
        <v>6.75</v>
      </c>
      <c r="M401">
        <v>40.5</v>
      </c>
      <c r="N401" t="s">
        <v>6217</v>
      </c>
      <c r="O401" t="s">
        <v>6223</v>
      </c>
      <c r="P401" t="s">
        <v>6190</v>
      </c>
    </row>
    <row r="402" spans="1:16" x14ac:dyDescent="0.35">
      <c r="A402" t="s">
        <v>2745</v>
      </c>
      <c r="B402" s="13">
        <v>44332</v>
      </c>
      <c r="C402" t="s">
        <v>2746</v>
      </c>
      <c r="D402" t="s">
        <v>6170</v>
      </c>
      <c r="E402">
        <v>4</v>
      </c>
      <c r="F402" t="s">
        <v>2747</v>
      </c>
      <c r="G402" t="s">
        <v>2748</v>
      </c>
      <c r="H402" t="s">
        <v>19</v>
      </c>
      <c r="I402" t="s">
        <v>6195</v>
      </c>
      <c r="J402" t="s">
        <v>6186</v>
      </c>
      <c r="K402">
        <v>1</v>
      </c>
      <c r="L402">
        <v>15.85</v>
      </c>
      <c r="M402">
        <v>63.4</v>
      </c>
      <c r="N402" t="s">
        <v>6219</v>
      </c>
      <c r="O402" t="s">
        <v>6225</v>
      </c>
      <c r="P402" t="s">
        <v>6191</v>
      </c>
    </row>
    <row r="403" spans="1:16" x14ac:dyDescent="0.35">
      <c r="A403" t="s">
        <v>2751</v>
      </c>
      <c r="B403" s="13">
        <v>43591</v>
      </c>
      <c r="C403" t="s">
        <v>2752</v>
      </c>
      <c r="D403" t="s">
        <v>6159</v>
      </c>
      <c r="E403">
        <v>2</v>
      </c>
      <c r="F403" t="s">
        <v>2753</v>
      </c>
      <c r="G403" t="s">
        <v>2754</v>
      </c>
      <c r="H403" t="s">
        <v>19</v>
      </c>
      <c r="I403" t="s">
        <v>6195</v>
      </c>
      <c r="J403" t="s">
        <v>6188</v>
      </c>
      <c r="K403">
        <v>0.2</v>
      </c>
      <c r="L403">
        <v>4.3650000000000002</v>
      </c>
      <c r="M403">
        <v>8.73</v>
      </c>
      <c r="N403" t="s">
        <v>6219</v>
      </c>
      <c r="O403" t="s">
        <v>6223</v>
      </c>
      <c r="P403" t="s">
        <v>6190</v>
      </c>
    </row>
    <row r="404" spans="1:16" x14ac:dyDescent="0.35">
      <c r="A404" t="s">
        <v>2757</v>
      </c>
      <c r="B404" s="13">
        <v>43502</v>
      </c>
      <c r="C404" t="s">
        <v>2758</v>
      </c>
      <c r="D404" t="s">
        <v>6177</v>
      </c>
      <c r="E404">
        <v>3</v>
      </c>
      <c r="F404" t="s">
        <v>2759</v>
      </c>
      <c r="G404" t="s">
        <v>2760</v>
      </c>
      <c r="H404" t="s">
        <v>19</v>
      </c>
      <c r="I404" t="s">
        <v>6192</v>
      </c>
      <c r="J404" t="s">
        <v>6187</v>
      </c>
      <c r="K404">
        <v>1</v>
      </c>
      <c r="L404">
        <v>8.9499999999999993</v>
      </c>
      <c r="M404">
        <v>26.849999999999998</v>
      </c>
      <c r="N404" t="s">
        <v>6220</v>
      </c>
      <c r="O404" t="s">
        <v>6224</v>
      </c>
      <c r="P404" t="s">
        <v>6190</v>
      </c>
    </row>
    <row r="405" spans="1:16" x14ac:dyDescent="0.35">
      <c r="A405" t="s">
        <v>2763</v>
      </c>
      <c r="B405" s="13">
        <v>44295</v>
      </c>
      <c r="C405" t="s">
        <v>2764</v>
      </c>
      <c r="D405" t="s">
        <v>6145</v>
      </c>
      <c r="E405">
        <v>2</v>
      </c>
      <c r="F405" t="s">
        <v>2765</v>
      </c>
      <c r="G405" t="s">
        <v>2766</v>
      </c>
      <c r="H405" t="s">
        <v>19</v>
      </c>
      <c r="I405" t="s">
        <v>6195</v>
      </c>
      <c r="J405" t="s">
        <v>6186</v>
      </c>
      <c r="K405">
        <v>0.2</v>
      </c>
      <c r="L405">
        <v>4.7549999999999999</v>
      </c>
      <c r="M405">
        <v>9.51</v>
      </c>
      <c r="N405" t="s">
        <v>6219</v>
      </c>
      <c r="O405" t="s">
        <v>6225</v>
      </c>
      <c r="P405" t="s">
        <v>6191</v>
      </c>
    </row>
    <row r="406" spans="1:16" x14ac:dyDescent="0.35">
      <c r="A406" t="s">
        <v>5603</v>
      </c>
      <c r="B406" s="13">
        <v>44463</v>
      </c>
      <c r="C406" t="s">
        <v>5604</v>
      </c>
      <c r="D406" t="s">
        <v>6182</v>
      </c>
      <c r="E406">
        <v>5</v>
      </c>
      <c r="F406" t="s">
        <v>5605</v>
      </c>
      <c r="G406" t="s">
        <v>5606</v>
      </c>
      <c r="H406" t="s">
        <v>19</v>
      </c>
      <c r="I406" t="s">
        <v>6193</v>
      </c>
      <c r="J406" t="s">
        <v>6186</v>
      </c>
      <c r="K406">
        <v>2.5</v>
      </c>
      <c r="L406">
        <v>29.784999999999997</v>
      </c>
      <c r="M406">
        <v>148.92499999999998</v>
      </c>
      <c r="N406" t="s">
        <v>6217</v>
      </c>
      <c r="O406" t="s">
        <v>6225</v>
      </c>
      <c r="P406" t="s">
        <v>6191</v>
      </c>
    </row>
    <row r="407" spans="1:16" x14ac:dyDescent="0.35">
      <c r="A407" t="s">
        <v>2775</v>
      </c>
      <c r="B407" s="13">
        <v>44167</v>
      </c>
      <c r="C407" t="s">
        <v>2776</v>
      </c>
      <c r="D407" t="s">
        <v>6139</v>
      </c>
      <c r="E407">
        <v>3</v>
      </c>
      <c r="F407" t="s">
        <v>2777</v>
      </c>
      <c r="G407" t="s">
        <v>2778</v>
      </c>
      <c r="H407" t="s">
        <v>19</v>
      </c>
      <c r="I407" t="s">
        <v>6194</v>
      </c>
      <c r="J407" t="s">
        <v>6188</v>
      </c>
      <c r="K407">
        <v>0.5</v>
      </c>
      <c r="L407">
        <v>8.25</v>
      </c>
      <c r="M407">
        <v>24.75</v>
      </c>
      <c r="N407" t="s">
        <v>6218</v>
      </c>
      <c r="O407" t="s">
        <v>6223</v>
      </c>
      <c r="P407" t="s">
        <v>6190</v>
      </c>
    </row>
    <row r="408" spans="1:16" x14ac:dyDescent="0.35">
      <c r="A408" t="s">
        <v>2781</v>
      </c>
      <c r="B408" s="13">
        <v>44416</v>
      </c>
      <c r="C408" t="s">
        <v>2782</v>
      </c>
      <c r="D408" t="s">
        <v>6141</v>
      </c>
      <c r="E408">
        <v>5</v>
      </c>
      <c r="F408" t="s">
        <v>2783</v>
      </c>
      <c r="G408" t="s">
        <v>2784</v>
      </c>
      <c r="H408" t="s">
        <v>19</v>
      </c>
      <c r="I408" t="s">
        <v>6194</v>
      </c>
      <c r="J408" t="s">
        <v>6188</v>
      </c>
      <c r="K408">
        <v>1</v>
      </c>
      <c r="L408">
        <v>13.75</v>
      </c>
      <c r="M408">
        <v>68.75</v>
      </c>
      <c r="N408" t="s">
        <v>6218</v>
      </c>
      <c r="O408" t="s">
        <v>6223</v>
      </c>
      <c r="P408" t="s">
        <v>6190</v>
      </c>
    </row>
    <row r="409" spans="1:16" x14ac:dyDescent="0.35">
      <c r="A409" t="s">
        <v>5597</v>
      </c>
      <c r="B409" s="13">
        <v>43905</v>
      </c>
      <c r="C409" t="s">
        <v>5598</v>
      </c>
      <c r="D409" t="s">
        <v>6160</v>
      </c>
      <c r="E409">
        <v>2</v>
      </c>
      <c r="F409" t="s">
        <v>5599</v>
      </c>
      <c r="G409" t="s">
        <v>5600</v>
      </c>
      <c r="H409" t="s">
        <v>19</v>
      </c>
      <c r="I409" t="s">
        <v>6195</v>
      </c>
      <c r="J409" t="s">
        <v>6188</v>
      </c>
      <c r="K409">
        <v>0.5</v>
      </c>
      <c r="L409">
        <v>8.73</v>
      </c>
      <c r="M409">
        <v>17.46</v>
      </c>
      <c r="N409" t="s">
        <v>6219</v>
      </c>
      <c r="O409" t="s">
        <v>6223</v>
      </c>
      <c r="P409" t="s">
        <v>6191</v>
      </c>
    </row>
    <row r="410" spans="1:16" x14ac:dyDescent="0.35">
      <c r="A410" t="s">
        <v>2792</v>
      </c>
      <c r="B410" s="13">
        <v>44659</v>
      </c>
      <c r="C410" t="s">
        <v>2793</v>
      </c>
      <c r="D410" t="s">
        <v>6175</v>
      </c>
      <c r="E410">
        <v>2</v>
      </c>
      <c r="F410" t="s">
        <v>2794</v>
      </c>
      <c r="G410" t="s">
        <v>2795</v>
      </c>
      <c r="H410" t="s">
        <v>19</v>
      </c>
      <c r="I410" t="s">
        <v>6193</v>
      </c>
      <c r="J410" t="s">
        <v>6188</v>
      </c>
      <c r="K410">
        <v>2.5</v>
      </c>
      <c r="L410">
        <v>25.874999999999996</v>
      </c>
      <c r="M410">
        <v>51.749999999999993</v>
      </c>
      <c r="N410" t="s">
        <v>6217</v>
      </c>
      <c r="O410" t="s">
        <v>6223</v>
      </c>
      <c r="P410" t="s">
        <v>6190</v>
      </c>
    </row>
    <row r="411" spans="1:16" x14ac:dyDescent="0.35">
      <c r="A411" t="s">
        <v>5591</v>
      </c>
      <c r="B411" s="13">
        <v>43640</v>
      </c>
      <c r="C411" t="s">
        <v>5592</v>
      </c>
      <c r="D411" t="s">
        <v>6166</v>
      </c>
      <c r="E411">
        <v>5</v>
      </c>
      <c r="F411" t="s">
        <v>5593</v>
      </c>
      <c r="G411" t="s">
        <v>5594</v>
      </c>
      <c r="H411" t="s">
        <v>19</v>
      </c>
      <c r="I411" t="s">
        <v>6194</v>
      </c>
      <c r="J411" t="s">
        <v>6188</v>
      </c>
      <c r="K411">
        <v>2.5</v>
      </c>
      <c r="L411">
        <v>31.624999999999996</v>
      </c>
      <c r="M411">
        <v>158.12499999999997</v>
      </c>
      <c r="N411" t="s">
        <v>6218</v>
      </c>
      <c r="O411" t="s">
        <v>6223</v>
      </c>
      <c r="P411" t="s">
        <v>6191</v>
      </c>
    </row>
    <row r="412" spans="1:16" x14ac:dyDescent="0.35">
      <c r="A412" t="s">
        <v>2803</v>
      </c>
      <c r="B412" s="13">
        <v>44441</v>
      </c>
      <c r="C412" t="s">
        <v>2804</v>
      </c>
      <c r="D412" t="s">
        <v>6167</v>
      </c>
      <c r="E412">
        <v>4</v>
      </c>
      <c r="F412" t="s">
        <v>2805</v>
      </c>
      <c r="G412" t="s">
        <v>6222</v>
      </c>
      <c r="H412" t="s">
        <v>19</v>
      </c>
      <c r="I412" t="s">
        <v>6193</v>
      </c>
      <c r="J412" t="s">
        <v>6186</v>
      </c>
      <c r="K412">
        <v>0.2</v>
      </c>
      <c r="L412">
        <v>3.8849999999999998</v>
      </c>
      <c r="M412">
        <v>15.54</v>
      </c>
      <c r="N412" t="s">
        <v>6217</v>
      </c>
      <c r="O412" t="s">
        <v>6225</v>
      </c>
      <c r="P412" t="s">
        <v>6191</v>
      </c>
    </row>
    <row r="413" spans="1:16" x14ac:dyDescent="0.35">
      <c r="A413" t="s">
        <v>2808</v>
      </c>
      <c r="B413" s="13">
        <v>44504</v>
      </c>
      <c r="C413" t="s">
        <v>2809</v>
      </c>
      <c r="D413" t="s">
        <v>6162</v>
      </c>
      <c r="E413">
        <v>6</v>
      </c>
      <c r="F413" t="s">
        <v>2810</v>
      </c>
      <c r="G413" t="s">
        <v>6222</v>
      </c>
      <c r="H413" t="s">
        <v>19</v>
      </c>
      <c r="I413" t="s">
        <v>6195</v>
      </c>
      <c r="J413" t="s">
        <v>6188</v>
      </c>
      <c r="K413">
        <v>1</v>
      </c>
      <c r="L413">
        <v>14.55</v>
      </c>
      <c r="M413">
        <v>87.300000000000011</v>
      </c>
      <c r="N413" t="s">
        <v>6219</v>
      </c>
      <c r="O413" t="s">
        <v>6223</v>
      </c>
      <c r="P413" t="s">
        <v>6190</v>
      </c>
    </row>
    <row r="414" spans="1:16" x14ac:dyDescent="0.35">
      <c r="A414" t="s">
        <v>2813</v>
      </c>
      <c r="B414" s="13">
        <v>44410</v>
      </c>
      <c r="C414" t="s">
        <v>2814</v>
      </c>
      <c r="D414" t="s">
        <v>6155</v>
      </c>
      <c r="E414">
        <v>5</v>
      </c>
      <c r="F414" t="s">
        <v>2815</v>
      </c>
      <c r="G414" t="s">
        <v>6222</v>
      </c>
      <c r="H414" t="s">
        <v>19</v>
      </c>
      <c r="I414" t="s">
        <v>6193</v>
      </c>
      <c r="J414" t="s">
        <v>6188</v>
      </c>
      <c r="K414">
        <v>1</v>
      </c>
      <c r="L414">
        <v>11.25</v>
      </c>
      <c r="M414">
        <v>56.25</v>
      </c>
      <c r="N414" t="s">
        <v>6217</v>
      </c>
      <c r="O414" t="s">
        <v>6223</v>
      </c>
      <c r="P414" t="s">
        <v>6190</v>
      </c>
    </row>
    <row r="415" spans="1:16" x14ac:dyDescent="0.35">
      <c r="A415" t="s">
        <v>2818</v>
      </c>
      <c r="B415" s="13">
        <v>43857</v>
      </c>
      <c r="C415" t="s">
        <v>2819</v>
      </c>
      <c r="D415" t="s">
        <v>6164</v>
      </c>
      <c r="E415">
        <v>1</v>
      </c>
      <c r="F415" t="s">
        <v>2820</v>
      </c>
      <c r="G415" t="s">
        <v>2821</v>
      </c>
      <c r="H415" t="s">
        <v>19</v>
      </c>
      <c r="I415" t="s">
        <v>6195</v>
      </c>
      <c r="J415" t="s">
        <v>6186</v>
      </c>
      <c r="K415">
        <v>2.5</v>
      </c>
      <c r="L415">
        <v>36.454999999999998</v>
      </c>
      <c r="M415">
        <v>36.454999999999998</v>
      </c>
      <c r="N415" t="s">
        <v>6219</v>
      </c>
      <c r="O415" t="s">
        <v>6225</v>
      </c>
      <c r="P415" t="s">
        <v>6190</v>
      </c>
    </row>
    <row r="416" spans="1:16" x14ac:dyDescent="0.35">
      <c r="A416" t="s">
        <v>2824</v>
      </c>
      <c r="B416" s="13">
        <v>43802</v>
      </c>
      <c r="C416" t="s">
        <v>2825</v>
      </c>
      <c r="D416" t="s">
        <v>6178</v>
      </c>
      <c r="E416">
        <v>3</v>
      </c>
      <c r="F416" t="s">
        <v>2826</v>
      </c>
      <c r="G416" t="s">
        <v>6222</v>
      </c>
      <c r="H416" t="s">
        <v>19</v>
      </c>
      <c r="I416" t="s">
        <v>6192</v>
      </c>
      <c r="J416" t="s">
        <v>6186</v>
      </c>
      <c r="K416">
        <v>0.2</v>
      </c>
      <c r="L416">
        <v>3.5849999999999995</v>
      </c>
      <c r="M416">
        <v>10.754999999999999</v>
      </c>
      <c r="N416" t="s">
        <v>6220</v>
      </c>
      <c r="O416" t="s">
        <v>6225</v>
      </c>
      <c r="P416" t="s">
        <v>6190</v>
      </c>
    </row>
    <row r="417" spans="1:16" x14ac:dyDescent="0.35">
      <c r="A417" t="s">
        <v>2829</v>
      </c>
      <c r="B417" s="13">
        <v>43683</v>
      </c>
      <c r="C417" t="s">
        <v>2830</v>
      </c>
      <c r="D417" t="s">
        <v>6174</v>
      </c>
      <c r="E417">
        <v>3</v>
      </c>
      <c r="F417" t="s">
        <v>2831</v>
      </c>
      <c r="G417" t="s">
        <v>2832</v>
      </c>
      <c r="H417" t="s">
        <v>19</v>
      </c>
      <c r="I417" t="s">
        <v>6192</v>
      </c>
      <c r="J417" t="s">
        <v>6188</v>
      </c>
      <c r="K417">
        <v>0.2</v>
      </c>
      <c r="L417">
        <v>2.9849999999999999</v>
      </c>
      <c r="M417">
        <v>8.9550000000000001</v>
      </c>
      <c r="N417" t="s">
        <v>6220</v>
      </c>
      <c r="O417" t="s">
        <v>6223</v>
      </c>
      <c r="P417" t="s">
        <v>6191</v>
      </c>
    </row>
    <row r="418" spans="1:16" x14ac:dyDescent="0.35">
      <c r="A418" t="s">
        <v>2834</v>
      </c>
      <c r="B418" s="13">
        <v>43901</v>
      </c>
      <c r="C418" t="s">
        <v>2835</v>
      </c>
      <c r="D418" t="s">
        <v>6180</v>
      </c>
      <c r="E418">
        <v>3</v>
      </c>
      <c r="F418" t="s">
        <v>2836</v>
      </c>
      <c r="G418" t="s">
        <v>6222</v>
      </c>
      <c r="H418" t="s">
        <v>19</v>
      </c>
      <c r="I418" t="s">
        <v>6193</v>
      </c>
      <c r="J418" t="s">
        <v>6186</v>
      </c>
      <c r="K418">
        <v>0.5</v>
      </c>
      <c r="L418">
        <v>7.77</v>
      </c>
      <c r="M418">
        <v>23.31</v>
      </c>
      <c r="N418" t="s">
        <v>6217</v>
      </c>
      <c r="O418" t="s">
        <v>6225</v>
      </c>
      <c r="P418" t="s">
        <v>6190</v>
      </c>
    </row>
    <row r="419" spans="1:16" x14ac:dyDescent="0.35">
      <c r="A419" t="s">
        <v>2839</v>
      </c>
      <c r="B419" s="13">
        <v>44457</v>
      </c>
      <c r="C419" t="s">
        <v>2840</v>
      </c>
      <c r="D419" t="s">
        <v>6182</v>
      </c>
      <c r="E419">
        <v>1</v>
      </c>
      <c r="F419" t="s">
        <v>2841</v>
      </c>
      <c r="G419" t="s">
        <v>6222</v>
      </c>
      <c r="H419" t="s">
        <v>19</v>
      </c>
      <c r="I419" t="s">
        <v>6193</v>
      </c>
      <c r="J419" t="s">
        <v>6186</v>
      </c>
      <c r="K419">
        <v>2.5</v>
      </c>
      <c r="L419">
        <v>29.784999999999997</v>
      </c>
      <c r="M419">
        <v>29.784999999999997</v>
      </c>
      <c r="N419" t="s">
        <v>6217</v>
      </c>
      <c r="O419" t="s">
        <v>6225</v>
      </c>
      <c r="P419" t="s">
        <v>6190</v>
      </c>
    </row>
    <row r="420" spans="1:16" x14ac:dyDescent="0.35">
      <c r="A420" t="s">
        <v>2844</v>
      </c>
      <c r="B420" s="13">
        <v>44142</v>
      </c>
      <c r="C420" t="s">
        <v>2845</v>
      </c>
      <c r="D420" t="s">
        <v>6182</v>
      </c>
      <c r="E420">
        <v>5</v>
      </c>
      <c r="F420" t="s">
        <v>2846</v>
      </c>
      <c r="G420" t="s">
        <v>2847</v>
      </c>
      <c r="H420" t="s">
        <v>19</v>
      </c>
      <c r="I420" t="s">
        <v>6193</v>
      </c>
      <c r="J420" t="s">
        <v>6186</v>
      </c>
      <c r="K420">
        <v>2.5</v>
      </c>
      <c r="L420">
        <v>29.784999999999997</v>
      </c>
      <c r="M420">
        <v>148.92499999999998</v>
      </c>
      <c r="N420" t="s">
        <v>6217</v>
      </c>
      <c r="O420" t="s">
        <v>6225</v>
      </c>
      <c r="P420" t="s">
        <v>6190</v>
      </c>
    </row>
    <row r="421" spans="1:16" x14ac:dyDescent="0.35">
      <c r="A421" t="s">
        <v>2849</v>
      </c>
      <c r="B421" s="13">
        <v>44739</v>
      </c>
      <c r="C421" t="s">
        <v>2850</v>
      </c>
      <c r="D421" t="s">
        <v>6160</v>
      </c>
      <c r="E421">
        <v>1</v>
      </c>
      <c r="F421" t="s">
        <v>2851</v>
      </c>
      <c r="G421" t="s">
        <v>2852</v>
      </c>
      <c r="H421" t="s">
        <v>19</v>
      </c>
      <c r="I421" t="s">
        <v>6195</v>
      </c>
      <c r="J421" t="s">
        <v>6188</v>
      </c>
      <c r="K421">
        <v>0.5</v>
      </c>
      <c r="L421">
        <v>8.73</v>
      </c>
      <c r="M421">
        <v>8.73</v>
      </c>
      <c r="N421" t="s">
        <v>6219</v>
      </c>
      <c r="O421" t="s">
        <v>6223</v>
      </c>
      <c r="P421" t="s">
        <v>6190</v>
      </c>
    </row>
    <row r="422" spans="1:16" x14ac:dyDescent="0.35">
      <c r="A422" t="s">
        <v>2855</v>
      </c>
      <c r="B422" s="13">
        <v>43866</v>
      </c>
      <c r="C422" t="s">
        <v>2586</v>
      </c>
      <c r="D422" t="s">
        <v>6169</v>
      </c>
      <c r="E422">
        <v>4</v>
      </c>
      <c r="F422" t="s">
        <v>2587</v>
      </c>
      <c r="G422" t="s">
        <v>2588</v>
      </c>
      <c r="H422" t="s">
        <v>19</v>
      </c>
      <c r="I422" t="s">
        <v>6195</v>
      </c>
      <c r="J422" t="s">
        <v>6187</v>
      </c>
      <c r="K422">
        <v>0.5</v>
      </c>
      <c r="L422">
        <v>7.77</v>
      </c>
      <c r="M422">
        <v>31.08</v>
      </c>
      <c r="N422" t="s">
        <v>6219</v>
      </c>
      <c r="O422" t="s">
        <v>6224</v>
      </c>
      <c r="P422" t="s">
        <v>6191</v>
      </c>
    </row>
    <row r="423" spans="1:16" x14ac:dyDescent="0.35">
      <c r="A423" t="s">
        <v>2855</v>
      </c>
      <c r="B423" s="13">
        <v>43866</v>
      </c>
      <c r="C423" t="s">
        <v>2586</v>
      </c>
      <c r="D423" t="s">
        <v>6168</v>
      </c>
      <c r="E423">
        <v>6</v>
      </c>
      <c r="F423" t="s">
        <v>2587</v>
      </c>
      <c r="G423" t="s">
        <v>2588</v>
      </c>
      <c r="H423" t="s">
        <v>19</v>
      </c>
      <c r="I423" t="s">
        <v>6193</v>
      </c>
      <c r="J423" t="s">
        <v>6187</v>
      </c>
      <c r="K423">
        <v>2.5</v>
      </c>
      <c r="L423">
        <v>22.884999999999998</v>
      </c>
      <c r="M423">
        <v>137.31</v>
      </c>
      <c r="N423" t="s">
        <v>6217</v>
      </c>
      <c r="O423" t="s">
        <v>6224</v>
      </c>
      <c r="P423" t="s">
        <v>6191</v>
      </c>
    </row>
    <row r="424" spans="1:16" x14ac:dyDescent="0.35">
      <c r="A424" t="s">
        <v>2866</v>
      </c>
      <c r="B424" s="13">
        <v>43868</v>
      </c>
      <c r="C424" t="s">
        <v>2867</v>
      </c>
      <c r="D424" t="s">
        <v>6158</v>
      </c>
      <c r="E424">
        <v>5</v>
      </c>
      <c r="F424" t="s">
        <v>2868</v>
      </c>
      <c r="G424" t="s">
        <v>6222</v>
      </c>
      <c r="H424" t="s">
        <v>19</v>
      </c>
      <c r="I424" t="s">
        <v>6193</v>
      </c>
      <c r="J424" t="s">
        <v>6187</v>
      </c>
      <c r="K424">
        <v>0.5</v>
      </c>
      <c r="L424">
        <v>5.97</v>
      </c>
      <c r="M424">
        <v>29.849999999999998</v>
      </c>
      <c r="N424" t="s">
        <v>6217</v>
      </c>
      <c r="O424" t="s">
        <v>6224</v>
      </c>
      <c r="P424" t="s">
        <v>6191</v>
      </c>
    </row>
    <row r="425" spans="1:16" x14ac:dyDescent="0.35">
      <c r="A425" t="s">
        <v>2871</v>
      </c>
      <c r="B425" s="13">
        <v>44183</v>
      </c>
      <c r="C425" t="s">
        <v>2872</v>
      </c>
      <c r="D425" t="s">
        <v>6146</v>
      </c>
      <c r="E425">
        <v>3</v>
      </c>
      <c r="F425" t="s">
        <v>2873</v>
      </c>
      <c r="G425" t="s">
        <v>6222</v>
      </c>
      <c r="H425" t="s">
        <v>19</v>
      </c>
      <c r="I425" t="s">
        <v>6192</v>
      </c>
      <c r="J425" t="s">
        <v>6188</v>
      </c>
      <c r="K425">
        <v>0.5</v>
      </c>
      <c r="L425">
        <v>5.97</v>
      </c>
      <c r="M425">
        <v>17.91</v>
      </c>
      <c r="N425" t="s">
        <v>6220</v>
      </c>
      <c r="O425" t="s">
        <v>6223</v>
      </c>
      <c r="P425" t="s">
        <v>6191</v>
      </c>
    </row>
    <row r="426" spans="1:16" x14ac:dyDescent="0.35">
      <c r="A426" t="s">
        <v>2876</v>
      </c>
      <c r="B426" s="13">
        <v>44431</v>
      </c>
      <c r="C426" t="s">
        <v>2877</v>
      </c>
      <c r="D426" t="s">
        <v>6176</v>
      </c>
      <c r="E426">
        <v>3</v>
      </c>
      <c r="F426" t="s">
        <v>2878</v>
      </c>
      <c r="G426" t="s">
        <v>2879</v>
      </c>
      <c r="H426" t="s">
        <v>19</v>
      </c>
      <c r="I426" t="s">
        <v>6194</v>
      </c>
      <c r="J426" t="s">
        <v>6186</v>
      </c>
      <c r="K426">
        <v>0.5</v>
      </c>
      <c r="L426">
        <v>8.91</v>
      </c>
      <c r="M426">
        <v>26.73</v>
      </c>
      <c r="N426" t="s">
        <v>6218</v>
      </c>
      <c r="O426" t="s">
        <v>6225</v>
      </c>
      <c r="P426" t="s">
        <v>6190</v>
      </c>
    </row>
    <row r="427" spans="1:16" x14ac:dyDescent="0.35">
      <c r="A427" t="s">
        <v>2882</v>
      </c>
      <c r="B427" s="13">
        <v>44428</v>
      </c>
      <c r="C427" t="s">
        <v>2883</v>
      </c>
      <c r="D427" t="s">
        <v>6177</v>
      </c>
      <c r="E427">
        <v>2</v>
      </c>
      <c r="F427" t="s">
        <v>2884</v>
      </c>
      <c r="G427" t="s">
        <v>2885</v>
      </c>
      <c r="H427" t="s">
        <v>19</v>
      </c>
      <c r="I427" t="s">
        <v>6192</v>
      </c>
      <c r="J427" t="s">
        <v>6187</v>
      </c>
      <c r="K427">
        <v>1</v>
      </c>
      <c r="L427">
        <v>8.9499999999999993</v>
      </c>
      <c r="M427">
        <v>17.899999999999999</v>
      </c>
      <c r="N427" t="s">
        <v>6220</v>
      </c>
      <c r="O427" t="s">
        <v>6224</v>
      </c>
      <c r="P427" t="s">
        <v>6191</v>
      </c>
    </row>
    <row r="428" spans="1:16" x14ac:dyDescent="0.35">
      <c r="A428" t="s">
        <v>5585</v>
      </c>
      <c r="B428" s="13">
        <v>44223</v>
      </c>
      <c r="C428" t="s">
        <v>5586</v>
      </c>
      <c r="D428" t="s">
        <v>6178</v>
      </c>
      <c r="E428">
        <v>1</v>
      </c>
      <c r="F428" t="s">
        <v>5587</v>
      </c>
      <c r="G428" t="s">
        <v>5588</v>
      </c>
      <c r="H428" t="s">
        <v>19</v>
      </c>
      <c r="I428" t="s">
        <v>6192</v>
      </c>
      <c r="J428" t="s">
        <v>6186</v>
      </c>
      <c r="K428">
        <v>0.2</v>
      </c>
      <c r="L428">
        <v>3.5849999999999995</v>
      </c>
      <c r="M428">
        <v>3.5849999999999995</v>
      </c>
      <c r="N428" t="s">
        <v>6220</v>
      </c>
      <c r="O428" t="s">
        <v>6225</v>
      </c>
      <c r="P428" t="s">
        <v>6190</v>
      </c>
    </row>
    <row r="429" spans="1:16" x14ac:dyDescent="0.35">
      <c r="A429" t="s">
        <v>2894</v>
      </c>
      <c r="B429" s="13">
        <v>44224</v>
      </c>
      <c r="C429" t="s">
        <v>2895</v>
      </c>
      <c r="D429" t="s">
        <v>6175</v>
      </c>
      <c r="E429">
        <v>3</v>
      </c>
      <c r="F429" t="s">
        <v>2896</v>
      </c>
      <c r="G429" t="s">
        <v>6222</v>
      </c>
      <c r="H429" t="s">
        <v>19</v>
      </c>
      <c r="I429" t="s">
        <v>6193</v>
      </c>
      <c r="J429" t="s">
        <v>6188</v>
      </c>
      <c r="K429">
        <v>2.5</v>
      </c>
      <c r="L429">
        <v>25.874999999999996</v>
      </c>
      <c r="M429">
        <v>77.624999999999986</v>
      </c>
      <c r="N429" t="s">
        <v>6217</v>
      </c>
      <c r="O429" t="s">
        <v>6223</v>
      </c>
      <c r="P429" t="s">
        <v>6190</v>
      </c>
    </row>
    <row r="430" spans="1:16" x14ac:dyDescent="0.35">
      <c r="A430" t="s">
        <v>2899</v>
      </c>
      <c r="B430" s="13">
        <v>43759</v>
      </c>
      <c r="C430" t="s">
        <v>2900</v>
      </c>
      <c r="D430" t="s">
        <v>6179</v>
      </c>
      <c r="E430">
        <v>5</v>
      </c>
      <c r="F430" t="s">
        <v>2901</v>
      </c>
      <c r="G430" t="s">
        <v>2902</v>
      </c>
      <c r="H430" t="s">
        <v>19</v>
      </c>
      <c r="I430" t="s">
        <v>6192</v>
      </c>
      <c r="J430" t="s">
        <v>6186</v>
      </c>
      <c r="K430">
        <v>1</v>
      </c>
      <c r="L430">
        <v>11.95</v>
      </c>
      <c r="M430">
        <v>59.75</v>
      </c>
      <c r="N430" t="s">
        <v>6220</v>
      </c>
      <c r="O430" t="s">
        <v>6225</v>
      </c>
      <c r="P430" t="s">
        <v>6191</v>
      </c>
    </row>
    <row r="431" spans="1:16" x14ac:dyDescent="0.35">
      <c r="A431" t="s">
        <v>2905</v>
      </c>
      <c r="B431" s="13">
        <v>44367</v>
      </c>
      <c r="C431" t="s">
        <v>2586</v>
      </c>
      <c r="D431" t="s">
        <v>6140</v>
      </c>
      <c r="E431">
        <v>6</v>
      </c>
      <c r="F431" t="s">
        <v>2587</v>
      </c>
      <c r="G431" t="s">
        <v>2588</v>
      </c>
      <c r="H431" t="s">
        <v>19</v>
      </c>
      <c r="I431" t="s">
        <v>6193</v>
      </c>
      <c r="J431" t="s">
        <v>6186</v>
      </c>
      <c r="K431">
        <v>1</v>
      </c>
      <c r="L431">
        <v>12.95</v>
      </c>
      <c r="M431">
        <v>77.699999999999989</v>
      </c>
      <c r="N431" t="s">
        <v>6217</v>
      </c>
      <c r="O431" t="s">
        <v>6225</v>
      </c>
      <c r="P431" t="s">
        <v>6191</v>
      </c>
    </row>
    <row r="432" spans="1:16" x14ac:dyDescent="0.35">
      <c r="A432" t="s">
        <v>2911</v>
      </c>
      <c r="B432" s="13">
        <v>44504</v>
      </c>
      <c r="C432" t="s">
        <v>2912</v>
      </c>
      <c r="D432" t="s">
        <v>6163</v>
      </c>
      <c r="E432">
        <v>2</v>
      </c>
      <c r="F432" t="s">
        <v>2913</v>
      </c>
      <c r="G432" t="s">
        <v>2914</v>
      </c>
      <c r="H432" t="s">
        <v>19</v>
      </c>
      <c r="I432" t="s">
        <v>6192</v>
      </c>
      <c r="J432" t="s">
        <v>6187</v>
      </c>
      <c r="K432">
        <v>0.2</v>
      </c>
      <c r="L432">
        <v>2.6849999999999996</v>
      </c>
      <c r="M432">
        <v>5.3699999999999992</v>
      </c>
      <c r="N432" t="s">
        <v>6220</v>
      </c>
      <c r="O432" t="s">
        <v>6224</v>
      </c>
      <c r="P432" t="s">
        <v>6190</v>
      </c>
    </row>
    <row r="433" spans="1:16" x14ac:dyDescent="0.35">
      <c r="A433" t="s">
        <v>5575</v>
      </c>
      <c r="B433" s="13">
        <v>44523</v>
      </c>
      <c r="C433" t="s">
        <v>5554</v>
      </c>
      <c r="D433" t="s">
        <v>6162</v>
      </c>
      <c r="E433">
        <v>5</v>
      </c>
      <c r="F433" t="s">
        <v>5555</v>
      </c>
      <c r="G433" t="s">
        <v>6222</v>
      </c>
      <c r="H433" t="s">
        <v>19</v>
      </c>
      <c r="I433" t="s">
        <v>6195</v>
      </c>
      <c r="J433" t="s">
        <v>6188</v>
      </c>
      <c r="K433">
        <v>1</v>
      </c>
      <c r="L433">
        <v>14.55</v>
      </c>
      <c r="M433">
        <v>72.75</v>
      </c>
      <c r="N433" t="s">
        <v>6219</v>
      </c>
      <c r="O433" t="s">
        <v>6223</v>
      </c>
      <c r="P433" t="s">
        <v>6191</v>
      </c>
    </row>
    <row r="434" spans="1:16" x14ac:dyDescent="0.35">
      <c r="A434" t="s">
        <v>2923</v>
      </c>
      <c r="B434" s="13">
        <v>43808</v>
      </c>
      <c r="C434" t="s">
        <v>2924</v>
      </c>
      <c r="D434" t="s">
        <v>6155</v>
      </c>
      <c r="E434">
        <v>2</v>
      </c>
      <c r="F434" t="s">
        <v>2925</v>
      </c>
      <c r="G434" t="s">
        <v>6222</v>
      </c>
      <c r="H434" t="s">
        <v>19</v>
      </c>
      <c r="I434" t="s">
        <v>6193</v>
      </c>
      <c r="J434" t="s">
        <v>6188</v>
      </c>
      <c r="K434">
        <v>1</v>
      </c>
      <c r="L434">
        <v>11.25</v>
      </c>
      <c r="M434">
        <v>22.5</v>
      </c>
      <c r="N434" t="s">
        <v>6217</v>
      </c>
      <c r="O434" t="s">
        <v>6223</v>
      </c>
      <c r="P434" t="s">
        <v>6191</v>
      </c>
    </row>
    <row r="435" spans="1:16" x14ac:dyDescent="0.35">
      <c r="A435" t="s">
        <v>2928</v>
      </c>
      <c r="B435" s="13">
        <v>44563</v>
      </c>
      <c r="C435" t="s">
        <v>2929</v>
      </c>
      <c r="D435" t="s">
        <v>6181</v>
      </c>
      <c r="E435">
        <v>6</v>
      </c>
      <c r="F435" t="s">
        <v>2930</v>
      </c>
      <c r="G435" t="s">
        <v>2931</v>
      </c>
      <c r="H435" t="s">
        <v>19</v>
      </c>
      <c r="I435" t="s">
        <v>6195</v>
      </c>
      <c r="J435" t="s">
        <v>6188</v>
      </c>
      <c r="K435">
        <v>2.5</v>
      </c>
      <c r="L435">
        <v>33.464999999999996</v>
      </c>
      <c r="M435">
        <v>200.78999999999996</v>
      </c>
      <c r="N435" t="s">
        <v>6219</v>
      </c>
      <c r="O435" t="s">
        <v>6223</v>
      </c>
      <c r="P435" t="s">
        <v>6190</v>
      </c>
    </row>
    <row r="436" spans="1:16" x14ac:dyDescent="0.35">
      <c r="A436" t="s">
        <v>2934</v>
      </c>
      <c r="B436" s="13">
        <v>43807</v>
      </c>
      <c r="C436" t="s">
        <v>2935</v>
      </c>
      <c r="D436" t="s">
        <v>6155</v>
      </c>
      <c r="E436">
        <v>6</v>
      </c>
      <c r="F436" t="s">
        <v>2936</v>
      </c>
      <c r="G436" t="s">
        <v>6222</v>
      </c>
      <c r="H436" t="s">
        <v>19</v>
      </c>
      <c r="I436" t="s">
        <v>6193</v>
      </c>
      <c r="J436" t="s">
        <v>6188</v>
      </c>
      <c r="K436">
        <v>1</v>
      </c>
      <c r="L436">
        <v>11.25</v>
      </c>
      <c r="M436">
        <v>67.5</v>
      </c>
      <c r="N436" t="s">
        <v>6217</v>
      </c>
      <c r="O436" t="s">
        <v>6223</v>
      </c>
      <c r="P436" t="s">
        <v>6191</v>
      </c>
    </row>
    <row r="437" spans="1:16" x14ac:dyDescent="0.35">
      <c r="A437" t="s">
        <v>2939</v>
      </c>
      <c r="B437" s="13">
        <v>44528</v>
      </c>
      <c r="C437" t="s">
        <v>2940</v>
      </c>
      <c r="D437" t="s">
        <v>6139</v>
      </c>
      <c r="E437">
        <v>1</v>
      </c>
      <c r="F437" t="s">
        <v>2941</v>
      </c>
      <c r="G437" t="s">
        <v>2942</v>
      </c>
      <c r="H437" t="s">
        <v>19</v>
      </c>
      <c r="I437" t="s">
        <v>6194</v>
      </c>
      <c r="J437" t="s">
        <v>6188</v>
      </c>
      <c r="K437">
        <v>0.5</v>
      </c>
      <c r="L437">
        <v>8.25</v>
      </c>
      <c r="M437">
        <v>8.25</v>
      </c>
      <c r="N437" t="s">
        <v>6218</v>
      </c>
      <c r="O437" t="s">
        <v>6223</v>
      </c>
      <c r="P437" t="s">
        <v>6191</v>
      </c>
    </row>
    <row r="438" spans="1:16" x14ac:dyDescent="0.35">
      <c r="A438" t="s">
        <v>2945</v>
      </c>
      <c r="B438" s="13">
        <v>44631</v>
      </c>
      <c r="C438" t="s">
        <v>2946</v>
      </c>
      <c r="D438" t="s">
        <v>6145</v>
      </c>
      <c r="E438">
        <v>2</v>
      </c>
      <c r="F438" t="s">
        <v>2947</v>
      </c>
      <c r="G438" t="s">
        <v>2948</v>
      </c>
      <c r="H438" t="s">
        <v>19</v>
      </c>
      <c r="I438" t="s">
        <v>6195</v>
      </c>
      <c r="J438" t="s">
        <v>6186</v>
      </c>
      <c r="K438">
        <v>0.2</v>
      </c>
      <c r="L438">
        <v>4.7549999999999999</v>
      </c>
      <c r="M438">
        <v>9.51</v>
      </c>
      <c r="N438" t="s">
        <v>6219</v>
      </c>
      <c r="O438" t="s">
        <v>6225</v>
      </c>
      <c r="P438" t="s">
        <v>6190</v>
      </c>
    </row>
    <row r="439" spans="1:16" x14ac:dyDescent="0.35">
      <c r="A439" t="s">
        <v>2951</v>
      </c>
      <c r="B439" s="13">
        <v>44213</v>
      </c>
      <c r="C439" t="s">
        <v>2952</v>
      </c>
      <c r="D439" t="s">
        <v>6165</v>
      </c>
      <c r="E439">
        <v>1</v>
      </c>
      <c r="F439" t="s">
        <v>2953</v>
      </c>
      <c r="G439" t="s">
        <v>6222</v>
      </c>
      <c r="H439" t="s">
        <v>19</v>
      </c>
      <c r="I439" t="s">
        <v>6195</v>
      </c>
      <c r="J439" t="s">
        <v>6187</v>
      </c>
      <c r="K439">
        <v>2.5</v>
      </c>
      <c r="L439">
        <v>29.784999999999997</v>
      </c>
      <c r="M439">
        <v>29.784999999999997</v>
      </c>
      <c r="N439" t="s">
        <v>6219</v>
      </c>
      <c r="O439" t="s">
        <v>6224</v>
      </c>
      <c r="P439" t="s">
        <v>6191</v>
      </c>
    </row>
    <row r="440" spans="1:16" x14ac:dyDescent="0.35">
      <c r="A440" t="s">
        <v>2956</v>
      </c>
      <c r="B440" s="13">
        <v>43483</v>
      </c>
      <c r="C440" t="s">
        <v>3042</v>
      </c>
      <c r="D440" t="s">
        <v>6169</v>
      </c>
      <c r="E440">
        <v>2</v>
      </c>
      <c r="F440" t="s">
        <v>3043</v>
      </c>
      <c r="G440" t="s">
        <v>3044</v>
      </c>
      <c r="H440" t="s">
        <v>19</v>
      </c>
      <c r="I440" t="s">
        <v>6195</v>
      </c>
      <c r="J440" t="s">
        <v>6187</v>
      </c>
      <c r="K440">
        <v>0.5</v>
      </c>
      <c r="L440">
        <v>7.77</v>
      </c>
      <c r="M440">
        <v>15.54</v>
      </c>
      <c r="N440" t="s">
        <v>6219</v>
      </c>
      <c r="O440" t="s">
        <v>6224</v>
      </c>
      <c r="P440" t="s">
        <v>6191</v>
      </c>
    </row>
    <row r="441" spans="1:16" x14ac:dyDescent="0.35">
      <c r="A441" t="s">
        <v>5570</v>
      </c>
      <c r="B441" s="13">
        <v>44089</v>
      </c>
      <c r="C441" t="s">
        <v>5571</v>
      </c>
      <c r="D441" t="s">
        <v>6173</v>
      </c>
      <c r="E441">
        <v>5</v>
      </c>
      <c r="F441" t="s">
        <v>5572</v>
      </c>
      <c r="G441" t="s">
        <v>6222</v>
      </c>
      <c r="H441" t="s">
        <v>19</v>
      </c>
      <c r="I441" t="s">
        <v>6192</v>
      </c>
      <c r="J441" t="s">
        <v>6186</v>
      </c>
      <c r="K441">
        <v>0.5</v>
      </c>
      <c r="L441">
        <v>7.169999999999999</v>
      </c>
      <c r="M441">
        <v>35.849999999999994</v>
      </c>
      <c r="N441" t="s">
        <v>6220</v>
      </c>
      <c r="O441" t="s">
        <v>6225</v>
      </c>
      <c r="P441" t="s">
        <v>6191</v>
      </c>
    </row>
    <row r="442" spans="1:16" x14ac:dyDescent="0.35">
      <c r="A442" t="s">
        <v>2968</v>
      </c>
      <c r="B442" s="13">
        <v>44230</v>
      </c>
      <c r="C442" t="s">
        <v>2969</v>
      </c>
      <c r="D442" t="s">
        <v>6175</v>
      </c>
      <c r="E442">
        <v>4</v>
      </c>
      <c r="F442" t="s">
        <v>2970</v>
      </c>
      <c r="G442" t="s">
        <v>2971</v>
      </c>
      <c r="H442" t="s">
        <v>19</v>
      </c>
      <c r="I442" t="s">
        <v>6193</v>
      </c>
      <c r="J442" t="s">
        <v>6188</v>
      </c>
      <c r="K442">
        <v>2.5</v>
      </c>
      <c r="L442">
        <v>25.874999999999996</v>
      </c>
      <c r="M442">
        <v>103.49999999999999</v>
      </c>
      <c r="N442" t="s">
        <v>6217</v>
      </c>
      <c r="O442" t="s">
        <v>6223</v>
      </c>
      <c r="P442" t="s">
        <v>6190</v>
      </c>
    </row>
    <row r="443" spans="1:16" x14ac:dyDescent="0.35">
      <c r="A443" t="s">
        <v>5558</v>
      </c>
      <c r="B443" s="13">
        <v>44347</v>
      </c>
      <c r="C443" t="s">
        <v>5559</v>
      </c>
      <c r="D443" t="s">
        <v>6172</v>
      </c>
      <c r="E443">
        <v>6</v>
      </c>
      <c r="F443" t="s">
        <v>5560</v>
      </c>
      <c r="G443" t="s">
        <v>5561</v>
      </c>
      <c r="H443" t="s">
        <v>19</v>
      </c>
      <c r="I443" t="s">
        <v>6192</v>
      </c>
      <c r="J443" t="s">
        <v>6187</v>
      </c>
      <c r="K443">
        <v>0.5</v>
      </c>
      <c r="L443">
        <v>5.3699999999999992</v>
      </c>
      <c r="M443">
        <v>32.22</v>
      </c>
      <c r="N443" t="s">
        <v>6220</v>
      </c>
      <c r="O443" t="s">
        <v>6224</v>
      </c>
      <c r="P443" t="s">
        <v>6190</v>
      </c>
    </row>
    <row r="444" spans="1:16" x14ac:dyDescent="0.35">
      <c r="A444" t="s">
        <v>2980</v>
      </c>
      <c r="B444" s="13">
        <v>44384</v>
      </c>
      <c r="C444" t="s">
        <v>2981</v>
      </c>
      <c r="D444" t="s">
        <v>6173</v>
      </c>
      <c r="E444">
        <v>5</v>
      </c>
      <c r="F444" t="s">
        <v>2982</v>
      </c>
      <c r="G444" t="s">
        <v>2983</v>
      </c>
      <c r="H444" t="s">
        <v>19</v>
      </c>
      <c r="I444" t="s">
        <v>6192</v>
      </c>
      <c r="J444" t="s">
        <v>6186</v>
      </c>
      <c r="K444">
        <v>0.5</v>
      </c>
      <c r="L444">
        <v>7.169999999999999</v>
      </c>
      <c r="M444">
        <v>35.849999999999994</v>
      </c>
      <c r="N444" t="s">
        <v>6220</v>
      </c>
      <c r="O444" t="s">
        <v>6225</v>
      </c>
      <c r="P444" t="s">
        <v>6191</v>
      </c>
    </row>
    <row r="445" spans="1:16" x14ac:dyDescent="0.35">
      <c r="A445" t="s">
        <v>5553</v>
      </c>
      <c r="B445" s="13">
        <v>44521</v>
      </c>
      <c r="C445" t="s">
        <v>5554</v>
      </c>
      <c r="D445" t="s">
        <v>6166</v>
      </c>
      <c r="E445">
        <v>5</v>
      </c>
      <c r="F445" t="s">
        <v>5555</v>
      </c>
      <c r="G445" t="s">
        <v>6222</v>
      </c>
      <c r="H445" t="s">
        <v>19</v>
      </c>
      <c r="I445" t="s">
        <v>6194</v>
      </c>
      <c r="J445" t="s">
        <v>6188</v>
      </c>
      <c r="K445">
        <v>2.5</v>
      </c>
      <c r="L445">
        <v>31.624999999999996</v>
      </c>
      <c r="M445">
        <v>158.12499999999997</v>
      </c>
      <c r="N445" t="s">
        <v>6218</v>
      </c>
      <c r="O445" t="s">
        <v>6223</v>
      </c>
      <c r="P445" t="s">
        <v>6191</v>
      </c>
    </row>
    <row r="446" spans="1:16" x14ac:dyDescent="0.35">
      <c r="A446" t="s">
        <v>5543</v>
      </c>
      <c r="B446" s="13">
        <v>44651</v>
      </c>
      <c r="C446" t="s">
        <v>5544</v>
      </c>
      <c r="D446" t="s">
        <v>6161</v>
      </c>
      <c r="E446">
        <v>6</v>
      </c>
      <c r="F446" t="s">
        <v>5545</v>
      </c>
      <c r="G446" t="s">
        <v>5546</v>
      </c>
      <c r="H446" t="s">
        <v>19</v>
      </c>
      <c r="I446" t="s">
        <v>6195</v>
      </c>
      <c r="J446" t="s">
        <v>6186</v>
      </c>
      <c r="K446">
        <v>0.5</v>
      </c>
      <c r="L446">
        <v>9.51</v>
      </c>
      <c r="M446">
        <v>57.06</v>
      </c>
      <c r="N446" t="s">
        <v>6219</v>
      </c>
      <c r="O446" t="s">
        <v>6225</v>
      </c>
      <c r="P446" t="s">
        <v>6190</v>
      </c>
    </row>
    <row r="447" spans="1:16" x14ac:dyDescent="0.35">
      <c r="A447" t="s">
        <v>5531</v>
      </c>
      <c r="B447" s="13">
        <v>44469</v>
      </c>
      <c r="C447" t="s">
        <v>5532</v>
      </c>
      <c r="D447" t="s">
        <v>6168</v>
      </c>
      <c r="E447">
        <v>5</v>
      </c>
      <c r="F447" t="s">
        <v>5533</v>
      </c>
      <c r="G447" t="s">
        <v>5534</v>
      </c>
      <c r="H447" t="s">
        <v>19</v>
      </c>
      <c r="I447" t="s">
        <v>6193</v>
      </c>
      <c r="J447" t="s">
        <v>6187</v>
      </c>
      <c r="K447">
        <v>2.5</v>
      </c>
      <c r="L447">
        <v>22.884999999999998</v>
      </c>
      <c r="M447">
        <v>114.42499999999998</v>
      </c>
      <c r="N447" t="s">
        <v>6217</v>
      </c>
      <c r="O447" t="s">
        <v>6224</v>
      </c>
      <c r="P447" t="s">
        <v>6190</v>
      </c>
    </row>
    <row r="448" spans="1:16" x14ac:dyDescent="0.35">
      <c r="A448" t="s">
        <v>5525</v>
      </c>
      <c r="B448" s="13">
        <v>44646</v>
      </c>
      <c r="C448" t="s">
        <v>5526</v>
      </c>
      <c r="D448" t="s">
        <v>6149</v>
      </c>
      <c r="E448">
        <v>1</v>
      </c>
      <c r="F448" t="s">
        <v>5527</v>
      </c>
      <c r="G448" t="s">
        <v>5528</v>
      </c>
      <c r="H448" t="s">
        <v>19</v>
      </c>
      <c r="I448" t="s">
        <v>6192</v>
      </c>
      <c r="J448" t="s">
        <v>6187</v>
      </c>
      <c r="K448">
        <v>2.5</v>
      </c>
      <c r="L448">
        <v>20.584999999999997</v>
      </c>
      <c r="M448">
        <v>20.584999999999997</v>
      </c>
      <c r="N448" t="s">
        <v>6220</v>
      </c>
      <c r="O448" t="s">
        <v>6224</v>
      </c>
      <c r="P448" t="s">
        <v>6190</v>
      </c>
    </row>
    <row r="449" spans="1:16" x14ac:dyDescent="0.35">
      <c r="A449" t="s">
        <v>3010</v>
      </c>
      <c r="B449" s="13">
        <v>43908</v>
      </c>
      <c r="C449" t="s">
        <v>3011</v>
      </c>
      <c r="D449" t="s">
        <v>6146</v>
      </c>
      <c r="E449">
        <v>3</v>
      </c>
      <c r="F449" t="s">
        <v>3012</v>
      </c>
      <c r="G449" t="s">
        <v>3013</v>
      </c>
      <c r="H449" t="s">
        <v>19</v>
      </c>
      <c r="I449" t="s">
        <v>6192</v>
      </c>
      <c r="J449" t="s">
        <v>6188</v>
      </c>
      <c r="K449">
        <v>0.5</v>
      </c>
      <c r="L449">
        <v>5.97</v>
      </c>
      <c r="M449">
        <v>17.91</v>
      </c>
      <c r="N449" t="s">
        <v>6220</v>
      </c>
      <c r="O449" t="s">
        <v>6223</v>
      </c>
      <c r="P449" t="s">
        <v>6191</v>
      </c>
    </row>
    <row r="450" spans="1:16" x14ac:dyDescent="0.35">
      <c r="A450" t="s">
        <v>5519</v>
      </c>
      <c r="B450" s="13">
        <v>43633</v>
      </c>
      <c r="C450" t="s">
        <v>5520</v>
      </c>
      <c r="D450" t="s">
        <v>6163</v>
      </c>
      <c r="E450">
        <v>1</v>
      </c>
      <c r="F450" t="s">
        <v>5521</v>
      </c>
      <c r="G450" t="s">
        <v>5522</v>
      </c>
      <c r="H450" t="s">
        <v>19</v>
      </c>
      <c r="I450" t="s">
        <v>6192</v>
      </c>
      <c r="J450" t="s">
        <v>6187</v>
      </c>
      <c r="K450">
        <v>0.2</v>
      </c>
      <c r="L450">
        <v>2.6849999999999996</v>
      </c>
      <c r="M450">
        <v>2.6849999999999996</v>
      </c>
      <c r="N450" t="s">
        <v>6220</v>
      </c>
      <c r="O450" t="s">
        <v>6224</v>
      </c>
      <c r="P450" t="s">
        <v>6190</v>
      </c>
    </row>
    <row r="451" spans="1:16" x14ac:dyDescent="0.35">
      <c r="A451" t="s">
        <v>3021</v>
      </c>
      <c r="B451" s="13">
        <v>44336</v>
      </c>
      <c r="C451" t="s">
        <v>3022</v>
      </c>
      <c r="D451" t="s">
        <v>6163</v>
      </c>
      <c r="E451">
        <v>2</v>
      </c>
      <c r="F451" t="s">
        <v>3023</v>
      </c>
      <c r="G451" t="s">
        <v>3024</v>
      </c>
      <c r="H451" t="s">
        <v>19</v>
      </c>
      <c r="I451" t="s">
        <v>6192</v>
      </c>
      <c r="J451" t="s">
        <v>6187</v>
      </c>
      <c r="K451">
        <v>0.2</v>
      </c>
      <c r="L451">
        <v>2.6849999999999996</v>
      </c>
      <c r="M451">
        <v>5.3699999999999992</v>
      </c>
      <c r="N451" t="s">
        <v>6220</v>
      </c>
      <c r="O451" t="s">
        <v>6224</v>
      </c>
      <c r="P451" t="s">
        <v>6191</v>
      </c>
    </row>
    <row r="452" spans="1:16" x14ac:dyDescent="0.35">
      <c r="A452" t="s">
        <v>5513</v>
      </c>
      <c r="B452" s="13">
        <v>44292</v>
      </c>
      <c r="C452" t="s">
        <v>5514</v>
      </c>
      <c r="D452" t="s">
        <v>6167</v>
      </c>
      <c r="E452">
        <v>2</v>
      </c>
      <c r="F452" t="s">
        <v>5515</v>
      </c>
      <c r="G452" t="s">
        <v>5516</v>
      </c>
      <c r="H452" t="s">
        <v>19</v>
      </c>
      <c r="I452" t="s">
        <v>6193</v>
      </c>
      <c r="J452" t="s">
        <v>6186</v>
      </c>
      <c r="K452">
        <v>0.2</v>
      </c>
      <c r="L452">
        <v>3.8849999999999998</v>
      </c>
      <c r="M452">
        <v>7.77</v>
      </c>
      <c r="N452" t="s">
        <v>6217</v>
      </c>
      <c r="O452" t="s">
        <v>6225</v>
      </c>
      <c r="P452" t="s">
        <v>6190</v>
      </c>
    </row>
    <row r="453" spans="1:16" x14ac:dyDescent="0.35">
      <c r="A453" t="s">
        <v>3035</v>
      </c>
      <c r="B453" s="13">
        <v>43518</v>
      </c>
      <c r="C453" t="s">
        <v>3036</v>
      </c>
      <c r="D453" t="s">
        <v>6149</v>
      </c>
      <c r="E453">
        <v>2</v>
      </c>
      <c r="F453" t="s">
        <v>3037</v>
      </c>
      <c r="G453" t="s">
        <v>3038</v>
      </c>
      <c r="H453" t="s">
        <v>19</v>
      </c>
      <c r="I453" t="s">
        <v>6192</v>
      </c>
      <c r="J453" t="s">
        <v>6187</v>
      </c>
      <c r="K453">
        <v>2.5</v>
      </c>
      <c r="L453">
        <v>20.584999999999997</v>
      </c>
      <c r="M453">
        <v>41.169999999999995</v>
      </c>
      <c r="N453" t="s">
        <v>6220</v>
      </c>
      <c r="O453" t="s">
        <v>6224</v>
      </c>
      <c r="P453" t="s">
        <v>6190</v>
      </c>
    </row>
    <row r="454" spans="1:16" x14ac:dyDescent="0.35">
      <c r="A454" t="s">
        <v>3041</v>
      </c>
      <c r="B454" s="13">
        <v>44524</v>
      </c>
      <c r="C454" t="s">
        <v>3042</v>
      </c>
      <c r="D454" t="s">
        <v>6167</v>
      </c>
      <c r="E454">
        <v>3</v>
      </c>
      <c r="F454" t="s">
        <v>3043</v>
      </c>
      <c r="G454" t="s">
        <v>3044</v>
      </c>
      <c r="H454" t="s">
        <v>19</v>
      </c>
      <c r="I454" t="s">
        <v>6193</v>
      </c>
      <c r="J454" t="s">
        <v>6186</v>
      </c>
      <c r="K454">
        <v>0.2</v>
      </c>
      <c r="L454">
        <v>3.8849999999999998</v>
      </c>
      <c r="M454">
        <v>11.654999999999999</v>
      </c>
      <c r="N454" t="s">
        <v>6217</v>
      </c>
      <c r="O454" t="s">
        <v>6225</v>
      </c>
      <c r="P454" t="s">
        <v>6191</v>
      </c>
    </row>
    <row r="455" spans="1:16" x14ac:dyDescent="0.35">
      <c r="A455" t="s">
        <v>3047</v>
      </c>
      <c r="B455" s="13">
        <v>44579</v>
      </c>
      <c r="C455" t="s">
        <v>3048</v>
      </c>
      <c r="D455" t="s">
        <v>6161</v>
      </c>
      <c r="E455">
        <v>4</v>
      </c>
      <c r="F455" t="s">
        <v>3049</v>
      </c>
      <c r="G455" t="s">
        <v>3050</v>
      </c>
      <c r="H455" t="s">
        <v>19</v>
      </c>
      <c r="I455" t="s">
        <v>6195</v>
      </c>
      <c r="J455" t="s">
        <v>6186</v>
      </c>
      <c r="K455">
        <v>0.5</v>
      </c>
      <c r="L455">
        <v>9.51</v>
      </c>
      <c r="M455">
        <v>38.04</v>
      </c>
      <c r="N455" t="s">
        <v>6219</v>
      </c>
      <c r="O455" t="s">
        <v>6225</v>
      </c>
      <c r="P455" t="s">
        <v>6191</v>
      </c>
    </row>
    <row r="456" spans="1:16" x14ac:dyDescent="0.35">
      <c r="A456" t="s">
        <v>5507</v>
      </c>
      <c r="B456" s="13">
        <v>44002</v>
      </c>
      <c r="C456" t="s">
        <v>5508</v>
      </c>
      <c r="D456" t="s">
        <v>6184</v>
      </c>
      <c r="E456">
        <v>3</v>
      </c>
      <c r="F456" t="s">
        <v>5509</v>
      </c>
      <c r="G456" t="s">
        <v>5510</v>
      </c>
      <c r="H456" t="s">
        <v>19</v>
      </c>
      <c r="I456" t="s">
        <v>6194</v>
      </c>
      <c r="J456" t="s">
        <v>6186</v>
      </c>
      <c r="K456">
        <v>0.2</v>
      </c>
      <c r="L456">
        <v>4.4550000000000001</v>
      </c>
      <c r="M456">
        <v>13.365</v>
      </c>
      <c r="N456" t="s">
        <v>6218</v>
      </c>
      <c r="O456" t="s">
        <v>6225</v>
      </c>
      <c r="P456" t="s">
        <v>6191</v>
      </c>
    </row>
    <row r="457" spans="1:16" x14ac:dyDescent="0.35">
      <c r="A457" t="s">
        <v>5501</v>
      </c>
      <c r="B457" s="13">
        <v>44518</v>
      </c>
      <c r="C457" t="s">
        <v>5502</v>
      </c>
      <c r="D457" t="s">
        <v>6160</v>
      </c>
      <c r="E457">
        <v>2</v>
      </c>
      <c r="F457" t="s">
        <v>5503</v>
      </c>
      <c r="G457" t="s">
        <v>5504</v>
      </c>
      <c r="H457" t="s">
        <v>19</v>
      </c>
      <c r="I457" t="s">
        <v>6195</v>
      </c>
      <c r="J457" t="s">
        <v>6188</v>
      </c>
      <c r="K457">
        <v>0.5</v>
      </c>
      <c r="L457">
        <v>8.73</v>
      </c>
      <c r="M457">
        <v>17.46</v>
      </c>
      <c r="N457" t="s">
        <v>6219</v>
      </c>
      <c r="O457" t="s">
        <v>6223</v>
      </c>
      <c r="P457" t="s">
        <v>6191</v>
      </c>
    </row>
    <row r="458" spans="1:16" x14ac:dyDescent="0.35">
      <c r="A458" t="s">
        <v>5489</v>
      </c>
      <c r="B458" s="13">
        <v>43941</v>
      </c>
      <c r="C458" t="s">
        <v>5490</v>
      </c>
      <c r="D458" t="s">
        <v>6172</v>
      </c>
      <c r="E458">
        <v>1</v>
      </c>
      <c r="F458" t="s">
        <v>5491</v>
      </c>
      <c r="G458" t="s">
        <v>5492</v>
      </c>
      <c r="H458" t="s">
        <v>19</v>
      </c>
      <c r="I458" t="s">
        <v>6192</v>
      </c>
      <c r="J458" t="s">
        <v>6187</v>
      </c>
      <c r="K458">
        <v>0.5</v>
      </c>
      <c r="L458">
        <v>5.3699999999999992</v>
      </c>
      <c r="M458">
        <v>5.3699999999999992</v>
      </c>
      <c r="N458" t="s">
        <v>6220</v>
      </c>
      <c r="O458" t="s">
        <v>6224</v>
      </c>
      <c r="P458" t="s">
        <v>6190</v>
      </c>
    </row>
    <row r="459" spans="1:16" x14ac:dyDescent="0.35">
      <c r="A459" t="s">
        <v>3070</v>
      </c>
      <c r="B459" s="13">
        <v>43671</v>
      </c>
      <c r="C459" t="s">
        <v>3071</v>
      </c>
      <c r="D459" t="s">
        <v>6161</v>
      </c>
      <c r="E459">
        <v>5</v>
      </c>
      <c r="F459" t="s">
        <v>3072</v>
      </c>
      <c r="G459" t="s">
        <v>3073</v>
      </c>
      <c r="H459" t="s">
        <v>19</v>
      </c>
      <c r="I459" t="s">
        <v>6195</v>
      </c>
      <c r="J459" t="s">
        <v>6186</v>
      </c>
      <c r="K459">
        <v>0.5</v>
      </c>
      <c r="L459">
        <v>9.51</v>
      </c>
      <c r="M459">
        <v>47.55</v>
      </c>
      <c r="N459" t="s">
        <v>6219</v>
      </c>
      <c r="O459" t="s">
        <v>6225</v>
      </c>
      <c r="P459" t="s">
        <v>6191</v>
      </c>
    </row>
    <row r="460" spans="1:16" x14ac:dyDescent="0.35">
      <c r="A460" t="s">
        <v>3076</v>
      </c>
      <c r="B460" s="13">
        <v>44707</v>
      </c>
      <c r="C460" t="s">
        <v>3077</v>
      </c>
      <c r="D460" t="s">
        <v>6155</v>
      </c>
      <c r="E460">
        <v>4</v>
      </c>
      <c r="F460" t="s">
        <v>3078</v>
      </c>
      <c r="G460" t="s">
        <v>3079</v>
      </c>
      <c r="H460" t="s">
        <v>19</v>
      </c>
      <c r="I460" t="s">
        <v>6193</v>
      </c>
      <c r="J460" t="s">
        <v>6188</v>
      </c>
      <c r="K460">
        <v>1</v>
      </c>
      <c r="L460">
        <v>11.25</v>
      </c>
      <c r="M460">
        <v>45</v>
      </c>
      <c r="N460" t="s">
        <v>6217</v>
      </c>
      <c r="O460" t="s">
        <v>6223</v>
      </c>
      <c r="P460" t="s">
        <v>6191</v>
      </c>
    </row>
    <row r="461" spans="1:16" x14ac:dyDescent="0.35">
      <c r="A461" t="s">
        <v>3082</v>
      </c>
      <c r="B461" s="13">
        <v>43840</v>
      </c>
      <c r="C461" t="s">
        <v>3083</v>
      </c>
      <c r="D461" t="s">
        <v>6145</v>
      </c>
      <c r="E461">
        <v>5</v>
      </c>
      <c r="F461" t="s">
        <v>3084</v>
      </c>
      <c r="G461" t="s">
        <v>3085</v>
      </c>
      <c r="H461" t="s">
        <v>19</v>
      </c>
      <c r="I461" t="s">
        <v>6195</v>
      </c>
      <c r="J461" t="s">
        <v>6186</v>
      </c>
      <c r="K461">
        <v>0.2</v>
      </c>
      <c r="L461">
        <v>4.7549999999999999</v>
      </c>
      <c r="M461">
        <v>23.774999999999999</v>
      </c>
      <c r="N461" t="s">
        <v>6219</v>
      </c>
      <c r="O461" t="s">
        <v>6225</v>
      </c>
      <c r="P461" t="s">
        <v>6191</v>
      </c>
    </row>
    <row r="462" spans="1:16" x14ac:dyDescent="0.35">
      <c r="A462" t="s">
        <v>5483</v>
      </c>
      <c r="B462" s="13">
        <v>43956</v>
      </c>
      <c r="C462" t="s">
        <v>5484</v>
      </c>
      <c r="D462" t="s">
        <v>6175</v>
      </c>
      <c r="E462">
        <v>3</v>
      </c>
      <c r="F462" t="s">
        <v>5485</v>
      </c>
      <c r="G462" t="s">
        <v>5486</v>
      </c>
      <c r="H462" t="s">
        <v>19</v>
      </c>
      <c r="I462" t="s">
        <v>6193</v>
      </c>
      <c r="J462" t="s">
        <v>6188</v>
      </c>
      <c r="K462">
        <v>2.5</v>
      </c>
      <c r="L462">
        <v>25.874999999999996</v>
      </c>
      <c r="M462">
        <v>77.624999999999986</v>
      </c>
      <c r="N462" t="s">
        <v>6217</v>
      </c>
      <c r="O462" t="s">
        <v>6223</v>
      </c>
      <c r="P462" t="s">
        <v>6190</v>
      </c>
    </row>
    <row r="463" spans="1:16" x14ac:dyDescent="0.35">
      <c r="A463" t="s">
        <v>5477</v>
      </c>
      <c r="B463" s="13">
        <v>43647</v>
      </c>
      <c r="C463" t="s">
        <v>5526</v>
      </c>
      <c r="D463" t="s">
        <v>6168</v>
      </c>
      <c r="E463">
        <v>5</v>
      </c>
      <c r="F463" t="s">
        <v>5527</v>
      </c>
      <c r="G463" t="s">
        <v>5528</v>
      </c>
      <c r="H463" t="s">
        <v>19</v>
      </c>
      <c r="I463" t="s">
        <v>6193</v>
      </c>
      <c r="J463" t="s">
        <v>6187</v>
      </c>
      <c r="K463">
        <v>2.5</v>
      </c>
      <c r="L463">
        <v>22.884999999999998</v>
      </c>
      <c r="M463">
        <v>114.42499999999998</v>
      </c>
      <c r="N463" t="s">
        <v>6217</v>
      </c>
      <c r="O463" t="s">
        <v>6224</v>
      </c>
      <c r="P463" t="s">
        <v>6190</v>
      </c>
    </row>
    <row r="464" spans="1:16" x14ac:dyDescent="0.35">
      <c r="A464" t="s">
        <v>3100</v>
      </c>
      <c r="B464" s="13">
        <v>44124</v>
      </c>
      <c r="C464" t="s">
        <v>3101</v>
      </c>
      <c r="D464" t="s">
        <v>6147</v>
      </c>
      <c r="E464">
        <v>5</v>
      </c>
      <c r="F464" t="s">
        <v>3102</v>
      </c>
      <c r="G464" t="s">
        <v>3103</v>
      </c>
      <c r="H464" t="s">
        <v>19</v>
      </c>
      <c r="I464" t="s">
        <v>6193</v>
      </c>
      <c r="J464" t="s">
        <v>6187</v>
      </c>
      <c r="K464">
        <v>1</v>
      </c>
      <c r="L464">
        <v>9.9499999999999993</v>
      </c>
      <c r="M464">
        <v>49.75</v>
      </c>
      <c r="N464" t="s">
        <v>6217</v>
      </c>
      <c r="O464" t="s">
        <v>6224</v>
      </c>
      <c r="P464" t="s">
        <v>6190</v>
      </c>
    </row>
    <row r="465" spans="1:16" x14ac:dyDescent="0.35">
      <c r="A465" t="s">
        <v>5472</v>
      </c>
      <c r="B465" s="13">
        <v>44286</v>
      </c>
      <c r="C465" t="s">
        <v>5473</v>
      </c>
      <c r="D465" t="s">
        <v>6167</v>
      </c>
      <c r="E465">
        <v>6</v>
      </c>
      <c r="F465" t="s">
        <v>5474</v>
      </c>
      <c r="G465" t="s">
        <v>6222</v>
      </c>
      <c r="H465" t="s">
        <v>19</v>
      </c>
      <c r="I465" t="s">
        <v>6193</v>
      </c>
      <c r="J465" t="s">
        <v>6186</v>
      </c>
      <c r="K465">
        <v>0.2</v>
      </c>
      <c r="L465">
        <v>3.8849999999999998</v>
      </c>
      <c r="M465">
        <v>23.31</v>
      </c>
      <c r="N465" t="s">
        <v>6217</v>
      </c>
      <c r="O465" t="s">
        <v>6225</v>
      </c>
      <c r="P465" t="s">
        <v>6190</v>
      </c>
    </row>
    <row r="466" spans="1:16" x14ac:dyDescent="0.35">
      <c r="A466" t="s">
        <v>5466</v>
      </c>
      <c r="B466" s="13">
        <v>43790</v>
      </c>
      <c r="C466" t="s">
        <v>5467</v>
      </c>
      <c r="D466" t="s">
        <v>6178</v>
      </c>
      <c r="E466">
        <v>2</v>
      </c>
      <c r="F466" t="s">
        <v>5468</v>
      </c>
      <c r="G466" t="s">
        <v>5469</v>
      </c>
      <c r="H466" t="s">
        <v>19</v>
      </c>
      <c r="I466" t="s">
        <v>6192</v>
      </c>
      <c r="J466" t="s">
        <v>6186</v>
      </c>
      <c r="K466">
        <v>0.2</v>
      </c>
      <c r="L466">
        <v>3.5849999999999995</v>
      </c>
      <c r="M466">
        <v>7.169999999999999</v>
      </c>
      <c r="N466" t="s">
        <v>6220</v>
      </c>
      <c r="O466" t="s">
        <v>6225</v>
      </c>
      <c r="P466" t="s">
        <v>6191</v>
      </c>
    </row>
    <row r="467" spans="1:16" x14ac:dyDescent="0.35">
      <c r="A467" t="s">
        <v>3118</v>
      </c>
      <c r="B467" s="13">
        <v>43814</v>
      </c>
      <c r="C467" t="s">
        <v>3119</v>
      </c>
      <c r="D467" t="s">
        <v>6149</v>
      </c>
      <c r="E467">
        <v>1</v>
      </c>
      <c r="F467" t="s">
        <v>3120</v>
      </c>
      <c r="G467" t="s">
        <v>3121</v>
      </c>
      <c r="H467" t="s">
        <v>19</v>
      </c>
      <c r="I467" t="s">
        <v>6192</v>
      </c>
      <c r="J467" t="s">
        <v>6187</v>
      </c>
      <c r="K467">
        <v>2.5</v>
      </c>
      <c r="L467">
        <v>20.584999999999997</v>
      </c>
      <c r="M467">
        <v>20.584999999999997</v>
      </c>
      <c r="N467" t="s">
        <v>6220</v>
      </c>
      <c r="O467" t="s">
        <v>6224</v>
      </c>
      <c r="P467" t="s">
        <v>6190</v>
      </c>
    </row>
    <row r="468" spans="1:16" x14ac:dyDescent="0.35">
      <c r="A468" t="s">
        <v>3124</v>
      </c>
      <c r="B468" s="13">
        <v>44171</v>
      </c>
      <c r="C468" t="s">
        <v>3125</v>
      </c>
      <c r="D468" t="s">
        <v>6154</v>
      </c>
      <c r="E468">
        <v>3</v>
      </c>
      <c r="F468" t="s">
        <v>3126</v>
      </c>
      <c r="G468" t="s">
        <v>3127</v>
      </c>
      <c r="H468" t="s">
        <v>19</v>
      </c>
      <c r="I468" t="s">
        <v>6193</v>
      </c>
      <c r="J468" t="s">
        <v>6187</v>
      </c>
      <c r="K468">
        <v>0.2</v>
      </c>
      <c r="L468">
        <v>2.9849999999999999</v>
      </c>
      <c r="M468">
        <v>8.9550000000000001</v>
      </c>
      <c r="N468" t="s">
        <v>6217</v>
      </c>
      <c r="O468" t="s">
        <v>6224</v>
      </c>
      <c r="P468" t="s">
        <v>6190</v>
      </c>
    </row>
    <row r="469" spans="1:16" x14ac:dyDescent="0.35">
      <c r="A469" t="s">
        <v>3130</v>
      </c>
      <c r="B469" s="13">
        <v>44536</v>
      </c>
      <c r="C469" t="s">
        <v>3131</v>
      </c>
      <c r="D469" t="s">
        <v>6158</v>
      </c>
      <c r="E469">
        <v>1</v>
      </c>
      <c r="F469" t="s">
        <v>3132</v>
      </c>
      <c r="G469" t="s">
        <v>3133</v>
      </c>
      <c r="H469" t="s">
        <v>19</v>
      </c>
      <c r="I469" t="s">
        <v>6193</v>
      </c>
      <c r="J469" t="s">
        <v>6187</v>
      </c>
      <c r="K469">
        <v>0.5</v>
      </c>
      <c r="L469">
        <v>5.97</v>
      </c>
      <c r="M469">
        <v>5.97</v>
      </c>
      <c r="N469" t="s">
        <v>6217</v>
      </c>
      <c r="O469" t="s">
        <v>6224</v>
      </c>
      <c r="P469" t="s">
        <v>6191</v>
      </c>
    </row>
    <row r="470" spans="1:16" x14ac:dyDescent="0.35">
      <c r="A470" t="s">
        <v>3136</v>
      </c>
      <c r="B470" s="13">
        <v>44023</v>
      </c>
      <c r="C470" t="s">
        <v>3137</v>
      </c>
      <c r="D470" t="s">
        <v>6141</v>
      </c>
      <c r="E470">
        <v>3</v>
      </c>
      <c r="F470" t="s">
        <v>3138</v>
      </c>
      <c r="G470" t="s">
        <v>3139</v>
      </c>
      <c r="H470" t="s">
        <v>19</v>
      </c>
      <c r="I470" t="s">
        <v>6194</v>
      </c>
      <c r="J470" t="s">
        <v>6188</v>
      </c>
      <c r="K470">
        <v>1</v>
      </c>
      <c r="L470">
        <v>13.75</v>
      </c>
      <c r="M470">
        <v>41.25</v>
      </c>
      <c r="N470" t="s">
        <v>6218</v>
      </c>
      <c r="O470" t="s">
        <v>6223</v>
      </c>
      <c r="P470" t="s">
        <v>6190</v>
      </c>
    </row>
    <row r="471" spans="1:16" x14ac:dyDescent="0.35">
      <c r="A471" t="s">
        <v>3141</v>
      </c>
      <c r="B471" s="13">
        <v>44375</v>
      </c>
      <c r="C471" t="s">
        <v>3194</v>
      </c>
      <c r="D471" t="s">
        <v>6184</v>
      </c>
      <c r="E471">
        <v>5</v>
      </c>
      <c r="F471" t="s">
        <v>3195</v>
      </c>
      <c r="G471" t="s">
        <v>3196</v>
      </c>
      <c r="H471" t="s">
        <v>19</v>
      </c>
      <c r="I471" t="s">
        <v>6194</v>
      </c>
      <c r="J471" t="s">
        <v>6186</v>
      </c>
      <c r="K471">
        <v>0.2</v>
      </c>
      <c r="L471">
        <v>4.4550000000000001</v>
      </c>
      <c r="M471">
        <v>22.274999999999999</v>
      </c>
      <c r="N471" t="s">
        <v>6218</v>
      </c>
      <c r="O471" t="s">
        <v>6225</v>
      </c>
      <c r="P471" t="s">
        <v>6190</v>
      </c>
    </row>
    <row r="472" spans="1:16" x14ac:dyDescent="0.35">
      <c r="A472" t="s">
        <v>3147</v>
      </c>
      <c r="B472" s="13">
        <v>44656</v>
      </c>
      <c r="C472" t="s">
        <v>3148</v>
      </c>
      <c r="D472" t="s">
        <v>6157</v>
      </c>
      <c r="E472">
        <v>1</v>
      </c>
      <c r="F472" t="s">
        <v>3149</v>
      </c>
      <c r="G472" t="s">
        <v>3150</v>
      </c>
      <c r="H472" t="s">
        <v>19</v>
      </c>
      <c r="I472" t="s">
        <v>6193</v>
      </c>
      <c r="J472" t="s">
        <v>6188</v>
      </c>
      <c r="K472">
        <v>0.5</v>
      </c>
      <c r="L472">
        <v>6.75</v>
      </c>
      <c r="M472">
        <v>6.75</v>
      </c>
      <c r="N472" t="s">
        <v>6217</v>
      </c>
      <c r="O472" t="s">
        <v>6223</v>
      </c>
      <c r="P472" t="s">
        <v>6190</v>
      </c>
    </row>
    <row r="473" spans="1:16" x14ac:dyDescent="0.35">
      <c r="A473" t="s">
        <v>3153</v>
      </c>
      <c r="B473" s="13">
        <v>44644</v>
      </c>
      <c r="C473" t="s">
        <v>3154</v>
      </c>
      <c r="D473" t="s">
        <v>6181</v>
      </c>
      <c r="E473">
        <v>4</v>
      </c>
      <c r="F473" t="s">
        <v>3155</v>
      </c>
      <c r="G473" t="s">
        <v>6222</v>
      </c>
      <c r="H473" t="s">
        <v>19</v>
      </c>
      <c r="I473" t="s">
        <v>6195</v>
      </c>
      <c r="J473" t="s">
        <v>6188</v>
      </c>
      <c r="K473">
        <v>2.5</v>
      </c>
      <c r="L473">
        <v>33.464999999999996</v>
      </c>
      <c r="M473">
        <v>133.85999999999999</v>
      </c>
      <c r="N473" t="s">
        <v>6219</v>
      </c>
      <c r="O473" t="s">
        <v>6223</v>
      </c>
      <c r="P473" t="s">
        <v>6190</v>
      </c>
    </row>
    <row r="474" spans="1:16" x14ac:dyDescent="0.35">
      <c r="A474" t="s">
        <v>3158</v>
      </c>
      <c r="B474" s="13">
        <v>43869</v>
      </c>
      <c r="C474" t="s">
        <v>3159</v>
      </c>
      <c r="D474" t="s">
        <v>6154</v>
      </c>
      <c r="E474">
        <v>2</v>
      </c>
      <c r="F474" t="s">
        <v>3160</v>
      </c>
      <c r="G474" t="s">
        <v>3161</v>
      </c>
      <c r="H474" t="s">
        <v>19</v>
      </c>
      <c r="I474" t="s">
        <v>6193</v>
      </c>
      <c r="J474" t="s">
        <v>6187</v>
      </c>
      <c r="K474">
        <v>0.2</v>
      </c>
      <c r="L474">
        <v>2.9849999999999999</v>
      </c>
      <c r="M474">
        <v>5.97</v>
      </c>
      <c r="N474" t="s">
        <v>6217</v>
      </c>
      <c r="O474" t="s">
        <v>6224</v>
      </c>
      <c r="P474" t="s">
        <v>6191</v>
      </c>
    </row>
    <row r="475" spans="1:16" x14ac:dyDescent="0.35">
      <c r="A475" t="s">
        <v>3164</v>
      </c>
      <c r="B475" s="13">
        <v>44603</v>
      </c>
      <c r="C475" t="s">
        <v>3165</v>
      </c>
      <c r="D475" t="s">
        <v>6140</v>
      </c>
      <c r="E475">
        <v>2</v>
      </c>
      <c r="F475" t="s">
        <v>3166</v>
      </c>
      <c r="G475" t="s">
        <v>3167</v>
      </c>
      <c r="H475" t="s">
        <v>19</v>
      </c>
      <c r="I475" t="s">
        <v>6193</v>
      </c>
      <c r="J475" t="s">
        <v>6186</v>
      </c>
      <c r="K475">
        <v>1</v>
      </c>
      <c r="L475">
        <v>12.95</v>
      </c>
      <c r="M475">
        <v>25.9</v>
      </c>
      <c r="N475" t="s">
        <v>6217</v>
      </c>
      <c r="O475" t="s">
        <v>6225</v>
      </c>
      <c r="P475" t="s">
        <v>6191</v>
      </c>
    </row>
    <row r="476" spans="1:16" x14ac:dyDescent="0.35">
      <c r="A476" t="s">
        <v>5461</v>
      </c>
      <c r="B476" s="13">
        <v>43630</v>
      </c>
      <c r="C476" t="s">
        <v>5462</v>
      </c>
      <c r="D476" t="s">
        <v>6153</v>
      </c>
      <c r="E476">
        <v>3</v>
      </c>
      <c r="F476" t="s">
        <v>5463</v>
      </c>
      <c r="G476" t="s">
        <v>6222</v>
      </c>
      <c r="H476" t="s">
        <v>19</v>
      </c>
      <c r="I476" t="s">
        <v>6194</v>
      </c>
      <c r="J476" t="s">
        <v>6187</v>
      </c>
      <c r="K476">
        <v>0.2</v>
      </c>
      <c r="L476">
        <v>3.645</v>
      </c>
      <c r="M476">
        <v>10.935</v>
      </c>
      <c r="N476" t="s">
        <v>6218</v>
      </c>
      <c r="O476" t="s">
        <v>6224</v>
      </c>
      <c r="P476" t="s">
        <v>6191</v>
      </c>
    </row>
    <row r="477" spans="1:16" x14ac:dyDescent="0.35">
      <c r="A477" t="s">
        <v>3176</v>
      </c>
      <c r="B477" s="13">
        <v>44767</v>
      </c>
      <c r="C477" t="s">
        <v>3177</v>
      </c>
      <c r="D477" t="s">
        <v>6159</v>
      </c>
      <c r="E477">
        <v>2</v>
      </c>
      <c r="F477" t="s">
        <v>3178</v>
      </c>
      <c r="G477" t="s">
        <v>3179</v>
      </c>
      <c r="H477" t="s">
        <v>19</v>
      </c>
      <c r="I477" t="s">
        <v>6195</v>
      </c>
      <c r="J477" t="s">
        <v>6188</v>
      </c>
      <c r="K477">
        <v>0.2</v>
      </c>
      <c r="L477">
        <v>4.3650000000000002</v>
      </c>
      <c r="M477">
        <v>8.73</v>
      </c>
      <c r="N477" t="s">
        <v>6219</v>
      </c>
      <c r="O477" t="s">
        <v>6223</v>
      </c>
      <c r="P477" t="s">
        <v>6191</v>
      </c>
    </row>
    <row r="478" spans="1:16" x14ac:dyDescent="0.35">
      <c r="A478" t="s">
        <v>3181</v>
      </c>
      <c r="B478" s="13">
        <v>44274</v>
      </c>
      <c r="C478" t="s">
        <v>3182</v>
      </c>
      <c r="D478" t="s">
        <v>6184</v>
      </c>
      <c r="E478">
        <v>6</v>
      </c>
      <c r="F478" t="s">
        <v>3183</v>
      </c>
      <c r="G478" t="s">
        <v>3184</v>
      </c>
      <c r="H478" t="s">
        <v>19</v>
      </c>
      <c r="I478" t="s">
        <v>6194</v>
      </c>
      <c r="J478" t="s">
        <v>6186</v>
      </c>
      <c r="K478">
        <v>0.2</v>
      </c>
      <c r="L478">
        <v>4.4550000000000001</v>
      </c>
      <c r="M478">
        <v>26.73</v>
      </c>
      <c r="N478" t="s">
        <v>6218</v>
      </c>
      <c r="O478" t="s">
        <v>6225</v>
      </c>
      <c r="P478" t="s">
        <v>6190</v>
      </c>
    </row>
    <row r="479" spans="1:16" x14ac:dyDescent="0.35">
      <c r="A479" t="s">
        <v>3187</v>
      </c>
      <c r="B479" s="13">
        <v>43962</v>
      </c>
      <c r="C479" t="s">
        <v>3188</v>
      </c>
      <c r="D479" t="s">
        <v>6159</v>
      </c>
      <c r="E479">
        <v>6</v>
      </c>
      <c r="F479" t="s">
        <v>3189</v>
      </c>
      <c r="G479" t="s">
        <v>3190</v>
      </c>
      <c r="H479" t="s">
        <v>19</v>
      </c>
      <c r="I479" t="s">
        <v>6195</v>
      </c>
      <c r="J479" t="s">
        <v>6188</v>
      </c>
      <c r="K479">
        <v>0.2</v>
      </c>
      <c r="L479">
        <v>4.3650000000000002</v>
      </c>
      <c r="M479">
        <v>26.19</v>
      </c>
      <c r="N479" t="s">
        <v>6219</v>
      </c>
      <c r="O479" t="s">
        <v>6223</v>
      </c>
      <c r="P479" t="s">
        <v>6191</v>
      </c>
    </row>
    <row r="480" spans="1:16" x14ac:dyDescent="0.35">
      <c r="A480" t="s">
        <v>3193</v>
      </c>
      <c r="B480" s="13">
        <v>43624</v>
      </c>
      <c r="C480" t="s">
        <v>3194</v>
      </c>
      <c r="D480" t="s">
        <v>6177</v>
      </c>
      <c r="E480">
        <v>6</v>
      </c>
      <c r="F480" t="s">
        <v>3195</v>
      </c>
      <c r="G480" t="s">
        <v>3196</v>
      </c>
      <c r="H480" t="s">
        <v>19</v>
      </c>
      <c r="I480" t="s">
        <v>6192</v>
      </c>
      <c r="J480" t="s">
        <v>6187</v>
      </c>
      <c r="K480">
        <v>1</v>
      </c>
      <c r="L480">
        <v>8.9499999999999993</v>
      </c>
      <c r="M480">
        <v>53.699999999999996</v>
      </c>
      <c r="N480" t="s">
        <v>6220</v>
      </c>
      <c r="O480" t="s">
        <v>6224</v>
      </c>
      <c r="P480" t="s">
        <v>6190</v>
      </c>
    </row>
    <row r="481" spans="1:16" x14ac:dyDescent="0.35">
      <c r="A481" t="s">
        <v>3193</v>
      </c>
      <c r="B481" s="13">
        <v>43624</v>
      </c>
      <c r="C481" t="s">
        <v>3194</v>
      </c>
      <c r="D481" t="s">
        <v>6166</v>
      </c>
      <c r="E481">
        <v>4</v>
      </c>
      <c r="F481" t="s">
        <v>3195</v>
      </c>
      <c r="G481" t="s">
        <v>3196</v>
      </c>
      <c r="H481" t="s">
        <v>19</v>
      </c>
      <c r="I481" t="s">
        <v>6194</v>
      </c>
      <c r="J481" t="s">
        <v>6188</v>
      </c>
      <c r="K481">
        <v>2.5</v>
      </c>
      <c r="L481">
        <v>31.624999999999996</v>
      </c>
      <c r="M481">
        <v>126.49999999999999</v>
      </c>
      <c r="N481" t="s">
        <v>6218</v>
      </c>
      <c r="O481" t="s">
        <v>6223</v>
      </c>
      <c r="P481" t="s">
        <v>6190</v>
      </c>
    </row>
    <row r="482" spans="1:16" x14ac:dyDescent="0.35">
      <c r="A482" t="s">
        <v>3193</v>
      </c>
      <c r="B482" s="13">
        <v>43624</v>
      </c>
      <c r="C482" t="s">
        <v>3194</v>
      </c>
      <c r="D482" t="s">
        <v>6156</v>
      </c>
      <c r="E482">
        <v>1</v>
      </c>
      <c r="F482" t="s">
        <v>3195</v>
      </c>
      <c r="G482" t="s">
        <v>3196</v>
      </c>
      <c r="H482" t="s">
        <v>19</v>
      </c>
      <c r="I482" t="s">
        <v>6194</v>
      </c>
      <c r="J482" t="s">
        <v>6188</v>
      </c>
      <c r="K482">
        <v>0.2</v>
      </c>
      <c r="L482">
        <v>4.125</v>
      </c>
      <c r="M482">
        <v>4.125</v>
      </c>
      <c r="N482" t="s">
        <v>6218</v>
      </c>
      <c r="O482" t="s">
        <v>6223</v>
      </c>
      <c r="P482" t="s">
        <v>6190</v>
      </c>
    </row>
    <row r="483" spans="1:16" x14ac:dyDescent="0.35">
      <c r="A483" t="s">
        <v>5456</v>
      </c>
      <c r="B483" s="13">
        <v>44323</v>
      </c>
      <c r="C483" t="s">
        <v>5457</v>
      </c>
      <c r="D483" t="s">
        <v>6142</v>
      </c>
      <c r="E483">
        <v>1</v>
      </c>
      <c r="F483" t="s">
        <v>5458</v>
      </c>
      <c r="G483" t="s">
        <v>6222</v>
      </c>
      <c r="H483" t="s">
        <v>19</v>
      </c>
      <c r="I483" t="s">
        <v>6192</v>
      </c>
      <c r="J483" t="s">
        <v>6186</v>
      </c>
      <c r="K483">
        <v>2.5</v>
      </c>
      <c r="L483">
        <v>27.484999999999996</v>
      </c>
      <c r="M483">
        <v>27.484999999999996</v>
      </c>
      <c r="N483" t="s">
        <v>6220</v>
      </c>
      <c r="O483" t="s">
        <v>6225</v>
      </c>
      <c r="P483" t="s">
        <v>6190</v>
      </c>
    </row>
    <row r="484" spans="1:16" x14ac:dyDescent="0.35">
      <c r="A484" t="s">
        <v>3214</v>
      </c>
      <c r="B484" s="13">
        <v>44247</v>
      </c>
      <c r="C484" t="s">
        <v>3215</v>
      </c>
      <c r="D484" t="s">
        <v>6185</v>
      </c>
      <c r="E484">
        <v>5</v>
      </c>
      <c r="F484" t="s">
        <v>3216</v>
      </c>
      <c r="G484" t="s">
        <v>3217</v>
      </c>
      <c r="H484" t="s">
        <v>19</v>
      </c>
      <c r="I484" t="s">
        <v>6194</v>
      </c>
      <c r="J484" t="s">
        <v>6187</v>
      </c>
      <c r="K484">
        <v>2.5</v>
      </c>
      <c r="L484">
        <v>27.945</v>
      </c>
      <c r="M484">
        <v>139.72499999999999</v>
      </c>
      <c r="N484" t="s">
        <v>6218</v>
      </c>
      <c r="O484" t="s">
        <v>6224</v>
      </c>
      <c r="P484" t="s">
        <v>6190</v>
      </c>
    </row>
    <row r="485" spans="1:16" x14ac:dyDescent="0.35">
      <c r="A485" t="s">
        <v>3220</v>
      </c>
      <c r="B485" s="13">
        <v>43790</v>
      </c>
      <c r="C485" t="s">
        <v>3221</v>
      </c>
      <c r="D485" t="s">
        <v>6165</v>
      </c>
      <c r="E485">
        <v>2</v>
      </c>
      <c r="F485" t="s">
        <v>3222</v>
      </c>
      <c r="G485" t="s">
        <v>6222</v>
      </c>
      <c r="H485" t="s">
        <v>19</v>
      </c>
      <c r="I485" t="s">
        <v>6195</v>
      </c>
      <c r="J485" t="s">
        <v>6187</v>
      </c>
      <c r="K485">
        <v>2.5</v>
      </c>
      <c r="L485">
        <v>29.784999999999997</v>
      </c>
      <c r="M485">
        <v>59.569999999999993</v>
      </c>
      <c r="N485" t="s">
        <v>6219</v>
      </c>
      <c r="O485" t="s">
        <v>6224</v>
      </c>
      <c r="P485" t="s">
        <v>6190</v>
      </c>
    </row>
    <row r="486" spans="1:16" x14ac:dyDescent="0.35">
      <c r="A486" t="s">
        <v>3225</v>
      </c>
      <c r="B486" s="13">
        <v>44479</v>
      </c>
      <c r="C486" t="s">
        <v>3226</v>
      </c>
      <c r="D486" t="s">
        <v>6161</v>
      </c>
      <c r="E486">
        <v>6</v>
      </c>
      <c r="F486" t="s">
        <v>3227</v>
      </c>
      <c r="G486" t="s">
        <v>3228</v>
      </c>
      <c r="H486" t="s">
        <v>19</v>
      </c>
      <c r="I486" t="s">
        <v>6195</v>
      </c>
      <c r="J486" t="s">
        <v>6186</v>
      </c>
      <c r="K486">
        <v>0.5</v>
      </c>
      <c r="L486">
        <v>9.51</v>
      </c>
      <c r="M486">
        <v>57.06</v>
      </c>
      <c r="N486" t="s">
        <v>6219</v>
      </c>
      <c r="O486" t="s">
        <v>6225</v>
      </c>
      <c r="P486" t="s">
        <v>6191</v>
      </c>
    </row>
    <row r="487" spans="1:16" x14ac:dyDescent="0.35">
      <c r="A487" t="s">
        <v>5450</v>
      </c>
      <c r="B487" s="13">
        <v>44411</v>
      </c>
      <c r="C487" t="s">
        <v>5451</v>
      </c>
      <c r="D487" t="s">
        <v>6161</v>
      </c>
      <c r="E487">
        <v>3</v>
      </c>
      <c r="F487" t="s">
        <v>5452</v>
      </c>
      <c r="G487" t="s">
        <v>5453</v>
      </c>
      <c r="H487" t="s">
        <v>19</v>
      </c>
      <c r="I487" t="s">
        <v>6195</v>
      </c>
      <c r="J487" t="s">
        <v>6186</v>
      </c>
      <c r="K487">
        <v>0.5</v>
      </c>
      <c r="L487">
        <v>9.51</v>
      </c>
      <c r="M487">
        <v>28.53</v>
      </c>
      <c r="N487" t="s">
        <v>6219</v>
      </c>
      <c r="O487" t="s">
        <v>6225</v>
      </c>
      <c r="P487" t="s">
        <v>6191</v>
      </c>
    </row>
    <row r="488" spans="1:16" x14ac:dyDescent="0.35">
      <c r="A488" t="s">
        <v>5433</v>
      </c>
      <c r="B488" s="13">
        <v>43680</v>
      </c>
      <c r="C488" t="s">
        <v>5434</v>
      </c>
      <c r="D488" t="s">
        <v>6140</v>
      </c>
      <c r="E488">
        <v>2</v>
      </c>
      <c r="F488" t="s">
        <v>5435</v>
      </c>
      <c r="G488" t="s">
        <v>5436</v>
      </c>
      <c r="H488" t="s">
        <v>19</v>
      </c>
      <c r="I488" t="s">
        <v>6193</v>
      </c>
      <c r="J488" t="s">
        <v>6186</v>
      </c>
      <c r="K488">
        <v>1</v>
      </c>
      <c r="L488">
        <v>12.95</v>
      </c>
      <c r="M488">
        <v>25.9</v>
      </c>
      <c r="N488" t="s">
        <v>6217</v>
      </c>
      <c r="O488" t="s">
        <v>6225</v>
      </c>
      <c r="P488" t="s">
        <v>6191</v>
      </c>
    </row>
    <row r="489" spans="1:16" x14ac:dyDescent="0.35">
      <c r="A489" t="s">
        <v>5427</v>
      </c>
      <c r="B489" s="13">
        <v>43725</v>
      </c>
      <c r="C489" t="s">
        <v>5428</v>
      </c>
      <c r="D489" t="s">
        <v>6174</v>
      </c>
      <c r="E489">
        <v>4</v>
      </c>
      <c r="F489" t="s">
        <v>5429</v>
      </c>
      <c r="G489" t="s">
        <v>5430</v>
      </c>
      <c r="H489" t="s">
        <v>19</v>
      </c>
      <c r="I489" t="s">
        <v>6192</v>
      </c>
      <c r="J489" t="s">
        <v>6188</v>
      </c>
      <c r="K489">
        <v>0.2</v>
      </c>
      <c r="L489">
        <v>2.9849999999999999</v>
      </c>
      <c r="M489">
        <v>11.94</v>
      </c>
      <c r="N489" t="s">
        <v>6220</v>
      </c>
      <c r="O489" t="s">
        <v>6223</v>
      </c>
      <c r="P489" t="s">
        <v>6190</v>
      </c>
    </row>
    <row r="490" spans="1:16" x14ac:dyDescent="0.35">
      <c r="A490" t="s">
        <v>5421</v>
      </c>
      <c r="B490" s="13">
        <v>43521</v>
      </c>
      <c r="C490" t="s">
        <v>5422</v>
      </c>
      <c r="D490" t="s">
        <v>6155</v>
      </c>
      <c r="E490">
        <v>2</v>
      </c>
      <c r="F490" t="s">
        <v>5423</v>
      </c>
      <c r="G490" t="s">
        <v>5424</v>
      </c>
      <c r="H490" t="s">
        <v>19</v>
      </c>
      <c r="I490" t="s">
        <v>6193</v>
      </c>
      <c r="J490" t="s">
        <v>6188</v>
      </c>
      <c r="K490">
        <v>1</v>
      </c>
      <c r="L490">
        <v>11.25</v>
      </c>
      <c r="M490">
        <v>22.5</v>
      </c>
      <c r="N490" t="s">
        <v>6217</v>
      </c>
      <c r="O490" t="s">
        <v>6223</v>
      </c>
      <c r="P490" t="s">
        <v>6191</v>
      </c>
    </row>
    <row r="491" spans="1:16" x14ac:dyDescent="0.35">
      <c r="A491" t="s">
        <v>3254</v>
      </c>
      <c r="B491" s="13">
        <v>43654</v>
      </c>
      <c r="C491" t="s">
        <v>3255</v>
      </c>
      <c r="D491" t="s">
        <v>6170</v>
      </c>
      <c r="E491">
        <v>6</v>
      </c>
      <c r="F491" t="s">
        <v>3256</v>
      </c>
      <c r="G491" t="s">
        <v>3257</v>
      </c>
      <c r="H491" t="s">
        <v>19</v>
      </c>
      <c r="I491" t="s">
        <v>6195</v>
      </c>
      <c r="J491" t="s">
        <v>6186</v>
      </c>
      <c r="K491">
        <v>1</v>
      </c>
      <c r="L491">
        <v>15.85</v>
      </c>
      <c r="M491">
        <v>95.1</v>
      </c>
      <c r="N491" t="s">
        <v>6219</v>
      </c>
      <c r="O491" t="s">
        <v>6225</v>
      </c>
      <c r="P491" t="s">
        <v>6191</v>
      </c>
    </row>
    <row r="492" spans="1:16" x14ac:dyDescent="0.35">
      <c r="A492" t="s">
        <v>3260</v>
      </c>
      <c r="B492" s="13">
        <v>43764</v>
      </c>
      <c r="C492" t="s">
        <v>3261</v>
      </c>
      <c r="D492" t="s">
        <v>6169</v>
      </c>
      <c r="E492">
        <v>2</v>
      </c>
      <c r="F492" t="s">
        <v>3262</v>
      </c>
      <c r="G492" t="s">
        <v>3263</v>
      </c>
      <c r="H492" t="s">
        <v>19</v>
      </c>
      <c r="I492" t="s">
        <v>6195</v>
      </c>
      <c r="J492" t="s">
        <v>6187</v>
      </c>
      <c r="K492">
        <v>0.5</v>
      </c>
      <c r="L492">
        <v>7.77</v>
      </c>
      <c r="M492">
        <v>15.54</v>
      </c>
      <c r="N492" t="s">
        <v>6219</v>
      </c>
      <c r="O492" t="s">
        <v>6224</v>
      </c>
      <c r="P492" t="s">
        <v>6191</v>
      </c>
    </row>
    <row r="493" spans="1:16" x14ac:dyDescent="0.35">
      <c r="A493" t="s">
        <v>3266</v>
      </c>
      <c r="B493" s="13">
        <v>44101</v>
      </c>
      <c r="C493" t="s">
        <v>3267</v>
      </c>
      <c r="D493" t="s">
        <v>6150</v>
      </c>
      <c r="E493">
        <v>6</v>
      </c>
      <c r="F493" t="s">
        <v>3268</v>
      </c>
      <c r="G493" t="s">
        <v>6222</v>
      </c>
      <c r="H493" t="s">
        <v>19</v>
      </c>
      <c r="I493" t="s">
        <v>6195</v>
      </c>
      <c r="J493" t="s">
        <v>6187</v>
      </c>
      <c r="K493">
        <v>0.2</v>
      </c>
      <c r="L493">
        <v>3.8849999999999998</v>
      </c>
      <c r="M493">
        <v>23.31</v>
      </c>
      <c r="N493" t="s">
        <v>6219</v>
      </c>
      <c r="O493" t="s">
        <v>6224</v>
      </c>
      <c r="P493" t="s">
        <v>6191</v>
      </c>
    </row>
    <row r="494" spans="1:16" x14ac:dyDescent="0.35">
      <c r="A494" t="s">
        <v>3271</v>
      </c>
      <c r="B494" s="13">
        <v>44620</v>
      </c>
      <c r="C494" t="s">
        <v>3272</v>
      </c>
      <c r="D494" t="s">
        <v>6156</v>
      </c>
      <c r="E494">
        <v>1</v>
      </c>
      <c r="F494" t="s">
        <v>3273</v>
      </c>
      <c r="G494" t="s">
        <v>3274</v>
      </c>
      <c r="H494" t="s">
        <v>19</v>
      </c>
      <c r="I494" t="s">
        <v>6194</v>
      </c>
      <c r="J494" t="s">
        <v>6188</v>
      </c>
      <c r="K494">
        <v>0.2</v>
      </c>
      <c r="L494">
        <v>4.125</v>
      </c>
      <c r="M494">
        <v>4.125</v>
      </c>
      <c r="N494" t="s">
        <v>6218</v>
      </c>
      <c r="O494" t="s">
        <v>6223</v>
      </c>
      <c r="P494" t="s">
        <v>6190</v>
      </c>
    </row>
    <row r="495" spans="1:16" x14ac:dyDescent="0.35">
      <c r="A495" t="s">
        <v>5402</v>
      </c>
      <c r="B495" s="13">
        <v>43851</v>
      </c>
      <c r="C495" t="s">
        <v>5403</v>
      </c>
      <c r="D495" t="s">
        <v>6146</v>
      </c>
      <c r="E495">
        <v>3</v>
      </c>
      <c r="F495" t="s">
        <v>5404</v>
      </c>
      <c r="G495" t="s">
        <v>6222</v>
      </c>
      <c r="H495" t="s">
        <v>19</v>
      </c>
      <c r="I495" t="s">
        <v>6192</v>
      </c>
      <c r="J495" t="s">
        <v>6188</v>
      </c>
      <c r="K495">
        <v>0.5</v>
      </c>
      <c r="L495">
        <v>5.97</v>
      </c>
      <c r="M495">
        <v>17.91</v>
      </c>
      <c r="N495" t="s">
        <v>6220</v>
      </c>
      <c r="O495" t="s">
        <v>6223</v>
      </c>
      <c r="P495" t="s">
        <v>6190</v>
      </c>
    </row>
    <row r="496" spans="1:16" x14ac:dyDescent="0.35">
      <c r="A496" t="s">
        <v>3283</v>
      </c>
      <c r="B496" s="13">
        <v>44132</v>
      </c>
      <c r="C496" t="s">
        <v>3284</v>
      </c>
      <c r="D496" t="s">
        <v>6170</v>
      </c>
      <c r="E496">
        <v>2</v>
      </c>
      <c r="F496" t="s">
        <v>3285</v>
      </c>
      <c r="G496" t="s">
        <v>3286</v>
      </c>
      <c r="H496" t="s">
        <v>19</v>
      </c>
      <c r="I496" t="s">
        <v>6195</v>
      </c>
      <c r="J496" t="s">
        <v>6186</v>
      </c>
      <c r="K496">
        <v>1</v>
      </c>
      <c r="L496">
        <v>15.85</v>
      </c>
      <c r="M496">
        <v>31.7</v>
      </c>
      <c r="N496" t="s">
        <v>6219</v>
      </c>
      <c r="O496" t="s">
        <v>6225</v>
      </c>
      <c r="P496" t="s">
        <v>6191</v>
      </c>
    </row>
    <row r="497" spans="1:16" x14ac:dyDescent="0.35">
      <c r="A497" t="s">
        <v>3289</v>
      </c>
      <c r="B497" s="13">
        <v>43710</v>
      </c>
      <c r="C497" t="s">
        <v>3290</v>
      </c>
      <c r="D497" t="s">
        <v>6170</v>
      </c>
      <c r="E497">
        <v>5</v>
      </c>
      <c r="F497" t="s">
        <v>3291</v>
      </c>
      <c r="G497" t="s">
        <v>6222</v>
      </c>
      <c r="H497" t="s">
        <v>19</v>
      </c>
      <c r="I497" t="s">
        <v>6195</v>
      </c>
      <c r="J497" t="s">
        <v>6186</v>
      </c>
      <c r="K497">
        <v>1</v>
      </c>
      <c r="L497">
        <v>15.85</v>
      </c>
      <c r="M497">
        <v>79.25</v>
      </c>
      <c r="N497" t="s">
        <v>6219</v>
      </c>
      <c r="O497" t="s">
        <v>6225</v>
      </c>
      <c r="P497" t="s">
        <v>6190</v>
      </c>
    </row>
    <row r="498" spans="1:16" x14ac:dyDescent="0.35">
      <c r="A498" t="s">
        <v>3294</v>
      </c>
      <c r="B498" s="13">
        <v>44438</v>
      </c>
      <c r="C498" t="s">
        <v>3295</v>
      </c>
      <c r="D498" t="s">
        <v>6153</v>
      </c>
      <c r="E498">
        <v>3</v>
      </c>
      <c r="F498" t="s">
        <v>3296</v>
      </c>
      <c r="G498" t="s">
        <v>3297</v>
      </c>
      <c r="H498" t="s">
        <v>19</v>
      </c>
      <c r="I498" t="s">
        <v>6194</v>
      </c>
      <c r="J498" t="s">
        <v>6187</v>
      </c>
      <c r="K498">
        <v>0.2</v>
      </c>
      <c r="L498">
        <v>3.645</v>
      </c>
      <c r="M498">
        <v>10.935</v>
      </c>
      <c r="N498" t="s">
        <v>6218</v>
      </c>
      <c r="O498" t="s">
        <v>6224</v>
      </c>
      <c r="P498" t="s">
        <v>6191</v>
      </c>
    </row>
    <row r="499" spans="1:16" x14ac:dyDescent="0.35">
      <c r="A499" t="s">
        <v>5396</v>
      </c>
      <c r="B499" s="13">
        <v>43526</v>
      </c>
      <c r="C499" t="s">
        <v>5397</v>
      </c>
      <c r="D499" t="s">
        <v>6139</v>
      </c>
      <c r="E499">
        <v>5</v>
      </c>
      <c r="F499" t="s">
        <v>5398</v>
      </c>
      <c r="G499" t="s">
        <v>5399</v>
      </c>
      <c r="H499" t="s">
        <v>19</v>
      </c>
      <c r="I499" t="s">
        <v>6194</v>
      </c>
      <c r="J499" t="s">
        <v>6188</v>
      </c>
      <c r="K499">
        <v>0.5</v>
      </c>
      <c r="L499">
        <v>8.25</v>
      </c>
      <c r="M499">
        <v>41.25</v>
      </c>
      <c r="N499" t="s">
        <v>6218</v>
      </c>
      <c r="O499" t="s">
        <v>6223</v>
      </c>
      <c r="P499" t="s">
        <v>6190</v>
      </c>
    </row>
    <row r="500" spans="1:16" x14ac:dyDescent="0.35">
      <c r="A500" t="s">
        <v>5380</v>
      </c>
      <c r="B500" s="13">
        <v>44675</v>
      </c>
      <c r="C500" t="s">
        <v>5428</v>
      </c>
      <c r="D500" t="s">
        <v>6157</v>
      </c>
      <c r="E500">
        <v>1</v>
      </c>
      <c r="F500" t="s">
        <v>5429</v>
      </c>
      <c r="G500" t="s">
        <v>5430</v>
      </c>
      <c r="H500" t="s">
        <v>19</v>
      </c>
      <c r="I500" t="s">
        <v>6193</v>
      </c>
      <c r="J500" t="s">
        <v>6188</v>
      </c>
      <c r="K500">
        <v>0.5</v>
      </c>
      <c r="L500">
        <v>6.75</v>
      </c>
      <c r="M500">
        <v>6.75</v>
      </c>
      <c r="N500" t="s">
        <v>6217</v>
      </c>
      <c r="O500" t="s">
        <v>6223</v>
      </c>
      <c r="P500" t="s">
        <v>6190</v>
      </c>
    </row>
    <row r="501" spans="1:16" x14ac:dyDescent="0.35">
      <c r="A501" t="s">
        <v>5368</v>
      </c>
      <c r="B501" s="13">
        <v>44712</v>
      </c>
      <c r="C501" t="s">
        <v>5369</v>
      </c>
      <c r="D501" t="s">
        <v>6162</v>
      </c>
      <c r="E501">
        <v>2</v>
      </c>
      <c r="F501" t="s">
        <v>5370</v>
      </c>
      <c r="G501" t="s">
        <v>5371</v>
      </c>
      <c r="H501" t="s">
        <v>19</v>
      </c>
      <c r="I501" t="s">
        <v>6195</v>
      </c>
      <c r="J501" t="s">
        <v>6188</v>
      </c>
      <c r="K501">
        <v>1</v>
      </c>
      <c r="L501">
        <v>14.55</v>
      </c>
      <c r="M501">
        <v>29.1</v>
      </c>
      <c r="N501" t="s">
        <v>6219</v>
      </c>
      <c r="O501" t="s">
        <v>6223</v>
      </c>
      <c r="P501" t="s">
        <v>6190</v>
      </c>
    </row>
    <row r="502" spans="1:16" x14ac:dyDescent="0.35">
      <c r="A502" t="s">
        <v>3318</v>
      </c>
      <c r="B502" s="13">
        <v>44025</v>
      </c>
      <c r="C502" t="s">
        <v>3319</v>
      </c>
      <c r="D502" t="s">
        <v>6179</v>
      </c>
      <c r="E502">
        <v>4</v>
      </c>
      <c r="F502" t="s">
        <v>3320</v>
      </c>
      <c r="G502" t="s">
        <v>6222</v>
      </c>
      <c r="H502" t="s">
        <v>19</v>
      </c>
      <c r="I502" t="s">
        <v>6192</v>
      </c>
      <c r="J502" t="s">
        <v>6186</v>
      </c>
      <c r="K502">
        <v>1</v>
      </c>
      <c r="L502">
        <v>11.95</v>
      </c>
      <c r="M502">
        <v>47.8</v>
      </c>
      <c r="N502" t="s">
        <v>6220</v>
      </c>
      <c r="O502" t="s">
        <v>6225</v>
      </c>
      <c r="P502" t="s">
        <v>6191</v>
      </c>
    </row>
    <row r="503" spans="1:16" x14ac:dyDescent="0.35">
      <c r="A503" t="s">
        <v>5362</v>
      </c>
      <c r="B503" s="13">
        <v>43725</v>
      </c>
      <c r="C503" t="s">
        <v>5363</v>
      </c>
      <c r="D503" t="s">
        <v>6138</v>
      </c>
      <c r="E503">
        <v>1</v>
      </c>
      <c r="F503" t="s">
        <v>5364</v>
      </c>
      <c r="G503" t="s">
        <v>5365</v>
      </c>
      <c r="H503" t="s">
        <v>19</v>
      </c>
      <c r="I503" t="s">
        <v>6192</v>
      </c>
      <c r="J503" t="s">
        <v>6188</v>
      </c>
      <c r="K503">
        <v>1</v>
      </c>
      <c r="L503">
        <v>9.9499999999999993</v>
      </c>
      <c r="M503">
        <v>9.9499999999999993</v>
      </c>
      <c r="N503" t="s">
        <v>6220</v>
      </c>
      <c r="O503" t="s">
        <v>6223</v>
      </c>
      <c r="P503" t="s">
        <v>6190</v>
      </c>
    </row>
    <row r="504" spans="1:16" x14ac:dyDescent="0.35">
      <c r="A504" t="s">
        <v>5356</v>
      </c>
      <c r="B504" s="13">
        <v>43802</v>
      </c>
      <c r="C504" t="s">
        <v>5357</v>
      </c>
      <c r="D504" t="s">
        <v>6143</v>
      </c>
      <c r="E504">
        <v>6</v>
      </c>
      <c r="F504" t="s">
        <v>5358</v>
      </c>
      <c r="G504" t="s">
        <v>5359</v>
      </c>
      <c r="H504" t="s">
        <v>19</v>
      </c>
      <c r="I504" t="s">
        <v>6195</v>
      </c>
      <c r="J504" t="s">
        <v>6187</v>
      </c>
      <c r="K504">
        <v>1</v>
      </c>
      <c r="L504">
        <v>12.95</v>
      </c>
      <c r="M504">
        <v>77.699999999999989</v>
      </c>
      <c r="N504" t="s">
        <v>6219</v>
      </c>
      <c r="O504" t="s">
        <v>6224</v>
      </c>
      <c r="P504" t="s">
        <v>6190</v>
      </c>
    </row>
    <row r="505" spans="1:16" x14ac:dyDescent="0.35">
      <c r="A505" t="s">
        <v>5351</v>
      </c>
      <c r="B505" s="13">
        <v>44707</v>
      </c>
      <c r="C505" t="s">
        <v>5352</v>
      </c>
      <c r="D505" t="s">
        <v>6175</v>
      </c>
      <c r="E505">
        <v>1</v>
      </c>
      <c r="F505" t="s">
        <v>5353</v>
      </c>
      <c r="G505" t="s">
        <v>6222</v>
      </c>
      <c r="H505" t="s">
        <v>19</v>
      </c>
      <c r="I505" t="s">
        <v>6193</v>
      </c>
      <c r="J505" t="s">
        <v>6188</v>
      </c>
      <c r="K505">
        <v>2.5</v>
      </c>
      <c r="L505">
        <v>25.874999999999996</v>
      </c>
      <c r="M505">
        <v>25.874999999999996</v>
      </c>
      <c r="N505" t="s">
        <v>6217</v>
      </c>
      <c r="O505" t="s">
        <v>6223</v>
      </c>
      <c r="P505" t="s">
        <v>6191</v>
      </c>
    </row>
    <row r="506" spans="1:16" x14ac:dyDescent="0.35">
      <c r="A506" t="s">
        <v>5345</v>
      </c>
      <c r="B506" s="13">
        <v>43716</v>
      </c>
      <c r="C506" t="s">
        <v>5346</v>
      </c>
      <c r="D506" t="s">
        <v>6182</v>
      </c>
      <c r="E506">
        <v>6</v>
      </c>
      <c r="F506" t="s">
        <v>5347</v>
      </c>
      <c r="G506" t="s">
        <v>5348</v>
      </c>
      <c r="H506" t="s">
        <v>19</v>
      </c>
      <c r="I506" t="s">
        <v>6193</v>
      </c>
      <c r="J506" t="s">
        <v>6186</v>
      </c>
      <c r="K506">
        <v>2.5</v>
      </c>
      <c r="L506">
        <v>29.784999999999997</v>
      </c>
      <c r="M506">
        <v>178.70999999999998</v>
      </c>
      <c r="N506" t="s">
        <v>6217</v>
      </c>
      <c r="O506" t="s">
        <v>6225</v>
      </c>
      <c r="P506" t="s">
        <v>6191</v>
      </c>
    </row>
    <row r="507" spans="1:16" x14ac:dyDescent="0.35">
      <c r="A507" t="s">
        <v>3343</v>
      </c>
      <c r="B507" s="13">
        <v>44609</v>
      </c>
      <c r="C507" t="s">
        <v>3344</v>
      </c>
      <c r="D507" t="s">
        <v>6159</v>
      </c>
      <c r="E507">
        <v>6</v>
      </c>
      <c r="F507" t="s">
        <v>3345</v>
      </c>
      <c r="G507" t="s">
        <v>3346</v>
      </c>
      <c r="H507" t="s">
        <v>19</v>
      </c>
      <c r="I507" t="s">
        <v>6195</v>
      </c>
      <c r="J507" t="s">
        <v>6188</v>
      </c>
      <c r="K507">
        <v>0.2</v>
      </c>
      <c r="L507">
        <v>4.3650000000000002</v>
      </c>
      <c r="M507">
        <v>26.19</v>
      </c>
      <c r="N507" t="s">
        <v>6219</v>
      </c>
      <c r="O507" t="s">
        <v>6223</v>
      </c>
      <c r="P507" t="s">
        <v>6191</v>
      </c>
    </row>
    <row r="508" spans="1:16" x14ac:dyDescent="0.35">
      <c r="A508" t="s">
        <v>3349</v>
      </c>
      <c r="B508" s="13">
        <v>44184</v>
      </c>
      <c r="C508" t="s">
        <v>3350</v>
      </c>
      <c r="D508" t="s">
        <v>6140</v>
      </c>
      <c r="E508">
        <v>2</v>
      </c>
      <c r="F508" t="s">
        <v>3351</v>
      </c>
      <c r="G508" t="s">
        <v>3352</v>
      </c>
      <c r="H508" t="s">
        <v>19</v>
      </c>
      <c r="I508" t="s">
        <v>6193</v>
      </c>
      <c r="J508" t="s">
        <v>6186</v>
      </c>
      <c r="K508">
        <v>1</v>
      </c>
      <c r="L508">
        <v>12.95</v>
      </c>
      <c r="M508">
        <v>25.9</v>
      </c>
      <c r="N508" t="s">
        <v>6217</v>
      </c>
      <c r="O508" t="s">
        <v>6225</v>
      </c>
      <c r="P508" t="s">
        <v>6190</v>
      </c>
    </row>
    <row r="509" spans="1:16" x14ac:dyDescent="0.35">
      <c r="A509" t="s">
        <v>3355</v>
      </c>
      <c r="B509" s="13">
        <v>43516</v>
      </c>
      <c r="C509" t="s">
        <v>3356</v>
      </c>
      <c r="D509" t="s">
        <v>6182</v>
      </c>
      <c r="E509">
        <v>3</v>
      </c>
      <c r="F509" t="s">
        <v>3357</v>
      </c>
      <c r="G509" t="s">
        <v>3358</v>
      </c>
      <c r="H509" t="s">
        <v>19</v>
      </c>
      <c r="I509" t="s">
        <v>6193</v>
      </c>
      <c r="J509" t="s">
        <v>6186</v>
      </c>
      <c r="K509">
        <v>2.5</v>
      </c>
      <c r="L509">
        <v>29.784999999999997</v>
      </c>
      <c r="M509">
        <v>89.35499999999999</v>
      </c>
      <c r="N509" t="s">
        <v>6217</v>
      </c>
      <c r="O509" t="s">
        <v>6225</v>
      </c>
      <c r="P509" t="s">
        <v>6190</v>
      </c>
    </row>
    <row r="510" spans="1:16" x14ac:dyDescent="0.35">
      <c r="A510" t="s">
        <v>5339</v>
      </c>
      <c r="B510" s="13">
        <v>43638</v>
      </c>
      <c r="C510" t="s">
        <v>5340</v>
      </c>
      <c r="D510" t="s">
        <v>6160</v>
      </c>
      <c r="E510">
        <v>4</v>
      </c>
      <c r="F510" t="s">
        <v>5341</v>
      </c>
      <c r="G510" t="s">
        <v>5342</v>
      </c>
      <c r="H510" t="s">
        <v>19</v>
      </c>
      <c r="I510" t="s">
        <v>6195</v>
      </c>
      <c r="J510" t="s">
        <v>6188</v>
      </c>
      <c r="K510">
        <v>0.5</v>
      </c>
      <c r="L510">
        <v>8.73</v>
      </c>
      <c r="M510">
        <v>34.92</v>
      </c>
      <c r="N510" t="s">
        <v>6219</v>
      </c>
      <c r="O510" t="s">
        <v>6223</v>
      </c>
      <c r="P510" t="s">
        <v>6191</v>
      </c>
    </row>
    <row r="511" spans="1:16" x14ac:dyDescent="0.35">
      <c r="A511" t="s">
        <v>5333</v>
      </c>
      <c r="B511" s="13">
        <v>43889</v>
      </c>
      <c r="C511" t="s">
        <v>5334</v>
      </c>
      <c r="D511" t="s">
        <v>6142</v>
      </c>
      <c r="E511">
        <v>5</v>
      </c>
      <c r="F511" t="s">
        <v>5335</v>
      </c>
      <c r="G511" t="s">
        <v>5336</v>
      </c>
      <c r="H511" t="s">
        <v>19</v>
      </c>
      <c r="I511" t="s">
        <v>6192</v>
      </c>
      <c r="J511" t="s">
        <v>6186</v>
      </c>
      <c r="K511">
        <v>2.5</v>
      </c>
      <c r="L511">
        <v>27.484999999999996</v>
      </c>
      <c r="M511">
        <v>137.42499999999998</v>
      </c>
      <c r="N511" t="s">
        <v>6220</v>
      </c>
      <c r="O511" t="s">
        <v>6225</v>
      </c>
      <c r="P511" t="s">
        <v>6191</v>
      </c>
    </row>
    <row r="512" spans="1:16" x14ac:dyDescent="0.35">
      <c r="A512" t="s">
        <v>5327</v>
      </c>
      <c r="B512" s="13">
        <v>44031</v>
      </c>
      <c r="C512" t="s">
        <v>5188</v>
      </c>
      <c r="D512" t="s">
        <v>6159</v>
      </c>
      <c r="E512">
        <v>2</v>
      </c>
      <c r="F512" t="s">
        <v>5189</v>
      </c>
      <c r="G512" t="s">
        <v>5190</v>
      </c>
      <c r="H512" t="s">
        <v>19</v>
      </c>
      <c r="I512" t="s">
        <v>6195</v>
      </c>
      <c r="J512" t="s">
        <v>6188</v>
      </c>
      <c r="K512">
        <v>0.2</v>
      </c>
      <c r="L512">
        <v>4.3650000000000002</v>
      </c>
      <c r="M512">
        <v>8.73</v>
      </c>
      <c r="N512" t="s">
        <v>6219</v>
      </c>
      <c r="O512" t="s">
        <v>6223</v>
      </c>
      <c r="P512" t="s">
        <v>6190</v>
      </c>
    </row>
    <row r="513" spans="1:16" x14ac:dyDescent="0.35">
      <c r="A513" t="s">
        <v>3379</v>
      </c>
      <c r="B513" s="13">
        <v>44043</v>
      </c>
      <c r="C513" t="s">
        <v>3380</v>
      </c>
      <c r="D513" t="s">
        <v>6152</v>
      </c>
      <c r="E513">
        <v>4</v>
      </c>
      <c r="F513" t="s">
        <v>3381</v>
      </c>
      <c r="G513" t="s">
        <v>3382</v>
      </c>
      <c r="H513" t="s">
        <v>19</v>
      </c>
      <c r="I513" t="s">
        <v>6193</v>
      </c>
      <c r="J513" t="s">
        <v>6188</v>
      </c>
      <c r="K513">
        <v>0.2</v>
      </c>
      <c r="L513">
        <v>3.375</v>
      </c>
      <c r="M513">
        <v>13.5</v>
      </c>
      <c r="N513" t="s">
        <v>6217</v>
      </c>
      <c r="O513" t="s">
        <v>6223</v>
      </c>
      <c r="P513" t="s">
        <v>6190</v>
      </c>
    </row>
    <row r="514" spans="1:16" x14ac:dyDescent="0.35">
      <c r="A514" t="s">
        <v>3385</v>
      </c>
      <c r="B514" s="13">
        <v>43535</v>
      </c>
      <c r="C514" t="s">
        <v>3386</v>
      </c>
      <c r="D514" t="s">
        <v>6170</v>
      </c>
      <c r="E514">
        <v>3</v>
      </c>
      <c r="F514" t="s">
        <v>3387</v>
      </c>
      <c r="G514" t="s">
        <v>3388</v>
      </c>
      <c r="H514" t="s">
        <v>19</v>
      </c>
      <c r="I514" t="s">
        <v>6195</v>
      </c>
      <c r="J514" t="s">
        <v>6186</v>
      </c>
      <c r="K514">
        <v>1</v>
      </c>
      <c r="L514">
        <v>15.85</v>
      </c>
      <c r="M514">
        <v>47.55</v>
      </c>
      <c r="N514" t="s">
        <v>6219</v>
      </c>
      <c r="O514" t="s">
        <v>6225</v>
      </c>
      <c r="P514" t="s">
        <v>6191</v>
      </c>
    </row>
    <row r="515" spans="1:16" x14ac:dyDescent="0.35">
      <c r="A515" t="s">
        <v>3391</v>
      </c>
      <c r="B515" s="13">
        <v>44691</v>
      </c>
      <c r="C515" t="s">
        <v>3392</v>
      </c>
      <c r="D515" t="s">
        <v>6170</v>
      </c>
      <c r="E515">
        <v>5</v>
      </c>
      <c r="F515" t="s">
        <v>3393</v>
      </c>
      <c r="G515" t="s">
        <v>3394</v>
      </c>
      <c r="H515" t="s">
        <v>19</v>
      </c>
      <c r="I515" t="s">
        <v>6195</v>
      </c>
      <c r="J515" t="s">
        <v>6186</v>
      </c>
      <c r="K515">
        <v>1</v>
      </c>
      <c r="L515">
        <v>15.85</v>
      </c>
      <c r="M515">
        <v>79.25</v>
      </c>
      <c r="N515" t="s">
        <v>6219</v>
      </c>
      <c r="O515" t="s">
        <v>6225</v>
      </c>
      <c r="P515" t="s">
        <v>6191</v>
      </c>
    </row>
    <row r="516" spans="1:16" x14ac:dyDescent="0.35">
      <c r="A516" t="s">
        <v>3396</v>
      </c>
      <c r="B516" s="13">
        <v>44555</v>
      </c>
      <c r="C516" t="s">
        <v>3397</v>
      </c>
      <c r="D516" t="s">
        <v>6159</v>
      </c>
      <c r="E516">
        <v>6</v>
      </c>
      <c r="F516" t="s">
        <v>3398</v>
      </c>
      <c r="G516" t="s">
        <v>3399</v>
      </c>
      <c r="H516" t="s">
        <v>19</v>
      </c>
      <c r="I516" t="s">
        <v>6195</v>
      </c>
      <c r="J516" t="s">
        <v>6188</v>
      </c>
      <c r="K516">
        <v>0.2</v>
      </c>
      <c r="L516">
        <v>4.3650000000000002</v>
      </c>
      <c r="M516">
        <v>26.19</v>
      </c>
      <c r="N516" t="s">
        <v>6219</v>
      </c>
      <c r="O516" t="s">
        <v>6223</v>
      </c>
      <c r="P516" t="s">
        <v>6190</v>
      </c>
    </row>
    <row r="517" spans="1:16" x14ac:dyDescent="0.35">
      <c r="A517" t="s">
        <v>3402</v>
      </c>
      <c r="B517" s="13">
        <v>44673</v>
      </c>
      <c r="C517" t="s">
        <v>3403</v>
      </c>
      <c r="D517" t="s">
        <v>6173</v>
      </c>
      <c r="E517">
        <v>3</v>
      </c>
      <c r="F517" t="s">
        <v>3404</v>
      </c>
      <c r="G517" t="s">
        <v>3405</v>
      </c>
      <c r="H517" t="s">
        <v>19</v>
      </c>
      <c r="I517" t="s">
        <v>6192</v>
      </c>
      <c r="J517" t="s">
        <v>6186</v>
      </c>
      <c r="K517">
        <v>0.5</v>
      </c>
      <c r="L517">
        <v>7.169999999999999</v>
      </c>
      <c r="M517">
        <v>21.509999999999998</v>
      </c>
      <c r="N517" t="s">
        <v>6220</v>
      </c>
      <c r="O517" t="s">
        <v>6225</v>
      </c>
      <c r="P517" t="s">
        <v>6191</v>
      </c>
    </row>
    <row r="518" spans="1:16" x14ac:dyDescent="0.35">
      <c r="A518" t="s">
        <v>3408</v>
      </c>
      <c r="B518" s="13">
        <v>44723</v>
      </c>
      <c r="C518" t="s">
        <v>3409</v>
      </c>
      <c r="D518" t="s">
        <v>6149</v>
      </c>
      <c r="E518">
        <v>5</v>
      </c>
      <c r="F518" t="s">
        <v>3410</v>
      </c>
      <c r="G518" t="s">
        <v>6222</v>
      </c>
      <c r="H518" t="s">
        <v>19</v>
      </c>
      <c r="I518" t="s">
        <v>6192</v>
      </c>
      <c r="J518" t="s">
        <v>6187</v>
      </c>
      <c r="K518">
        <v>2.5</v>
      </c>
      <c r="L518">
        <v>20.584999999999997</v>
      </c>
      <c r="M518">
        <v>102.92499999999998</v>
      </c>
      <c r="N518" t="s">
        <v>6220</v>
      </c>
      <c r="O518" t="s">
        <v>6224</v>
      </c>
      <c r="P518" t="s">
        <v>6190</v>
      </c>
    </row>
    <row r="519" spans="1:16" x14ac:dyDescent="0.35">
      <c r="A519" t="s">
        <v>3413</v>
      </c>
      <c r="B519" s="13">
        <v>44678</v>
      </c>
      <c r="C519" t="s">
        <v>3414</v>
      </c>
      <c r="D519" t="s">
        <v>6150</v>
      </c>
      <c r="E519">
        <v>2</v>
      </c>
      <c r="F519" t="s">
        <v>3415</v>
      </c>
      <c r="G519" t="s">
        <v>6222</v>
      </c>
      <c r="H519" t="s">
        <v>19</v>
      </c>
      <c r="I519" t="s">
        <v>6195</v>
      </c>
      <c r="J519" t="s">
        <v>6187</v>
      </c>
      <c r="K519">
        <v>0.2</v>
      </c>
      <c r="L519">
        <v>3.8849999999999998</v>
      </c>
      <c r="M519">
        <v>7.77</v>
      </c>
      <c r="N519" t="s">
        <v>6219</v>
      </c>
      <c r="O519" t="s">
        <v>6224</v>
      </c>
      <c r="P519" t="s">
        <v>6191</v>
      </c>
    </row>
    <row r="520" spans="1:16" x14ac:dyDescent="0.35">
      <c r="A520" t="s">
        <v>3418</v>
      </c>
      <c r="B520" s="13">
        <v>44194</v>
      </c>
      <c r="C520" t="s">
        <v>3419</v>
      </c>
      <c r="D520" t="s">
        <v>6185</v>
      </c>
      <c r="E520">
        <v>5</v>
      </c>
      <c r="F520" t="s">
        <v>3420</v>
      </c>
      <c r="G520" t="s">
        <v>3421</v>
      </c>
      <c r="H520" t="s">
        <v>19</v>
      </c>
      <c r="I520" t="s">
        <v>6194</v>
      </c>
      <c r="J520" t="s">
        <v>6187</v>
      </c>
      <c r="K520">
        <v>2.5</v>
      </c>
      <c r="L520">
        <v>27.945</v>
      </c>
      <c r="M520">
        <v>139.72499999999999</v>
      </c>
      <c r="N520" t="s">
        <v>6218</v>
      </c>
      <c r="O520" t="s">
        <v>6224</v>
      </c>
      <c r="P520" t="s">
        <v>6191</v>
      </c>
    </row>
    <row r="521" spans="1:16" x14ac:dyDescent="0.35">
      <c r="A521" t="s">
        <v>5321</v>
      </c>
      <c r="B521" s="13">
        <v>43632</v>
      </c>
      <c r="C521" t="s">
        <v>5322</v>
      </c>
      <c r="D521" t="s">
        <v>6165</v>
      </c>
      <c r="E521">
        <v>3</v>
      </c>
      <c r="F521" t="s">
        <v>5323</v>
      </c>
      <c r="G521" t="s">
        <v>5324</v>
      </c>
      <c r="H521" t="s">
        <v>19</v>
      </c>
      <c r="I521" t="s">
        <v>6195</v>
      </c>
      <c r="J521" t="s">
        <v>6187</v>
      </c>
      <c r="K521">
        <v>2.5</v>
      </c>
      <c r="L521">
        <v>29.784999999999997</v>
      </c>
      <c r="M521">
        <v>89.35499999999999</v>
      </c>
      <c r="N521" t="s">
        <v>6219</v>
      </c>
      <c r="O521" t="s">
        <v>6224</v>
      </c>
      <c r="P521" t="s">
        <v>6191</v>
      </c>
    </row>
    <row r="522" spans="1:16" x14ac:dyDescent="0.35">
      <c r="A522" t="s">
        <v>3430</v>
      </c>
      <c r="B522" s="13">
        <v>44446</v>
      </c>
      <c r="C522" t="s">
        <v>3431</v>
      </c>
      <c r="D522" t="s">
        <v>6150</v>
      </c>
      <c r="E522">
        <v>1</v>
      </c>
      <c r="F522" t="s">
        <v>3432</v>
      </c>
      <c r="G522" t="s">
        <v>3433</v>
      </c>
      <c r="H522" t="s">
        <v>19</v>
      </c>
      <c r="I522" t="s">
        <v>6195</v>
      </c>
      <c r="J522" t="s">
        <v>6187</v>
      </c>
      <c r="K522">
        <v>0.2</v>
      </c>
      <c r="L522">
        <v>3.8849999999999998</v>
      </c>
      <c r="M522">
        <v>3.8849999999999998</v>
      </c>
      <c r="N522" t="s">
        <v>6219</v>
      </c>
      <c r="O522" t="s">
        <v>6224</v>
      </c>
      <c r="P522" t="s">
        <v>6191</v>
      </c>
    </row>
    <row r="523" spans="1:16" x14ac:dyDescent="0.35">
      <c r="A523" t="s">
        <v>3430</v>
      </c>
      <c r="B523" s="13">
        <v>44446</v>
      </c>
      <c r="C523" t="s">
        <v>3431</v>
      </c>
      <c r="D523" t="s">
        <v>6138</v>
      </c>
      <c r="E523">
        <v>4</v>
      </c>
      <c r="F523" t="s">
        <v>3432</v>
      </c>
      <c r="G523" t="s">
        <v>3433</v>
      </c>
      <c r="H523" t="s">
        <v>19</v>
      </c>
      <c r="I523" t="s">
        <v>6192</v>
      </c>
      <c r="J523" t="s">
        <v>6188</v>
      </c>
      <c r="K523">
        <v>1</v>
      </c>
      <c r="L523">
        <v>9.9499999999999993</v>
      </c>
      <c r="M523">
        <v>39.799999999999997</v>
      </c>
      <c r="N523" t="s">
        <v>6220</v>
      </c>
      <c r="O523" t="s">
        <v>6223</v>
      </c>
      <c r="P523" t="s">
        <v>6191</v>
      </c>
    </row>
    <row r="524" spans="1:16" x14ac:dyDescent="0.35">
      <c r="A524" t="s">
        <v>3441</v>
      </c>
      <c r="B524" s="13">
        <v>43625</v>
      </c>
      <c r="C524" t="s">
        <v>3442</v>
      </c>
      <c r="D524" t="s">
        <v>6146</v>
      </c>
      <c r="E524">
        <v>5</v>
      </c>
      <c r="F524" t="s">
        <v>3443</v>
      </c>
      <c r="G524" t="s">
        <v>3444</v>
      </c>
      <c r="H524" t="s">
        <v>19</v>
      </c>
      <c r="I524" t="s">
        <v>6192</v>
      </c>
      <c r="J524" t="s">
        <v>6188</v>
      </c>
      <c r="K524">
        <v>0.5</v>
      </c>
      <c r="L524">
        <v>5.97</v>
      </c>
      <c r="M524">
        <v>29.849999999999998</v>
      </c>
      <c r="N524" t="s">
        <v>6220</v>
      </c>
      <c r="O524" t="s">
        <v>6223</v>
      </c>
      <c r="P524" t="s">
        <v>6191</v>
      </c>
    </row>
    <row r="525" spans="1:16" x14ac:dyDescent="0.35">
      <c r="A525" t="s">
        <v>5315</v>
      </c>
      <c r="B525" s="13">
        <v>44516</v>
      </c>
      <c r="C525" t="s">
        <v>5316</v>
      </c>
      <c r="D525" t="s">
        <v>6173</v>
      </c>
      <c r="E525">
        <v>5</v>
      </c>
      <c r="F525" t="s">
        <v>5317</v>
      </c>
      <c r="G525" t="s">
        <v>5318</v>
      </c>
      <c r="H525" t="s">
        <v>19</v>
      </c>
      <c r="I525" t="s">
        <v>6192</v>
      </c>
      <c r="J525" t="s">
        <v>6186</v>
      </c>
      <c r="K525">
        <v>0.5</v>
      </c>
      <c r="L525">
        <v>7.169999999999999</v>
      </c>
      <c r="M525">
        <v>35.849999999999994</v>
      </c>
      <c r="N525" t="s">
        <v>6220</v>
      </c>
      <c r="O525" t="s">
        <v>6225</v>
      </c>
      <c r="P525" t="s">
        <v>6190</v>
      </c>
    </row>
    <row r="526" spans="1:16" x14ac:dyDescent="0.35">
      <c r="A526" t="s">
        <v>3453</v>
      </c>
      <c r="B526" s="13">
        <v>44255</v>
      </c>
      <c r="C526" t="s">
        <v>3454</v>
      </c>
      <c r="D526" t="s">
        <v>6164</v>
      </c>
      <c r="E526">
        <v>2</v>
      </c>
      <c r="F526" t="s">
        <v>3455</v>
      </c>
      <c r="G526" t="s">
        <v>6222</v>
      </c>
      <c r="H526" t="s">
        <v>19</v>
      </c>
      <c r="I526" t="s">
        <v>6195</v>
      </c>
      <c r="J526" t="s">
        <v>6186</v>
      </c>
      <c r="K526">
        <v>2.5</v>
      </c>
      <c r="L526">
        <v>36.454999999999998</v>
      </c>
      <c r="M526">
        <v>72.91</v>
      </c>
      <c r="N526" t="s">
        <v>6219</v>
      </c>
      <c r="O526" t="s">
        <v>6225</v>
      </c>
      <c r="P526" t="s">
        <v>6191</v>
      </c>
    </row>
    <row r="527" spans="1:16" x14ac:dyDescent="0.35">
      <c r="A527" t="s">
        <v>3458</v>
      </c>
      <c r="B527" s="13">
        <v>44038</v>
      </c>
      <c r="C527" t="s">
        <v>3459</v>
      </c>
      <c r="D527" t="s">
        <v>6163</v>
      </c>
      <c r="E527">
        <v>5</v>
      </c>
      <c r="F527" t="s">
        <v>3460</v>
      </c>
      <c r="G527" t="s">
        <v>6222</v>
      </c>
      <c r="H527" t="s">
        <v>19</v>
      </c>
      <c r="I527" t="s">
        <v>6192</v>
      </c>
      <c r="J527" t="s">
        <v>6187</v>
      </c>
      <c r="K527">
        <v>0.2</v>
      </c>
      <c r="L527">
        <v>2.6849999999999996</v>
      </c>
      <c r="M527">
        <v>13.424999999999997</v>
      </c>
      <c r="N527" t="s">
        <v>6220</v>
      </c>
      <c r="O527" t="s">
        <v>6224</v>
      </c>
      <c r="P527" t="s">
        <v>6190</v>
      </c>
    </row>
    <row r="528" spans="1:16" x14ac:dyDescent="0.35">
      <c r="A528" t="s">
        <v>3463</v>
      </c>
      <c r="B528" s="13">
        <v>44717</v>
      </c>
      <c r="C528" t="s">
        <v>3464</v>
      </c>
      <c r="D528" t="s">
        <v>6166</v>
      </c>
      <c r="E528">
        <v>4</v>
      </c>
      <c r="F528" t="s">
        <v>3465</v>
      </c>
      <c r="G528" t="s">
        <v>3466</v>
      </c>
      <c r="H528" t="s">
        <v>19</v>
      </c>
      <c r="I528" t="s">
        <v>6194</v>
      </c>
      <c r="J528" t="s">
        <v>6188</v>
      </c>
      <c r="K528">
        <v>2.5</v>
      </c>
      <c r="L528">
        <v>31.624999999999996</v>
      </c>
      <c r="M528">
        <v>126.49999999999999</v>
      </c>
      <c r="N528" t="s">
        <v>6218</v>
      </c>
      <c r="O528" t="s">
        <v>6223</v>
      </c>
      <c r="P528" t="s">
        <v>6190</v>
      </c>
    </row>
    <row r="529" spans="1:16" x14ac:dyDescent="0.35">
      <c r="A529" t="s">
        <v>5310</v>
      </c>
      <c r="B529" s="13">
        <v>44259</v>
      </c>
      <c r="C529" t="s">
        <v>5311</v>
      </c>
      <c r="D529" t="s">
        <v>6147</v>
      </c>
      <c r="E529">
        <v>2</v>
      </c>
      <c r="F529" t="s">
        <v>5312</v>
      </c>
      <c r="G529" t="s">
        <v>5313</v>
      </c>
      <c r="H529" t="s">
        <v>19</v>
      </c>
      <c r="I529" t="s">
        <v>6193</v>
      </c>
      <c r="J529" t="s">
        <v>6187</v>
      </c>
      <c r="K529">
        <v>1</v>
      </c>
      <c r="L529">
        <v>9.9499999999999993</v>
      </c>
      <c r="M529">
        <v>19.899999999999999</v>
      </c>
      <c r="N529" t="s">
        <v>6217</v>
      </c>
      <c r="O529" t="s">
        <v>6224</v>
      </c>
      <c r="P529" t="s">
        <v>6191</v>
      </c>
    </row>
    <row r="530" spans="1:16" x14ac:dyDescent="0.35">
      <c r="A530" t="s">
        <v>3475</v>
      </c>
      <c r="B530" s="13">
        <v>43926</v>
      </c>
      <c r="C530" t="s">
        <v>3476</v>
      </c>
      <c r="D530" t="s">
        <v>6176</v>
      </c>
      <c r="E530">
        <v>6</v>
      </c>
      <c r="F530" t="s">
        <v>3477</v>
      </c>
      <c r="G530" t="s">
        <v>3478</v>
      </c>
      <c r="H530" t="s">
        <v>19</v>
      </c>
      <c r="I530" t="s">
        <v>6194</v>
      </c>
      <c r="J530" t="s">
        <v>6186</v>
      </c>
      <c r="K530">
        <v>0.5</v>
      </c>
      <c r="L530">
        <v>8.91</v>
      </c>
      <c r="M530">
        <v>53.46</v>
      </c>
      <c r="N530" t="s">
        <v>6218</v>
      </c>
      <c r="O530" t="s">
        <v>6225</v>
      </c>
      <c r="P530" t="s">
        <v>6191</v>
      </c>
    </row>
    <row r="531" spans="1:16" x14ac:dyDescent="0.35">
      <c r="A531" t="s">
        <v>3481</v>
      </c>
      <c r="B531" s="13">
        <v>43475</v>
      </c>
      <c r="C531" t="s">
        <v>3482</v>
      </c>
      <c r="D531" t="s">
        <v>6138</v>
      </c>
      <c r="E531">
        <v>6</v>
      </c>
      <c r="F531" t="s">
        <v>3483</v>
      </c>
      <c r="G531" t="s">
        <v>3484</v>
      </c>
      <c r="H531" t="s">
        <v>19</v>
      </c>
      <c r="I531" t="s">
        <v>6192</v>
      </c>
      <c r="J531" t="s">
        <v>6188</v>
      </c>
      <c r="K531">
        <v>1</v>
      </c>
      <c r="L531">
        <v>9.9499999999999993</v>
      </c>
      <c r="M531">
        <v>59.699999999999996</v>
      </c>
      <c r="N531" t="s">
        <v>6220</v>
      </c>
      <c r="O531" t="s">
        <v>6223</v>
      </c>
      <c r="P531" t="s">
        <v>6191</v>
      </c>
    </row>
    <row r="532" spans="1:16" x14ac:dyDescent="0.35">
      <c r="A532" t="s">
        <v>3487</v>
      </c>
      <c r="B532" s="13">
        <v>44663</v>
      </c>
      <c r="C532" t="s">
        <v>3488</v>
      </c>
      <c r="D532" t="s">
        <v>6138</v>
      </c>
      <c r="E532">
        <v>6</v>
      </c>
      <c r="F532" t="s">
        <v>3489</v>
      </c>
      <c r="G532" t="s">
        <v>3490</v>
      </c>
      <c r="H532" t="s">
        <v>19</v>
      </c>
      <c r="I532" t="s">
        <v>6192</v>
      </c>
      <c r="J532" t="s">
        <v>6188</v>
      </c>
      <c r="K532">
        <v>1</v>
      </c>
      <c r="L532">
        <v>9.9499999999999993</v>
      </c>
      <c r="M532">
        <v>59.699999999999996</v>
      </c>
      <c r="N532" t="s">
        <v>6220</v>
      </c>
      <c r="O532" t="s">
        <v>6223</v>
      </c>
      <c r="P532" t="s">
        <v>6191</v>
      </c>
    </row>
    <row r="533" spans="1:16" x14ac:dyDescent="0.35">
      <c r="A533" t="s">
        <v>3493</v>
      </c>
      <c r="B533" s="13">
        <v>44591</v>
      </c>
      <c r="C533" t="s">
        <v>3494</v>
      </c>
      <c r="D533" t="s">
        <v>6177</v>
      </c>
      <c r="E533">
        <v>5</v>
      </c>
      <c r="F533" t="s">
        <v>3495</v>
      </c>
      <c r="G533" t="s">
        <v>3496</v>
      </c>
      <c r="H533" t="s">
        <v>19</v>
      </c>
      <c r="I533" t="s">
        <v>6192</v>
      </c>
      <c r="J533" t="s">
        <v>6187</v>
      </c>
      <c r="K533">
        <v>1</v>
      </c>
      <c r="L533">
        <v>8.9499999999999993</v>
      </c>
      <c r="M533">
        <v>44.75</v>
      </c>
      <c r="N533" t="s">
        <v>6220</v>
      </c>
      <c r="O533" t="s">
        <v>6224</v>
      </c>
      <c r="P533" t="s">
        <v>6191</v>
      </c>
    </row>
    <row r="534" spans="1:16" x14ac:dyDescent="0.35">
      <c r="A534" t="s">
        <v>3499</v>
      </c>
      <c r="B534" s="13">
        <v>44330</v>
      </c>
      <c r="C534" t="s">
        <v>3500</v>
      </c>
      <c r="D534" t="s">
        <v>6139</v>
      </c>
      <c r="E534">
        <v>2</v>
      </c>
      <c r="F534" t="s">
        <v>3501</v>
      </c>
      <c r="G534" t="s">
        <v>3502</v>
      </c>
      <c r="H534" t="s">
        <v>19</v>
      </c>
      <c r="I534" t="s">
        <v>6194</v>
      </c>
      <c r="J534" t="s">
        <v>6188</v>
      </c>
      <c r="K534">
        <v>0.5</v>
      </c>
      <c r="L534">
        <v>8.25</v>
      </c>
      <c r="M534">
        <v>16.5</v>
      </c>
      <c r="N534" t="s">
        <v>6218</v>
      </c>
      <c r="O534" t="s">
        <v>6223</v>
      </c>
      <c r="P534" t="s">
        <v>6190</v>
      </c>
    </row>
    <row r="535" spans="1:16" x14ac:dyDescent="0.35">
      <c r="A535" t="s">
        <v>3505</v>
      </c>
      <c r="B535" s="13">
        <v>44724</v>
      </c>
      <c r="C535" t="s">
        <v>3506</v>
      </c>
      <c r="D535" t="s">
        <v>6172</v>
      </c>
      <c r="E535">
        <v>4</v>
      </c>
      <c r="F535" t="s">
        <v>3507</v>
      </c>
      <c r="G535" t="s">
        <v>6222</v>
      </c>
      <c r="H535" t="s">
        <v>19</v>
      </c>
      <c r="I535" t="s">
        <v>6192</v>
      </c>
      <c r="J535" t="s">
        <v>6187</v>
      </c>
      <c r="K535">
        <v>0.5</v>
      </c>
      <c r="L535">
        <v>5.3699999999999992</v>
      </c>
      <c r="M535">
        <v>21.479999999999997</v>
      </c>
      <c r="N535" t="s">
        <v>6220</v>
      </c>
      <c r="O535" t="s">
        <v>6224</v>
      </c>
      <c r="P535" t="s">
        <v>6191</v>
      </c>
    </row>
    <row r="536" spans="1:16" x14ac:dyDescent="0.35">
      <c r="A536" t="s">
        <v>5305</v>
      </c>
      <c r="B536" s="13">
        <v>44527</v>
      </c>
      <c r="C536" t="s">
        <v>5306</v>
      </c>
      <c r="D536" t="s">
        <v>6165</v>
      </c>
      <c r="E536">
        <v>4</v>
      </c>
      <c r="F536" t="s">
        <v>5307</v>
      </c>
      <c r="G536" t="s">
        <v>5308</v>
      </c>
      <c r="H536" t="s">
        <v>19</v>
      </c>
      <c r="I536" t="s">
        <v>6195</v>
      </c>
      <c r="J536" t="s">
        <v>6187</v>
      </c>
      <c r="K536">
        <v>2.5</v>
      </c>
      <c r="L536">
        <v>29.784999999999997</v>
      </c>
      <c r="M536">
        <v>119.13999999999999</v>
      </c>
      <c r="N536" t="s">
        <v>6219</v>
      </c>
      <c r="O536" t="s">
        <v>6224</v>
      </c>
      <c r="P536" t="s">
        <v>6190</v>
      </c>
    </row>
    <row r="537" spans="1:16" x14ac:dyDescent="0.35">
      <c r="A537" t="s">
        <v>5299</v>
      </c>
      <c r="B537" s="13">
        <v>43900</v>
      </c>
      <c r="C537" t="s">
        <v>5300</v>
      </c>
      <c r="D537" t="s">
        <v>6169</v>
      </c>
      <c r="E537">
        <v>1</v>
      </c>
      <c r="F537" t="s">
        <v>5301</v>
      </c>
      <c r="G537" t="s">
        <v>5302</v>
      </c>
      <c r="H537" t="s">
        <v>19</v>
      </c>
      <c r="I537" t="s">
        <v>6195</v>
      </c>
      <c r="J537" t="s">
        <v>6187</v>
      </c>
      <c r="K537">
        <v>0.5</v>
      </c>
      <c r="L537">
        <v>7.77</v>
      </c>
      <c r="M537">
        <v>7.77</v>
      </c>
      <c r="N537" t="s">
        <v>6219</v>
      </c>
      <c r="O537" t="s">
        <v>6224</v>
      </c>
      <c r="P537" t="s">
        <v>6190</v>
      </c>
    </row>
    <row r="538" spans="1:16" x14ac:dyDescent="0.35">
      <c r="A538" t="s">
        <v>5288</v>
      </c>
      <c r="B538" s="13">
        <v>44628</v>
      </c>
      <c r="C538" t="s">
        <v>5289</v>
      </c>
      <c r="D538" t="s">
        <v>6152</v>
      </c>
      <c r="E538">
        <v>2</v>
      </c>
      <c r="F538" t="s">
        <v>5290</v>
      </c>
      <c r="G538" t="s">
        <v>5291</v>
      </c>
      <c r="H538" t="s">
        <v>19</v>
      </c>
      <c r="I538" t="s">
        <v>6193</v>
      </c>
      <c r="J538" t="s">
        <v>6188</v>
      </c>
      <c r="K538">
        <v>0.2</v>
      </c>
      <c r="L538">
        <v>3.375</v>
      </c>
      <c r="M538">
        <v>6.75</v>
      </c>
      <c r="N538" t="s">
        <v>6217</v>
      </c>
      <c r="O538" t="s">
        <v>6223</v>
      </c>
      <c r="P538" t="s">
        <v>6190</v>
      </c>
    </row>
    <row r="539" spans="1:16" x14ac:dyDescent="0.35">
      <c r="A539" t="s">
        <v>3527</v>
      </c>
      <c r="B539" s="13">
        <v>44156</v>
      </c>
      <c r="C539" t="s">
        <v>3528</v>
      </c>
      <c r="D539" t="s">
        <v>6185</v>
      </c>
      <c r="E539">
        <v>4</v>
      </c>
      <c r="F539" t="s">
        <v>3529</v>
      </c>
      <c r="G539" t="s">
        <v>3530</v>
      </c>
      <c r="H539" t="s">
        <v>19</v>
      </c>
      <c r="I539" t="s">
        <v>6194</v>
      </c>
      <c r="J539" t="s">
        <v>6187</v>
      </c>
      <c r="K539">
        <v>2.5</v>
      </c>
      <c r="L539">
        <v>27.945</v>
      </c>
      <c r="M539">
        <v>111.78</v>
      </c>
      <c r="N539" t="s">
        <v>6218</v>
      </c>
      <c r="O539" t="s">
        <v>6224</v>
      </c>
      <c r="P539" t="s">
        <v>6190</v>
      </c>
    </row>
    <row r="540" spans="1:16" x14ac:dyDescent="0.35">
      <c r="A540" t="s">
        <v>3532</v>
      </c>
      <c r="B540" s="13">
        <v>44482</v>
      </c>
      <c r="C540" t="s">
        <v>3533</v>
      </c>
      <c r="D540" t="s">
        <v>6163</v>
      </c>
      <c r="E540">
        <v>4</v>
      </c>
      <c r="F540" t="s">
        <v>3534</v>
      </c>
      <c r="G540" t="s">
        <v>3535</v>
      </c>
      <c r="H540" t="s">
        <v>19</v>
      </c>
      <c r="I540" t="s">
        <v>6192</v>
      </c>
      <c r="J540" t="s">
        <v>6187</v>
      </c>
      <c r="K540">
        <v>0.2</v>
      </c>
      <c r="L540">
        <v>2.6849999999999996</v>
      </c>
      <c r="M540">
        <v>10.739999999999998</v>
      </c>
      <c r="N540" t="s">
        <v>6220</v>
      </c>
      <c r="O540" t="s">
        <v>6224</v>
      </c>
      <c r="P540" t="s">
        <v>6190</v>
      </c>
    </row>
    <row r="541" spans="1:16" x14ac:dyDescent="0.35">
      <c r="A541" t="s">
        <v>3537</v>
      </c>
      <c r="B541" s="13">
        <v>44488</v>
      </c>
      <c r="C541" t="s">
        <v>3538</v>
      </c>
      <c r="D541" t="s">
        <v>6172</v>
      </c>
      <c r="E541">
        <v>5</v>
      </c>
      <c r="F541" t="s">
        <v>3539</v>
      </c>
      <c r="G541" t="s">
        <v>3540</v>
      </c>
      <c r="H541" t="s">
        <v>19</v>
      </c>
      <c r="I541" t="s">
        <v>6192</v>
      </c>
      <c r="J541" t="s">
        <v>6187</v>
      </c>
      <c r="K541">
        <v>0.5</v>
      </c>
      <c r="L541">
        <v>5.3699999999999992</v>
      </c>
      <c r="M541">
        <v>26.849999999999994</v>
      </c>
      <c r="N541" t="s">
        <v>6220</v>
      </c>
      <c r="O541" t="s">
        <v>6224</v>
      </c>
      <c r="P541" t="s">
        <v>6191</v>
      </c>
    </row>
    <row r="542" spans="1:16" x14ac:dyDescent="0.35">
      <c r="A542" t="s">
        <v>3542</v>
      </c>
      <c r="B542" s="13">
        <v>43584</v>
      </c>
      <c r="C542" t="s">
        <v>3543</v>
      </c>
      <c r="D542" t="s">
        <v>6170</v>
      </c>
      <c r="E542">
        <v>4</v>
      </c>
      <c r="F542" t="s">
        <v>3544</v>
      </c>
      <c r="G542" t="s">
        <v>3545</v>
      </c>
      <c r="H542" t="s">
        <v>19</v>
      </c>
      <c r="I542" t="s">
        <v>6195</v>
      </c>
      <c r="J542" t="s">
        <v>6186</v>
      </c>
      <c r="K542">
        <v>1</v>
      </c>
      <c r="L542">
        <v>15.85</v>
      </c>
      <c r="M542">
        <v>63.4</v>
      </c>
      <c r="N542" t="s">
        <v>6219</v>
      </c>
      <c r="O542" t="s">
        <v>6225</v>
      </c>
      <c r="P542" t="s">
        <v>6190</v>
      </c>
    </row>
    <row r="543" spans="1:16" x14ac:dyDescent="0.35">
      <c r="A543" t="s">
        <v>5288</v>
      </c>
      <c r="B543" s="13">
        <v>44628</v>
      </c>
      <c r="C543" t="s">
        <v>5289</v>
      </c>
      <c r="D543" t="s">
        <v>6167</v>
      </c>
      <c r="E543">
        <v>6</v>
      </c>
      <c r="F543" t="s">
        <v>5290</v>
      </c>
      <c r="G543" t="s">
        <v>5291</v>
      </c>
      <c r="H543" t="s">
        <v>19</v>
      </c>
      <c r="I543" t="s">
        <v>6193</v>
      </c>
      <c r="J543" t="s">
        <v>6186</v>
      </c>
      <c r="K543">
        <v>0.2</v>
      </c>
      <c r="L543">
        <v>3.8849999999999998</v>
      </c>
      <c r="M543">
        <v>23.31</v>
      </c>
      <c r="N543" t="s">
        <v>6217</v>
      </c>
      <c r="O543" t="s">
        <v>6225</v>
      </c>
      <c r="P543" t="s">
        <v>6190</v>
      </c>
    </row>
    <row r="544" spans="1:16" x14ac:dyDescent="0.35">
      <c r="A544" t="s">
        <v>3553</v>
      </c>
      <c r="B544" s="13">
        <v>44335</v>
      </c>
      <c r="C544" t="s">
        <v>3554</v>
      </c>
      <c r="D544" t="s">
        <v>6175</v>
      </c>
      <c r="E544">
        <v>4</v>
      </c>
      <c r="F544" t="s">
        <v>3555</v>
      </c>
      <c r="G544" t="s">
        <v>3556</v>
      </c>
      <c r="H544" t="s">
        <v>19</v>
      </c>
      <c r="I544" t="s">
        <v>6193</v>
      </c>
      <c r="J544" t="s">
        <v>6188</v>
      </c>
      <c r="K544">
        <v>2.5</v>
      </c>
      <c r="L544">
        <v>25.874999999999996</v>
      </c>
      <c r="M544">
        <v>103.49999999999999</v>
      </c>
      <c r="N544" t="s">
        <v>6217</v>
      </c>
      <c r="O544" t="s">
        <v>6223</v>
      </c>
      <c r="P544" t="s">
        <v>6191</v>
      </c>
    </row>
    <row r="545" spans="1:16" x14ac:dyDescent="0.35">
      <c r="A545" t="s">
        <v>3559</v>
      </c>
      <c r="B545" s="13">
        <v>44380</v>
      </c>
      <c r="C545" t="s">
        <v>3560</v>
      </c>
      <c r="D545" t="s">
        <v>6142</v>
      </c>
      <c r="E545">
        <v>2</v>
      </c>
      <c r="F545" t="s">
        <v>3561</v>
      </c>
      <c r="G545" t="s">
        <v>3562</v>
      </c>
      <c r="H545" t="s">
        <v>19</v>
      </c>
      <c r="I545" t="s">
        <v>6192</v>
      </c>
      <c r="J545" t="s">
        <v>6186</v>
      </c>
      <c r="K545">
        <v>2.5</v>
      </c>
      <c r="L545">
        <v>27.484999999999996</v>
      </c>
      <c r="M545">
        <v>54.969999999999992</v>
      </c>
      <c r="N545" t="s">
        <v>6220</v>
      </c>
      <c r="O545" t="s">
        <v>6225</v>
      </c>
      <c r="P545" t="s">
        <v>6191</v>
      </c>
    </row>
    <row r="546" spans="1:16" x14ac:dyDescent="0.35">
      <c r="A546" t="s">
        <v>3565</v>
      </c>
      <c r="B546" s="13">
        <v>43869</v>
      </c>
      <c r="C546" t="s">
        <v>3566</v>
      </c>
      <c r="D546" t="s">
        <v>6180</v>
      </c>
      <c r="E546">
        <v>2</v>
      </c>
      <c r="F546" t="s">
        <v>3567</v>
      </c>
      <c r="G546" t="s">
        <v>3568</v>
      </c>
      <c r="H546" t="s">
        <v>19</v>
      </c>
      <c r="I546" t="s">
        <v>6193</v>
      </c>
      <c r="J546" t="s">
        <v>6186</v>
      </c>
      <c r="K546">
        <v>0.5</v>
      </c>
      <c r="L546">
        <v>7.77</v>
      </c>
      <c r="M546">
        <v>15.54</v>
      </c>
      <c r="N546" t="s">
        <v>6217</v>
      </c>
      <c r="O546" t="s">
        <v>6225</v>
      </c>
      <c r="P546" t="s">
        <v>6191</v>
      </c>
    </row>
    <row r="547" spans="1:16" x14ac:dyDescent="0.35">
      <c r="A547" t="s">
        <v>5283</v>
      </c>
      <c r="B547" s="13">
        <v>43468</v>
      </c>
      <c r="C547" t="s">
        <v>5284</v>
      </c>
      <c r="D547" t="s">
        <v>6176</v>
      </c>
      <c r="E547">
        <v>6</v>
      </c>
      <c r="F547" t="s">
        <v>5285</v>
      </c>
      <c r="G547" t="s">
        <v>6222</v>
      </c>
      <c r="H547" t="s">
        <v>19</v>
      </c>
      <c r="I547" t="s">
        <v>6194</v>
      </c>
      <c r="J547" t="s">
        <v>6186</v>
      </c>
      <c r="K547">
        <v>0.5</v>
      </c>
      <c r="L547">
        <v>8.91</v>
      </c>
      <c r="M547">
        <v>53.46</v>
      </c>
      <c r="N547" t="s">
        <v>6218</v>
      </c>
      <c r="O547" t="s">
        <v>6225</v>
      </c>
      <c r="P547" t="s">
        <v>6191</v>
      </c>
    </row>
    <row r="548" spans="1:16" x14ac:dyDescent="0.35">
      <c r="A548" t="s">
        <v>5278</v>
      </c>
      <c r="B548" s="13">
        <v>44460</v>
      </c>
      <c r="C548" t="s">
        <v>5279</v>
      </c>
      <c r="D548" t="s">
        <v>6154</v>
      </c>
      <c r="E548">
        <v>3</v>
      </c>
      <c r="F548" t="s">
        <v>5280</v>
      </c>
      <c r="G548" t="s">
        <v>5281</v>
      </c>
      <c r="H548" t="s">
        <v>19</v>
      </c>
      <c r="I548" t="s">
        <v>6193</v>
      </c>
      <c r="J548" t="s">
        <v>6187</v>
      </c>
      <c r="K548">
        <v>0.2</v>
      </c>
      <c r="L548">
        <v>2.9849999999999999</v>
      </c>
      <c r="M548">
        <v>8.9550000000000001</v>
      </c>
      <c r="N548" t="s">
        <v>6217</v>
      </c>
      <c r="O548" t="s">
        <v>6224</v>
      </c>
      <c r="P548" t="s">
        <v>6190</v>
      </c>
    </row>
    <row r="549" spans="1:16" x14ac:dyDescent="0.35">
      <c r="A549" t="s">
        <v>3582</v>
      </c>
      <c r="B549" s="13">
        <v>44265</v>
      </c>
      <c r="C549" t="s">
        <v>3594</v>
      </c>
      <c r="D549" t="s">
        <v>6178</v>
      </c>
      <c r="E549">
        <v>3</v>
      </c>
      <c r="F549" t="s">
        <v>3595</v>
      </c>
      <c r="G549" t="s">
        <v>3596</v>
      </c>
      <c r="H549" t="s">
        <v>19</v>
      </c>
      <c r="I549" t="s">
        <v>6192</v>
      </c>
      <c r="J549" t="s">
        <v>6186</v>
      </c>
      <c r="K549">
        <v>0.2</v>
      </c>
      <c r="L549">
        <v>3.5849999999999995</v>
      </c>
      <c r="M549">
        <v>10.754999999999999</v>
      </c>
      <c r="N549" t="s">
        <v>6220</v>
      </c>
      <c r="O549" t="s">
        <v>6225</v>
      </c>
      <c r="P549" t="s">
        <v>6190</v>
      </c>
    </row>
    <row r="550" spans="1:16" x14ac:dyDescent="0.35">
      <c r="A550" t="s">
        <v>3587</v>
      </c>
      <c r="B550" s="13">
        <v>44384</v>
      </c>
      <c r="C550" t="s">
        <v>3588</v>
      </c>
      <c r="D550" t="s">
        <v>6184</v>
      </c>
      <c r="E550">
        <v>3</v>
      </c>
      <c r="F550" t="s">
        <v>3589</v>
      </c>
      <c r="G550" t="s">
        <v>3590</v>
      </c>
      <c r="H550" t="s">
        <v>19</v>
      </c>
      <c r="I550" t="s">
        <v>6194</v>
      </c>
      <c r="J550" t="s">
        <v>6186</v>
      </c>
      <c r="K550">
        <v>0.2</v>
      </c>
      <c r="L550">
        <v>4.4550000000000001</v>
      </c>
      <c r="M550">
        <v>13.365</v>
      </c>
      <c r="N550" t="s">
        <v>6218</v>
      </c>
      <c r="O550" t="s">
        <v>6225</v>
      </c>
      <c r="P550" t="s">
        <v>6190</v>
      </c>
    </row>
    <row r="551" spans="1:16" x14ac:dyDescent="0.35">
      <c r="A551" t="s">
        <v>3593</v>
      </c>
      <c r="B551" s="13">
        <v>44232</v>
      </c>
      <c r="C551" t="s">
        <v>3594</v>
      </c>
      <c r="D551" t="s">
        <v>6184</v>
      </c>
      <c r="E551">
        <v>4</v>
      </c>
      <c r="F551" t="s">
        <v>3595</v>
      </c>
      <c r="G551" t="s">
        <v>3596</v>
      </c>
      <c r="H551" t="s">
        <v>19</v>
      </c>
      <c r="I551" t="s">
        <v>6194</v>
      </c>
      <c r="J551" t="s">
        <v>6186</v>
      </c>
      <c r="K551">
        <v>0.2</v>
      </c>
      <c r="L551">
        <v>4.4550000000000001</v>
      </c>
      <c r="M551">
        <v>17.82</v>
      </c>
      <c r="N551" t="s">
        <v>6218</v>
      </c>
      <c r="O551" t="s">
        <v>6225</v>
      </c>
      <c r="P551" t="s">
        <v>6190</v>
      </c>
    </row>
    <row r="552" spans="1:16" x14ac:dyDescent="0.35">
      <c r="A552" t="s">
        <v>3599</v>
      </c>
      <c r="B552" s="13">
        <v>44176</v>
      </c>
      <c r="C552" t="s">
        <v>3600</v>
      </c>
      <c r="D552" t="s">
        <v>6150</v>
      </c>
      <c r="E552">
        <v>6</v>
      </c>
      <c r="F552" t="s">
        <v>3601</v>
      </c>
      <c r="G552" t="s">
        <v>3602</v>
      </c>
      <c r="H552" t="s">
        <v>19</v>
      </c>
      <c r="I552" t="s">
        <v>6195</v>
      </c>
      <c r="J552" t="s">
        <v>6187</v>
      </c>
      <c r="K552">
        <v>0.2</v>
      </c>
      <c r="L552">
        <v>3.8849999999999998</v>
      </c>
      <c r="M552">
        <v>23.31</v>
      </c>
      <c r="N552" t="s">
        <v>6219</v>
      </c>
      <c r="O552" t="s">
        <v>6224</v>
      </c>
      <c r="P552" t="s">
        <v>6190</v>
      </c>
    </row>
    <row r="553" spans="1:16" x14ac:dyDescent="0.35">
      <c r="A553" t="s">
        <v>3605</v>
      </c>
      <c r="B553" s="13">
        <v>44694</v>
      </c>
      <c r="C553" t="s">
        <v>3606</v>
      </c>
      <c r="D553" t="s">
        <v>6153</v>
      </c>
      <c r="E553">
        <v>2</v>
      </c>
      <c r="F553" t="s">
        <v>3607</v>
      </c>
      <c r="G553" t="s">
        <v>3608</v>
      </c>
      <c r="H553" t="s">
        <v>19</v>
      </c>
      <c r="I553" t="s">
        <v>6194</v>
      </c>
      <c r="J553" t="s">
        <v>6187</v>
      </c>
      <c r="K553">
        <v>0.2</v>
      </c>
      <c r="L553">
        <v>3.645</v>
      </c>
      <c r="M553">
        <v>7.29</v>
      </c>
      <c r="N553" t="s">
        <v>6218</v>
      </c>
      <c r="O553" t="s">
        <v>6224</v>
      </c>
      <c r="P553" t="s">
        <v>6191</v>
      </c>
    </row>
    <row r="554" spans="1:16" x14ac:dyDescent="0.35">
      <c r="A554" t="s">
        <v>5273</v>
      </c>
      <c r="B554" s="13">
        <v>44747</v>
      </c>
      <c r="C554" t="s">
        <v>5274</v>
      </c>
      <c r="D554" t="s">
        <v>6175</v>
      </c>
      <c r="E554">
        <v>2</v>
      </c>
      <c r="F554" t="s">
        <v>5275</v>
      </c>
      <c r="G554" t="s">
        <v>6222</v>
      </c>
      <c r="H554" t="s">
        <v>19</v>
      </c>
      <c r="I554" t="s">
        <v>6193</v>
      </c>
      <c r="J554" t="s">
        <v>6188</v>
      </c>
      <c r="K554">
        <v>2.5</v>
      </c>
      <c r="L554">
        <v>25.874999999999996</v>
      </c>
      <c r="M554">
        <v>51.749999999999993</v>
      </c>
      <c r="N554" t="s">
        <v>6217</v>
      </c>
      <c r="O554" t="s">
        <v>6223</v>
      </c>
      <c r="P554" t="s">
        <v>6190</v>
      </c>
    </row>
    <row r="555" spans="1:16" x14ac:dyDescent="0.35">
      <c r="A555" t="s">
        <v>3617</v>
      </c>
      <c r="B555" s="13">
        <v>44085</v>
      </c>
      <c r="C555" t="s">
        <v>3618</v>
      </c>
      <c r="D555" t="s">
        <v>6141</v>
      </c>
      <c r="E555">
        <v>5</v>
      </c>
      <c r="F555" t="s">
        <v>3619</v>
      </c>
      <c r="G555" t="s">
        <v>3620</v>
      </c>
      <c r="H555" t="s">
        <v>19</v>
      </c>
      <c r="I555" t="s">
        <v>6194</v>
      </c>
      <c r="J555" t="s">
        <v>6188</v>
      </c>
      <c r="K555">
        <v>1</v>
      </c>
      <c r="L555">
        <v>13.75</v>
      </c>
      <c r="M555">
        <v>68.75</v>
      </c>
      <c r="N555" t="s">
        <v>6218</v>
      </c>
      <c r="O555" t="s">
        <v>6223</v>
      </c>
      <c r="P555" t="s">
        <v>6191</v>
      </c>
    </row>
    <row r="556" spans="1:16" x14ac:dyDescent="0.35">
      <c r="A556" t="s">
        <v>5268</v>
      </c>
      <c r="B556" s="13">
        <v>43889</v>
      </c>
      <c r="C556" t="s">
        <v>5269</v>
      </c>
      <c r="D556" t="s">
        <v>6185</v>
      </c>
      <c r="E556">
        <v>6</v>
      </c>
      <c r="F556" t="s">
        <v>5270</v>
      </c>
      <c r="G556" t="s">
        <v>5271</v>
      </c>
      <c r="H556" t="s">
        <v>19</v>
      </c>
      <c r="I556" t="s">
        <v>6194</v>
      </c>
      <c r="J556" t="s">
        <v>6187</v>
      </c>
      <c r="K556">
        <v>2.5</v>
      </c>
      <c r="L556">
        <v>27.945</v>
      </c>
      <c r="M556">
        <v>167.67000000000002</v>
      </c>
      <c r="N556" t="s">
        <v>6218</v>
      </c>
      <c r="O556" t="s">
        <v>6224</v>
      </c>
      <c r="P556" t="s">
        <v>6191</v>
      </c>
    </row>
    <row r="557" spans="1:16" x14ac:dyDescent="0.35">
      <c r="A557" t="s">
        <v>5262</v>
      </c>
      <c r="B557" s="13">
        <v>44476</v>
      </c>
      <c r="C557" t="s">
        <v>5263</v>
      </c>
      <c r="D557" t="s">
        <v>6158</v>
      </c>
      <c r="E557">
        <v>6</v>
      </c>
      <c r="F557" t="s">
        <v>5264</v>
      </c>
      <c r="G557" t="s">
        <v>5265</v>
      </c>
      <c r="H557" t="s">
        <v>19</v>
      </c>
      <c r="I557" t="s">
        <v>6193</v>
      </c>
      <c r="J557" t="s">
        <v>6187</v>
      </c>
      <c r="K557">
        <v>0.5</v>
      </c>
      <c r="L557">
        <v>5.97</v>
      </c>
      <c r="M557">
        <v>35.82</v>
      </c>
      <c r="N557" t="s">
        <v>6217</v>
      </c>
      <c r="O557" t="s">
        <v>6224</v>
      </c>
      <c r="P557" t="s">
        <v>6190</v>
      </c>
    </row>
    <row r="558" spans="1:16" x14ac:dyDescent="0.35">
      <c r="A558" t="s">
        <v>3633</v>
      </c>
      <c r="B558" s="13">
        <v>44523</v>
      </c>
      <c r="C558" t="s">
        <v>3634</v>
      </c>
      <c r="D558" t="s">
        <v>6159</v>
      </c>
      <c r="E558">
        <v>2</v>
      </c>
      <c r="F558" t="s">
        <v>3635</v>
      </c>
      <c r="G558" t="s">
        <v>3636</v>
      </c>
      <c r="H558" t="s">
        <v>19</v>
      </c>
      <c r="I558" t="s">
        <v>6195</v>
      </c>
      <c r="J558" t="s">
        <v>6188</v>
      </c>
      <c r="K558">
        <v>0.2</v>
      </c>
      <c r="L558">
        <v>4.3650000000000002</v>
      </c>
      <c r="M558">
        <v>8.73</v>
      </c>
      <c r="N558" t="s">
        <v>6219</v>
      </c>
      <c r="O558" t="s">
        <v>6223</v>
      </c>
      <c r="P558" t="s">
        <v>6190</v>
      </c>
    </row>
    <row r="559" spans="1:16" x14ac:dyDescent="0.35">
      <c r="A559" t="s">
        <v>5256</v>
      </c>
      <c r="B559" s="13">
        <v>44387</v>
      </c>
      <c r="C559" t="s">
        <v>5257</v>
      </c>
      <c r="D559" t="s">
        <v>6156</v>
      </c>
      <c r="E559">
        <v>2</v>
      </c>
      <c r="F559" t="s">
        <v>5258</v>
      </c>
      <c r="G559" t="s">
        <v>5259</v>
      </c>
      <c r="H559" t="s">
        <v>19</v>
      </c>
      <c r="I559" t="s">
        <v>6194</v>
      </c>
      <c r="J559" t="s">
        <v>6188</v>
      </c>
      <c r="K559">
        <v>0.2</v>
      </c>
      <c r="L559">
        <v>4.125</v>
      </c>
      <c r="M559">
        <v>8.25</v>
      </c>
      <c r="N559" t="s">
        <v>6218</v>
      </c>
      <c r="O559" t="s">
        <v>6223</v>
      </c>
      <c r="P559" t="s">
        <v>6190</v>
      </c>
    </row>
    <row r="560" spans="1:16" x14ac:dyDescent="0.35">
      <c r="A560" t="s">
        <v>3643</v>
      </c>
      <c r="B560" s="13">
        <v>44225</v>
      </c>
      <c r="C560" t="s">
        <v>3644</v>
      </c>
      <c r="D560" t="s">
        <v>6150</v>
      </c>
      <c r="E560">
        <v>4</v>
      </c>
      <c r="F560" t="s">
        <v>3645</v>
      </c>
      <c r="G560" t="s">
        <v>6222</v>
      </c>
      <c r="H560" t="s">
        <v>19</v>
      </c>
      <c r="I560" t="s">
        <v>6195</v>
      </c>
      <c r="J560" t="s">
        <v>6187</v>
      </c>
      <c r="K560">
        <v>0.2</v>
      </c>
      <c r="L560">
        <v>3.8849999999999998</v>
      </c>
      <c r="M560">
        <v>15.54</v>
      </c>
      <c r="N560" t="s">
        <v>6219</v>
      </c>
      <c r="O560" t="s">
        <v>6224</v>
      </c>
      <c r="P560" t="s">
        <v>6190</v>
      </c>
    </row>
    <row r="561" spans="1:16" x14ac:dyDescent="0.35">
      <c r="A561" t="s">
        <v>3648</v>
      </c>
      <c r="B561" s="13">
        <v>44667</v>
      </c>
      <c r="C561" t="s">
        <v>3649</v>
      </c>
      <c r="D561" t="s">
        <v>6140</v>
      </c>
      <c r="E561">
        <v>3</v>
      </c>
      <c r="F561" t="s">
        <v>3650</v>
      </c>
      <c r="G561" t="s">
        <v>3651</v>
      </c>
      <c r="H561" t="s">
        <v>19</v>
      </c>
      <c r="I561" t="s">
        <v>6193</v>
      </c>
      <c r="J561" t="s">
        <v>6186</v>
      </c>
      <c r="K561">
        <v>1</v>
      </c>
      <c r="L561">
        <v>12.95</v>
      </c>
      <c r="M561">
        <v>38.849999999999994</v>
      </c>
      <c r="N561" t="s">
        <v>6217</v>
      </c>
      <c r="O561" t="s">
        <v>6225</v>
      </c>
      <c r="P561" t="s">
        <v>6190</v>
      </c>
    </row>
    <row r="562" spans="1:16" x14ac:dyDescent="0.35">
      <c r="A562" t="s">
        <v>3654</v>
      </c>
      <c r="B562" s="13">
        <v>44401</v>
      </c>
      <c r="C562" t="s">
        <v>3655</v>
      </c>
      <c r="D562" t="s">
        <v>6166</v>
      </c>
      <c r="E562">
        <v>6</v>
      </c>
      <c r="F562" t="s">
        <v>3656</v>
      </c>
      <c r="G562" t="s">
        <v>6222</v>
      </c>
      <c r="H562" t="s">
        <v>19</v>
      </c>
      <c r="I562" t="s">
        <v>6194</v>
      </c>
      <c r="J562" t="s">
        <v>6188</v>
      </c>
      <c r="K562">
        <v>2.5</v>
      </c>
      <c r="L562">
        <v>31.624999999999996</v>
      </c>
      <c r="M562">
        <v>189.74999999999997</v>
      </c>
      <c r="N562" t="s">
        <v>6218</v>
      </c>
      <c r="O562" t="s">
        <v>6223</v>
      </c>
      <c r="P562" t="s">
        <v>6190</v>
      </c>
    </row>
    <row r="563" spans="1:16" x14ac:dyDescent="0.35">
      <c r="A563" t="s">
        <v>5251</v>
      </c>
      <c r="B563" s="13">
        <v>44502</v>
      </c>
      <c r="C563" t="s">
        <v>5188</v>
      </c>
      <c r="D563" t="s">
        <v>6156</v>
      </c>
      <c r="E563">
        <v>2</v>
      </c>
      <c r="F563" t="s">
        <v>5189</v>
      </c>
      <c r="G563" t="s">
        <v>5190</v>
      </c>
      <c r="H563" t="s">
        <v>19</v>
      </c>
      <c r="I563" t="s">
        <v>6194</v>
      </c>
      <c r="J563" t="s">
        <v>6188</v>
      </c>
      <c r="K563">
        <v>0.2</v>
      </c>
      <c r="L563">
        <v>4.125</v>
      </c>
      <c r="M563">
        <v>8.25</v>
      </c>
      <c r="N563" t="s">
        <v>6218</v>
      </c>
      <c r="O563" t="s">
        <v>6223</v>
      </c>
      <c r="P563" t="s">
        <v>6190</v>
      </c>
    </row>
    <row r="564" spans="1:16" x14ac:dyDescent="0.35">
      <c r="A564" t="s">
        <v>5246</v>
      </c>
      <c r="B564" s="13">
        <v>44755</v>
      </c>
      <c r="C564" t="s">
        <v>5247</v>
      </c>
      <c r="D564" t="s">
        <v>6159</v>
      </c>
      <c r="E564">
        <v>1</v>
      </c>
      <c r="F564" t="s">
        <v>5248</v>
      </c>
      <c r="G564" t="s">
        <v>5249</v>
      </c>
      <c r="H564" t="s">
        <v>19</v>
      </c>
      <c r="I564" t="s">
        <v>6195</v>
      </c>
      <c r="J564" t="s">
        <v>6188</v>
      </c>
      <c r="K564">
        <v>0.2</v>
      </c>
      <c r="L564">
        <v>4.3650000000000002</v>
      </c>
      <c r="M564">
        <v>4.3650000000000002</v>
      </c>
      <c r="N564" t="s">
        <v>6219</v>
      </c>
      <c r="O564" t="s">
        <v>6223</v>
      </c>
      <c r="P564" t="s">
        <v>6191</v>
      </c>
    </row>
    <row r="565" spans="1:16" x14ac:dyDescent="0.35">
      <c r="A565" t="s">
        <v>5240</v>
      </c>
      <c r="B565" s="13">
        <v>44574</v>
      </c>
      <c r="C565" t="s">
        <v>5241</v>
      </c>
      <c r="D565" t="s">
        <v>6173</v>
      </c>
      <c r="E565">
        <v>4</v>
      </c>
      <c r="F565" t="s">
        <v>5242</v>
      </c>
      <c r="G565" t="s">
        <v>5243</v>
      </c>
      <c r="H565" t="s">
        <v>19</v>
      </c>
      <c r="I565" t="s">
        <v>6192</v>
      </c>
      <c r="J565" t="s">
        <v>6186</v>
      </c>
      <c r="K565">
        <v>0.5</v>
      </c>
      <c r="L565">
        <v>7.169999999999999</v>
      </c>
      <c r="M565">
        <v>28.679999999999996</v>
      </c>
      <c r="N565" t="s">
        <v>6220</v>
      </c>
      <c r="O565" t="s">
        <v>6225</v>
      </c>
      <c r="P565" t="s">
        <v>6190</v>
      </c>
    </row>
    <row r="566" spans="1:16" x14ac:dyDescent="0.35">
      <c r="A566" t="s">
        <v>3677</v>
      </c>
      <c r="B566" s="13">
        <v>43883</v>
      </c>
      <c r="C566" t="s">
        <v>3678</v>
      </c>
      <c r="D566" t="s">
        <v>6173</v>
      </c>
      <c r="E566">
        <v>2</v>
      </c>
      <c r="F566" t="s">
        <v>3679</v>
      </c>
      <c r="G566" t="s">
        <v>3680</v>
      </c>
      <c r="H566" t="s">
        <v>19</v>
      </c>
      <c r="I566" t="s">
        <v>6192</v>
      </c>
      <c r="J566" t="s">
        <v>6186</v>
      </c>
      <c r="K566">
        <v>0.5</v>
      </c>
      <c r="L566">
        <v>7.169999999999999</v>
      </c>
      <c r="M566">
        <v>14.339999999999998</v>
      </c>
      <c r="N566" t="s">
        <v>6220</v>
      </c>
      <c r="O566" t="s">
        <v>6225</v>
      </c>
      <c r="P566" t="s">
        <v>6191</v>
      </c>
    </row>
    <row r="567" spans="1:16" x14ac:dyDescent="0.35">
      <c r="A567" t="s">
        <v>3683</v>
      </c>
      <c r="B567" s="13">
        <v>44031</v>
      </c>
      <c r="C567" t="s">
        <v>3684</v>
      </c>
      <c r="D567" t="s">
        <v>6149</v>
      </c>
      <c r="E567">
        <v>4</v>
      </c>
      <c r="F567" t="s">
        <v>3685</v>
      </c>
      <c r="G567" t="s">
        <v>3686</v>
      </c>
      <c r="H567" t="s">
        <v>19</v>
      </c>
      <c r="I567" t="s">
        <v>6192</v>
      </c>
      <c r="J567" t="s">
        <v>6187</v>
      </c>
      <c r="K567">
        <v>2.5</v>
      </c>
      <c r="L567">
        <v>20.584999999999997</v>
      </c>
      <c r="M567">
        <v>82.339999999999989</v>
      </c>
      <c r="N567" t="s">
        <v>6220</v>
      </c>
      <c r="O567" t="s">
        <v>6224</v>
      </c>
      <c r="P567" t="s">
        <v>6191</v>
      </c>
    </row>
    <row r="568" spans="1:16" x14ac:dyDescent="0.35">
      <c r="A568" t="s">
        <v>3689</v>
      </c>
      <c r="B568" s="13">
        <v>44459</v>
      </c>
      <c r="C568" t="s">
        <v>3690</v>
      </c>
      <c r="D568" t="s">
        <v>6152</v>
      </c>
      <c r="E568">
        <v>6</v>
      </c>
      <c r="F568" t="s">
        <v>3691</v>
      </c>
      <c r="G568" t="s">
        <v>3692</v>
      </c>
      <c r="H568" t="s">
        <v>19</v>
      </c>
      <c r="I568" t="s">
        <v>6193</v>
      </c>
      <c r="J568" t="s">
        <v>6188</v>
      </c>
      <c r="K568">
        <v>0.2</v>
      </c>
      <c r="L568">
        <v>3.375</v>
      </c>
      <c r="M568">
        <v>20.25</v>
      </c>
      <c r="N568" t="s">
        <v>6217</v>
      </c>
      <c r="O568" t="s">
        <v>6223</v>
      </c>
      <c r="P568" t="s">
        <v>6190</v>
      </c>
    </row>
    <row r="569" spans="1:16" x14ac:dyDescent="0.35">
      <c r="A569" t="s">
        <v>5234</v>
      </c>
      <c r="B569" s="13">
        <v>44521</v>
      </c>
      <c r="C569" t="s">
        <v>5235</v>
      </c>
      <c r="D569" t="s">
        <v>6139</v>
      </c>
      <c r="E569">
        <v>5</v>
      </c>
      <c r="F569" t="s">
        <v>5236</v>
      </c>
      <c r="G569" t="s">
        <v>5237</v>
      </c>
      <c r="H569" t="s">
        <v>19</v>
      </c>
      <c r="I569" t="s">
        <v>6194</v>
      </c>
      <c r="J569" t="s">
        <v>6188</v>
      </c>
      <c r="K569">
        <v>0.5</v>
      </c>
      <c r="L569">
        <v>8.25</v>
      </c>
      <c r="M569">
        <v>41.25</v>
      </c>
      <c r="N569" t="s">
        <v>6218</v>
      </c>
      <c r="O569" t="s">
        <v>6223</v>
      </c>
      <c r="P569" t="s">
        <v>6191</v>
      </c>
    </row>
    <row r="570" spans="1:16" x14ac:dyDescent="0.35">
      <c r="A570" t="s">
        <v>3700</v>
      </c>
      <c r="B570" s="13">
        <v>44526</v>
      </c>
      <c r="C570" t="s">
        <v>3701</v>
      </c>
      <c r="D570" t="s">
        <v>6145</v>
      </c>
      <c r="E570">
        <v>4</v>
      </c>
      <c r="F570" t="s">
        <v>3702</v>
      </c>
      <c r="G570" t="s">
        <v>3703</v>
      </c>
      <c r="H570" t="s">
        <v>19</v>
      </c>
      <c r="I570" t="s">
        <v>6195</v>
      </c>
      <c r="J570" t="s">
        <v>6186</v>
      </c>
      <c r="K570">
        <v>0.2</v>
      </c>
      <c r="L570">
        <v>4.7549999999999999</v>
      </c>
      <c r="M570">
        <v>19.02</v>
      </c>
      <c r="N570" t="s">
        <v>6219</v>
      </c>
      <c r="O570" t="s">
        <v>6225</v>
      </c>
      <c r="P570" t="s">
        <v>6190</v>
      </c>
    </row>
    <row r="571" spans="1:16" x14ac:dyDescent="0.35">
      <c r="A571" t="s">
        <v>5228</v>
      </c>
      <c r="B571" s="13">
        <v>44755</v>
      </c>
      <c r="C571" t="s">
        <v>5229</v>
      </c>
      <c r="D571" t="s">
        <v>6168</v>
      </c>
      <c r="E571">
        <v>5</v>
      </c>
      <c r="F571" t="s">
        <v>5230</v>
      </c>
      <c r="G571" t="s">
        <v>5231</v>
      </c>
      <c r="H571" t="s">
        <v>19</v>
      </c>
      <c r="I571" t="s">
        <v>6193</v>
      </c>
      <c r="J571" t="s">
        <v>6187</v>
      </c>
      <c r="K571">
        <v>2.5</v>
      </c>
      <c r="L571">
        <v>22.884999999999998</v>
      </c>
      <c r="M571">
        <v>114.42499999999998</v>
      </c>
      <c r="N571" t="s">
        <v>6217</v>
      </c>
      <c r="O571" t="s">
        <v>6224</v>
      </c>
      <c r="P571" t="s">
        <v>6191</v>
      </c>
    </row>
    <row r="572" spans="1:16" x14ac:dyDescent="0.35">
      <c r="A572" t="s">
        <v>3712</v>
      </c>
      <c r="B572" s="13">
        <v>43928</v>
      </c>
      <c r="C572" t="s">
        <v>3713</v>
      </c>
      <c r="D572" t="s">
        <v>6157</v>
      </c>
      <c r="E572">
        <v>4</v>
      </c>
      <c r="F572" t="s">
        <v>3714</v>
      </c>
      <c r="G572" t="s">
        <v>3715</v>
      </c>
      <c r="H572" t="s">
        <v>19</v>
      </c>
      <c r="I572" t="s">
        <v>6193</v>
      </c>
      <c r="J572" t="s">
        <v>6188</v>
      </c>
      <c r="K572">
        <v>0.5</v>
      </c>
      <c r="L572">
        <v>6.75</v>
      </c>
      <c r="M572">
        <v>27</v>
      </c>
      <c r="N572" t="s">
        <v>6217</v>
      </c>
      <c r="O572" t="s">
        <v>6223</v>
      </c>
      <c r="P572" t="s">
        <v>6191</v>
      </c>
    </row>
    <row r="573" spans="1:16" x14ac:dyDescent="0.35">
      <c r="A573" t="s">
        <v>5222</v>
      </c>
      <c r="B573" s="13">
        <v>43715</v>
      </c>
      <c r="C573" t="s">
        <v>5113</v>
      </c>
      <c r="D573" t="s">
        <v>6181</v>
      </c>
      <c r="E573">
        <v>3</v>
      </c>
      <c r="F573" t="s">
        <v>5114</v>
      </c>
      <c r="G573" t="s">
        <v>6222</v>
      </c>
      <c r="H573" t="s">
        <v>19</v>
      </c>
      <c r="I573" t="s">
        <v>6195</v>
      </c>
      <c r="J573" t="s">
        <v>6188</v>
      </c>
      <c r="K573">
        <v>2.5</v>
      </c>
      <c r="L573">
        <v>33.464999999999996</v>
      </c>
      <c r="M573">
        <v>100.39499999999998</v>
      </c>
      <c r="N573" t="s">
        <v>6219</v>
      </c>
      <c r="O573" t="s">
        <v>6223</v>
      </c>
      <c r="P573" t="s">
        <v>6191</v>
      </c>
    </row>
    <row r="574" spans="1:16" x14ac:dyDescent="0.35">
      <c r="A574" t="s">
        <v>3724</v>
      </c>
      <c r="B574" s="13">
        <v>43515</v>
      </c>
      <c r="C574" t="s">
        <v>3725</v>
      </c>
      <c r="D574" t="s">
        <v>6154</v>
      </c>
      <c r="E574">
        <v>2</v>
      </c>
      <c r="F574" t="s">
        <v>3726</v>
      </c>
      <c r="G574" t="s">
        <v>6222</v>
      </c>
      <c r="H574" t="s">
        <v>19</v>
      </c>
      <c r="I574" t="s">
        <v>6193</v>
      </c>
      <c r="J574" t="s">
        <v>6187</v>
      </c>
      <c r="K574">
        <v>0.2</v>
      </c>
      <c r="L574">
        <v>2.9849999999999999</v>
      </c>
      <c r="M574">
        <v>5.97</v>
      </c>
      <c r="N574" t="s">
        <v>6217</v>
      </c>
      <c r="O574" t="s">
        <v>6224</v>
      </c>
      <c r="P574" t="s">
        <v>6190</v>
      </c>
    </row>
    <row r="575" spans="1:16" x14ac:dyDescent="0.35">
      <c r="A575" t="s">
        <v>3728</v>
      </c>
      <c r="B575" s="13">
        <v>43781</v>
      </c>
      <c r="C575" t="s">
        <v>3729</v>
      </c>
      <c r="D575" t="s">
        <v>6155</v>
      </c>
      <c r="E575">
        <v>6</v>
      </c>
      <c r="F575" t="s">
        <v>3730</v>
      </c>
      <c r="G575" t="s">
        <v>3731</v>
      </c>
      <c r="H575" t="s">
        <v>19</v>
      </c>
      <c r="I575" t="s">
        <v>6193</v>
      </c>
      <c r="J575" t="s">
        <v>6188</v>
      </c>
      <c r="K575">
        <v>1</v>
      </c>
      <c r="L575">
        <v>11.25</v>
      </c>
      <c r="M575">
        <v>67.5</v>
      </c>
      <c r="N575" t="s">
        <v>6217</v>
      </c>
      <c r="O575" t="s">
        <v>6223</v>
      </c>
      <c r="P575" t="s">
        <v>6191</v>
      </c>
    </row>
    <row r="576" spans="1:16" x14ac:dyDescent="0.35">
      <c r="A576" t="s">
        <v>3734</v>
      </c>
      <c r="B576" s="13">
        <v>44697</v>
      </c>
      <c r="C576" t="s">
        <v>3735</v>
      </c>
      <c r="D576" t="s">
        <v>6178</v>
      </c>
      <c r="E576">
        <v>6</v>
      </c>
      <c r="F576" t="s">
        <v>3736</v>
      </c>
      <c r="G576" t="s">
        <v>3737</v>
      </c>
      <c r="H576" t="s">
        <v>19</v>
      </c>
      <c r="I576" t="s">
        <v>6192</v>
      </c>
      <c r="J576" t="s">
        <v>6186</v>
      </c>
      <c r="K576">
        <v>0.2</v>
      </c>
      <c r="L576">
        <v>3.5849999999999995</v>
      </c>
      <c r="M576">
        <v>21.509999999999998</v>
      </c>
      <c r="N576" t="s">
        <v>6220</v>
      </c>
      <c r="O576" t="s">
        <v>6225</v>
      </c>
      <c r="P576" t="s">
        <v>6190</v>
      </c>
    </row>
    <row r="577" spans="1:16" x14ac:dyDescent="0.35">
      <c r="A577" t="s">
        <v>3739</v>
      </c>
      <c r="B577" s="13">
        <v>44239</v>
      </c>
      <c r="C577" t="s">
        <v>3740</v>
      </c>
      <c r="D577" t="s">
        <v>6181</v>
      </c>
      <c r="E577">
        <v>2</v>
      </c>
      <c r="F577" t="s">
        <v>3741</v>
      </c>
      <c r="G577" t="s">
        <v>3742</v>
      </c>
      <c r="H577" t="s">
        <v>19</v>
      </c>
      <c r="I577" t="s">
        <v>6195</v>
      </c>
      <c r="J577" t="s">
        <v>6188</v>
      </c>
      <c r="K577">
        <v>2.5</v>
      </c>
      <c r="L577">
        <v>33.464999999999996</v>
      </c>
      <c r="M577">
        <v>66.929999999999993</v>
      </c>
      <c r="N577" t="s">
        <v>6219</v>
      </c>
      <c r="O577" t="s">
        <v>6223</v>
      </c>
      <c r="P577" t="s">
        <v>6191</v>
      </c>
    </row>
    <row r="578" spans="1:16" x14ac:dyDescent="0.35">
      <c r="A578" t="s">
        <v>3745</v>
      </c>
      <c r="B578" s="13">
        <v>44290</v>
      </c>
      <c r="C578" t="s">
        <v>3746</v>
      </c>
      <c r="D578" t="s">
        <v>6154</v>
      </c>
      <c r="E578">
        <v>6</v>
      </c>
      <c r="F578" t="s">
        <v>3747</v>
      </c>
      <c r="G578" t="s">
        <v>3748</v>
      </c>
      <c r="H578" t="s">
        <v>19</v>
      </c>
      <c r="I578" t="s">
        <v>6193</v>
      </c>
      <c r="J578" t="s">
        <v>6187</v>
      </c>
      <c r="K578">
        <v>0.2</v>
      </c>
      <c r="L578">
        <v>2.9849999999999999</v>
      </c>
      <c r="M578">
        <v>17.91</v>
      </c>
      <c r="N578" t="s">
        <v>6217</v>
      </c>
      <c r="O578" t="s">
        <v>6224</v>
      </c>
      <c r="P578" t="s">
        <v>6191</v>
      </c>
    </row>
    <row r="579" spans="1:16" x14ac:dyDescent="0.35">
      <c r="A579" t="s">
        <v>5216</v>
      </c>
      <c r="B579" s="13">
        <v>44486</v>
      </c>
      <c r="C579" t="s">
        <v>5217</v>
      </c>
      <c r="D579" t="s">
        <v>6154</v>
      </c>
      <c r="E579">
        <v>4</v>
      </c>
      <c r="F579" t="s">
        <v>5218</v>
      </c>
      <c r="G579" t="s">
        <v>5219</v>
      </c>
      <c r="H579" t="s">
        <v>19</v>
      </c>
      <c r="I579" t="s">
        <v>6193</v>
      </c>
      <c r="J579" t="s">
        <v>6187</v>
      </c>
      <c r="K579">
        <v>0.2</v>
      </c>
      <c r="L579">
        <v>2.9849999999999999</v>
      </c>
      <c r="M579">
        <v>11.94</v>
      </c>
      <c r="N579" t="s">
        <v>6217</v>
      </c>
      <c r="O579" t="s">
        <v>6224</v>
      </c>
      <c r="P579" t="s">
        <v>6191</v>
      </c>
    </row>
    <row r="580" spans="1:16" x14ac:dyDescent="0.35">
      <c r="A580" t="s">
        <v>5211</v>
      </c>
      <c r="B580" s="13">
        <v>44270</v>
      </c>
      <c r="C580" t="s">
        <v>5212</v>
      </c>
      <c r="D580" t="s">
        <v>6176</v>
      </c>
      <c r="E580">
        <v>1</v>
      </c>
      <c r="F580" t="s">
        <v>5213</v>
      </c>
      <c r="G580" t="s">
        <v>5214</v>
      </c>
      <c r="H580" t="s">
        <v>19</v>
      </c>
      <c r="I580" t="s">
        <v>6194</v>
      </c>
      <c r="J580" t="s">
        <v>6186</v>
      </c>
      <c r="K580">
        <v>0.5</v>
      </c>
      <c r="L580">
        <v>8.91</v>
      </c>
      <c r="M580">
        <v>8.91</v>
      </c>
      <c r="N580" t="s">
        <v>6218</v>
      </c>
      <c r="O580" t="s">
        <v>6225</v>
      </c>
      <c r="P580" t="s">
        <v>6190</v>
      </c>
    </row>
    <row r="581" spans="1:16" x14ac:dyDescent="0.35">
      <c r="A581" t="s">
        <v>5205</v>
      </c>
      <c r="B581" s="13">
        <v>44141</v>
      </c>
      <c r="C581" t="s">
        <v>5206</v>
      </c>
      <c r="D581" t="s">
        <v>6168</v>
      </c>
      <c r="E581">
        <v>1</v>
      </c>
      <c r="F581" t="s">
        <v>5207</v>
      </c>
      <c r="G581" t="s">
        <v>5208</v>
      </c>
      <c r="H581" t="s">
        <v>19</v>
      </c>
      <c r="I581" t="s">
        <v>6193</v>
      </c>
      <c r="J581" t="s">
        <v>6187</v>
      </c>
      <c r="K581">
        <v>2.5</v>
      </c>
      <c r="L581">
        <v>22.884999999999998</v>
      </c>
      <c r="M581">
        <v>22.884999999999998</v>
      </c>
      <c r="N581" t="s">
        <v>6217</v>
      </c>
      <c r="O581" t="s">
        <v>6224</v>
      </c>
      <c r="P581" t="s">
        <v>6191</v>
      </c>
    </row>
    <row r="582" spans="1:16" x14ac:dyDescent="0.35">
      <c r="A582" t="s">
        <v>3767</v>
      </c>
      <c r="B582" s="13">
        <v>43965</v>
      </c>
      <c r="C582" t="s">
        <v>3768</v>
      </c>
      <c r="D582" t="s">
        <v>6171</v>
      </c>
      <c r="E582">
        <v>3</v>
      </c>
      <c r="F582" t="s">
        <v>3769</v>
      </c>
      <c r="G582" t="s">
        <v>3770</v>
      </c>
      <c r="H582" t="s">
        <v>19</v>
      </c>
      <c r="I582" t="s">
        <v>6194</v>
      </c>
      <c r="J582" t="s">
        <v>6186</v>
      </c>
      <c r="K582">
        <v>1</v>
      </c>
      <c r="L582">
        <v>14.85</v>
      </c>
      <c r="M582">
        <v>44.55</v>
      </c>
      <c r="N582" t="s">
        <v>6218</v>
      </c>
      <c r="O582" t="s">
        <v>6225</v>
      </c>
      <c r="P582" t="s">
        <v>6190</v>
      </c>
    </row>
    <row r="583" spans="1:16" x14ac:dyDescent="0.35">
      <c r="A583" t="s">
        <v>5199</v>
      </c>
      <c r="B583" s="13">
        <v>44302</v>
      </c>
      <c r="C583" t="s">
        <v>5200</v>
      </c>
      <c r="D583" t="s">
        <v>6149</v>
      </c>
      <c r="E583">
        <v>4</v>
      </c>
      <c r="F583" t="s">
        <v>5201</v>
      </c>
      <c r="G583" t="s">
        <v>5202</v>
      </c>
      <c r="H583" t="s">
        <v>19</v>
      </c>
      <c r="I583" t="s">
        <v>6192</v>
      </c>
      <c r="J583" t="s">
        <v>6187</v>
      </c>
      <c r="K583">
        <v>2.5</v>
      </c>
      <c r="L583">
        <v>20.584999999999997</v>
      </c>
      <c r="M583">
        <v>82.339999999999989</v>
      </c>
      <c r="N583" t="s">
        <v>6220</v>
      </c>
      <c r="O583" t="s">
        <v>6224</v>
      </c>
      <c r="P583" t="s">
        <v>6190</v>
      </c>
    </row>
    <row r="584" spans="1:16" x14ac:dyDescent="0.35">
      <c r="A584" t="s">
        <v>3778</v>
      </c>
      <c r="B584" s="13">
        <v>44382</v>
      </c>
      <c r="C584" t="s">
        <v>3779</v>
      </c>
      <c r="D584" t="s">
        <v>6183</v>
      </c>
      <c r="E584">
        <v>5</v>
      </c>
      <c r="F584" t="s">
        <v>3780</v>
      </c>
      <c r="G584" t="s">
        <v>3781</v>
      </c>
      <c r="H584" t="s">
        <v>19</v>
      </c>
      <c r="I584" t="s">
        <v>6194</v>
      </c>
      <c r="J584" t="s">
        <v>6187</v>
      </c>
      <c r="K584">
        <v>1</v>
      </c>
      <c r="L584">
        <v>12.15</v>
      </c>
      <c r="M584">
        <v>60.75</v>
      </c>
      <c r="N584" t="s">
        <v>6218</v>
      </c>
      <c r="O584" t="s">
        <v>6224</v>
      </c>
      <c r="P584" t="s">
        <v>6191</v>
      </c>
    </row>
    <row r="585" spans="1:16" x14ac:dyDescent="0.35">
      <c r="A585" t="s">
        <v>3784</v>
      </c>
      <c r="B585" s="13">
        <v>43538</v>
      </c>
      <c r="C585" t="s">
        <v>3785</v>
      </c>
      <c r="D585" t="s">
        <v>6178</v>
      </c>
      <c r="E585">
        <v>1</v>
      </c>
      <c r="F585" t="s">
        <v>3786</v>
      </c>
      <c r="G585" t="s">
        <v>3787</v>
      </c>
      <c r="H585" t="s">
        <v>19</v>
      </c>
      <c r="I585" t="s">
        <v>6192</v>
      </c>
      <c r="J585" t="s">
        <v>6186</v>
      </c>
      <c r="K585">
        <v>0.2</v>
      </c>
      <c r="L585">
        <v>3.5849999999999995</v>
      </c>
      <c r="M585">
        <v>3.5849999999999995</v>
      </c>
      <c r="N585" t="s">
        <v>6220</v>
      </c>
      <c r="O585" t="s">
        <v>6225</v>
      </c>
      <c r="P585" t="s">
        <v>6190</v>
      </c>
    </row>
    <row r="586" spans="1:16" x14ac:dyDescent="0.35">
      <c r="A586" t="s">
        <v>3790</v>
      </c>
      <c r="B586" s="13">
        <v>44262</v>
      </c>
      <c r="C586" t="s">
        <v>3791</v>
      </c>
      <c r="D586" t="s">
        <v>6178</v>
      </c>
      <c r="E586">
        <v>6</v>
      </c>
      <c r="F586" t="s">
        <v>3792</v>
      </c>
      <c r="G586" t="s">
        <v>3793</v>
      </c>
      <c r="H586" t="s">
        <v>19</v>
      </c>
      <c r="I586" t="s">
        <v>6192</v>
      </c>
      <c r="J586" t="s">
        <v>6186</v>
      </c>
      <c r="K586">
        <v>0.2</v>
      </c>
      <c r="L586">
        <v>3.5849999999999995</v>
      </c>
      <c r="M586">
        <v>21.509999999999998</v>
      </c>
      <c r="N586" t="s">
        <v>6220</v>
      </c>
      <c r="O586" t="s">
        <v>6225</v>
      </c>
      <c r="P586" t="s">
        <v>6191</v>
      </c>
    </row>
    <row r="587" spans="1:16" x14ac:dyDescent="0.35">
      <c r="A587" t="s">
        <v>5193</v>
      </c>
      <c r="B587" s="13">
        <v>44274</v>
      </c>
      <c r="C587" t="s">
        <v>5194</v>
      </c>
      <c r="D587" t="s">
        <v>6138</v>
      </c>
      <c r="E587">
        <v>6</v>
      </c>
      <c r="F587" t="s">
        <v>5195</v>
      </c>
      <c r="G587" t="s">
        <v>5196</v>
      </c>
      <c r="H587" t="s">
        <v>19</v>
      </c>
      <c r="I587" t="s">
        <v>6192</v>
      </c>
      <c r="J587" t="s">
        <v>6188</v>
      </c>
      <c r="K587">
        <v>1</v>
      </c>
      <c r="L587">
        <v>9.9499999999999993</v>
      </c>
      <c r="M587">
        <v>59.699999999999996</v>
      </c>
      <c r="N587" t="s">
        <v>6220</v>
      </c>
      <c r="O587" t="s">
        <v>6223</v>
      </c>
      <c r="P587" t="s">
        <v>6191</v>
      </c>
    </row>
    <row r="588" spans="1:16" x14ac:dyDescent="0.35">
      <c r="A588" t="s">
        <v>3802</v>
      </c>
      <c r="B588" s="13">
        <v>43867</v>
      </c>
      <c r="C588" t="s">
        <v>3803</v>
      </c>
      <c r="D588" t="s">
        <v>6142</v>
      </c>
      <c r="E588">
        <v>3</v>
      </c>
      <c r="F588" t="s">
        <v>3804</v>
      </c>
      <c r="G588" t="s">
        <v>6222</v>
      </c>
      <c r="H588" t="s">
        <v>19</v>
      </c>
      <c r="I588" t="s">
        <v>6192</v>
      </c>
      <c r="J588" t="s">
        <v>6186</v>
      </c>
      <c r="K588">
        <v>2.5</v>
      </c>
      <c r="L588">
        <v>27.484999999999996</v>
      </c>
      <c r="M588">
        <v>82.454999999999984</v>
      </c>
      <c r="N588" t="s">
        <v>6220</v>
      </c>
      <c r="O588" t="s">
        <v>6225</v>
      </c>
      <c r="P588" t="s">
        <v>6191</v>
      </c>
    </row>
    <row r="589" spans="1:16" x14ac:dyDescent="0.35">
      <c r="A589" t="s">
        <v>3807</v>
      </c>
      <c r="B589" s="13">
        <v>44267</v>
      </c>
      <c r="C589" t="s">
        <v>3808</v>
      </c>
      <c r="D589" t="s">
        <v>6169</v>
      </c>
      <c r="E589">
        <v>1</v>
      </c>
      <c r="F589" t="s">
        <v>3809</v>
      </c>
      <c r="G589" t="s">
        <v>3810</v>
      </c>
      <c r="H589" t="s">
        <v>19</v>
      </c>
      <c r="I589" t="s">
        <v>6195</v>
      </c>
      <c r="J589" t="s">
        <v>6187</v>
      </c>
      <c r="K589">
        <v>0.5</v>
      </c>
      <c r="L589">
        <v>7.77</v>
      </c>
      <c r="M589">
        <v>7.77</v>
      </c>
      <c r="N589" t="s">
        <v>6219</v>
      </c>
      <c r="O589" t="s">
        <v>6224</v>
      </c>
      <c r="P589" t="s">
        <v>6190</v>
      </c>
    </row>
    <row r="590" spans="1:16" x14ac:dyDescent="0.35">
      <c r="A590" t="s">
        <v>3812</v>
      </c>
      <c r="B590" s="13">
        <v>44046</v>
      </c>
      <c r="C590" t="s">
        <v>3813</v>
      </c>
      <c r="D590" t="s">
        <v>6146</v>
      </c>
      <c r="E590">
        <v>2</v>
      </c>
      <c r="F590" t="s">
        <v>3814</v>
      </c>
      <c r="G590" t="s">
        <v>3815</v>
      </c>
      <c r="H590" t="s">
        <v>19</v>
      </c>
      <c r="I590" t="s">
        <v>6192</v>
      </c>
      <c r="J590" t="s">
        <v>6188</v>
      </c>
      <c r="K590">
        <v>0.5</v>
      </c>
      <c r="L590">
        <v>5.97</v>
      </c>
      <c r="M590">
        <v>11.94</v>
      </c>
      <c r="N590" t="s">
        <v>6220</v>
      </c>
      <c r="O590" t="s">
        <v>6223</v>
      </c>
      <c r="P590" t="s">
        <v>6190</v>
      </c>
    </row>
    <row r="591" spans="1:16" x14ac:dyDescent="0.35">
      <c r="A591" t="s">
        <v>3818</v>
      </c>
      <c r="B591" s="13">
        <v>43671</v>
      </c>
      <c r="C591" t="s">
        <v>3819</v>
      </c>
      <c r="D591" t="s">
        <v>6148</v>
      </c>
      <c r="E591">
        <v>6</v>
      </c>
      <c r="F591" t="s">
        <v>3820</v>
      </c>
      <c r="G591" t="s">
        <v>3821</v>
      </c>
      <c r="H591" t="s">
        <v>19</v>
      </c>
      <c r="I591" t="s">
        <v>6194</v>
      </c>
      <c r="J591" t="s">
        <v>6186</v>
      </c>
      <c r="K591">
        <v>2.5</v>
      </c>
      <c r="L591">
        <v>34.154999999999994</v>
      </c>
      <c r="M591">
        <v>204.92999999999995</v>
      </c>
      <c r="N591" t="s">
        <v>6218</v>
      </c>
      <c r="O591" t="s">
        <v>6225</v>
      </c>
      <c r="P591" t="s">
        <v>6191</v>
      </c>
    </row>
    <row r="592" spans="1:16" x14ac:dyDescent="0.35">
      <c r="A592" t="s">
        <v>3823</v>
      </c>
      <c r="B592" s="13">
        <v>43950</v>
      </c>
      <c r="C592" t="s">
        <v>3824</v>
      </c>
      <c r="D592" t="s">
        <v>6166</v>
      </c>
      <c r="E592">
        <v>2</v>
      </c>
      <c r="F592" t="s">
        <v>3825</v>
      </c>
      <c r="G592" t="s">
        <v>3826</v>
      </c>
      <c r="H592" t="s">
        <v>19</v>
      </c>
      <c r="I592" t="s">
        <v>6194</v>
      </c>
      <c r="J592" t="s">
        <v>6188</v>
      </c>
      <c r="K592">
        <v>2.5</v>
      </c>
      <c r="L592">
        <v>31.624999999999996</v>
      </c>
      <c r="M592">
        <v>63.249999999999993</v>
      </c>
      <c r="N592" t="s">
        <v>6218</v>
      </c>
      <c r="O592" t="s">
        <v>6223</v>
      </c>
      <c r="P592" t="s">
        <v>6190</v>
      </c>
    </row>
    <row r="593" spans="1:16" x14ac:dyDescent="0.35">
      <c r="A593" t="s">
        <v>3829</v>
      </c>
      <c r="B593" s="13">
        <v>43587</v>
      </c>
      <c r="C593" t="s">
        <v>3830</v>
      </c>
      <c r="D593" t="s">
        <v>6163</v>
      </c>
      <c r="E593">
        <v>3</v>
      </c>
      <c r="F593" t="s">
        <v>3831</v>
      </c>
      <c r="G593" t="s">
        <v>3832</v>
      </c>
      <c r="H593" t="s">
        <v>19</v>
      </c>
      <c r="I593" t="s">
        <v>6192</v>
      </c>
      <c r="J593" t="s">
        <v>6187</v>
      </c>
      <c r="K593">
        <v>0.2</v>
      </c>
      <c r="L593">
        <v>2.6849999999999996</v>
      </c>
      <c r="M593">
        <v>8.0549999999999997</v>
      </c>
      <c r="N593" t="s">
        <v>6220</v>
      </c>
      <c r="O593" t="s">
        <v>6224</v>
      </c>
      <c r="P593" t="s">
        <v>6190</v>
      </c>
    </row>
    <row r="594" spans="1:16" x14ac:dyDescent="0.35">
      <c r="A594" t="s">
        <v>3834</v>
      </c>
      <c r="B594" s="13">
        <v>44437</v>
      </c>
      <c r="C594" t="s">
        <v>3835</v>
      </c>
      <c r="D594" t="s">
        <v>6175</v>
      </c>
      <c r="E594">
        <v>2</v>
      </c>
      <c r="F594" t="s">
        <v>3836</v>
      </c>
      <c r="G594" t="s">
        <v>6222</v>
      </c>
      <c r="H594" t="s">
        <v>19</v>
      </c>
      <c r="I594" t="s">
        <v>6193</v>
      </c>
      <c r="J594" t="s">
        <v>6188</v>
      </c>
      <c r="K594">
        <v>2.5</v>
      </c>
      <c r="L594">
        <v>25.874999999999996</v>
      </c>
      <c r="M594">
        <v>51.749999999999993</v>
      </c>
      <c r="N594" t="s">
        <v>6217</v>
      </c>
      <c r="O594" t="s">
        <v>6223</v>
      </c>
      <c r="P594" t="s">
        <v>6191</v>
      </c>
    </row>
    <row r="595" spans="1:16" x14ac:dyDescent="0.35">
      <c r="A595" t="s">
        <v>5182</v>
      </c>
      <c r="B595" s="13">
        <v>44414</v>
      </c>
      <c r="C595" t="s">
        <v>5183</v>
      </c>
      <c r="D595" t="s">
        <v>6154</v>
      </c>
      <c r="E595">
        <v>2</v>
      </c>
      <c r="F595" t="s">
        <v>5184</v>
      </c>
      <c r="G595" t="s">
        <v>5185</v>
      </c>
      <c r="H595" t="s">
        <v>19</v>
      </c>
      <c r="I595" t="s">
        <v>6193</v>
      </c>
      <c r="J595" t="s">
        <v>6187</v>
      </c>
      <c r="K595">
        <v>0.2</v>
      </c>
      <c r="L595">
        <v>2.9849999999999999</v>
      </c>
      <c r="M595">
        <v>5.97</v>
      </c>
      <c r="N595" t="s">
        <v>6217</v>
      </c>
      <c r="O595" t="s">
        <v>6224</v>
      </c>
      <c r="P595" t="s">
        <v>6191</v>
      </c>
    </row>
    <row r="596" spans="1:16" x14ac:dyDescent="0.35">
      <c r="A596" t="s">
        <v>3844</v>
      </c>
      <c r="B596" s="13">
        <v>43512</v>
      </c>
      <c r="C596" t="s">
        <v>3845</v>
      </c>
      <c r="D596" t="s">
        <v>6182</v>
      </c>
      <c r="E596">
        <v>2</v>
      </c>
      <c r="F596" t="s">
        <v>3846</v>
      </c>
      <c r="G596" t="s">
        <v>3847</v>
      </c>
      <c r="H596" t="s">
        <v>19</v>
      </c>
      <c r="I596" t="s">
        <v>6193</v>
      </c>
      <c r="J596" t="s">
        <v>6186</v>
      </c>
      <c r="K596">
        <v>2.5</v>
      </c>
      <c r="L596">
        <v>29.784999999999997</v>
      </c>
      <c r="M596">
        <v>59.569999999999993</v>
      </c>
      <c r="N596" t="s">
        <v>6217</v>
      </c>
      <c r="O596" t="s">
        <v>6225</v>
      </c>
      <c r="P596" t="s">
        <v>6191</v>
      </c>
    </row>
    <row r="597" spans="1:16" x14ac:dyDescent="0.35">
      <c r="A597" t="s">
        <v>5182</v>
      </c>
      <c r="B597" s="13">
        <v>44414</v>
      </c>
      <c r="C597" t="s">
        <v>5183</v>
      </c>
      <c r="D597" t="s">
        <v>6141</v>
      </c>
      <c r="E597">
        <v>2</v>
      </c>
      <c r="F597" t="s">
        <v>5184</v>
      </c>
      <c r="G597" t="s">
        <v>5185</v>
      </c>
      <c r="H597" t="s">
        <v>19</v>
      </c>
      <c r="I597" t="s">
        <v>6194</v>
      </c>
      <c r="J597" t="s">
        <v>6188</v>
      </c>
      <c r="K597">
        <v>1</v>
      </c>
      <c r="L597">
        <v>13.75</v>
      </c>
      <c r="M597">
        <v>27.5</v>
      </c>
      <c r="N597" t="s">
        <v>6218</v>
      </c>
      <c r="O597" t="s">
        <v>6223</v>
      </c>
      <c r="P597" t="s">
        <v>6191</v>
      </c>
    </row>
    <row r="598" spans="1:16" x14ac:dyDescent="0.35">
      <c r="A598" t="s">
        <v>3854</v>
      </c>
      <c r="B598" s="13">
        <v>44523</v>
      </c>
      <c r="C598" t="s">
        <v>3855</v>
      </c>
      <c r="D598" t="s">
        <v>6157</v>
      </c>
      <c r="E598">
        <v>5</v>
      </c>
      <c r="F598" t="s">
        <v>3856</v>
      </c>
      <c r="G598" t="s">
        <v>3857</v>
      </c>
      <c r="H598" t="s">
        <v>19</v>
      </c>
      <c r="I598" t="s">
        <v>6193</v>
      </c>
      <c r="J598" t="s">
        <v>6188</v>
      </c>
      <c r="K598">
        <v>0.5</v>
      </c>
      <c r="L598">
        <v>6.75</v>
      </c>
      <c r="M598">
        <v>33.75</v>
      </c>
      <c r="N598" t="s">
        <v>6217</v>
      </c>
      <c r="O598" t="s">
        <v>6223</v>
      </c>
      <c r="P598" t="s">
        <v>6191</v>
      </c>
    </row>
    <row r="599" spans="1:16" x14ac:dyDescent="0.35">
      <c r="A599" t="s">
        <v>3860</v>
      </c>
      <c r="B599" s="13">
        <v>44532</v>
      </c>
      <c r="C599" t="s">
        <v>3861</v>
      </c>
      <c r="D599" t="s">
        <v>6164</v>
      </c>
      <c r="E599">
        <v>4</v>
      </c>
      <c r="F599" t="s">
        <v>3862</v>
      </c>
      <c r="G599" t="s">
        <v>3863</v>
      </c>
      <c r="H599" t="s">
        <v>19</v>
      </c>
      <c r="I599" t="s">
        <v>6195</v>
      </c>
      <c r="J599" t="s">
        <v>6186</v>
      </c>
      <c r="K599">
        <v>2.5</v>
      </c>
      <c r="L599">
        <v>36.454999999999998</v>
      </c>
      <c r="M599">
        <v>145.82</v>
      </c>
      <c r="N599" t="s">
        <v>6219</v>
      </c>
      <c r="O599" t="s">
        <v>6225</v>
      </c>
      <c r="P599" t="s">
        <v>6190</v>
      </c>
    </row>
    <row r="600" spans="1:16" x14ac:dyDescent="0.35">
      <c r="A600" t="s">
        <v>3866</v>
      </c>
      <c r="B600" s="13">
        <v>43471</v>
      </c>
      <c r="C600" t="s">
        <v>3867</v>
      </c>
      <c r="D600" t="s">
        <v>6174</v>
      </c>
      <c r="E600">
        <v>4</v>
      </c>
      <c r="F600" t="s">
        <v>3868</v>
      </c>
      <c r="G600" t="s">
        <v>3869</v>
      </c>
      <c r="H600" t="s">
        <v>19</v>
      </c>
      <c r="I600" t="s">
        <v>6192</v>
      </c>
      <c r="J600" t="s">
        <v>6188</v>
      </c>
      <c r="K600">
        <v>0.2</v>
      </c>
      <c r="L600">
        <v>2.9849999999999999</v>
      </c>
      <c r="M600">
        <v>11.94</v>
      </c>
      <c r="N600" t="s">
        <v>6220</v>
      </c>
      <c r="O600" t="s">
        <v>6223</v>
      </c>
      <c r="P600" t="s">
        <v>6190</v>
      </c>
    </row>
    <row r="601" spans="1:16" x14ac:dyDescent="0.35">
      <c r="A601" t="s">
        <v>3872</v>
      </c>
      <c r="B601" s="13">
        <v>44321</v>
      </c>
      <c r="C601" t="s">
        <v>3873</v>
      </c>
      <c r="D601" t="s">
        <v>6154</v>
      </c>
      <c r="E601">
        <v>4</v>
      </c>
      <c r="F601" t="s">
        <v>3874</v>
      </c>
      <c r="G601" t="s">
        <v>3875</v>
      </c>
      <c r="H601" t="s">
        <v>19</v>
      </c>
      <c r="I601" t="s">
        <v>6193</v>
      </c>
      <c r="J601" t="s">
        <v>6187</v>
      </c>
      <c r="K601">
        <v>0.2</v>
      </c>
      <c r="L601">
        <v>2.9849999999999999</v>
      </c>
      <c r="M601">
        <v>11.94</v>
      </c>
      <c r="N601" t="s">
        <v>6217</v>
      </c>
      <c r="O601" t="s">
        <v>6224</v>
      </c>
      <c r="P601" t="s">
        <v>6190</v>
      </c>
    </row>
    <row r="602" spans="1:16" x14ac:dyDescent="0.35">
      <c r="A602" t="s">
        <v>3877</v>
      </c>
      <c r="B602" s="13">
        <v>44492</v>
      </c>
      <c r="C602" t="s">
        <v>3878</v>
      </c>
      <c r="D602" t="s">
        <v>6169</v>
      </c>
      <c r="E602">
        <v>1</v>
      </c>
      <c r="F602" t="s">
        <v>3879</v>
      </c>
      <c r="G602" t="s">
        <v>3880</v>
      </c>
      <c r="H602" t="s">
        <v>19</v>
      </c>
      <c r="I602" t="s">
        <v>6195</v>
      </c>
      <c r="J602" t="s">
        <v>6187</v>
      </c>
      <c r="K602">
        <v>0.5</v>
      </c>
      <c r="L602">
        <v>7.77</v>
      </c>
      <c r="M602">
        <v>7.77</v>
      </c>
      <c r="N602" t="s">
        <v>6219</v>
      </c>
      <c r="O602" t="s">
        <v>6224</v>
      </c>
      <c r="P602" t="s">
        <v>6191</v>
      </c>
    </row>
    <row r="603" spans="1:16" x14ac:dyDescent="0.35">
      <c r="A603" t="s">
        <v>3883</v>
      </c>
      <c r="B603" s="13">
        <v>43815</v>
      </c>
      <c r="C603" t="s">
        <v>3884</v>
      </c>
      <c r="D603" t="s">
        <v>6142</v>
      </c>
      <c r="E603">
        <v>4</v>
      </c>
      <c r="F603" t="s">
        <v>3885</v>
      </c>
      <c r="G603" t="s">
        <v>3886</v>
      </c>
      <c r="H603" t="s">
        <v>19</v>
      </c>
      <c r="I603" t="s">
        <v>6192</v>
      </c>
      <c r="J603" t="s">
        <v>6186</v>
      </c>
      <c r="K603">
        <v>2.5</v>
      </c>
      <c r="L603">
        <v>27.484999999999996</v>
      </c>
      <c r="M603">
        <v>109.93999999999998</v>
      </c>
      <c r="N603" t="s">
        <v>6220</v>
      </c>
      <c r="O603" t="s">
        <v>6225</v>
      </c>
      <c r="P603" t="s">
        <v>6190</v>
      </c>
    </row>
    <row r="604" spans="1:16" x14ac:dyDescent="0.35">
      <c r="A604" t="s">
        <v>3889</v>
      </c>
      <c r="B604" s="13">
        <v>43603</v>
      </c>
      <c r="C604" t="s">
        <v>3890</v>
      </c>
      <c r="D604" t="s">
        <v>6184</v>
      </c>
      <c r="E604">
        <v>5</v>
      </c>
      <c r="F604" t="s">
        <v>3891</v>
      </c>
      <c r="G604" t="s">
        <v>3892</v>
      </c>
      <c r="H604" t="s">
        <v>19</v>
      </c>
      <c r="I604" t="s">
        <v>6194</v>
      </c>
      <c r="J604" t="s">
        <v>6186</v>
      </c>
      <c r="K604">
        <v>0.2</v>
      </c>
      <c r="L604">
        <v>4.4550000000000001</v>
      </c>
      <c r="M604">
        <v>22.274999999999999</v>
      </c>
      <c r="N604" t="s">
        <v>6218</v>
      </c>
      <c r="O604" t="s">
        <v>6225</v>
      </c>
      <c r="P604" t="s">
        <v>6190</v>
      </c>
    </row>
    <row r="605" spans="1:16" x14ac:dyDescent="0.35">
      <c r="A605" t="s">
        <v>3895</v>
      </c>
      <c r="B605" s="13">
        <v>43660</v>
      </c>
      <c r="C605" t="s">
        <v>3896</v>
      </c>
      <c r="D605" t="s">
        <v>6174</v>
      </c>
      <c r="E605">
        <v>3</v>
      </c>
      <c r="F605" t="s">
        <v>3897</v>
      </c>
      <c r="G605" t="s">
        <v>3898</v>
      </c>
      <c r="H605" t="s">
        <v>19</v>
      </c>
      <c r="I605" t="s">
        <v>6192</v>
      </c>
      <c r="J605" t="s">
        <v>6188</v>
      </c>
      <c r="K605">
        <v>0.2</v>
      </c>
      <c r="L605">
        <v>2.9849999999999999</v>
      </c>
      <c r="M605">
        <v>8.9550000000000001</v>
      </c>
      <c r="N605" t="s">
        <v>6220</v>
      </c>
      <c r="O605" t="s">
        <v>6223</v>
      </c>
      <c r="P605" t="s">
        <v>6191</v>
      </c>
    </row>
    <row r="606" spans="1:16" x14ac:dyDescent="0.35">
      <c r="A606" t="s">
        <v>5176</v>
      </c>
      <c r="B606" s="13">
        <v>43890</v>
      </c>
      <c r="C606" t="s">
        <v>5177</v>
      </c>
      <c r="D606" t="s">
        <v>6154</v>
      </c>
      <c r="E606">
        <v>1</v>
      </c>
      <c r="F606" t="s">
        <v>5178</v>
      </c>
      <c r="G606" t="s">
        <v>5179</v>
      </c>
      <c r="H606" t="s">
        <v>19</v>
      </c>
      <c r="I606" t="s">
        <v>6193</v>
      </c>
      <c r="J606" t="s">
        <v>6187</v>
      </c>
      <c r="K606">
        <v>0.2</v>
      </c>
      <c r="L606">
        <v>2.9849999999999999</v>
      </c>
      <c r="M606">
        <v>2.9849999999999999</v>
      </c>
      <c r="N606" t="s">
        <v>6217</v>
      </c>
      <c r="O606" t="s">
        <v>6224</v>
      </c>
      <c r="P606" t="s">
        <v>6191</v>
      </c>
    </row>
    <row r="607" spans="1:16" x14ac:dyDescent="0.35">
      <c r="A607" t="s">
        <v>3905</v>
      </c>
      <c r="B607" s="13">
        <v>44028</v>
      </c>
      <c r="C607" t="s">
        <v>3906</v>
      </c>
      <c r="D607" t="s">
        <v>6182</v>
      </c>
      <c r="E607">
        <v>5</v>
      </c>
      <c r="F607" t="s">
        <v>3907</v>
      </c>
      <c r="G607" t="s">
        <v>3908</v>
      </c>
      <c r="H607" t="s">
        <v>19</v>
      </c>
      <c r="I607" t="s">
        <v>6193</v>
      </c>
      <c r="J607" t="s">
        <v>6186</v>
      </c>
      <c r="K607">
        <v>2.5</v>
      </c>
      <c r="L607">
        <v>29.784999999999997</v>
      </c>
      <c r="M607">
        <v>148.92499999999998</v>
      </c>
      <c r="N607" t="s">
        <v>6217</v>
      </c>
      <c r="O607" t="s">
        <v>6225</v>
      </c>
      <c r="P607" t="s">
        <v>6190</v>
      </c>
    </row>
    <row r="608" spans="1:16" x14ac:dyDescent="0.35">
      <c r="A608" t="s">
        <v>5170</v>
      </c>
      <c r="B608" s="13">
        <v>44505</v>
      </c>
      <c r="C608" t="s">
        <v>5171</v>
      </c>
      <c r="D608" t="s">
        <v>6168</v>
      </c>
      <c r="E608">
        <v>6</v>
      </c>
      <c r="F608" t="s">
        <v>5172</v>
      </c>
      <c r="G608" t="s">
        <v>5173</v>
      </c>
      <c r="H608" t="s">
        <v>19</v>
      </c>
      <c r="I608" t="s">
        <v>6193</v>
      </c>
      <c r="J608" t="s">
        <v>6187</v>
      </c>
      <c r="K608">
        <v>2.5</v>
      </c>
      <c r="L608">
        <v>22.884999999999998</v>
      </c>
      <c r="M608">
        <v>137.31</v>
      </c>
      <c r="N608" t="s">
        <v>6217</v>
      </c>
      <c r="O608" t="s">
        <v>6224</v>
      </c>
      <c r="P608" t="s">
        <v>6190</v>
      </c>
    </row>
    <row r="609" spans="1:16" x14ac:dyDescent="0.35">
      <c r="A609" t="s">
        <v>3917</v>
      </c>
      <c r="B609" s="13">
        <v>44640</v>
      </c>
      <c r="C609" t="s">
        <v>3918</v>
      </c>
      <c r="D609" t="s">
        <v>6153</v>
      </c>
      <c r="E609">
        <v>1</v>
      </c>
      <c r="F609" t="s">
        <v>3919</v>
      </c>
      <c r="G609" t="s">
        <v>3920</v>
      </c>
      <c r="H609" t="s">
        <v>19</v>
      </c>
      <c r="I609" t="s">
        <v>6194</v>
      </c>
      <c r="J609" t="s">
        <v>6187</v>
      </c>
      <c r="K609">
        <v>0.2</v>
      </c>
      <c r="L609">
        <v>3.645</v>
      </c>
      <c r="M609">
        <v>3.645</v>
      </c>
      <c r="N609" t="s">
        <v>6218</v>
      </c>
      <c r="O609" t="s">
        <v>6224</v>
      </c>
      <c r="P609" t="s">
        <v>6190</v>
      </c>
    </row>
    <row r="610" spans="1:16" x14ac:dyDescent="0.35">
      <c r="A610" t="s">
        <v>3923</v>
      </c>
      <c r="B610" s="13">
        <v>44608</v>
      </c>
      <c r="C610" t="s">
        <v>3924</v>
      </c>
      <c r="D610" t="s">
        <v>6185</v>
      </c>
      <c r="E610">
        <v>2</v>
      </c>
      <c r="F610" t="s">
        <v>3925</v>
      </c>
      <c r="G610" t="s">
        <v>6222</v>
      </c>
      <c r="H610" t="s">
        <v>19</v>
      </c>
      <c r="I610" t="s">
        <v>6194</v>
      </c>
      <c r="J610" t="s">
        <v>6187</v>
      </c>
      <c r="K610">
        <v>2.5</v>
      </c>
      <c r="L610">
        <v>27.945</v>
      </c>
      <c r="M610">
        <v>55.89</v>
      </c>
      <c r="N610" t="s">
        <v>6218</v>
      </c>
      <c r="O610" t="s">
        <v>6224</v>
      </c>
      <c r="P610" t="s">
        <v>6191</v>
      </c>
    </row>
    <row r="611" spans="1:16" x14ac:dyDescent="0.35">
      <c r="A611" t="s">
        <v>3927</v>
      </c>
      <c r="B611" s="13">
        <v>44147</v>
      </c>
      <c r="C611" t="s">
        <v>3928</v>
      </c>
      <c r="D611" t="s">
        <v>6159</v>
      </c>
      <c r="E611">
        <v>6</v>
      </c>
      <c r="F611" t="s">
        <v>3929</v>
      </c>
      <c r="G611" t="s">
        <v>3930</v>
      </c>
      <c r="H611" t="s">
        <v>19</v>
      </c>
      <c r="I611" t="s">
        <v>6195</v>
      </c>
      <c r="J611" t="s">
        <v>6188</v>
      </c>
      <c r="K611">
        <v>0.2</v>
      </c>
      <c r="L611">
        <v>4.3650000000000002</v>
      </c>
      <c r="M611">
        <v>26.19</v>
      </c>
      <c r="N611" t="s">
        <v>6219</v>
      </c>
      <c r="O611" t="s">
        <v>6223</v>
      </c>
      <c r="P611" t="s">
        <v>6190</v>
      </c>
    </row>
    <row r="612" spans="1:16" x14ac:dyDescent="0.35">
      <c r="A612" t="s">
        <v>3933</v>
      </c>
      <c r="B612" s="13">
        <v>43743</v>
      </c>
      <c r="C612" t="s">
        <v>3934</v>
      </c>
      <c r="D612" t="s">
        <v>6138</v>
      </c>
      <c r="E612">
        <v>4</v>
      </c>
      <c r="F612" t="s">
        <v>3935</v>
      </c>
      <c r="G612" t="s">
        <v>3936</v>
      </c>
      <c r="H612" t="s">
        <v>19</v>
      </c>
      <c r="I612" t="s">
        <v>6192</v>
      </c>
      <c r="J612" t="s">
        <v>6188</v>
      </c>
      <c r="K612">
        <v>1</v>
      </c>
      <c r="L612">
        <v>9.9499999999999993</v>
      </c>
      <c r="M612">
        <v>39.799999999999997</v>
      </c>
      <c r="N612" t="s">
        <v>6220</v>
      </c>
      <c r="O612" t="s">
        <v>6223</v>
      </c>
      <c r="P612" t="s">
        <v>6191</v>
      </c>
    </row>
    <row r="613" spans="1:16" x14ac:dyDescent="0.35">
      <c r="A613" t="s">
        <v>3939</v>
      </c>
      <c r="B613" s="13">
        <v>43739</v>
      </c>
      <c r="C613" t="s">
        <v>3940</v>
      </c>
      <c r="D613" t="s">
        <v>6148</v>
      </c>
      <c r="E613">
        <v>2</v>
      </c>
      <c r="F613" t="s">
        <v>3941</v>
      </c>
      <c r="G613" t="s">
        <v>3942</v>
      </c>
      <c r="H613" t="s">
        <v>19</v>
      </c>
      <c r="I613" t="s">
        <v>6194</v>
      </c>
      <c r="J613" t="s">
        <v>6186</v>
      </c>
      <c r="K613">
        <v>2.5</v>
      </c>
      <c r="L613">
        <v>34.154999999999994</v>
      </c>
      <c r="M613">
        <v>68.309999999999988</v>
      </c>
      <c r="N613" t="s">
        <v>6218</v>
      </c>
      <c r="O613" t="s">
        <v>6225</v>
      </c>
      <c r="P613" t="s">
        <v>6191</v>
      </c>
    </row>
    <row r="614" spans="1:16" x14ac:dyDescent="0.35">
      <c r="A614" t="s">
        <v>5164</v>
      </c>
      <c r="B614" s="13">
        <v>44540</v>
      </c>
      <c r="C614" t="s">
        <v>5165</v>
      </c>
      <c r="D614" t="s">
        <v>6156</v>
      </c>
      <c r="E614">
        <v>5</v>
      </c>
      <c r="F614" t="s">
        <v>5166</v>
      </c>
      <c r="G614" t="s">
        <v>5167</v>
      </c>
      <c r="H614" t="s">
        <v>19</v>
      </c>
      <c r="I614" t="s">
        <v>6194</v>
      </c>
      <c r="J614" t="s">
        <v>6188</v>
      </c>
      <c r="K614">
        <v>0.2</v>
      </c>
      <c r="L614">
        <v>4.125</v>
      </c>
      <c r="M614">
        <v>20.625</v>
      </c>
      <c r="N614" t="s">
        <v>6218</v>
      </c>
      <c r="O614" t="s">
        <v>6223</v>
      </c>
      <c r="P614" t="s">
        <v>6191</v>
      </c>
    </row>
    <row r="615" spans="1:16" x14ac:dyDescent="0.35">
      <c r="A615" t="s">
        <v>3950</v>
      </c>
      <c r="B615" s="13">
        <v>43761</v>
      </c>
      <c r="C615" t="s">
        <v>3951</v>
      </c>
      <c r="D615" t="s">
        <v>6146</v>
      </c>
      <c r="E615">
        <v>1</v>
      </c>
      <c r="F615" t="s">
        <v>3952</v>
      </c>
      <c r="G615" t="s">
        <v>6222</v>
      </c>
      <c r="H615" t="s">
        <v>19</v>
      </c>
      <c r="I615" t="s">
        <v>6192</v>
      </c>
      <c r="J615" t="s">
        <v>6188</v>
      </c>
      <c r="K615">
        <v>0.5</v>
      </c>
      <c r="L615">
        <v>5.97</v>
      </c>
      <c r="M615">
        <v>5.97</v>
      </c>
      <c r="N615" t="s">
        <v>6220</v>
      </c>
      <c r="O615" t="s">
        <v>6223</v>
      </c>
      <c r="P615" t="s">
        <v>6191</v>
      </c>
    </row>
    <row r="616" spans="1:16" x14ac:dyDescent="0.35">
      <c r="A616" t="s">
        <v>5158</v>
      </c>
      <c r="B616" s="13">
        <v>44283</v>
      </c>
      <c r="C616" t="s">
        <v>5159</v>
      </c>
      <c r="D616" t="s">
        <v>6139</v>
      </c>
      <c r="E616">
        <v>5</v>
      </c>
      <c r="F616" t="s">
        <v>5160</v>
      </c>
      <c r="G616" t="s">
        <v>5161</v>
      </c>
      <c r="H616" t="s">
        <v>19</v>
      </c>
      <c r="I616" t="s">
        <v>6194</v>
      </c>
      <c r="J616" t="s">
        <v>6188</v>
      </c>
      <c r="K616">
        <v>0.5</v>
      </c>
      <c r="L616">
        <v>8.25</v>
      </c>
      <c r="M616">
        <v>41.25</v>
      </c>
      <c r="N616" t="s">
        <v>6218</v>
      </c>
      <c r="O616" t="s">
        <v>6223</v>
      </c>
      <c r="P616" t="s">
        <v>6190</v>
      </c>
    </row>
    <row r="617" spans="1:16" x14ac:dyDescent="0.35">
      <c r="A617" t="s">
        <v>3960</v>
      </c>
      <c r="B617" s="13">
        <v>44006</v>
      </c>
      <c r="C617" t="s">
        <v>3961</v>
      </c>
      <c r="D617" t="s">
        <v>6164</v>
      </c>
      <c r="E617">
        <v>2</v>
      </c>
      <c r="F617" t="s">
        <v>3962</v>
      </c>
      <c r="G617" t="s">
        <v>3963</v>
      </c>
      <c r="H617" t="s">
        <v>19</v>
      </c>
      <c r="I617" t="s">
        <v>6195</v>
      </c>
      <c r="J617" t="s">
        <v>6186</v>
      </c>
      <c r="K617">
        <v>2.5</v>
      </c>
      <c r="L617">
        <v>36.454999999999998</v>
      </c>
      <c r="M617">
        <v>72.91</v>
      </c>
      <c r="N617" t="s">
        <v>6219</v>
      </c>
      <c r="O617" t="s">
        <v>6225</v>
      </c>
      <c r="P617" t="s">
        <v>6190</v>
      </c>
    </row>
    <row r="618" spans="1:16" x14ac:dyDescent="0.35">
      <c r="A618" t="s">
        <v>5152</v>
      </c>
      <c r="B618" s="13">
        <v>44603</v>
      </c>
      <c r="C618" t="s">
        <v>5188</v>
      </c>
      <c r="D618" t="s">
        <v>6147</v>
      </c>
      <c r="E618">
        <v>3</v>
      </c>
      <c r="F618" t="s">
        <v>5189</v>
      </c>
      <c r="G618" t="s">
        <v>5190</v>
      </c>
      <c r="H618" t="s">
        <v>19</v>
      </c>
      <c r="I618" t="s">
        <v>6193</v>
      </c>
      <c r="J618" t="s">
        <v>6187</v>
      </c>
      <c r="K618">
        <v>1</v>
      </c>
      <c r="L618">
        <v>9.9499999999999993</v>
      </c>
      <c r="M618">
        <v>29.849999999999998</v>
      </c>
      <c r="N618" t="s">
        <v>6217</v>
      </c>
      <c r="O618" t="s">
        <v>6224</v>
      </c>
      <c r="P618" t="s">
        <v>6190</v>
      </c>
    </row>
    <row r="619" spans="1:16" x14ac:dyDescent="0.35">
      <c r="A619" t="s">
        <v>3972</v>
      </c>
      <c r="B619" s="13">
        <v>43928</v>
      </c>
      <c r="C619" t="s">
        <v>3973</v>
      </c>
      <c r="D619" t="s">
        <v>6181</v>
      </c>
      <c r="E619">
        <v>1</v>
      </c>
      <c r="F619" t="s">
        <v>3974</v>
      </c>
      <c r="G619" t="s">
        <v>3975</v>
      </c>
      <c r="H619" t="s">
        <v>19</v>
      </c>
      <c r="I619" t="s">
        <v>6195</v>
      </c>
      <c r="J619" t="s">
        <v>6188</v>
      </c>
      <c r="K619">
        <v>2.5</v>
      </c>
      <c r="L619">
        <v>33.464999999999996</v>
      </c>
      <c r="M619">
        <v>33.464999999999996</v>
      </c>
      <c r="N619" t="s">
        <v>6219</v>
      </c>
      <c r="O619" t="s">
        <v>6223</v>
      </c>
      <c r="P619" t="s">
        <v>6191</v>
      </c>
    </row>
    <row r="620" spans="1:16" x14ac:dyDescent="0.35">
      <c r="A620" t="s">
        <v>3978</v>
      </c>
      <c r="B620" s="13">
        <v>44469</v>
      </c>
      <c r="C620" t="s">
        <v>3979</v>
      </c>
      <c r="D620" t="s">
        <v>6183</v>
      </c>
      <c r="E620">
        <v>6</v>
      </c>
      <c r="F620" t="s">
        <v>3980</v>
      </c>
      <c r="G620" t="s">
        <v>3981</v>
      </c>
      <c r="H620" t="s">
        <v>19</v>
      </c>
      <c r="I620" t="s">
        <v>6194</v>
      </c>
      <c r="J620" t="s">
        <v>6187</v>
      </c>
      <c r="K620">
        <v>1</v>
      </c>
      <c r="L620">
        <v>12.15</v>
      </c>
      <c r="M620">
        <v>72.900000000000006</v>
      </c>
      <c r="N620" t="s">
        <v>6218</v>
      </c>
      <c r="O620" t="s">
        <v>6224</v>
      </c>
      <c r="P620" t="s">
        <v>6190</v>
      </c>
    </row>
    <row r="621" spans="1:16" x14ac:dyDescent="0.35">
      <c r="A621" t="s">
        <v>3984</v>
      </c>
      <c r="B621" s="13">
        <v>44682</v>
      </c>
      <c r="C621" t="s">
        <v>3985</v>
      </c>
      <c r="D621" t="s">
        <v>6169</v>
      </c>
      <c r="E621">
        <v>2</v>
      </c>
      <c r="F621" t="s">
        <v>3986</v>
      </c>
      <c r="G621" t="s">
        <v>3987</v>
      </c>
      <c r="H621" t="s">
        <v>19</v>
      </c>
      <c r="I621" t="s">
        <v>6195</v>
      </c>
      <c r="J621" t="s">
        <v>6187</v>
      </c>
      <c r="K621">
        <v>0.5</v>
      </c>
      <c r="L621">
        <v>7.77</v>
      </c>
      <c r="M621">
        <v>15.54</v>
      </c>
      <c r="N621" t="s">
        <v>6219</v>
      </c>
      <c r="O621" t="s">
        <v>6224</v>
      </c>
      <c r="P621" t="s">
        <v>6190</v>
      </c>
    </row>
    <row r="622" spans="1:16" x14ac:dyDescent="0.35">
      <c r="A622" t="s">
        <v>3990</v>
      </c>
      <c r="B622" s="13">
        <v>44217</v>
      </c>
      <c r="C622" t="s">
        <v>4042</v>
      </c>
      <c r="D622" t="s">
        <v>6152</v>
      </c>
      <c r="E622">
        <v>6</v>
      </c>
      <c r="F622" t="s">
        <v>4043</v>
      </c>
      <c r="G622" t="s">
        <v>4044</v>
      </c>
      <c r="H622" t="s">
        <v>19</v>
      </c>
      <c r="I622" t="s">
        <v>6193</v>
      </c>
      <c r="J622" t="s">
        <v>6188</v>
      </c>
      <c r="K622">
        <v>0.2</v>
      </c>
      <c r="L622">
        <v>3.375</v>
      </c>
      <c r="M622">
        <v>20.25</v>
      </c>
      <c r="N622" t="s">
        <v>6217</v>
      </c>
      <c r="O622" t="s">
        <v>6223</v>
      </c>
      <c r="P622" t="s">
        <v>6191</v>
      </c>
    </row>
    <row r="623" spans="1:16" x14ac:dyDescent="0.35">
      <c r="A623" t="s">
        <v>3996</v>
      </c>
      <c r="B623" s="13">
        <v>44006</v>
      </c>
      <c r="C623" t="s">
        <v>3997</v>
      </c>
      <c r="D623" t="s">
        <v>6140</v>
      </c>
      <c r="E623">
        <v>6</v>
      </c>
      <c r="F623" t="s">
        <v>3998</v>
      </c>
      <c r="G623" t="s">
        <v>3999</v>
      </c>
      <c r="H623" t="s">
        <v>19</v>
      </c>
      <c r="I623" t="s">
        <v>6193</v>
      </c>
      <c r="J623" t="s">
        <v>6186</v>
      </c>
      <c r="K623">
        <v>1</v>
      </c>
      <c r="L623">
        <v>12.95</v>
      </c>
      <c r="M623">
        <v>77.699999999999989</v>
      </c>
      <c r="N623" t="s">
        <v>6217</v>
      </c>
      <c r="O623" t="s">
        <v>6225</v>
      </c>
      <c r="P623" t="s">
        <v>6191</v>
      </c>
    </row>
    <row r="624" spans="1:16" x14ac:dyDescent="0.35">
      <c r="A624" t="s">
        <v>4002</v>
      </c>
      <c r="B624" s="13">
        <v>43527</v>
      </c>
      <c r="C624" t="s">
        <v>4003</v>
      </c>
      <c r="D624" t="s">
        <v>6181</v>
      </c>
      <c r="E624">
        <v>4</v>
      </c>
      <c r="F624" t="s">
        <v>4004</v>
      </c>
      <c r="G624" t="s">
        <v>4005</v>
      </c>
      <c r="H624" t="s">
        <v>19</v>
      </c>
      <c r="I624" t="s">
        <v>6195</v>
      </c>
      <c r="J624" t="s">
        <v>6188</v>
      </c>
      <c r="K624">
        <v>2.5</v>
      </c>
      <c r="L624">
        <v>33.464999999999996</v>
      </c>
      <c r="M624">
        <v>133.85999999999999</v>
      </c>
      <c r="N624" t="s">
        <v>6219</v>
      </c>
      <c r="O624" t="s">
        <v>6223</v>
      </c>
      <c r="P624" t="s">
        <v>6191</v>
      </c>
    </row>
    <row r="625" spans="1:16" x14ac:dyDescent="0.35">
      <c r="A625" t="s">
        <v>5147</v>
      </c>
      <c r="B625" s="13">
        <v>43781</v>
      </c>
      <c r="C625" t="s">
        <v>5148</v>
      </c>
      <c r="D625" t="s">
        <v>6152</v>
      </c>
      <c r="E625">
        <v>5</v>
      </c>
      <c r="F625" t="s">
        <v>5149</v>
      </c>
      <c r="G625" t="s">
        <v>5150</v>
      </c>
      <c r="H625" t="s">
        <v>19</v>
      </c>
      <c r="I625" t="s">
        <v>6193</v>
      </c>
      <c r="J625" t="s">
        <v>6188</v>
      </c>
      <c r="K625">
        <v>0.2</v>
      </c>
      <c r="L625">
        <v>3.375</v>
      </c>
      <c r="M625">
        <v>16.875</v>
      </c>
      <c r="N625" t="s">
        <v>6217</v>
      </c>
      <c r="O625" t="s">
        <v>6223</v>
      </c>
      <c r="P625" t="s">
        <v>6190</v>
      </c>
    </row>
    <row r="626" spans="1:16" x14ac:dyDescent="0.35">
      <c r="A626" t="s">
        <v>5141</v>
      </c>
      <c r="B626" s="13">
        <v>44134</v>
      </c>
      <c r="C626" t="s">
        <v>5142</v>
      </c>
      <c r="D626" t="s">
        <v>6170</v>
      </c>
      <c r="E626">
        <v>3</v>
      </c>
      <c r="F626" t="s">
        <v>5143</v>
      </c>
      <c r="G626" t="s">
        <v>5144</v>
      </c>
      <c r="H626" t="s">
        <v>19</v>
      </c>
      <c r="I626" t="s">
        <v>6195</v>
      </c>
      <c r="J626" t="s">
        <v>6186</v>
      </c>
      <c r="K626">
        <v>1</v>
      </c>
      <c r="L626">
        <v>15.85</v>
      </c>
      <c r="M626">
        <v>47.55</v>
      </c>
      <c r="N626" t="s">
        <v>6219</v>
      </c>
      <c r="O626" t="s">
        <v>6225</v>
      </c>
      <c r="P626" t="s">
        <v>6190</v>
      </c>
    </row>
    <row r="627" spans="1:16" x14ac:dyDescent="0.35">
      <c r="A627" t="s">
        <v>4017</v>
      </c>
      <c r="B627" s="13">
        <v>44017</v>
      </c>
      <c r="C627" t="s">
        <v>4018</v>
      </c>
      <c r="D627" t="s">
        <v>6173</v>
      </c>
      <c r="E627">
        <v>5</v>
      </c>
      <c r="F627" t="s">
        <v>4019</v>
      </c>
      <c r="G627" t="s">
        <v>4020</v>
      </c>
      <c r="H627" t="s">
        <v>19</v>
      </c>
      <c r="I627" t="s">
        <v>6192</v>
      </c>
      <c r="J627" t="s">
        <v>6186</v>
      </c>
      <c r="K627">
        <v>0.5</v>
      </c>
      <c r="L627">
        <v>7.169999999999999</v>
      </c>
      <c r="M627">
        <v>35.849999999999994</v>
      </c>
      <c r="N627" t="s">
        <v>6220</v>
      </c>
      <c r="O627" t="s">
        <v>6225</v>
      </c>
      <c r="P627" t="s">
        <v>6191</v>
      </c>
    </row>
    <row r="628" spans="1:16" x14ac:dyDescent="0.35">
      <c r="A628" t="s">
        <v>4023</v>
      </c>
      <c r="B628" s="13">
        <v>43526</v>
      </c>
      <c r="C628" t="s">
        <v>4024</v>
      </c>
      <c r="D628" t="s">
        <v>6175</v>
      </c>
      <c r="E628">
        <v>3</v>
      </c>
      <c r="F628" t="s">
        <v>4025</v>
      </c>
      <c r="G628" t="s">
        <v>4026</v>
      </c>
      <c r="H628" t="s">
        <v>19</v>
      </c>
      <c r="I628" t="s">
        <v>6193</v>
      </c>
      <c r="J628" t="s">
        <v>6188</v>
      </c>
      <c r="K628">
        <v>2.5</v>
      </c>
      <c r="L628">
        <v>25.874999999999996</v>
      </c>
      <c r="M628">
        <v>77.624999999999986</v>
      </c>
      <c r="N628" t="s">
        <v>6217</v>
      </c>
      <c r="O628" t="s">
        <v>6223</v>
      </c>
      <c r="P628" t="s">
        <v>6191</v>
      </c>
    </row>
    <row r="629" spans="1:16" x14ac:dyDescent="0.35">
      <c r="A629" t="s">
        <v>4029</v>
      </c>
      <c r="B629" s="13">
        <v>44682</v>
      </c>
      <c r="C629" t="s">
        <v>4030</v>
      </c>
      <c r="D629" t="s">
        <v>6166</v>
      </c>
      <c r="E629">
        <v>2</v>
      </c>
      <c r="F629" t="s">
        <v>4031</v>
      </c>
      <c r="G629" t="s">
        <v>4032</v>
      </c>
      <c r="H629" t="s">
        <v>19</v>
      </c>
      <c r="I629" t="s">
        <v>6194</v>
      </c>
      <c r="J629" t="s">
        <v>6188</v>
      </c>
      <c r="K629">
        <v>2.5</v>
      </c>
      <c r="L629">
        <v>31.624999999999996</v>
      </c>
      <c r="M629">
        <v>63.249999999999993</v>
      </c>
      <c r="N629" t="s">
        <v>6218</v>
      </c>
      <c r="O629" t="s">
        <v>6223</v>
      </c>
      <c r="P629" t="s">
        <v>6190</v>
      </c>
    </row>
    <row r="630" spans="1:16" x14ac:dyDescent="0.35">
      <c r="A630" t="s">
        <v>5135</v>
      </c>
      <c r="B630" s="13">
        <v>43585</v>
      </c>
      <c r="C630" t="s">
        <v>5136</v>
      </c>
      <c r="D630" t="s">
        <v>6148</v>
      </c>
      <c r="E630">
        <v>4</v>
      </c>
      <c r="F630" t="s">
        <v>5137</v>
      </c>
      <c r="G630" t="s">
        <v>5138</v>
      </c>
      <c r="H630" t="s">
        <v>19</v>
      </c>
      <c r="I630" t="s">
        <v>6194</v>
      </c>
      <c r="J630" t="s">
        <v>6186</v>
      </c>
      <c r="K630">
        <v>2.5</v>
      </c>
      <c r="L630">
        <v>34.154999999999994</v>
      </c>
      <c r="M630">
        <v>136.61999999999998</v>
      </c>
      <c r="N630" t="s">
        <v>6218</v>
      </c>
      <c r="O630" t="s">
        <v>6225</v>
      </c>
      <c r="P630" t="s">
        <v>6191</v>
      </c>
    </row>
    <row r="631" spans="1:16" x14ac:dyDescent="0.35">
      <c r="A631" t="s">
        <v>5129</v>
      </c>
      <c r="B631" s="13">
        <v>44144</v>
      </c>
      <c r="C631" t="s">
        <v>5130</v>
      </c>
      <c r="D631" t="s">
        <v>6172</v>
      </c>
      <c r="E631">
        <v>5</v>
      </c>
      <c r="F631" t="s">
        <v>5131</v>
      </c>
      <c r="G631" t="s">
        <v>5132</v>
      </c>
      <c r="H631" t="s">
        <v>19</v>
      </c>
      <c r="I631" t="s">
        <v>6192</v>
      </c>
      <c r="J631" t="s">
        <v>6187</v>
      </c>
      <c r="K631">
        <v>0.5</v>
      </c>
      <c r="L631">
        <v>5.3699999999999992</v>
      </c>
      <c r="M631">
        <v>26.849999999999994</v>
      </c>
      <c r="N631" t="s">
        <v>6220</v>
      </c>
      <c r="O631" t="s">
        <v>6224</v>
      </c>
      <c r="P631" t="s">
        <v>6191</v>
      </c>
    </row>
    <row r="632" spans="1:16" x14ac:dyDescent="0.35">
      <c r="A632" t="s">
        <v>5123</v>
      </c>
      <c r="B632" s="13">
        <v>43510</v>
      </c>
      <c r="C632" t="s">
        <v>5124</v>
      </c>
      <c r="D632" t="s">
        <v>6141</v>
      </c>
      <c r="E632">
        <v>4</v>
      </c>
      <c r="F632" t="s">
        <v>5125</v>
      </c>
      <c r="G632" t="s">
        <v>5126</v>
      </c>
      <c r="H632" t="s">
        <v>19</v>
      </c>
      <c r="I632" t="s">
        <v>6194</v>
      </c>
      <c r="J632" t="s">
        <v>6188</v>
      </c>
      <c r="K632">
        <v>1</v>
      </c>
      <c r="L632">
        <v>13.75</v>
      </c>
      <c r="M632">
        <v>55</v>
      </c>
      <c r="N632" t="s">
        <v>6218</v>
      </c>
      <c r="O632" t="s">
        <v>6223</v>
      </c>
      <c r="P632" t="s">
        <v>6190</v>
      </c>
    </row>
    <row r="633" spans="1:16" x14ac:dyDescent="0.35">
      <c r="A633" t="s">
        <v>5117</v>
      </c>
      <c r="B633" s="13">
        <v>44008</v>
      </c>
      <c r="C633" t="s">
        <v>5118</v>
      </c>
      <c r="D633" t="s">
        <v>6145</v>
      </c>
      <c r="E633">
        <v>1</v>
      </c>
      <c r="F633" t="s">
        <v>5119</v>
      </c>
      <c r="G633" t="s">
        <v>5120</v>
      </c>
      <c r="H633" t="s">
        <v>19</v>
      </c>
      <c r="I633" t="s">
        <v>6195</v>
      </c>
      <c r="J633" t="s">
        <v>6186</v>
      </c>
      <c r="K633">
        <v>0.2</v>
      </c>
      <c r="L633">
        <v>4.7549999999999999</v>
      </c>
      <c r="M633">
        <v>4.7549999999999999</v>
      </c>
      <c r="N633" t="s">
        <v>6219</v>
      </c>
      <c r="O633" t="s">
        <v>6225</v>
      </c>
      <c r="P633" t="s">
        <v>6190</v>
      </c>
    </row>
    <row r="634" spans="1:16" x14ac:dyDescent="0.35">
      <c r="A634" t="s">
        <v>4056</v>
      </c>
      <c r="B634" s="13">
        <v>44049</v>
      </c>
      <c r="C634" t="s">
        <v>4057</v>
      </c>
      <c r="D634" t="s">
        <v>6176</v>
      </c>
      <c r="E634">
        <v>4</v>
      </c>
      <c r="F634" t="s">
        <v>4058</v>
      </c>
      <c r="G634" t="s">
        <v>4059</v>
      </c>
      <c r="H634" t="s">
        <v>19</v>
      </c>
      <c r="I634" t="s">
        <v>6194</v>
      </c>
      <c r="J634" t="s">
        <v>6186</v>
      </c>
      <c r="K634">
        <v>0.5</v>
      </c>
      <c r="L634">
        <v>8.91</v>
      </c>
      <c r="M634">
        <v>35.64</v>
      </c>
      <c r="N634" t="s">
        <v>6218</v>
      </c>
      <c r="O634" t="s">
        <v>6225</v>
      </c>
      <c r="P634" t="s">
        <v>6191</v>
      </c>
    </row>
    <row r="635" spans="1:16" x14ac:dyDescent="0.35">
      <c r="A635" t="s">
        <v>4062</v>
      </c>
      <c r="B635" s="13">
        <v>43820</v>
      </c>
      <c r="C635" t="s">
        <v>4063</v>
      </c>
      <c r="D635" t="s">
        <v>6179</v>
      </c>
      <c r="E635">
        <v>4</v>
      </c>
      <c r="F635" t="s">
        <v>4064</v>
      </c>
      <c r="G635" t="s">
        <v>4065</v>
      </c>
      <c r="H635" t="s">
        <v>19</v>
      </c>
      <c r="I635" t="s">
        <v>6192</v>
      </c>
      <c r="J635" t="s">
        <v>6186</v>
      </c>
      <c r="K635">
        <v>1</v>
      </c>
      <c r="L635">
        <v>11.95</v>
      </c>
      <c r="M635">
        <v>47.8</v>
      </c>
      <c r="N635" t="s">
        <v>6220</v>
      </c>
      <c r="O635" t="s">
        <v>6225</v>
      </c>
      <c r="P635" t="s">
        <v>6191</v>
      </c>
    </row>
    <row r="636" spans="1:16" x14ac:dyDescent="0.35">
      <c r="A636" t="s">
        <v>4068</v>
      </c>
      <c r="B636" s="13">
        <v>43940</v>
      </c>
      <c r="C636" t="s">
        <v>4069</v>
      </c>
      <c r="D636" t="s">
        <v>6162</v>
      </c>
      <c r="E636">
        <v>3</v>
      </c>
      <c r="F636" t="s">
        <v>4070</v>
      </c>
      <c r="G636" t="s">
        <v>4071</v>
      </c>
      <c r="H636" t="s">
        <v>19</v>
      </c>
      <c r="I636" t="s">
        <v>6195</v>
      </c>
      <c r="J636" t="s">
        <v>6188</v>
      </c>
      <c r="K636">
        <v>1</v>
      </c>
      <c r="L636">
        <v>14.55</v>
      </c>
      <c r="M636">
        <v>43.650000000000006</v>
      </c>
      <c r="N636" t="s">
        <v>6219</v>
      </c>
      <c r="O636" t="s">
        <v>6223</v>
      </c>
      <c r="P636" t="s">
        <v>6191</v>
      </c>
    </row>
    <row r="637" spans="1:16" x14ac:dyDescent="0.35">
      <c r="A637" t="s">
        <v>4074</v>
      </c>
      <c r="B637" s="13">
        <v>44578</v>
      </c>
      <c r="C637" t="s">
        <v>4075</v>
      </c>
      <c r="D637" t="s">
        <v>6176</v>
      </c>
      <c r="E637">
        <v>4</v>
      </c>
      <c r="F637" t="s">
        <v>4076</v>
      </c>
      <c r="G637" t="s">
        <v>4077</v>
      </c>
      <c r="H637" t="s">
        <v>19</v>
      </c>
      <c r="I637" t="s">
        <v>6194</v>
      </c>
      <c r="J637" t="s">
        <v>6186</v>
      </c>
      <c r="K637">
        <v>0.5</v>
      </c>
      <c r="L637">
        <v>8.91</v>
      </c>
      <c r="M637">
        <v>35.64</v>
      </c>
      <c r="N637" t="s">
        <v>6218</v>
      </c>
      <c r="O637" t="s">
        <v>6225</v>
      </c>
      <c r="P637" t="s">
        <v>6190</v>
      </c>
    </row>
    <row r="638" spans="1:16" x14ac:dyDescent="0.35">
      <c r="A638" t="s">
        <v>4080</v>
      </c>
      <c r="B638" s="13">
        <v>43487</v>
      </c>
      <c r="C638" t="s">
        <v>4081</v>
      </c>
      <c r="D638" t="s">
        <v>6170</v>
      </c>
      <c r="E638">
        <v>6</v>
      </c>
      <c r="F638" t="s">
        <v>4082</v>
      </c>
      <c r="G638" t="s">
        <v>4083</v>
      </c>
      <c r="H638" t="s">
        <v>19</v>
      </c>
      <c r="I638" t="s">
        <v>6195</v>
      </c>
      <c r="J638" t="s">
        <v>6186</v>
      </c>
      <c r="K638">
        <v>1</v>
      </c>
      <c r="L638">
        <v>15.85</v>
      </c>
      <c r="M638">
        <v>95.1</v>
      </c>
      <c r="N638" t="s">
        <v>6219</v>
      </c>
      <c r="O638" t="s">
        <v>6225</v>
      </c>
      <c r="P638" t="s">
        <v>6190</v>
      </c>
    </row>
    <row r="639" spans="1:16" x14ac:dyDescent="0.35">
      <c r="A639" t="s">
        <v>5112</v>
      </c>
      <c r="B639" s="13">
        <v>44761</v>
      </c>
      <c r="C639" t="s">
        <v>5113</v>
      </c>
      <c r="D639" t="s">
        <v>6170</v>
      </c>
      <c r="E639">
        <v>5</v>
      </c>
      <c r="F639" t="s">
        <v>5114</v>
      </c>
      <c r="G639" t="s">
        <v>6222</v>
      </c>
      <c r="H639" t="s">
        <v>19</v>
      </c>
      <c r="I639" t="s">
        <v>6195</v>
      </c>
      <c r="J639" t="s">
        <v>6186</v>
      </c>
      <c r="K639">
        <v>1</v>
      </c>
      <c r="L639">
        <v>15.85</v>
      </c>
      <c r="M639">
        <v>79.25</v>
      </c>
      <c r="N639" t="s">
        <v>6219</v>
      </c>
      <c r="O639" t="s">
        <v>6225</v>
      </c>
      <c r="P639" t="s">
        <v>6191</v>
      </c>
    </row>
    <row r="640" spans="1:16" x14ac:dyDescent="0.35">
      <c r="A640" t="s">
        <v>5107</v>
      </c>
      <c r="B640" s="13">
        <v>43798</v>
      </c>
      <c r="C640" t="s">
        <v>5108</v>
      </c>
      <c r="D640" t="s">
        <v>6169</v>
      </c>
      <c r="E640">
        <v>2</v>
      </c>
      <c r="F640" t="s">
        <v>5109</v>
      </c>
      <c r="G640" t="s">
        <v>5110</v>
      </c>
      <c r="H640" t="s">
        <v>19</v>
      </c>
      <c r="I640" t="s">
        <v>6195</v>
      </c>
      <c r="J640" t="s">
        <v>6187</v>
      </c>
      <c r="K640">
        <v>0.5</v>
      </c>
      <c r="L640">
        <v>7.77</v>
      </c>
      <c r="M640">
        <v>15.54</v>
      </c>
      <c r="N640" t="s">
        <v>6219</v>
      </c>
      <c r="O640" t="s">
        <v>6224</v>
      </c>
      <c r="P640" t="s">
        <v>6191</v>
      </c>
    </row>
    <row r="641" spans="1:16" x14ac:dyDescent="0.35">
      <c r="A641" t="s">
        <v>4098</v>
      </c>
      <c r="B641" s="13">
        <v>44331</v>
      </c>
      <c r="C641" t="s">
        <v>4099</v>
      </c>
      <c r="D641" t="s">
        <v>6150</v>
      </c>
      <c r="E641">
        <v>1</v>
      </c>
      <c r="F641" t="s">
        <v>4100</v>
      </c>
      <c r="G641" t="s">
        <v>4101</v>
      </c>
      <c r="H641" t="s">
        <v>19</v>
      </c>
      <c r="I641" t="s">
        <v>6195</v>
      </c>
      <c r="J641" t="s">
        <v>6187</v>
      </c>
      <c r="K641">
        <v>0.2</v>
      </c>
      <c r="L641">
        <v>3.8849999999999998</v>
      </c>
      <c r="M641">
        <v>3.8849999999999998</v>
      </c>
      <c r="N641" t="s">
        <v>6219</v>
      </c>
      <c r="O641" t="s">
        <v>6224</v>
      </c>
      <c r="P641" t="s">
        <v>6190</v>
      </c>
    </row>
    <row r="642" spans="1:16" x14ac:dyDescent="0.35">
      <c r="A642" t="s">
        <v>4104</v>
      </c>
      <c r="B642" s="13">
        <v>44547</v>
      </c>
      <c r="C642" t="s">
        <v>4152</v>
      </c>
      <c r="D642" t="s">
        <v>6142</v>
      </c>
      <c r="E642">
        <v>5</v>
      </c>
      <c r="F642" t="s">
        <v>4153</v>
      </c>
      <c r="G642" t="s">
        <v>4154</v>
      </c>
      <c r="H642" t="s">
        <v>19</v>
      </c>
      <c r="I642" t="s">
        <v>6192</v>
      </c>
      <c r="J642" t="s">
        <v>6186</v>
      </c>
      <c r="K642">
        <v>2.5</v>
      </c>
      <c r="L642">
        <v>27.484999999999996</v>
      </c>
      <c r="M642">
        <v>137.42499999999998</v>
      </c>
      <c r="N642" t="s">
        <v>6220</v>
      </c>
      <c r="O642" t="s">
        <v>6225</v>
      </c>
      <c r="P642" t="s">
        <v>6191</v>
      </c>
    </row>
    <row r="643" spans="1:16" x14ac:dyDescent="0.35">
      <c r="A643" t="s">
        <v>4109</v>
      </c>
      <c r="B643" s="13">
        <v>44448</v>
      </c>
      <c r="C643" t="s">
        <v>4110</v>
      </c>
      <c r="D643" t="s">
        <v>6179</v>
      </c>
      <c r="E643">
        <v>3</v>
      </c>
      <c r="F643" t="s">
        <v>4111</v>
      </c>
      <c r="G643" t="s">
        <v>4112</v>
      </c>
      <c r="H643" t="s">
        <v>19</v>
      </c>
      <c r="I643" t="s">
        <v>6192</v>
      </c>
      <c r="J643" t="s">
        <v>6186</v>
      </c>
      <c r="K643">
        <v>1</v>
      </c>
      <c r="L643">
        <v>11.95</v>
      </c>
      <c r="M643">
        <v>35.849999999999994</v>
      </c>
      <c r="N643" t="s">
        <v>6220</v>
      </c>
      <c r="O643" t="s">
        <v>6225</v>
      </c>
      <c r="P643" t="s">
        <v>6190</v>
      </c>
    </row>
    <row r="644" spans="1:16" x14ac:dyDescent="0.35">
      <c r="A644" t="s">
        <v>5096</v>
      </c>
      <c r="B644" s="13">
        <v>44200</v>
      </c>
      <c r="C644" t="s">
        <v>5097</v>
      </c>
      <c r="D644" t="s">
        <v>6146</v>
      </c>
      <c r="E644">
        <v>6</v>
      </c>
      <c r="F644" t="s">
        <v>5098</v>
      </c>
      <c r="G644" t="s">
        <v>5099</v>
      </c>
      <c r="H644" t="s">
        <v>19</v>
      </c>
      <c r="I644" t="s">
        <v>6192</v>
      </c>
      <c r="J644" t="s">
        <v>6188</v>
      </c>
      <c r="K644">
        <v>0.5</v>
      </c>
      <c r="L644">
        <v>5.97</v>
      </c>
      <c r="M644">
        <v>35.82</v>
      </c>
      <c r="N644" t="s">
        <v>6220</v>
      </c>
      <c r="O644" t="s">
        <v>6223</v>
      </c>
      <c r="P644" t="s">
        <v>6191</v>
      </c>
    </row>
    <row r="645" spans="1:16" x14ac:dyDescent="0.35">
      <c r="A645" t="s">
        <v>4123</v>
      </c>
      <c r="B645" s="13">
        <v>44011</v>
      </c>
      <c r="C645" t="s">
        <v>4124</v>
      </c>
      <c r="D645" t="s">
        <v>6148</v>
      </c>
      <c r="E645">
        <v>3</v>
      </c>
      <c r="F645" t="s">
        <v>4125</v>
      </c>
      <c r="G645" t="s">
        <v>4126</v>
      </c>
      <c r="H645" t="s">
        <v>19</v>
      </c>
      <c r="I645" t="s">
        <v>6194</v>
      </c>
      <c r="J645" t="s">
        <v>6186</v>
      </c>
      <c r="K645">
        <v>2.5</v>
      </c>
      <c r="L645">
        <v>34.154999999999994</v>
      </c>
      <c r="M645">
        <v>102.46499999999997</v>
      </c>
      <c r="N645" t="s">
        <v>6218</v>
      </c>
      <c r="O645" t="s">
        <v>6225</v>
      </c>
      <c r="P645" t="s">
        <v>6190</v>
      </c>
    </row>
    <row r="646" spans="1:16" x14ac:dyDescent="0.35">
      <c r="A646" t="s">
        <v>4128</v>
      </c>
      <c r="B646" s="13">
        <v>44694</v>
      </c>
      <c r="C646" t="s">
        <v>4129</v>
      </c>
      <c r="D646" t="s">
        <v>6149</v>
      </c>
      <c r="E646">
        <v>2</v>
      </c>
      <c r="F646" t="s">
        <v>4130</v>
      </c>
      <c r="G646" t="s">
        <v>6222</v>
      </c>
      <c r="H646" t="s">
        <v>19</v>
      </c>
      <c r="I646" t="s">
        <v>6192</v>
      </c>
      <c r="J646" t="s">
        <v>6187</v>
      </c>
      <c r="K646">
        <v>2.5</v>
      </c>
      <c r="L646">
        <v>20.584999999999997</v>
      </c>
      <c r="M646">
        <v>41.169999999999995</v>
      </c>
      <c r="N646" t="s">
        <v>6220</v>
      </c>
      <c r="O646" t="s">
        <v>6224</v>
      </c>
      <c r="P646" t="s">
        <v>6191</v>
      </c>
    </row>
    <row r="647" spans="1:16" x14ac:dyDescent="0.35">
      <c r="A647" t="s">
        <v>4133</v>
      </c>
      <c r="B647" s="13">
        <v>44106</v>
      </c>
      <c r="C647" t="s">
        <v>4134</v>
      </c>
      <c r="D647" t="s">
        <v>6168</v>
      </c>
      <c r="E647">
        <v>3</v>
      </c>
      <c r="F647" t="s">
        <v>4135</v>
      </c>
      <c r="G647" t="s">
        <v>4136</v>
      </c>
      <c r="H647" t="s">
        <v>19</v>
      </c>
      <c r="I647" t="s">
        <v>6193</v>
      </c>
      <c r="J647" t="s">
        <v>6187</v>
      </c>
      <c r="K647">
        <v>2.5</v>
      </c>
      <c r="L647">
        <v>22.884999999999998</v>
      </c>
      <c r="M647">
        <v>68.655000000000001</v>
      </c>
      <c r="N647" t="s">
        <v>6217</v>
      </c>
      <c r="O647" t="s">
        <v>6224</v>
      </c>
      <c r="P647" t="s">
        <v>6190</v>
      </c>
    </row>
    <row r="648" spans="1:16" x14ac:dyDescent="0.35">
      <c r="A648" t="s">
        <v>4139</v>
      </c>
      <c r="B648" s="13">
        <v>44532</v>
      </c>
      <c r="C648" t="s">
        <v>4140</v>
      </c>
      <c r="D648" t="s">
        <v>6147</v>
      </c>
      <c r="E648">
        <v>1</v>
      </c>
      <c r="F648" t="s">
        <v>4141</v>
      </c>
      <c r="G648" t="s">
        <v>4142</v>
      </c>
      <c r="H648" t="s">
        <v>19</v>
      </c>
      <c r="I648" t="s">
        <v>6193</v>
      </c>
      <c r="J648" t="s">
        <v>6187</v>
      </c>
      <c r="K648">
        <v>1</v>
      </c>
      <c r="L648">
        <v>9.9499999999999993</v>
      </c>
      <c r="M648">
        <v>9.9499999999999993</v>
      </c>
      <c r="N648" t="s">
        <v>6217</v>
      </c>
      <c r="O648" t="s">
        <v>6224</v>
      </c>
      <c r="P648" t="s">
        <v>6190</v>
      </c>
    </row>
    <row r="649" spans="1:16" x14ac:dyDescent="0.35">
      <c r="A649" t="s">
        <v>5090</v>
      </c>
      <c r="B649" s="13">
        <v>43573</v>
      </c>
      <c r="C649" t="s">
        <v>5091</v>
      </c>
      <c r="D649" t="s">
        <v>6184</v>
      </c>
      <c r="E649">
        <v>2</v>
      </c>
      <c r="F649" t="s">
        <v>5092</v>
      </c>
      <c r="G649" t="s">
        <v>5093</v>
      </c>
      <c r="H649" t="s">
        <v>19</v>
      </c>
      <c r="I649" t="s">
        <v>6194</v>
      </c>
      <c r="J649" t="s">
        <v>6186</v>
      </c>
      <c r="K649">
        <v>0.2</v>
      </c>
      <c r="L649">
        <v>4.4550000000000001</v>
      </c>
      <c r="M649">
        <v>8.91</v>
      </c>
      <c r="N649" t="s">
        <v>6218</v>
      </c>
      <c r="O649" t="s">
        <v>6225</v>
      </c>
      <c r="P649" t="s">
        <v>6191</v>
      </c>
    </row>
    <row r="650" spans="1:16" x14ac:dyDescent="0.35">
      <c r="A650" t="s">
        <v>4151</v>
      </c>
      <c r="B650" s="13">
        <v>43884</v>
      </c>
      <c r="C650" t="s">
        <v>4152</v>
      </c>
      <c r="D650" t="s">
        <v>6163</v>
      </c>
      <c r="E650">
        <v>6</v>
      </c>
      <c r="F650" t="s">
        <v>4153</v>
      </c>
      <c r="G650" t="s">
        <v>4154</v>
      </c>
      <c r="H650" t="s">
        <v>19</v>
      </c>
      <c r="I650" t="s">
        <v>6192</v>
      </c>
      <c r="J650" t="s">
        <v>6187</v>
      </c>
      <c r="K650">
        <v>0.2</v>
      </c>
      <c r="L650">
        <v>2.6849999999999996</v>
      </c>
      <c r="M650">
        <v>16.11</v>
      </c>
      <c r="N650" t="s">
        <v>6220</v>
      </c>
      <c r="O650" t="s">
        <v>6224</v>
      </c>
      <c r="P650" t="s">
        <v>6191</v>
      </c>
    </row>
    <row r="651" spans="1:16" x14ac:dyDescent="0.35">
      <c r="A651" t="s">
        <v>5084</v>
      </c>
      <c r="B651" s="13">
        <v>44173</v>
      </c>
      <c r="C651" t="s">
        <v>5085</v>
      </c>
      <c r="D651" t="s">
        <v>6166</v>
      </c>
      <c r="E651">
        <v>1</v>
      </c>
      <c r="F651" t="s">
        <v>5086</v>
      </c>
      <c r="G651" t="s">
        <v>5087</v>
      </c>
      <c r="H651" t="s">
        <v>19</v>
      </c>
      <c r="I651" t="s">
        <v>6194</v>
      </c>
      <c r="J651" t="s">
        <v>6188</v>
      </c>
      <c r="K651">
        <v>2.5</v>
      </c>
      <c r="L651">
        <v>31.624999999999996</v>
      </c>
      <c r="M651">
        <v>31.624999999999996</v>
      </c>
      <c r="N651" t="s">
        <v>6218</v>
      </c>
      <c r="O651" t="s">
        <v>6223</v>
      </c>
      <c r="P651" t="s">
        <v>6190</v>
      </c>
    </row>
    <row r="652" spans="1:16" x14ac:dyDescent="0.35">
      <c r="A652" t="s">
        <v>4163</v>
      </c>
      <c r="B652" s="13">
        <v>43507</v>
      </c>
      <c r="C652" t="s">
        <v>4164</v>
      </c>
      <c r="D652" t="s">
        <v>6172</v>
      </c>
      <c r="E652">
        <v>1</v>
      </c>
      <c r="F652" t="s">
        <v>4165</v>
      </c>
      <c r="G652" t="s">
        <v>4166</v>
      </c>
      <c r="H652" t="s">
        <v>19</v>
      </c>
      <c r="I652" t="s">
        <v>6192</v>
      </c>
      <c r="J652" t="s">
        <v>6187</v>
      </c>
      <c r="K652">
        <v>0.5</v>
      </c>
      <c r="L652">
        <v>5.3699999999999992</v>
      </c>
      <c r="M652">
        <v>5.3699999999999992</v>
      </c>
      <c r="N652" t="s">
        <v>6220</v>
      </c>
      <c r="O652" t="s">
        <v>6224</v>
      </c>
      <c r="P652" t="s">
        <v>6190</v>
      </c>
    </row>
    <row r="653" spans="1:16" x14ac:dyDescent="0.35">
      <c r="A653" t="s">
        <v>4169</v>
      </c>
      <c r="B653" s="13">
        <v>44084</v>
      </c>
      <c r="C653" t="s">
        <v>4170</v>
      </c>
      <c r="D653" t="s">
        <v>6179</v>
      </c>
      <c r="E653">
        <v>4</v>
      </c>
      <c r="F653" t="s">
        <v>4171</v>
      </c>
      <c r="G653" t="s">
        <v>6222</v>
      </c>
      <c r="H653" t="s">
        <v>19</v>
      </c>
      <c r="I653" t="s">
        <v>6192</v>
      </c>
      <c r="J653" t="s">
        <v>6186</v>
      </c>
      <c r="K653">
        <v>1</v>
      </c>
      <c r="L653">
        <v>11.95</v>
      </c>
      <c r="M653">
        <v>47.8</v>
      </c>
      <c r="N653" t="s">
        <v>6220</v>
      </c>
      <c r="O653" t="s">
        <v>6225</v>
      </c>
      <c r="P653" t="s">
        <v>6191</v>
      </c>
    </row>
    <row r="654" spans="1:16" x14ac:dyDescent="0.35">
      <c r="A654" t="s">
        <v>5067</v>
      </c>
      <c r="B654" s="13">
        <v>44054</v>
      </c>
      <c r="C654" t="s">
        <v>5068</v>
      </c>
      <c r="D654" t="s">
        <v>6161</v>
      </c>
      <c r="E654">
        <v>3</v>
      </c>
      <c r="F654" t="s">
        <v>5069</v>
      </c>
      <c r="G654" t="s">
        <v>5070</v>
      </c>
      <c r="H654" t="s">
        <v>19</v>
      </c>
      <c r="I654" t="s">
        <v>6195</v>
      </c>
      <c r="J654" t="s">
        <v>6186</v>
      </c>
      <c r="K654">
        <v>0.5</v>
      </c>
      <c r="L654">
        <v>9.51</v>
      </c>
      <c r="M654">
        <v>28.53</v>
      </c>
      <c r="N654" t="s">
        <v>6219</v>
      </c>
      <c r="O654" t="s">
        <v>6225</v>
      </c>
      <c r="P654" t="s">
        <v>6191</v>
      </c>
    </row>
    <row r="655" spans="1:16" x14ac:dyDescent="0.35">
      <c r="A655" t="s">
        <v>4179</v>
      </c>
      <c r="B655" s="13">
        <v>44375</v>
      </c>
      <c r="C655" t="s">
        <v>4180</v>
      </c>
      <c r="D655" t="s">
        <v>6175</v>
      </c>
      <c r="E655">
        <v>4</v>
      </c>
      <c r="F655" t="s">
        <v>4181</v>
      </c>
      <c r="G655" t="s">
        <v>4182</v>
      </c>
      <c r="H655" t="s">
        <v>19</v>
      </c>
      <c r="I655" t="s">
        <v>6193</v>
      </c>
      <c r="J655" t="s">
        <v>6188</v>
      </c>
      <c r="K655">
        <v>2.5</v>
      </c>
      <c r="L655">
        <v>25.874999999999996</v>
      </c>
      <c r="M655">
        <v>103.49999999999999</v>
      </c>
      <c r="N655" t="s">
        <v>6217</v>
      </c>
      <c r="O655" t="s">
        <v>6223</v>
      </c>
      <c r="P655" t="s">
        <v>6191</v>
      </c>
    </row>
    <row r="656" spans="1:16" x14ac:dyDescent="0.35">
      <c r="A656" t="s">
        <v>4185</v>
      </c>
      <c r="B656" s="13">
        <v>43476</v>
      </c>
      <c r="C656" t="s">
        <v>4186</v>
      </c>
      <c r="D656" t="s">
        <v>6168</v>
      </c>
      <c r="E656">
        <v>3</v>
      </c>
      <c r="F656" t="s">
        <v>4187</v>
      </c>
      <c r="G656" t="s">
        <v>4188</v>
      </c>
      <c r="H656" t="s">
        <v>19</v>
      </c>
      <c r="I656" t="s">
        <v>6193</v>
      </c>
      <c r="J656" t="s">
        <v>6187</v>
      </c>
      <c r="K656">
        <v>2.5</v>
      </c>
      <c r="L656">
        <v>22.884999999999998</v>
      </c>
      <c r="M656">
        <v>68.655000000000001</v>
      </c>
      <c r="N656" t="s">
        <v>6217</v>
      </c>
      <c r="O656" t="s">
        <v>6224</v>
      </c>
      <c r="P656" t="s">
        <v>6191</v>
      </c>
    </row>
    <row r="657" spans="1:16" x14ac:dyDescent="0.35">
      <c r="A657" t="s">
        <v>4191</v>
      </c>
      <c r="B657" s="13">
        <v>43728</v>
      </c>
      <c r="C657" t="s">
        <v>4192</v>
      </c>
      <c r="D657" t="s">
        <v>6151</v>
      </c>
      <c r="E657">
        <v>2</v>
      </c>
      <c r="F657" t="s">
        <v>4193</v>
      </c>
      <c r="G657" t="s">
        <v>4194</v>
      </c>
      <c r="H657" t="s">
        <v>19</v>
      </c>
      <c r="I657" t="s">
        <v>6192</v>
      </c>
      <c r="J657" t="s">
        <v>6188</v>
      </c>
      <c r="K657">
        <v>2.5</v>
      </c>
      <c r="L657">
        <v>22.884999999999998</v>
      </c>
      <c r="M657">
        <v>45.769999999999996</v>
      </c>
      <c r="N657" t="s">
        <v>6220</v>
      </c>
      <c r="O657" t="s">
        <v>6223</v>
      </c>
      <c r="P657" t="s">
        <v>6190</v>
      </c>
    </row>
    <row r="658" spans="1:16" x14ac:dyDescent="0.35">
      <c r="A658" t="s">
        <v>4196</v>
      </c>
      <c r="B658" s="13">
        <v>44485</v>
      </c>
      <c r="C658" t="s">
        <v>4197</v>
      </c>
      <c r="D658" t="s">
        <v>6143</v>
      </c>
      <c r="E658">
        <v>4</v>
      </c>
      <c r="F658" t="s">
        <v>4198</v>
      </c>
      <c r="G658" t="s">
        <v>4199</v>
      </c>
      <c r="H658" t="s">
        <v>19</v>
      </c>
      <c r="I658" t="s">
        <v>6195</v>
      </c>
      <c r="J658" t="s">
        <v>6187</v>
      </c>
      <c r="K658">
        <v>1</v>
      </c>
      <c r="L658">
        <v>12.95</v>
      </c>
      <c r="M658">
        <v>51.8</v>
      </c>
      <c r="N658" t="s">
        <v>6219</v>
      </c>
      <c r="O658" t="s">
        <v>6224</v>
      </c>
      <c r="P658" t="s">
        <v>6191</v>
      </c>
    </row>
    <row r="659" spans="1:16" x14ac:dyDescent="0.35">
      <c r="A659" t="s">
        <v>4201</v>
      </c>
      <c r="B659" s="13">
        <v>43831</v>
      </c>
      <c r="C659" t="s">
        <v>4202</v>
      </c>
      <c r="D659" t="s">
        <v>6157</v>
      </c>
      <c r="E659">
        <v>2</v>
      </c>
      <c r="F659" t="s">
        <v>4203</v>
      </c>
      <c r="G659" t="s">
        <v>4204</v>
      </c>
      <c r="H659" t="s">
        <v>19</v>
      </c>
      <c r="I659" t="s">
        <v>6193</v>
      </c>
      <c r="J659" t="s">
        <v>6188</v>
      </c>
      <c r="K659">
        <v>0.5</v>
      </c>
      <c r="L659">
        <v>6.75</v>
      </c>
      <c r="M659">
        <v>13.5</v>
      </c>
      <c r="N659" t="s">
        <v>6217</v>
      </c>
      <c r="O659" t="s">
        <v>6223</v>
      </c>
      <c r="P659" t="s">
        <v>6190</v>
      </c>
    </row>
    <row r="660" spans="1:16" x14ac:dyDescent="0.35">
      <c r="A660" t="s">
        <v>4207</v>
      </c>
      <c r="B660" s="13">
        <v>44630</v>
      </c>
      <c r="C660" t="s">
        <v>4263</v>
      </c>
      <c r="D660" t="s">
        <v>6139</v>
      </c>
      <c r="E660">
        <v>3</v>
      </c>
      <c r="F660" t="s">
        <v>4264</v>
      </c>
      <c r="G660" t="s">
        <v>4265</v>
      </c>
      <c r="H660" t="s">
        <v>19</v>
      </c>
      <c r="I660" t="s">
        <v>6194</v>
      </c>
      <c r="J660" t="s">
        <v>6188</v>
      </c>
      <c r="K660">
        <v>0.5</v>
      </c>
      <c r="L660">
        <v>8.25</v>
      </c>
      <c r="M660">
        <v>24.75</v>
      </c>
      <c r="N660" t="s">
        <v>6218</v>
      </c>
      <c r="O660" t="s">
        <v>6223</v>
      </c>
      <c r="P660" t="s">
        <v>6190</v>
      </c>
    </row>
    <row r="661" spans="1:16" x14ac:dyDescent="0.35">
      <c r="A661" t="s">
        <v>5062</v>
      </c>
      <c r="B661" s="13">
        <v>44235</v>
      </c>
      <c r="C661" t="s">
        <v>5063</v>
      </c>
      <c r="D661" t="s">
        <v>6163</v>
      </c>
      <c r="E661">
        <v>3</v>
      </c>
      <c r="F661" t="s">
        <v>5064</v>
      </c>
      <c r="G661" t="s">
        <v>6222</v>
      </c>
      <c r="H661" t="s">
        <v>19</v>
      </c>
      <c r="I661" t="s">
        <v>6192</v>
      </c>
      <c r="J661" t="s">
        <v>6187</v>
      </c>
      <c r="K661">
        <v>0.2</v>
      </c>
      <c r="L661">
        <v>2.6849999999999996</v>
      </c>
      <c r="M661">
        <v>8.0549999999999997</v>
      </c>
      <c r="N661" t="s">
        <v>6220</v>
      </c>
      <c r="O661" t="s">
        <v>6224</v>
      </c>
      <c r="P661" t="s">
        <v>6190</v>
      </c>
    </row>
    <row r="662" spans="1:16" x14ac:dyDescent="0.35">
      <c r="A662" t="s">
        <v>4217</v>
      </c>
      <c r="B662" s="13">
        <v>44084</v>
      </c>
      <c r="C662" t="s">
        <v>4218</v>
      </c>
      <c r="D662" t="s">
        <v>6176</v>
      </c>
      <c r="E662">
        <v>6</v>
      </c>
      <c r="F662" t="s">
        <v>4219</v>
      </c>
      <c r="G662" t="s">
        <v>4220</v>
      </c>
      <c r="H662" t="s">
        <v>19</v>
      </c>
      <c r="I662" t="s">
        <v>6194</v>
      </c>
      <c r="J662" t="s">
        <v>6186</v>
      </c>
      <c r="K662">
        <v>0.5</v>
      </c>
      <c r="L662">
        <v>8.91</v>
      </c>
      <c r="M662">
        <v>53.46</v>
      </c>
      <c r="N662" t="s">
        <v>6218</v>
      </c>
      <c r="O662" t="s">
        <v>6225</v>
      </c>
      <c r="P662" t="s">
        <v>6191</v>
      </c>
    </row>
    <row r="663" spans="1:16" x14ac:dyDescent="0.35">
      <c r="A663" t="s">
        <v>4223</v>
      </c>
      <c r="B663" s="13">
        <v>44485</v>
      </c>
      <c r="C663" t="s">
        <v>4224</v>
      </c>
      <c r="D663" t="s">
        <v>6152</v>
      </c>
      <c r="E663">
        <v>6</v>
      </c>
      <c r="F663" t="s">
        <v>4225</v>
      </c>
      <c r="G663" t="s">
        <v>4226</v>
      </c>
      <c r="H663" t="s">
        <v>19</v>
      </c>
      <c r="I663" t="s">
        <v>6193</v>
      </c>
      <c r="J663" t="s">
        <v>6188</v>
      </c>
      <c r="K663">
        <v>0.2</v>
      </c>
      <c r="L663">
        <v>3.375</v>
      </c>
      <c r="M663">
        <v>20.25</v>
      </c>
      <c r="N663" t="s">
        <v>6217</v>
      </c>
      <c r="O663" t="s">
        <v>6223</v>
      </c>
      <c r="P663" t="s">
        <v>6190</v>
      </c>
    </row>
    <row r="664" spans="1:16" x14ac:dyDescent="0.35">
      <c r="A664" t="s">
        <v>4229</v>
      </c>
      <c r="B664" s="13">
        <v>44364</v>
      </c>
      <c r="C664" t="s">
        <v>4230</v>
      </c>
      <c r="D664" t="s">
        <v>6165</v>
      </c>
      <c r="E664">
        <v>5</v>
      </c>
      <c r="F664" t="s">
        <v>4231</v>
      </c>
      <c r="G664" t="s">
        <v>4232</v>
      </c>
      <c r="H664" t="s">
        <v>19</v>
      </c>
      <c r="I664" t="s">
        <v>6195</v>
      </c>
      <c r="J664" t="s">
        <v>6187</v>
      </c>
      <c r="K664">
        <v>2.5</v>
      </c>
      <c r="L664">
        <v>29.784999999999997</v>
      </c>
      <c r="M664">
        <v>148.92499999999998</v>
      </c>
      <c r="N664" t="s">
        <v>6219</v>
      </c>
      <c r="O664" t="s">
        <v>6224</v>
      </c>
      <c r="P664" t="s">
        <v>6191</v>
      </c>
    </row>
    <row r="665" spans="1:16" x14ac:dyDescent="0.35">
      <c r="A665" t="s">
        <v>4234</v>
      </c>
      <c r="B665" s="13">
        <v>43554</v>
      </c>
      <c r="C665" t="s">
        <v>4235</v>
      </c>
      <c r="D665" t="s">
        <v>6155</v>
      </c>
      <c r="E665">
        <v>6</v>
      </c>
      <c r="F665" t="s">
        <v>4236</v>
      </c>
      <c r="G665" t="s">
        <v>4237</v>
      </c>
      <c r="H665" t="s">
        <v>19</v>
      </c>
      <c r="I665" t="s">
        <v>6193</v>
      </c>
      <c r="J665" t="s">
        <v>6188</v>
      </c>
      <c r="K665">
        <v>1</v>
      </c>
      <c r="L665">
        <v>11.25</v>
      </c>
      <c r="M665">
        <v>67.5</v>
      </c>
      <c r="N665" t="s">
        <v>6217</v>
      </c>
      <c r="O665" t="s">
        <v>6223</v>
      </c>
      <c r="P665" t="s">
        <v>6191</v>
      </c>
    </row>
    <row r="666" spans="1:16" x14ac:dyDescent="0.35">
      <c r="A666" t="s">
        <v>4239</v>
      </c>
      <c r="B666" s="13">
        <v>44549</v>
      </c>
      <c r="C666" t="s">
        <v>4240</v>
      </c>
      <c r="D666" t="s">
        <v>6183</v>
      </c>
      <c r="E666">
        <v>6</v>
      </c>
      <c r="F666" t="s">
        <v>4241</v>
      </c>
      <c r="G666" t="s">
        <v>4242</v>
      </c>
      <c r="H666" t="s">
        <v>19</v>
      </c>
      <c r="I666" t="s">
        <v>6194</v>
      </c>
      <c r="J666" t="s">
        <v>6187</v>
      </c>
      <c r="K666">
        <v>1</v>
      </c>
      <c r="L666">
        <v>12.15</v>
      </c>
      <c r="M666">
        <v>72.900000000000006</v>
      </c>
      <c r="N666" t="s">
        <v>6218</v>
      </c>
      <c r="O666" t="s">
        <v>6224</v>
      </c>
      <c r="P666" t="s">
        <v>6191</v>
      </c>
    </row>
    <row r="667" spans="1:16" x14ac:dyDescent="0.35">
      <c r="A667" t="s">
        <v>4239</v>
      </c>
      <c r="B667" s="13">
        <v>44549</v>
      </c>
      <c r="C667" t="s">
        <v>4240</v>
      </c>
      <c r="D667" t="s">
        <v>6150</v>
      </c>
      <c r="E667">
        <v>2</v>
      </c>
      <c r="F667" t="s">
        <v>4241</v>
      </c>
      <c r="G667" t="s">
        <v>4242</v>
      </c>
      <c r="H667" t="s">
        <v>19</v>
      </c>
      <c r="I667" t="s">
        <v>6195</v>
      </c>
      <c r="J667" t="s">
        <v>6187</v>
      </c>
      <c r="K667">
        <v>0.2</v>
      </c>
      <c r="L667">
        <v>3.8849999999999998</v>
      </c>
      <c r="M667">
        <v>7.77</v>
      </c>
      <c r="N667" t="s">
        <v>6219</v>
      </c>
      <c r="O667" t="s">
        <v>6224</v>
      </c>
      <c r="P667" t="s">
        <v>6191</v>
      </c>
    </row>
    <row r="668" spans="1:16" x14ac:dyDescent="0.35">
      <c r="A668" t="s">
        <v>4250</v>
      </c>
      <c r="B668" s="13">
        <v>43987</v>
      </c>
      <c r="C668" t="s">
        <v>4251</v>
      </c>
      <c r="D668" t="s">
        <v>6168</v>
      </c>
      <c r="E668">
        <v>4</v>
      </c>
      <c r="F668" t="s">
        <v>4252</v>
      </c>
      <c r="G668" t="s">
        <v>4253</v>
      </c>
      <c r="H668" t="s">
        <v>19</v>
      </c>
      <c r="I668" t="s">
        <v>6193</v>
      </c>
      <c r="J668" t="s">
        <v>6187</v>
      </c>
      <c r="K668">
        <v>2.5</v>
      </c>
      <c r="L668">
        <v>22.884999999999998</v>
      </c>
      <c r="M668">
        <v>91.539999999999992</v>
      </c>
      <c r="N668" t="s">
        <v>6217</v>
      </c>
      <c r="O668" t="s">
        <v>6224</v>
      </c>
      <c r="P668" t="s">
        <v>6191</v>
      </c>
    </row>
    <row r="669" spans="1:16" x14ac:dyDescent="0.35">
      <c r="A669" t="s">
        <v>5056</v>
      </c>
      <c r="B669" s="13">
        <v>43868</v>
      </c>
      <c r="C669" t="s">
        <v>5113</v>
      </c>
      <c r="D669" t="s">
        <v>6142</v>
      </c>
      <c r="E669">
        <v>5</v>
      </c>
      <c r="F669" t="s">
        <v>5114</v>
      </c>
      <c r="G669" t="s">
        <v>6222</v>
      </c>
      <c r="H669" t="s">
        <v>19</v>
      </c>
      <c r="I669" t="s">
        <v>6192</v>
      </c>
      <c r="J669" t="s">
        <v>6186</v>
      </c>
      <c r="K669">
        <v>2.5</v>
      </c>
      <c r="L669">
        <v>27.484999999999996</v>
      </c>
      <c r="M669">
        <v>137.42499999999998</v>
      </c>
      <c r="N669" t="s">
        <v>6220</v>
      </c>
      <c r="O669" t="s">
        <v>6225</v>
      </c>
      <c r="P669" t="s">
        <v>6191</v>
      </c>
    </row>
    <row r="670" spans="1:16" x14ac:dyDescent="0.35">
      <c r="A670" t="s">
        <v>4262</v>
      </c>
      <c r="B670" s="13">
        <v>44636</v>
      </c>
      <c r="C670" t="s">
        <v>4263</v>
      </c>
      <c r="D670" t="s">
        <v>6142</v>
      </c>
      <c r="E670">
        <v>5</v>
      </c>
      <c r="F670" t="s">
        <v>4264</v>
      </c>
      <c r="G670" t="s">
        <v>4265</v>
      </c>
      <c r="H670" t="s">
        <v>19</v>
      </c>
      <c r="I670" t="s">
        <v>6192</v>
      </c>
      <c r="J670" t="s">
        <v>6186</v>
      </c>
      <c r="K670">
        <v>2.5</v>
      </c>
      <c r="L670">
        <v>27.484999999999996</v>
      </c>
      <c r="M670">
        <v>137.42499999999998</v>
      </c>
      <c r="N670" t="s">
        <v>6220</v>
      </c>
      <c r="O670" t="s">
        <v>6225</v>
      </c>
      <c r="P670" t="s">
        <v>6190</v>
      </c>
    </row>
    <row r="671" spans="1:16" x14ac:dyDescent="0.35">
      <c r="A671" t="s">
        <v>4268</v>
      </c>
      <c r="B671" s="13">
        <v>44551</v>
      </c>
      <c r="C671" t="s">
        <v>4269</v>
      </c>
      <c r="D671" t="s">
        <v>6181</v>
      </c>
      <c r="E671">
        <v>2</v>
      </c>
      <c r="F671" t="s">
        <v>4270</v>
      </c>
      <c r="G671" t="s">
        <v>4271</v>
      </c>
      <c r="H671" t="s">
        <v>19</v>
      </c>
      <c r="I671" t="s">
        <v>6195</v>
      </c>
      <c r="J671" t="s">
        <v>6188</v>
      </c>
      <c r="K671">
        <v>2.5</v>
      </c>
      <c r="L671">
        <v>33.464999999999996</v>
      </c>
      <c r="M671">
        <v>66.929999999999993</v>
      </c>
      <c r="N671" t="s">
        <v>6219</v>
      </c>
      <c r="O671" t="s">
        <v>6223</v>
      </c>
      <c r="P671" t="s">
        <v>6191</v>
      </c>
    </row>
    <row r="672" spans="1:16" x14ac:dyDescent="0.35">
      <c r="A672" t="s">
        <v>4274</v>
      </c>
      <c r="B672" s="13">
        <v>43606</v>
      </c>
      <c r="C672" t="s">
        <v>4275</v>
      </c>
      <c r="D672" t="s">
        <v>6159</v>
      </c>
      <c r="E672">
        <v>3</v>
      </c>
      <c r="F672" t="s">
        <v>4276</v>
      </c>
      <c r="G672" t="s">
        <v>4277</v>
      </c>
      <c r="H672" t="s">
        <v>19</v>
      </c>
      <c r="I672" t="s">
        <v>6195</v>
      </c>
      <c r="J672" t="s">
        <v>6188</v>
      </c>
      <c r="K672">
        <v>0.2</v>
      </c>
      <c r="L672">
        <v>4.3650000000000002</v>
      </c>
      <c r="M672">
        <v>13.095000000000001</v>
      </c>
      <c r="N672" t="s">
        <v>6219</v>
      </c>
      <c r="O672" t="s">
        <v>6223</v>
      </c>
      <c r="P672" t="s">
        <v>6190</v>
      </c>
    </row>
    <row r="673" spans="1:16" x14ac:dyDescent="0.35">
      <c r="A673" t="s">
        <v>4280</v>
      </c>
      <c r="B673" s="13">
        <v>44495</v>
      </c>
      <c r="C673" t="s">
        <v>4281</v>
      </c>
      <c r="D673" t="s">
        <v>6179</v>
      </c>
      <c r="E673">
        <v>5</v>
      </c>
      <c r="F673" t="s">
        <v>4282</v>
      </c>
      <c r="G673" t="s">
        <v>4283</v>
      </c>
      <c r="H673" t="s">
        <v>19</v>
      </c>
      <c r="I673" t="s">
        <v>6192</v>
      </c>
      <c r="J673" t="s">
        <v>6186</v>
      </c>
      <c r="K673">
        <v>1</v>
      </c>
      <c r="L673">
        <v>11.95</v>
      </c>
      <c r="M673">
        <v>59.75</v>
      </c>
      <c r="N673" t="s">
        <v>6220</v>
      </c>
      <c r="O673" t="s">
        <v>6225</v>
      </c>
      <c r="P673" t="s">
        <v>6191</v>
      </c>
    </row>
    <row r="674" spans="1:16" x14ac:dyDescent="0.35">
      <c r="A674" t="s">
        <v>4286</v>
      </c>
      <c r="B674" s="13">
        <v>43916</v>
      </c>
      <c r="C674" t="s">
        <v>4287</v>
      </c>
      <c r="D674" t="s">
        <v>6160</v>
      </c>
      <c r="E674">
        <v>5</v>
      </c>
      <c r="F674" t="s">
        <v>4288</v>
      </c>
      <c r="G674" t="s">
        <v>4289</v>
      </c>
      <c r="H674" t="s">
        <v>19</v>
      </c>
      <c r="I674" t="s">
        <v>6195</v>
      </c>
      <c r="J674" t="s">
        <v>6188</v>
      </c>
      <c r="K674">
        <v>0.5</v>
      </c>
      <c r="L674">
        <v>8.73</v>
      </c>
      <c r="M674">
        <v>43.650000000000006</v>
      </c>
      <c r="N674" t="s">
        <v>6219</v>
      </c>
      <c r="O674" t="s">
        <v>6223</v>
      </c>
      <c r="P674" t="s">
        <v>6190</v>
      </c>
    </row>
    <row r="675" spans="1:16" x14ac:dyDescent="0.35">
      <c r="A675" t="s">
        <v>4291</v>
      </c>
      <c r="B675" s="13">
        <v>44118</v>
      </c>
      <c r="C675" t="s">
        <v>4292</v>
      </c>
      <c r="D675" t="s">
        <v>6141</v>
      </c>
      <c r="E675">
        <v>6</v>
      </c>
      <c r="F675" t="s">
        <v>4293</v>
      </c>
      <c r="G675" t="s">
        <v>4294</v>
      </c>
      <c r="H675" t="s">
        <v>19</v>
      </c>
      <c r="I675" t="s">
        <v>6194</v>
      </c>
      <c r="J675" t="s">
        <v>6188</v>
      </c>
      <c r="K675">
        <v>1</v>
      </c>
      <c r="L675">
        <v>13.75</v>
      </c>
      <c r="M675">
        <v>82.5</v>
      </c>
      <c r="N675" t="s">
        <v>6218</v>
      </c>
      <c r="O675" t="s">
        <v>6223</v>
      </c>
      <c r="P675" t="s">
        <v>6190</v>
      </c>
    </row>
    <row r="676" spans="1:16" x14ac:dyDescent="0.35">
      <c r="A676" t="s">
        <v>4297</v>
      </c>
      <c r="B676" s="13">
        <v>44543</v>
      </c>
      <c r="C676" t="s">
        <v>4298</v>
      </c>
      <c r="D676" t="s">
        <v>6182</v>
      </c>
      <c r="E676">
        <v>6</v>
      </c>
      <c r="F676" t="s">
        <v>4299</v>
      </c>
      <c r="G676" t="s">
        <v>4300</v>
      </c>
      <c r="H676" t="s">
        <v>19</v>
      </c>
      <c r="I676" t="s">
        <v>6193</v>
      </c>
      <c r="J676" t="s">
        <v>6186</v>
      </c>
      <c r="K676">
        <v>2.5</v>
      </c>
      <c r="L676">
        <v>29.784999999999997</v>
      </c>
      <c r="M676">
        <v>178.70999999999998</v>
      </c>
      <c r="N676" t="s">
        <v>6217</v>
      </c>
      <c r="O676" t="s">
        <v>6225</v>
      </c>
      <c r="P676" t="s">
        <v>6190</v>
      </c>
    </row>
    <row r="677" spans="1:16" x14ac:dyDescent="0.35">
      <c r="A677" t="s">
        <v>4303</v>
      </c>
      <c r="B677" s="13">
        <v>44263</v>
      </c>
      <c r="C677" t="s">
        <v>4304</v>
      </c>
      <c r="D677" t="s">
        <v>6165</v>
      </c>
      <c r="E677">
        <v>4</v>
      </c>
      <c r="F677" t="s">
        <v>4305</v>
      </c>
      <c r="G677" t="s">
        <v>6222</v>
      </c>
      <c r="H677" t="s">
        <v>19</v>
      </c>
      <c r="I677" t="s">
        <v>6195</v>
      </c>
      <c r="J677" t="s">
        <v>6187</v>
      </c>
      <c r="K677">
        <v>2.5</v>
      </c>
      <c r="L677">
        <v>29.784999999999997</v>
      </c>
      <c r="M677">
        <v>119.13999999999999</v>
      </c>
      <c r="N677" t="s">
        <v>6219</v>
      </c>
      <c r="O677" t="s">
        <v>6224</v>
      </c>
      <c r="P677" t="s">
        <v>6190</v>
      </c>
    </row>
    <row r="678" spans="1:16" x14ac:dyDescent="0.35">
      <c r="A678" t="s">
        <v>4308</v>
      </c>
      <c r="B678" s="13">
        <v>44217</v>
      </c>
      <c r="C678" t="s">
        <v>4309</v>
      </c>
      <c r="D678" t="s">
        <v>6161</v>
      </c>
      <c r="E678">
        <v>5</v>
      </c>
      <c r="F678" t="s">
        <v>4310</v>
      </c>
      <c r="G678" t="s">
        <v>6222</v>
      </c>
      <c r="H678" t="s">
        <v>19</v>
      </c>
      <c r="I678" t="s">
        <v>6195</v>
      </c>
      <c r="J678" t="s">
        <v>6186</v>
      </c>
      <c r="K678">
        <v>0.5</v>
      </c>
      <c r="L678">
        <v>9.51</v>
      </c>
      <c r="M678">
        <v>47.55</v>
      </c>
      <c r="N678" t="s">
        <v>6219</v>
      </c>
      <c r="O678" t="s">
        <v>6225</v>
      </c>
      <c r="P678" t="s">
        <v>6191</v>
      </c>
    </row>
    <row r="679" spans="1:16" x14ac:dyDescent="0.35">
      <c r="A679" t="s">
        <v>5040</v>
      </c>
      <c r="B679" s="13">
        <v>44713</v>
      </c>
      <c r="C679" t="s">
        <v>5041</v>
      </c>
      <c r="D679" t="s">
        <v>6146</v>
      </c>
      <c r="E679">
        <v>1</v>
      </c>
      <c r="F679" t="s">
        <v>5042</v>
      </c>
      <c r="G679" t="s">
        <v>6222</v>
      </c>
      <c r="H679" t="s">
        <v>19</v>
      </c>
      <c r="I679" t="s">
        <v>6192</v>
      </c>
      <c r="J679" t="s">
        <v>6188</v>
      </c>
      <c r="K679">
        <v>0.5</v>
      </c>
      <c r="L679">
        <v>5.97</v>
      </c>
      <c r="M679">
        <v>5.97</v>
      </c>
      <c r="N679" t="s">
        <v>6220</v>
      </c>
      <c r="O679" t="s">
        <v>6223</v>
      </c>
      <c r="P679" t="s">
        <v>6191</v>
      </c>
    </row>
    <row r="680" spans="1:16" x14ac:dyDescent="0.35">
      <c r="A680" t="s">
        <v>4319</v>
      </c>
      <c r="B680" s="13">
        <v>44281</v>
      </c>
      <c r="C680" t="s">
        <v>4320</v>
      </c>
      <c r="D680" t="s">
        <v>6182</v>
      </c>
      <c r="E680">
        <v>6</v>
      </c>
      <c r="F680" t="s">
        <v>4321</v>
      </c>
      <c r="G680" t="s">
        <v>4322</v>
      </c>
      <c r="H680" t="s">
        <v>19</v>
      </c>
      <c r="I680" t="s">
        <v>6193</v>
      </c>
      <c r="J680" t="s">
        <v>6186</v>
      </c>
      <c r="K680">
        <v>2.5</v>
      </c>
      <c r="L680">
        <v>29.784999999999997</v>
      </c>
      <c r="M680">
        <v>178.70999999999998</v>
      </c>
      <c r="N680" t="s">
        <v>6217</v>
      </c>
      <c r="O680" t="s">
        <v>6225</v>
      </c>
      <c r="P680" t="s">
        <v>6190</v>
      </c>
    </row>
    <row r="681" spans="1:16" x14ac:dyDescent="0.35">
      <c r="A681" t="s">
        <v>5030</v>
      </c>
      <c r="B681" s="13">
        <v>43955</v>
      </c>
      <c r="C681" t="s">
        <v>5031</v>
      </c>
      <c r="D681" t="s">
        <v>6166</v>
      </c>
      <c r="E681">
        <v>4</v>
      </c>
      <c r="F681" t="s">
        <v>5032</v>
      </c>
      <c r="G681" t="s">
        <v>5033</v>
      </c>
      <c r="H681" t="s">
        <v>19</v>
      </c>
      <c r="I681" t="s">
        <v>6194</v>
      </c>
      <c r="J681" t="s">
        <v>6188</v>
      </c>
      <c r="K681">
        <v>2.5</v>
      </c>
      <c r="L681">
        <v>31.624999999999996</v>
      </c>
      <c r="M681">
        <v>126.49999999999999</v>
      </c>
      <c r="N681" t="s">
        <v>6218</v>
      </c>
      <c r="O681" t="s">
        <v>6223</v>
      </c>
      <c r="P681" t="s">
        <v>6191</v>
      </c>
    </row>
    <row r="682" spans="1:16" x14ac:dyDescent="0.35">
      <c r="A682" t="s">
        <v>4331</v>
      </c>
      <c r="B682" s="13">
        <v>44399</v>
      </c>
      <c r="C682" t="s">
        <v>4332</v>
      </c>
      <c r="D682" t="s">
        <v>6155</v>
      </c>
      <c r="E682">
        <v>5</v>
      </c>
      <c r="F682" t="s">
        <v>4333</v>
      </c>
      <c r="G682" t="s">
        <v>4334</v>
      </c>
      <c r="H682" t="s">
        <v>19</v>
      </c>
      <c r="I682" t="s">
        <v>6193</v>
      </c>
      <c r="J682" t="s">
        <v>6188</v>
      </c>
      <c r="K682">
        <v>1</v>
      </c>
      <c r="L682">
        <v>11.25</v>
      </c>
      <c r="M682">
        <v>56.25</v>
      </c>
      <c r="N682" t="s">
        <v>6217</v>
      </c>
      <c r="O682" t="s">
        <v>6223</v>
      </c>
      <c r="P682" t="s">
        <v>6191</v>
      </c>
    </row>
    <row r="683" spans="1:16" x14ac:dyDescent="0.35">
      <c r="A683" t="s">
        <v>5024</v>
      </c>
      <c r="B683" s="13">
        <v>43902</v>
      </c>
      <c r="C683" t="s">
        <v>5025</v>
      </c>
      <c r="D683" t="s">
        <v>6163</v>
      </c>
      <c r="E683">
        <v>4</v>
      </c>
      <c r="F683" t="s">
        <v>5026</v>
      </c>
      <c r="G683" t="s">
        <v>5027</v>
      </c>
      <c r="H683" t="s">
        <v>19</v>
      </c>
      <c r="I683" t="s">
        <v>6192</v>
      </c>
      <c r="J683" t="s">
        <v>6187</v>
      </c>
      <c r="K683">
        <v>0.2</v>
      </c>
      <c r="L683">
        <v>2.6849999999999996</v>
      </c>
      <c r="M683">
        <v>10.739999999999998</v>
      </c>
      <c r="N683" t="s">
        <v>6220</v>
      </c>
      <c r="O683" t="s">
        <v>6224</v>
      </c>
      <c r="P683" t="s">
        <v>6191</v>
      </c>
    </row>
    <row r="684" spans="1:16" x14ac:dyDescent="0.35">
      <c r="A684" t="s">
        <v>4342</v>
      </c>
      <c r="B684" s="13">
        <v>43827</v>
      </c>
      <c r="C684" t="s">
        <v>4343</v>
      </c>
      <c r="D684" t="s">
        <v>6156</v>
      </c>
      <c r="E684">
        <v>2</v>
      </c>
      <c r="F684" t="s">
        <v>4344</v>
      </c>
      <c r="G684" t="s">
        <v>4345</v>
      </c>
      <c r="H684" t="s">
        <v>19</v>
      </c>
      <c r="I684" t="s">
        <v>6194</v>
      </c>
      <c r="J684" t="s">
        <v>6188</v>
      </c>
      <c r="K684">
        <v>0.2</v>
      </c>
      <c r="L684">
        <v>4.125</v>
      </c>
      <c r="M684">
        <v>8.25</v>
      </c>
      <c r="N684" t="s">
        <v>6218</v>
      </c>
      <c r="O684" t="s">
        <v>6223</v>
      </c>
      <c r="P684" t="s">
        <v>6190</v>
      </c>
    </row>
    <row r="685" spans="1:16" x14ac:dyDescent="0.35">
      <c r="A685" t="s">
        <v>4348</v>
      </c>
      <c r="B685" s="13">
        <v>43941</v>
      </c>
      <c r="C685" t="s">
        <v>4349</v>
      </c>
      <c r="D685" t="s">
        <v>6169</v>
      </c>
      <c r="E685">
        <v>6</v>
      </c>
      <c r="F685" t="s">
        <v>4350</v>
      </c>
      <c r="G685" t="s">
        <v>4351</v>
      </c>
      <c r="H685" t="s">
        <v>19</v>
      </c>
      <c r="I685" t="s">
        <v>6195</v>
      </c>
      <c r="J685" t="s">
        <v>6187</v>
      </c>
      <c r="K685">
        <v>0.5</v>
      </c>
      <c r="L685">
        <v>7.77</v>
      </c>
      <c r="M685">
        <v>46.62</v>
      </c>
      <c r="N685" t="s">
        <v>6219</v>
      </c>
      <c r="O685" t="s">
        <v>6224</v>
      </c>
      <c r="P685" t="s">
        <v>6191</v>
      </c>
    </row>
    <row r="686" spans="1:16" x14ac:dyDescent="0.35">
      <c r="A686" t="s">
        <v>4354</v>
      </c>
      <c r="B686" s="13">
        <v>43517</v>
      </c>
      <c r="C686" t="s">
        <v>4355</v>
      </c>
      <c r="D686" t="s">
        <v>6179</v>
      </c>
      <c r="E686">
        <v>6</v>
      </c>
      <c r="F686" t="s">
        <v>4356</v>
      </c>
      <c r="G686" t="s">
        <v>6222</v>
      </c>
      <c r="H686" t="s">
        <v>19</v>
      </c>
      <c r="I686" t="s">
        <v>6192</v>
      </c>
      <c r="J686" t="s">
        <v>6186</v>
      </c>
      <c r="K686">
        <v>1</v>
      </c>
      <c r="L686">
        <v>11.95</v>
      </c>
      <c r="M686">
        <v>71.699999999999989</v>
      </c>
      <c r="N686" t="s">
        <v>6220</v>
      </c>
      <c r="O686" t="s">
        <v>6225</v>
      </c>
      <c r="P686" t="s">
        <v>6191</v>
      </c>
    </row>
    <row r="687" spans="1:16" x14ac:dyDescent="0.35">
      <c r="A687" t="s">
        <v>4359</v>
      </c>
      <c r="B687" s="13">
        <v>44637</v>
      </c>
      <c r="C687" t="s">
        <v>4360</v>
      </c>
      <c r="D687" t="s">
        <v>6164</v>
      </c>
      <c r="E687">
        <v>2</v>
      </c>
      <c r="F687" t="s">
        <v>4361</v>
      </c>
      <c r="G687" t="s">
        <v>4362</v>
      </c>
      <c r="H687" t="s">
        <v>19</v>
      </c>
      <c r="I687" t="s">
        <v>6195</v>
      </c>
      <c r="J687" t="s">
        <v>6186</v>
      </c>
      <c r="K687">
        <v>2.5</v>
      </c>
      <c r="L687">
        <v>36.454999999999998</v>
      </c>
      <c r="M687">
        <v>72.91</v>
      </c>
      <c r="N687" t="s">
        <v>6219</v>
      </c>
      <c r="O687" t="s">
        <v>6225</v>
      </c>
      <c r="P687" t="s">
        <v>6190</v>
      </c>
    </row>
    <row r="688" spans="1:16" x14ac:dyDescent="0.35">
      <c r="A688" t="s">
        <v>4365</v>
      </c>
      <c r="B688" s="13">
        <v>44330</v>
      </c>
      <c r="C688" t="s">
        <v>4366</v>
      </c>
      <c r="D688" t="s">
        <v>6163</v>
      </c>
      <c r="E688">
        <v>3</v>
      </c>
      <c r="F688" t="s">
        <v>4367</v>
      </c>
      <c r="G688" t="s">
        <v>4368</v>
      </c>
      <c r="H688" t="s">
        <v>19</v>
      </c>
      <c r="I688" t="s">
        <v>6192</v>
      </c>
      <c r="J688" t="s">
        <v>6187</v>
      </c>
      <c r="K688">
        <v>0.2</v>
      </c>
      <c r="L688">
        <v>2.6849999999999996</v>
      </c>
      <c r="M688">
        <v>8.0549999999999997</v>
      </c>
      <c r="N688" t="s">
        <v>6220</v>
      </c>
      <c r="O688" t="s">
        <v>6224</v>
      </c>
      <c r="P688" t="s">
        <v>6190</v>
      </c>
    </row>
    <row r="689" spans="1:16" x14ac:dyDescent="0.35">
      <c r="A689" t="s">
        <v>4371</v>
      </c>
      <c r="B689" s="13">
        <v>43471</v>
      </c>
      <c r="C689" t="s">
        <v>4372</v>
      </c>
      <c r="D689" t="s">
        <v>6139</v>
      </c>
      <c r="E689">
        <v>2</v>
      </c>
      <c r="F689" t="s">
        <v>4373</v>
      </c>
      <c r="G689" t="s">
        <v>4374</v>
      </c>
      <c r="H689" t="s">
        <v>19</v>
      </c>
      <c r="I689" t="s">
        <v>6194</v>
      </c>
      <c r="J689" t="s">
        <v>6188</v>
      </c>
      <c r="K689">
        <v>0.5</v>
      </c>
      <c r="L689">
        <v>8.25</v>
      </c>
      <c r="M689">
        <v>16.5</v>
      </c>
      <c r="N689" t="s">
        <v>6218</v>
      </c>
      <c r="O689" t="s">
        <v>6223</v>
      </c>
      <c r="P689" t="s">
        <v>6191</v>
      </c>
    </row>
    <row r="690" spans="1:16" x14ac:dyDescent="0.35">
      <c r="A690" t="s">
        <v>5018</v>
      </c>
      <c r="B690" s="13">
        <v>44025</v>
      </c>
      <c r="C690" t="s">
        <v>5019</v>
      </c>
      <c r="D690" t="s">
        <v>6149</v>
      </c>
      <c r="E690">
        <v>2</v>
      </c>
      <c r="F690" t="s">
        <v>5020</v>
      </c>
      <c r="G690" t="s">
        <v>5021</v>
      </c>
      <c r="H690" t="s">
        <v>19</v>
      </c>
      <c r="I690" t="s">
        <v>6192</v>
      </c>
      <c r="J690" t="s">
        <v>6187</v>
      </c>
      <c r="K690">
        <v>2.5</v>
      </c>
      <c r="L690">
        <v>20.584999999999997</v>
      </c>
      <c r="M690">
        <v>41.169999999999995</v>
      </c>
      <c r="N690" t="s">
        <v>6220</v>
      </c>
      <c r="O690" t="s">
        <v>6224</v>
      </c>
      <c r="P690" t="s">
        <v>6190</v>
      </c>
    </row>
    <row r="691" spans="1:16" x14ac:dyDescent="0.35">
      <c r="A691" t="s">
        <v>4383</v>
      </c>
      <c r="B691" s="13">
        <v>44346</v>
      </c>
      <c r="C691" t="s">
        <v>4384</v>
      </c>
      <c r="D691" t="s">
        <v>6157</v>
      </c>
      <c r="E691">
        <v>5</v>
      </c>
      <c r="F691" t="s">
        <v>4385</v>
      </c>
      <c r="G691" t="s">
        <v>4386</v>
      </c>
      <c r="H691" t="s">
        <v>19</v>
      </c>
      <c r="I691" t="s">
        <v>6193</v>
      </c>
      <c r="J691" t="s">
        <v>6188</v>
      </c>
      <c r="K691">
        <v>0.5</v>
      </c>
      <c r="L691">
        <v>6.75</v>
      </c>
      <c r="M691">
        <v>33.75</v>
      </c>
      <c r="N691" t="s">
        <v>6217</v>
      </c>
      <c r="O691" t="s">
        <v>6223</v>
      </c>
      <c r="P691" t="s">
        <v>6191</v>
      </c>
    </row>
    <row r="692" spans="1:16" x14ac:dyDescent="0.35">
      <c r="A692" t="s">
        <v>4389</v>
      </c>
      <c r="B692" s="13">
        <v>44754</v>
      </c>
      <c r="C692" t="s">
        <v>4390</v>
      </c>
      <c r="D692" t="s">
        <v>6165</v>
      </c>
      <c r="E692">
        <v>6</v>
      </c>
      <c r="F692" t="s">
        <v>4391</v>
      </c>
      <c r="G692" t="s">
        <v>6222</v>
      </c>
      <c r="H692" t="s">
        <v>19</v>
      </c>
      <c r="I692" t="s">
        <v>6195</v>
      </c>
      <c r="J692" t="s">
        <v>6187</v>
      </c>
      <c r="K692">
        <v>2.5</v>
      </c>
      <c r="L692">
        <v>29.784999999999997</v>
      </c>
      <c r="M692">
        <v>178.70999999999998</v>
      </c>
      <c r="N692" t="s">
        <v>6219</v>
      </c>
      <c r="O692" t="s">
        <v>6224</v>
      </c>
      <c r="P692" t="s">
        <v>6191</v>
      </c>
    </row>
    <row r="693" spans="1:16" x14ac:dyDescent="0.35">
      <c r="A693" t="s">
        <v>5008</v>
      </c>
      <c r="B693" s="13">
        <v>44588</v>
      </c>
      <c r="C693" t="s">
        <v>5009</v>
      </c>
      <c r="D693" t="s">
        <v>6183</v>
      </c>
      <c r="E693">
        <v>3</v>
      </c>
      <c r="F693" t="s">
        <v>5010</v>
      </c>
      <c r="G693" t="s">
        <v>6222</v>
      </c>
      <c r="H693" t="s">
        <v>19</v>
      </c>
      <c r="I693" t="s">
        <v>6194</v>
      </c>
      <c r="J693" t="s">
        <v>6187</v>
      </c>
      <c r="K693">
        <v>1</v>
      </c>
      <c r="L693">
        <v>12.15</v>
      </c>
      <c r="M693">
        <v>36.450000000000003</v>
      </c>
      <c r="N693" t="s">
        <v>6218</v>
      </c>
      <c r="O693" t="s">
        <v>6224</v>
      </c>
      <c r="P693" t="s">
        <v>6190</v>
      </c>
    </row>
    <row r="694" spans="1:16" x14ac:dyDescent="0.35">
      <c r="A694" t="s">
        <v>4399</v>
      </c>
      <c r="B694" s="13">
        <v>43720</v>
      </c>
      <c r="C694" t="s">
        <v>4400</v>
      </c>
      <c r="D694" t="s">
        <v>6143</v>
      </c>
      <c r="E694">
        <v>1</v>
      </c>
      <c r="F694" t="s">
        <v>4401</v>
      </c>
      <c r="G694" t="s">
        <v>4402</v>
      </c>
      <c r="H694" t="s">
        <v>19</v>
      </c>
      <c r="I694" t="s">
        <v>6195</v>
      </c>
      <c r="J694" t="s">
        <v>6187</v>
      </c>
      <c r="K694">
        <v>1</v>
      </c>
      <c r="L694">
        <v>12.95</v>
      </c>
      <c r="M694">
        <v>12.95</v>
      </c>
      <c r="N694" t="s">
        <v>6219</v>
      </c>
      <c r="O694" t="s">
        <v>6224</v>
      </c>
      <c r="P694" t="s">
        <v>6191</v>
      </c>
    </row>
    <row r="695" spans="1:16" x14ac:dyDescent="0.35">
      <c r="A695" t="s">
        <v>4405</v>
      </c>
      <c r="B695" s="13">
        <v>44012</v>
      </c>
      <c r="C695" t="s">
        <v>4406</v>
      </c>
      <c r="D695" t="s">
        <v>6175</v>
      </c>
      <c r="E695">
        <v>2</v>
      </c>
      <c r="F695" t="s">
        <v>4407</v>
      </c>
      <c r="G695" t="s">
        <v>4408</v>
      </c>
      <c r="H695" t="s">
        <v>19</v>
      </c>
      <c r="I695" t="s">
        <v>6193</v>
      </c>
      <c r="J695" t="s">
        <v>6188</v>
      </c>
      <c r="K695">
        <v>2.5</v>
      </c>
      <c r="L695">
        <v>25.874999999999996</v>
      </c>
      <c r="M695">
        <v>51.749999999999993</v>
      </c>
      <c r="N695" t="s">
        <v>6217</v>
      </c>
      <c r="O695" t="s">
        <v>6223</v>
      </c>
      <c r="P695" t="s">
        <v>6190</v>
      </c>
    </row>
    <row r="696" spans="1:16" x14ac:dyDescent="0.35">
      <c r="A696" t="s">
        <v>4411</v>
      </c>
      <c r="B696" s="13">
        <v>43915</v>
      </c>
      <c r="C696" t="s">
        <v>4412</v>
      </c>
      <c r="D696" t="s">
        <v>6144</v>
      </c>
      <c r="E696">
        <v>5</v>
      </c>
      <c r="F696" t="s">
        <v>4413</v>
      </c>
      <c r="G696" t="s">
        <v>4414</v>
      </c>
      <c r="H696" t="s">
        <v>19</v>
      </c>
      <c r="I696" t="s">
        <v>6194</v>
      </c>
      <c r="J696" t="s">
        <v>6187</v>
      </c>
      <c r="K696">
        <v>0.5</v>
      </c>
      <c r="L696">
        <v>7.29</v>
      </c>
      <c r="M696">
        <v>36.450000000000003</v>
      </c>
      <c r="N696" t="s">
        <v>6218</v>
      </c>
      <c r="O696" t="s">
        <v>6224</v>
      </c>
      <c r="P696" t="s">
        <v>6191</v>
      </c>
    </row>
    <row r="697" spans="1:16" x14ac:dyDescent="0.35">
      <c r="A697" t="s">
        <v>4417</v>
      </c>
      <c r="B697" s="13">
        <v>44300</v>
      </c>
      <c r="C697" t="s">
        <v>4418</v>
      </c>
      <c r="D697" t="s">
        <v>6164</v>
      </c>
      <c r="E697">
        <v>5</v>
      </c>
      <c r="F697" t="s">
        <v>4419</v>
      </c>
      <c r="G697" t="s">
        <v>4420</v>
      </c>
      <c r="H697" t="s">
        <v>19</v>
      </c>
      <c r="I697" t="s">
        <v>6195</v>
      </c>
      <c r="J697" t="s">
        <v>6186</v>
      </c>
      <c r="K697">
        <v>2.5</v>
      </c>
      <c r="L697">
        <v>36.454999999999998</v>
      </c>
      <c r="M697">
        <v>182.27499999999998</v>
      </c>
      <c r="N697" t="s">
        <v>6219</v>
      </c>
      <c r="O697" t="s">
        <v>6225</v>
      </c>
      <c r="P697" t="s">
        <v>6190</v>
      </c>
    </row>
    <row r="698" spans="1:16" x14ac:dyDescent="0.35">
      <c r="A698" t="s">
        <v>4423</v>
      </c>
      <c r="B698" s="13">
        <v>43693</v>
      </c>
      <c r="C698" t="s">
        <v>4424</v>
      </c>
      <c r="D698" t="s">
        <v>6169</v>
      </c>
      <c r="E698">
        <v>4</v>
      </c>
      <c r="F698" t="s">
        <v>4425</v>
      </c>
      <c r="G698" t="s">
        <v>4426</v>
      </c>
      <c r="H698" t="s">
        <v>19</v>
      </c>
      <c r="I698" t="s">
        <v>6195</v>
      </c>
      <c r="J698" t="s">
        <v>6187</v>
      </c>
      <c r="K698">
        <v>0.5</v>
      </c>
      <c r="L698">
        <v>7.77</v>
      </c>
      <c r="M698">
        <v>31.08</v>
      </c>
      <c r="N698" t="s">
        <v>6219</v>
      </c>
      <c r="O698" t="s">
        <v>6224</v>
      </c>
      <c r="P698" t="s">
        <v>6191</v>
      </c>
    </row>
    <row r="699" spans="1:16" x14ac:dyDescent="0.35">
      <c r="A699" t="s">
        <v>5002</v>
      </c>
      <c r="B699" s="13">
        <v>43950</v>
      </c>
      <c r="C699" t="s">
        <v>5003</v>
      </c>
      <c r="D699" t="s">
        <v>6163</v>
      </c>
      <c r="E699">
        <v>3</v>
      </c>
      <c r="F699" t="s">
        <v>5004</v>
      </c>
      <c r="G699" t="s">
        <v>5005</v>
      </c>
      <c r="H699" t="s">
        <v>19</v>
      </c>
      <c r="I699" t="s">
        <v>6192</v>
      </c>
      <c r="J699" t="s">
        <v>6187</v>
      </c>
      <c r="K699">
        <v>0.2</v>
      </c>
      <c r="L699">
        <v>2.6849999999999996</v>
      </c>
      <c r="M699">
        <v>8.0549999999999997</v>
      </c>
      <c r="N699" t="s">
        <v>6220</v>
      </c>
      <c r="O699" t="s">
        <v>6224</v>
      </c>
      <c r="P699" t="s">
        <v>6190</v>
      </c>
    </row>
    <row r="700" spans="1:16" x14ac:dyDescent="0.35">
      <c r="A700" t="s">
        <v>4996</v>
      </c>
      <c r="B700" s="13">
        <v>44751</v>
      </c>
      <c r="C700" t="s">
        <v>4997</v>
      </c>
      <c r="D700" t="s">
        <v>6180</v>
      </c>
      <c r="E700">
        <v>4</v>
      </c>
      <c r="F700" t="s">
        <v>4998</v>
      </c>
      <c r="G700" t="s">
        <v>4999</v>
      </c>
      <c r="H700" t="s">
        <v>19</v>
      </c>
      <c r="I700" t="s">
        <v>6193</v>
      </c>
      <c r="J700" t="s">
        <v>6186</v>
      </c>
      <c r="K700">
        <v>0.5</v>
      </c>
      <c r="L700">
        <v>7.77</v>
      </c>
      <c r="M700">
        <v>31.08</v>
      </c>
      <c r="N700" t="s">
        <v>6217</v>
      </c>
      <c r="O700" t="s">
        <v>6225</v>
      </c>
      <c r="P700" t="s">
        <v>6191</v>
      </c>
    </row>
    <row r="701" spans="1:16" x14ac:dyDescent="0.35">
      <c r="A701" t="s">
        <v>4439</v>
      </c>
      <c r="B701" s="13">
        <v>44298</v>
      </c>
      <c r="C701" t="s">
        <v>4440</v>
      </c>
      <c r="D701" t="s">
        <v>6158</v>
      </c>
      <c r="E701">
        <v>4</v>
      </c>
      <c r="F701" t="s">
        <v>4441</v>
      </c>
      <c r="G701" t="s">
        <v>4442</v>
      </c>
      <c r="H701" t="s">
        <v>19</v>
      </c>
      <c r="I701" t="s">
        <v>6193</v>
      </c>
      <c r="J701" t="s">
        <v>6187</v>
      </c>
      <c r="K701">
        <v>0.5</v>
      </c>
      <c r="L701">
        <v>5.97</v>
      </c>
      <c r="M701">
        <v>23.88</v>
      </c>
      <c r="N701" t="s">
        <v>6217</v>
      </c>
      <c r="O701" t="s">
        <v>6224</v>
      </c>
      <c r="P701" t="s">
        <v>6190</v>
      </c>
    </row>
    <row r="702" spans="1:16" x14ac:dyDescent="0.35">
      <c r="A702" t="s">
        <v>4445</v>
      </c>
      <c r="B702" s="13">
        <v>43736</v>
      </c>
      <c r="C702" t="s">
        <v>4446</v>
      </c>
      <c r="D702" t="s">
        <v>6161</v>
      </c>
      <c r="E702">
        <v>2</v>
      </c>
      <c r="F702" t="s">
        <v>4447</v>
      </c>
      <c r="G702" t="s">
        <v>4448</v>
      </c>
      <c r="H702" t="s">
        <v>19</v>
      </c>
      <c r="I702" t="s">
        <v>6195</v>
      </c>
      <c r="J702" t="s">
        <v>6186</v>
      </c>
      <c r="K702">
        <v>0.5</v>
      </c>
      <c r="L702">
        <v>9.51</v>
      </c>
      <c r="M702">
        <v>19.02</v>
      </c>
      <c r="N702" t="s">
        <v>6219</v>
      </c>
      <c r="O702" t="s">
        <v>6225</v>
      </c>
      <c r="P702" t="s">
        <v>6191</v>
      </c>
    </row>
    <row r="703" spans="1:16" x14ac:dyDescent="0.35">
      <c r="A703" t="s">
        <v>4991</v>
      </c>
      <c r="B703" s="13">
        <v>44533</v>
      </c>
      <c r="C703" t="s">
        <v>4992</v>
      </c>
      <c r="D703" t="s">
        <v>6161</v>
      </c>
      <c r="E703">
        <v>1</v>
      </c>
      <c r="F703" t="s">
        <v>4993</v>
      </c>
      <c r="G703" t="s">
        <v>6222</v>
      </c>
      <c r="H703" t="s">
        <v>19</v>
      </c>
      <c r="I703" t="s">
        <v>6195</v>
      </c>
      <c r="J703" t="s">
        <v>6186</v>
      </c>
      <c r="K703">
        <v>0.5</v>
      </c>
      <c r="L703">
        <v>9.51</v>
      </c>
      <c r="M703">
        <v>9.51</v>
      </c>
      <c r="N703" t="s">
        <v>6219</v>
      </c>
      <c r="O703" t="s">
        <v>6225</v>
      </c>
      <c r="P703" t="s">
        <v>6191</v>
      </c>
    </row>
    <row r="704" spans="1:16" x14ac:dyDescent="0.35">
      <c r="A704" t="s">
        <v>4456</v>
      </c>
      <c r="B704" s="13">
        <v>43661</v>
      </c>
      <c r="C704" t="s">
        <v>4457</v>
      </c>
      <c r="D704" t="s">
        <v>6180</v>
      </c>
      <c r="E704">
        <v>1</v>
      </c>
      <c r="F704" t="s">
        <v>4458</v>
      </c>
      <c r="G704" t="s">
        <v>4459</v>
      </c>
      <c r="H704" t="s">
        <v>19</v>
      </c>
      <c r="I704" t="s">
        <v>6193</v>
      </c>
      <c r="J704" t="s">
        <v>6186</v>
      </c>
      <c r="K704">
        <v>0.5</v>
      </c>
      <c r="L704">
        <v>7.77</v>
      </c>
      <c r="M704">
        <v>7.77</v>
      </c>
      <c r="N704" t="s">
        <v>6217</v>
      </c>
      <c r="O704" t="s">
        <v>6225</v>
      </c>
      <c r="P704" t="s">
        <v>6190</v>
      </c>
    </row>
    <row r="705" spans="1:16" x14ac:dyDescent="0.35">
      <c r="A705" t="s">
        <v>4985</v>
      </c>
      <c r="B705" s="13">
        <v>43540</v>
      </c>
      <c r="C705" t="s">
        <v>4986</v>
      </c>
      <c r="D705" t="s">
        <v>6173</v>
      </c>
      <c r="E705">
        <v>4</v>
      </c>
      <c r="F705" t="s">
        <v>4987</v>
      </c>
      <c r="G705" t="s">
        <v>4988</v>
      </c>
      <c r="H705" t="s">
        <v>19</v>
      </c>
      <c r="I705" t="s">
        <v>6192</v>
      </c>
      <c r="J705" t="s">
        <v>6186</v>
      </c>
      <c r="K705">
        <v>0.5</v>
      </c>
      <c r="L705">
        <v>7.169999999999999</v>
      </c>
      <c r="M705">
        <v>28.679999999999996</v>
      </c>
      <c r="N705" t="s">
        <v>6220</v>
      </c>
      <c r="O705" t="s">
        <v>6225</v>
      </c>
      <c r="P705" t="s">
        <v>6191</v>
      </c>
    </row>
    <row r="706" spans="1:16" x14ac:dyDescent="0.35">
      <c r="A706" t="s">
        <v>4466</v>
      </c>
      <c r="B706" s="13">
        <v>44716</v>
      </c>
      <c r="C706" t="s">
        <v>4467</v>
      </c>
      <c r="D706" t="s">
        <v>6153</v>
      </c>
      <c r="E706">
        <v>6</v>
      </c>
      <c r="F706" t="s">
        <v>4468</v>
      </c>
      <c r="G706" t="s">
        <v>6222</v>
      </c>
      <c r="H706" t="s">
        <v>19</v>
      </c>
      <c r="I706" t="s">
        <v>6194</v>
      </c>
      <c r="J706" t="s">
        <v>6187</v>
      </c>
      <c r="K706">
        <v>0.2</v>
      </c>
      <c r="L706">
        <v>3.645</v>
      </c>
      <c r="M706">
        <v>21.87</v>
      </c>
      <c r="N706" t="s">
        <v>6218</v>
      </c>
      <c r="O706" t="s">
        <v>6224</v>
      </c>
      <c r="P706" t="s">
        <v>6190</v>
      </c>
    </row>
    <row r="707" spans="1:16" x14ac:dyDescent="0.35">
      <c r="A707" t="s">
        <v>4471</v>
      </c>
      <c r="B707" s="13">
        <v>44114</v>
      </c>
      <c r="C707" t="s">
        <v>4472</v>
      </c>
      <c r="D707" t="s">
        <v>6176</v>
      </c>
      <c r="E707">
        <v>2</v>
      </c>
      <c r="F707" t="s">
        <v>4473</v>
      </c>
      <c r="G707" t="s">
        <v>4474</v>
      </c>
      <c r="H707" t="s">
        <v>19</v>
      </c>
      <c r="I707" t="s">
        <v>6194</v>
      </c>
      <c r="J707" t="s">
        <v>6186</v>
      </c>
      <c r="K707">
        <v>0.5</v>
      </c>
      <c r="L707">
        <v>8.91</v>
      </c>
      <c r="M707">
        <v>17.82</v>
      </c>
      <c r="N707" t="s">
        <v>6218</v>
      </c>
      <c r="O707" t="s">
        <v>6225</v>
      </c>
      <c r="P707" t="s">
        <v>6191</v>
      </c>
    </row>
    <row r="708" spans="1:16" x14ac:dyDescent="0.35">
      <c r="A708" t="s">
        <v>4477</v>
      </c>
      <c r="B708" s="13">
        <v>44353</v>
      </c>
      <c r="C708" t="s">
        <v>4478</v>
      </c>
      <c r="D708" t="s">
        <v>6156</v>
      </c>
      <c r="E708">
        <v>3</v>
      </c>
      <c r="F708" t="s">
        <v>4479</v>
      </c>
      <c r="G708" t="s">
        <v>4480</v>
      </c>
      <c r="H708" t="s">
        <v>19</v>
      </c>
      <c r="I708" t="s">
        <v>6194</v>
      </c>
      <c r="J708" t="s">
        <v>6188</v>
      </c>
      <c r="K708">
        <v>0.2</v>
      </c>
      <c r="L708">
        <v>4.125</v>
      </c>
      <c r="M708">
        <v>12.375</v>
      </c>
      <c r="N708" t="s">
        <v>6218</v>
      </c>
      <c r="O708" t="s">
        <v>6223</v>
      </c>
      <c r="P708" t="s">
        <v>6191</v>
      </c>
    </row>
    <row r="709" spans="1:16" x14ac:dyDescent="0.35">
      <c r="A709" t="s">
        <v>4979</v>
      </c>
      <c r="B709" s="13">
        <v>43987</v>
      </c>
      <c r="C709" t="s">
        <v>4980</v>
      </c>
      <c r="D709" t="s">
        <v>6182</v>
      </c>
      <c r="E709">
        <v>5</v>
      </c>
      <c r="F709" t="s">
        <v>4981</v>
      </c>
      <c r="G709" t="s">
        <v>4982</v>
      </c>
      <c r="H709" t="s">
        <v>19</v>
      </c>
      <c r="I709" t="s">
        <v>6193</v>
      </c>
      <c r="J709" t="s">
        <v>6186</v>
      </c>
      <c r="K709">
        <v>2.5</v>
      </c>
      <c r="L709">
        <v>29.784999999999997</v>
      </c>
      <c r="M709">
        <v>148.92499999999998</v>
      </c>
      <c r="N709" t="s">
        <v>6217</v>
      </c>
      <c r="O709" t="s">
        <v>6225</v>
      </c>
      <c r="P709" t="s">
        <v>6191</v>
      </c>
    </row>
    <row r="710" spans="1:16" x14ac:dyDescent="0.35">
      <c r="A710" t="s">
        <v>4488</v>
      </c>
      <c r="B710" s="13">
        <v>43804</v>
      </c>
      <c r="C710" t="s">
        <v>4489</v>
      </c>
      <c r="D710" t="s">
        <v>6157</v>
      </c>
      <c r="E710">
        <v>2</v>
      </c>
      <c r="F710" t="s">
        <v>4490</v>
      </c>
      <c r="G710" t="s">
        <v>4491</v>
      </c>
      <c r="H710" t="s">
        <v>19</v>
      </c>
      <c r="I710" t="s">
        <v>6193</v>
      </c>
      <c r="J710" t="s">
        <v>6188</v>
      </c>
      <c r="K710">
        <v>0.5</v>
      </c>
      <c r="L710">
        <v>6.75</v>
      </c>
      <c r="M710">
        <v>13.5</v>
      </c>
      <c r="N710" t="s">
        <v>6217</v>
      </c>
      <c r="O710" t="s">
        <v>6223</v>
      </c>
      <c r="P710" t="s">
        <v>6190</v>
      </c>
    </row>
    <row r="711" spans="1:16" x14ac:dyDescent="0.35">
      <c r="A711" t="s">
        <v>4494</v>
      </c>
      <c r="B711" s="13">
        <v>43485</v>
      </c>
      <c r="C711" t="s">
        <v>4495</v>
      </c>
      <c r="D711" t="s">
        <v>6176</v>
      </c>
      <c r="E711">
        <v>2</v>
      </c>
      <c r="F711" t="s">
        <v>4496</v>
      </c>
      <c r="G711" t="s">
        <v>6222</v>
      </c>
      <c r="H711" t="s">
        <v>19</v>
      </c>
      <c r="I711" t="s">
        <v>6194</v>
      </c>
      <c r="J711" t="s">
        <v>6186</v>
      </c>
      <c r="K711">
        <v>0.5</v>
      </c>
      <c r="L711">
        <v>8.91</v>
      </c>
      <c r="M711">
        <v>17.82</v>
      </c>
      <c r="N711" t="s">
        <v>6218</v>
      </c>
      <c r="O711" t="s">
        <v>6225</v>
      </c>
      <c r="P711" t="s">
        <v>6190</v>
      </c>
    </row>
    <row r="712" spans="1:16" x14ac:dyDescent="0.35">
      <c r="A712" t="s">
        <v>4499</v>
      </c>
      <c r="B712" s="13">
        <v>44655</v>
      </c>
      <c r="C712" t="s">
        <v>4500</v>
      </c>
      <c r="D712" t="s">
        <v>6139</v>
      </c>
      <c r="E712">
        <v>3</v>
      </c>
      <c r="F712" t="s">
        <v>4501</v>
      </c>
      <c r="G712" t="s">
        <v>4502</v>
      </c>
      <c r="H712" t="s">
        <v>19</v>
      </c>
      <c r="I712" t="s">
        <v>6194</v>
      </c>
      <c r="J712" t="s">
        <v>6188</v>
      </c>
      <c r="K712">
        <v>0.5</v>
      </c>
      <c r="L712">
        <v>8.25</v>
      </c>
      <c r="M712">
        <v>24.75</v>
      </c>
      <c r="N712" t="s">
        <v>6218</v>
      </c>
      <c r="O712" t="s">
        <v>6223</v>
      </c>
      <c r="P712" t="s">
        <v>6191</v>
      </c>
    </row>
    <row r="713" spans="1:16" x14ac:dyDescent="0.35">
      <c r="A713" t="s">
        <v>4505</v>
      </c>
      <c r="B713" s="13">
        <v>44600</v>
      </c>
      <c r="C713" t="s">
        <v>4506</v>
      </c>
      <c r="D713" t="s">
        <v>6174</v>
      </c>
      <c r="E713">
        <v>6</v>
      </c>
      <c r="F713" t="s">
        <v>4507</v>
      </c>
      <c r="G713" t="s">
        <v>4508</v>
      </c>
      <c r="H713" t="s">
        <v>19</v>
      </c>
      <c r="I713" t="s">
        <v>6192</v>
      </c>
      <c r="J713" t="s">
        <v>6188</v>
      </c>
      <c r="K713">
        <v>0.2</v>
      </c>
      <c r="L713">
        <v>2.9849999999999999</v>
      </c>
      <c r="M713">
        <v>17.91</v>
      </c>
      <c r="N713" t="s">
        <v>6220</v>
      </c>
      <c r="O713" t="s">
        <v>6223</v>
      </c>
      <c r="P713" t="s">
        <v>6191</v>
      </c>
    </row>
    <row r="714" spans="1:16" x14ac:dyDescent="0.35">
      <c r="A714" t="s">
        <v>4973</v>
      </c>
      <c r="B714" s="13">
        <v>43629</v>
      </c>
      <c r="C714" t="s">
        <v>4974</v>
      </c>
      <c r="D714" t="s">
        <v>6178</v>
      </c>
      <c r="E714">
        <v>5</v>
      </c>
      <c r="F714" t="s">
        <v>4975</v>
      </c>
      <c r="G714" t="s">
        <v>4976</v>
      </c>
      <c r="H714" t="s">
        <v>19</v>
      </c>
      <c r="I714" t="s">
        <v>6192</v>
      </c>
      <c r="J714" t="s">
        <v>6186</v>
      </c>
      <c r="K714">
        <v>0.2</v>
      </c>
      <c r="L714">
        <v>3.5849999999999995</v>
      </c>
      <c r="M714">
        <v>17.924999999999997</v>
      </c>
      <c r="N714" t="s">
        <v>6220</v>
      </c>
      <c r="O714" t="s">
        <v>6225</v>
      </c>
      <c r="P714" t="s">
        <v>6191</v>
      </c>
    </row>
    <row r="715" spans="1:16" x14ac:dyDescent="0.35">
      <c r="A715" t="s">
        <v>4516</v>
      </c>
      <c r="B715" s="13">
        <v>43960</v>
      </c>
      <c r="C715" t="s">
        <v>4517</v>
      </c>
      <c r="D715" t="s">
        <v>6174</v>
      </c>
      <c r="E715">
        <v>1</v>
      </c>
      <c r="F715" t="s">
        <v>4518</v>
      </c>
      <c r="G715" t="s">
        <v>4519</v>
      </c>
      <c r="H715" t="s">
        <v>19</v>
      </c>
      <c r="I715" t="s">
        <v>6192</v>
      </c>
      <c r="J715" t="s">
        <v>6188</v>
      </c>
      <c r="K715">
        <v>0.2</v>
      </c>
      <c r="L715">
        <v>2.9849999999999999</v>
      </c>
      <c r="M715">
        <v>2.9849999999999999</v>
      </c>
      <c r="N715" t="s">
        <v>6220</v>
      </c>
      <c r="O715" t="s">
        <v>6223</v>
      </c>
      <c r="P715" t="s">
        <v>6191</v>
      </c>
    </row>
    <row r="716" spans="1:16" x14ac:dyDescent="0.35">
      <c r="A716" t="s">
        <v>4961</v>
      </c>
      <c r="B716" s="13">
        <v>43954</v>
      </c>
      <c r="C716" t="s">
        <v>4962</v>
      </c>
      <c r="D716" t="s">
        <v>6145</v>
      </c>
      <c r="E716">
        <v>5</v>
      </c>
      <c r="F716" t="s">
        <v>4963</v>
      </c>
      <c r="G716" t="s">
        <v>4964</v>
      </c>
      <c r="H716" t="s">
        <v>19</v>
      </c>
      <c r="I716" t="s">
        <v>6195</v>
      </c>
      <c r="J716" t="s">
        <v>6186</v>
      </c>
      <c r="K716">
        <v>0.2</v>
      </c>
      <c r="L716">
        <v>4.7549999999999999</v>
      </c>
      <c r="M716">
        <v>23.774999999999999</v>
      </c>
      <c r="N716" t="s">
        <v>6219</v>
      </c>
      <c r="O716" t="s">
        <v>6225</v>
      </c>
      <c r="P716" t="s">
        <v>6190</v>
      </c>
    </row>
    <row r="717" spans="1:16" x14ac:dyDescent="0.35">
      <c r="A717" t="s">
        <v>4528</v>
      </c>
      <c r="B717" s="13">
        <v>44504</v>
      </c>
      <c r="C717" t="s">
        <v>4529</v>
      </c>
      <c r="D717" t="s">
        <v>6171</v>
      </c>
      <c r="E717">
        <v>6</v>
      </c>
      <c r="F717" t="s">
        <v>4530</v>
      </c>
      <c r="G717" t="s">
        <v>4531</v>
      </c>
      <c r="H717" t="s">
        <v>19</v>
      </c>
      <c r="I717" t="s">
        <v>6194</v>
      </c>
      <c r="J717" t="s">
        <v>6186</v>
      </c>
      <c r="K717">
        <v>1</v>
      </c>
      <c r="L717">
        <v>14.85</v>
      </c>
      <c r="M717">
        <v>89.1</v>
      </c>
      <c r="N717" t="s">
        <v>6218</v>
      </c>
      <c r="O717" t="s">
        <v>6225</v>
      </c>
      <c r="P717" t="s">
        <v>6191</v>
      </c>
    </row>
    <row r="718" spans="1:16" x14ac:dyDescent="0.35">
      <c r="A718" t="s">
        <v>4955</v>
      </c>
      <c r="B718" s="13">
        <v>44613</v>
      </c>
      <c r="C718" t="s">
        <v>4956</v>
      </c>
      <c r="D718" t="s">
        <v>6180</v>
      </c>
      <c r="E718">
        <v>3</v>
      </c>
      <c r="F718" t="s">
        <v>4957</v>
      </c>
      <c r="G718" t="s">
        <v>4958</v>
      </c>
      <c r="H718" t="s">
        <v>19</v>
      </c>
      <c r="I718" t="s">
        <v>6193</v>
      </c>
      <c r="J718" t="s">
        <v>6186</v>
      </c>
      <c r="K718">
        <v>0.5</v>
      </c>
      <c r="L718">
        <v>7.77</v>
      </c>
      <c r="M718">
        <v>23.31</v>
      </c>
      <c r="N718" t="s">
        <v>6217</v>
      </c>
      <c r="O718" t="s">
        <v>6225</v>
      </c>
      <c r="P718" t="s">
        <v>6191</v>
      </c>
    </row>
    <row r="719" spans="1:16" x14ac:dyDescent="0.35">
      <c r="A719" t="s">
        <v>4539</v>
      </c>
      <c r="B719" s="13">
        <v>43649</v>
      </c>
      <c r="C719" t="s">
        <v>4540</v>
      </c>
      <c r="D719" t="s">
        <v>6168</v>
      </c>
      <c r="E719">
        <v>3</v>
      </c>
      <c r="F719" t="s">
        <v>4541</v>
      </c>
      <c r="G719" t="s">
        <v>4542</v>
      </c>
      <c r="H719" t="s">
        <v>19</v>
      </c>
      <c r="I719" t="s">
        <v>6193</v>
      </c>
      <c r="J719" t="s">
        <v>6187</v>
      </c>
      <c r="K719">
        <v>2.5</v>
      </c>
      <c r="L719">
        <v>22.884999999999998</v>
      </c>
      <c r="M719">
        <v>68.655000000000001</v>
      </c>
      <c r="N719" t="s">
        <v>6217</v>
      </c>
      <c r="O719" t="s">
        <v>6224</v>
      </c>
      <c r="P719" t="s">
        <v>6191</v>
      </c>
    </row>
    <row r="720" spans="1:16" x14ac:dyDescent="0.35">
      <c r="A720" t="s">
        <v>4545</v>
      </c>
      <c r="B720" s="13">
        <v>44348</v>
      </c>
      <c r="C720" t="s">
        <v>4546</v>
      </c>
      <c r="D720" t="s">
        <v>6143</v>
      </c>
      <c r="E720">
        <v>3</v>
      </c>
      <c r="F720" t="s">
        <v>4547</v>
      </c>
      <c r="G720" t="s">
        <v>4548</v>
      </c>
      <c r="H720" t="s">
        <v>19</v>
      </c>
      <c r="I720" t="s">
        <v>6195</v>
      </c>
      <c r="J720" t="s">
        <v>6187</v>
      </c>
      <c r="K720">
        <v>1</v>
      </c>
      <c r="L720">
        <v>12.95</v>
      </c>
      <c r="M720">
        <v>38.849999999999994</v>
      </c>
      <c r="N720" t="s">
        <v>6219</v>
      </c>
      <c r="O720" t="s">
        <v>6224</v>
      </c>
      <c r="P720" t="s">
        <v>6191</v>
      </c>
    </row>
    <row r="721" spans="1:16" x14ac:dyDescent="0.35">
      <c r="A721" t="s">
        <v>4551</v>
      </c>
      <c r="B721" s="13">
        <v>44150</v>
      </c>
      <c r="C721" t="s">
        <v>4552</v>
      </c>
      <c r="D721" t="s">
        <v>6170</v>
      </c>
      <c r="E721">
        <v>5</v>
      </c>
      <c r="F721" t="s">
        <v>4553</v>
      </c>
      <c r="G721" t="s">
        <v>4554</v>
      </c>
      <c r="H721" t="s">
        <v>19</v>
      </c>
      <c r="I721" t="s">
        <v>6195</v>
      </c>
      <c r="J721" t="s">
        <v>6186</v>
      </c>
      <c r="K721">
        <v>1</v>
      </c>
      <c r="L721">
        <v>15.85</v>
      </c>
      <c r="M721">
        <v>79.25</v>
      </c>
      <c r="N721" t="s">
        <v>6219</v>
      </c>
      <c r="O721" t="s">
        <v>6225</v>
      </c>
      <c r="P721" t="s">
        <v>6190</v>
      </c>
    </row>
    <row r="722" spans="1:16" x14ac:dyDescent="0.35">
      <c r="A722" t="s">
        <v>4557</v>
      </c>
      <c r="B722" s="13">
        <v>44215</v>
      </c>
      <c r="C722" t="s">
        <v>4558</v>
      </c>
      <c r="D722" t="s">
        <v>6144</v>
      </c>
      <c r="E722">
        <v>5</v>
      </c>
      <c r="F722" t="s">
        <v>4559</v>
      </c>
      <c r="G722" t="s">
        <v>4560</v>
      </c>
      <c r="H722" t="s">
        <v>19</v>
      </c>
      <c r="I722" t="s">
        <v>6194</v>
      </c>
      <c r="J722" t="s">
        <v>6187</v>
      </c>
      <c r="K722">
        <v>0.5</v>
      </c>
      <c r="L722">
        <v>7.29</v>
      </c>
      <c r="M722">
        <v>36.450000000000003</v>
      </c>
      <c r="N722" t="s">
        <v>6218</v>
      </c>
      <c r="O722" t="s">
        <v>6224</v>
      </c>
      <c r="P722" t="s">
        <v>6190</v>
      </c>
    </row>
    <row r="723" spans="1:16" x14ac:dyDescent="0.35">
      <c r="A723" t="s">
        <v>4563</v>
      </c>
      <c r="B723" s="13">
        <v>44479</v>
      </c>
      <c r="C723" t="s">
        <v>4564</v>
      </c>
      <c r="D723" t="s">
        <v>6174</v>
      </c>
      <c r="E723">
        <v>3</v>
      </c>
      <c r="F723" t="s">
        <v>4565</v>
      </c>
      <c r="G723" t="s">
        <v>4566</v>
      </c>
      <c r="H723" t="s">
        <v>19</v>
      </c>
      <c r="I723" t="s">
        <v>6192</v>
      </c>
      <c r="J723" t="s">
        <v>6188</v>
      </c>
      <c r="K723">
        <v>0.2</v>
      </c>
      <c r="L723">
        <v>2.9849999999999999</v>
      </c>
      <c r="M723">
        <v>8.9550000000000001</v>
      </c>
      <c r="N723" t="s">
        <v>6220</v>
      </c>
      <c r="O723" t="s">
        <v>6223</v>
      </c>
      <c r="P723" t="s">
        <v>6190</v>
      </c>
    </row>
    <row r="724" spans="1:16" x14ac:dyDescent="0.35">
      <c r="A724" t="s">
        <v>4569</v>
      </c>
      <c r="B724" s="13">
        <v>44620</v>
      </c>
      <c r="C724" t="s">
        <v>4570</v>
      </c>
      <c r="D724" t="s">
        <v>6183</v>
      </c>
      <c r="E724">
        <v>2</v>
      </c>
      <c r="F724" t="s">
        <v>4571</v>
      </c>
      <c r="G724" t="s">
        <v>6222</v>
      </c>
      <c r="H724" t="s">
        <v>19</v>
      </c>
      <c r="I724" t="s">
        <v>6194</v>
      </c>
      <c r="J724" t="s">
        <v>6187</v>
      </c>
      <c r="K724">
        <v>1</v>
      </c>
      <c r="L724">
        <v>12.15</v>
      </c>
      <c r="M724">
        <v>24.3</v>
      </c>
      <c r="N724" t="s">
        <v>6218</v>
      </c>
      <c r="O724" t="s">
        <v>6224</v>
      </c>
      <c r="P724" t="s">
        <v>6191</v>
      </c>
    </row>
    <row r="725" spans="1:16" x14ac:dyDescent="0.35">
      <c r="A725" t="s">
        <v>4574</v>
      </c>
      <c r="B725" s="13">
        <v>44470</v>
      </c>
      <c r="C725" t="s">
        <v>4575</v>
      </c>
      <c r="D725" t="s">
        <v>6166</v>
      </c>
      <c r="E725">
        <v>2</v>
      </c>
      <c r="F725" t="s">
        <v>4576</v>
      </c>
      <c r="G725" t="s">
        <v>4577</v>
      </c>
      <c r="H725" t="s">
        <v>19</v>
      </c>
      <c r="I725" t="s">
        <v>6194</v>
      </c>
      <c r="J725" t="s">
        <v>6188</v>
      </c>
      <c r="K725">
        <v>2.5</v>
      </c>
      <c r="L725">
        <v>31.624999999999996</v>
      </c>
      <c r="M725">
        <v>63.249999999999993</v>
      </c>
      <c r="N725" t="s">
        <v>6218</v>
      </c>
      <c r="O725" t="s">
        <v>6223</v>
      </c>
      <c r="P725" t="s">
        <v>6191</v>
      </c>
    </row>
    <row r="726" spans="1:16" x14ac:dyDescent="0.35">
      <c r="A726" t="s">
        <v>4580</v>
      </c>
      <c r="B726" s="13">
        <v>44076</v>
      </c>
      <c r="C726" t="s">
        <v>4581</v>
      </c>
      <c r="D726" t="s">
        <v>6152</v>
      </c>
      <c r="E726">
        <v>2</v>
      </c>
      <c r="F726" t="s">
        <v>4582</v>
      </c>
      <c r="G726" t="s">
        <v>6222</v>
      </c>
      <c r="H726" t="s">
        <v>19</v>
      </c>
      <c r="I726" t="s">
        <v>6193</v>
      </c>
      <c r="J726" t="s">
        <v>6188</v>
      </c>
      <c r="K726">
        <v>0.2</v>
      </c>
      <c r="L726">
        <v>3.375</v>
      </c>
      <c r="M726">
        <v>6.75</v>
      </c>
      <c r="N726" t="s">
        <v>6217</v>
      </c>
      <c r="O726" t="s">
        <v>6223</v>
      </c>
      <c r="P726" t="s">
        <v>6190</v>
      </c>
    </row>
    <row r="727" spans="1:16" x14ac:dyDescent="0.35">
      <c r="A727" t="s">
        <v>4585</v>
      </c>
      <c r="B727" s="13">
        <v>44043</v>
      </c>
      <c r="C727" t="s">
        <v>4586</v>
      </c>
      <c r="D727" t="s">
        <v>6167</v>
      </c>
      <c r="E727">
        <v>6</v>
      </c>
      <c r="F727" t="s">
        <v>4587</v>
      </c>
      <c r="G727" t="s">
        <v>4588</v>
      </c>
      <c r="H727" t="s">
        <v>19</v>
      </c>
      <c r="I727" t="s">
        <v>6193</v>
      </c>
      <c r="J727" t="s">
        <v>6186</v>
      </c>
      <c r="K727">
        <v>0.2</v>
      </c>
      <c r="L727">
        <v>3.8849999999999998</v>
      </c>
      <c r="M727">
        <v>23.31</v>
      </c>
      <c r="N727" t="s">
        <v>6217</v>
      </c>
      <c r="O727" t="s">
        <v>6225</v>
      </c>
      <c r="P727" t="s">
        <v>6191</v>
      </c>
    </row>
    <row r="728" spans="1:16" x14ac:dyDescent="0.35">
      <c r="A728" t="s">
        <v>4591</v>
      </c>
      <c r="B728" s="13">
        <v>44571</v>
      </c>
      <c r="C728" t="s">
        <v>4592</v>
      </c>
      <c r="D728" t="s">
        <v>6164</v>
      </c>
      <c r="E728">
        <v>4</v>
      </c>
      <c r="F728" t="s">
        <v>4593</v>
      </c>
      <c r="G728" t="s">
        <v>6222</v>
      </c>
      <c r="H728" t="s">
        <v>19</v>
      </c>
      <c r="I728" t="s">
        <v>6195</v>
      </c>
      <c r="J728" t="s">
        <v>6186</v>
      </c>
      <c r="K728">
        <v>2.5</v>
      </c>
      <c r="L728">
        <v>36.454999999999998</v>
      </c>
      <c r="M728">
        <v>145.82</v>
      </c>
      <c r="N728" t="s">
        <v>6219</v>
      </c>
      <c r="O728" t="s">
        <v>6225</v>
      </c>
      <c r="P728" t="s">
        <v>6191</v>
      </c>
    </row>
    <row r="729" spans="1:16" x14ac:dyDescent="0.35">
      <c r="A729" t="s">
        <v>4949</v>
      </c>
      <c r="B729" s="13">
        <v>43485</v>
      </c>
      <c r="C729" t="s">
        <v>4950</v>
      </c>
      <c r="D729" t="s">
        <v>6140</v>
      </c>
      <c r="E729">
        <v>6</v>
      </c>
      <c r="F729" t="s">
        <v>4951</v>
      </c>
      <c r="G729" t="s">
        <v>4952</v>
      </c>
      <c r="H729" t="s">
        <v>19</v>
      </c>
      <c r="I729" t="s">
        <v>6193</v>
      </c>
      <c r="J729" t="s">
        <v>6186</v>
      </c>
      <c r="K729">
        <v>1</v>
      </c>
      <c r="L729">
        <v>12.95</v>
      </c>
      <c r="M729">
        <v>77.699999999999989</v>
      </c>
      <c r="N729" t="s">
        <v>6217</v>
      </c>
      <c r="O729" t="s">
        <v>6225</v>
      </c>
      <c r="P729" t="s">
        <v>6191</v>
      </c>
    </row>
    <row r="730" spans="1:16" x14ac:dyDescent="0.35">
      <c r="A730" t="s">
        <v>4602</v>
      </c>
      <c r="B730" s="13">
        <v>44155</v>
      </c>
      <c r="C730" t="s">
        <v>4603</v>
      </c>
      <c r="D730" t="s">
        <v>6144</v>
      </c>
      <c r="E730">
        <v>3</v>
      </c>
      <c r="F730" t="s">
        <v>4604</v>
      </c>
      <c r="G730" t="s">
        <v>4605</v>
      </c>
      <c r="H730" t="s">
        <v>19</v>
      </c>
      <c r="I730" t="s">
        <v>6194</v>
      </c>
      <c r="J730" t="s">
        <v>6187</v>
      </c>
      <c r="K730">
        <v>0.5</v>
      </c>
      <c r="L730">
        <v>7.29</v>
      </c>
      <c r="M730">
        <v>21.87</v>
      </c>
      <c r="N730" t="s">
        <v>6218</v>
      </c>
      <c r="O730" t="s">
        <v>6224</v>
      </c>
      <c r="P730" t="s">
        <v>6190</v>
      </c>
    </row>
    <row r="731" spans="1:16" x14ac:dyDescent="0.35">
      <c r="A731" t="s">
        <v>4938</v>
      </c>
      <c r="B731" s="13">
        <v>44305</v>
      </c>
      <c r="C731" t="s">
        <v>4939</v>
      </c>
      <c r="D731" t="s">
        <v>6141</v>
      </c>
      <c r="E731">
        <v>6</v>
      </c>
      <c r="F731" t="s">
        <v>4940</v>
      </c>
      <c r="G731" t="s">
        <v>6222</v>
      </c>
      <c r="H731" t="s">
        <v>19</v>
      </c>
      <c r="I731" t="s">
        <v>6194</v>
      </c>
      <c r="J731" t="s">
        <v>6188</v>
      </c>
      <c r="K731">
        <v>1</v>
      </c>
      <c r="L731">
        <v>13.75</v>
      </c>
      <c r="M731">
        <v>82.5</v>
      </c>
      <c r="N731" t="s">
        <v>6218</v>
      </c>
      <c r="O731" t="s">
        <v>6223</v>
      </c>
      <c r="P731" t="s">
        <v>6190</v>
      </c>
    </row>
    <row r="732" spans="1:16" x14ac:dyDescent="0.35">
      <c r="A732" t="s">
        <v>4614</v>
      </c>
      <c r="B732" s="13">
        <v>43475</v>
      </c>
      <c r="C732" t="s">
        <v>4615</v>
      </c>
      <c r="D732" t="s">
        <v>6164</v>
      </c>
      <c r="E732">
        <v>1</v>
      </c>
      <c r="F732" t="s">
        <v>4616</v>
      </c>
      <c r="G732" t="s">
        <v>4617</v>
      </c>
      <c r="H732" t="s">
        <v>19</v>
      </c>
      <c r="I732" t="s">
        <v>6195</v>
      </c>
      <c r="J732" t="s">
        <v>6186</v>
      </c>
      <c r="K732">
        <v>2.5</v>
      </c>
      <c r="L732">
        <v>36.454999999999998</v>
      </c>
      <c r="M732">
        <v>36.454999999999998</v>
      </c>
      <c r="N732" t="s">
        <v>6219</v>
      </c>
      <c r="O732" t="s">
        <v>6225</v>
      </c>
      <c r="P732" t="s">
        <v>6191</v>
      </c>
    </row>
    <row r="733" spans="1:16" x14ac:dyDescent="0.35">
      <c r="A733" t="s">
        <v>4620</v>
      </c>
      <c r="B733" s="13">
        <v>44222</v>
      </c>
      <c r="C733" t="s">
        <v>4621</v>
      </c>
      <c r="D733" t="s">
        <v>6150</v>
      </c>
      <c r="E733">
        <v>4</v>
      </c>
      <c r="F733" t="s">
        <v>4622</v>
      </c>
      <c r="G733" t="s">
        <v>6222</v>
      </c>
      <c r="H733" t="s">
        <v>19</v>
      </c>
      <c r="I733" t="s">
        <v>6195</v>
      </c>
      <c r="J733" t="s">
        <v>6187</v>
      </c>
      <c r="K733">
        <v>0.2</v>
      </c>
      <c r="L733">
        <v>3.8849999999999998</v>
      </c>
      <c r="M733">
        <v>15.54</v>
      </c>
      <c r="N733" t="s">
        <v>6219</v>
      </c>
      <c r="O733" t="s">
        <v>6224</v>
      </c>
      <c r="P733" t="s">
        <v>6190</v>
      </c>
    </row>
    <row r="734" spans="1:16" x14ac:dyDescent="0.35">
      <c r="A734" t="s">
        <v>4625</v>
      </c>
      <c r="B734" s="13">
        <v>44312</v>
      </c>
      <c r="C734" t="s">
        <v>4626</v>
      </c>
      <c r="D734" t="s">
        <v>6184</v>
      </c>
      <c r="E734">
        <v>2</v>
      </c>
      <c r="F734" t="s">
        <v>4627</v>
      </c>
      <c r="G734" t="s">
        <v>4628</v>
      </c>
      <c r="H734" t="s">
        <v>19</v>
      </c>
      <c r="I734" t="s">
        <v>6194</v>
      </c>
      <c r="J734" t="s">
        <v>6186</v>
      </c>
      <c r="K734">
        <v>0.2</v>
      </c>
      <c r="L734">
        <v>4.4550000000000001</v>
      </c>
      <c r="M734">
        <v>8.91</v>
      </c>
      <c r="N734" t="s">
        <v>6218</v>
      </c>
      <c r="O734" t="s">
        <v>6225</v>
      </c>
      <c r="P734" t="s">
        <v>6191</v>
      </c>
    </row>
    <row r="735" spans="1:16" x14ac:dyDescent="0.35">
      <c r="A735" t="s">
        <v>4631</v>
      </c>
      <c r="B735" s="13">
        <v>44565</v>
      </c>
      <c r="C735" t="s">
        <v>4632</v>
      </c>
      <c r="D735" t="s">
        <v>6181</v>
      </c>
      <c r="E735">
        <v>3</v>
      </c>
      <c r="F735" t="s">
        <v>4633</v>
      </c>
      <c r="G735" t="s">
        <v>4634</v>
      </c>
      <c r="H735" t="s">
        <v>19</v>
      </c>
      <c r="I735" t="s">
        <v>6195</v>
      </c>
      <c r="J735" t="s">
        <v>6188</v>
      </c>
      <c r="K735">
        <v>2.5</v>
      </c>
      <c r="L735">
        <v>33.464999999999996</v>
      </c>
      <c r="M735">
        <v>100.39499999999998</v>
      </c>
      <c r="N735" t="s">
        <v>6219</v>
      </c>
      <c r="O735" t="s">
        <v>6223</v>
      </c>
      <c r="P735" t="s">
        <v>6190</v>
      </c>
    </row>
    <row r="736" spans="1:16" x14ac:dyDescent="0.35">
      <c r="A736" t="s">
        <v>4637</v>
      </c>
      <c r="B736" s="13">
        <v>43697</v>
      </c>
      <c r="C736" t="s">
        <v>4638</v>
      </c>
      <c r="D736" t="s">
        <v>6163</v>
      </c>
      <c r="E736">
        <v>5</v>
      </c>
      <c r="F736" t="s">
        <v>4639</v>
      </c>
      <c r="G736" t="s">
        <v>6222</v>
      </c>
      <c r="H736" t="s">
        <v>19</v>
      </c>
      <c r="I736" t="s">
        <v>6192</v>
      </c>
      <c r="J736" t="s">
        <v>6187</v>
      </c>
      <c r="K736">
        <v>0.2</v>
      </c>
      <c r="L736">
        <v>2.6849999999999996</v>
      </c>
      <c r="M736">
        <v>13.424999999999997</v>
      </c>
      <c r="N736" t="s">
        <v>6220</v>
      </c>
      <c r="O736" t="s">
        <v>6224</v>
      </c>
      <c r="P736" t="s">
        <v>6191</v>
      </c>
    </row>
    <row r="737" spans="1:16" x14ac:dyDescent="0.35">
      <c r="A737" t="s">
        <v>4642</v>
      </c>
      <c r="B737" s="13">
        <v>44757</v>
      </c>
      <c r="C737" t="s">
        <v>4643</v>
      </c>
      <c r="D737" t="s">
        <v>6153</v>
      </c>
      <c r="E737">
        <v>6</v>
      </c>
      <c r="F737" t="s">
        <v>4644</v>
      </c>
      <c r="G737" t="s">
        <v>4645</v>
      </c>
      <c r="H737" t="s">
        <v>19</v>
      </c>
      <c r="I737" t="s">
        <v>6194</v>
      </c>
      <c r="J737" t="s">
        <v>6187</v>
      </c>
      <c r="K737">
        <v>0.2</v>
      </c>
      <c r="L737">
        <v>3.645</v>
      </c>
      <c r="M737">
        <v>21.87</v>
      </c>
      <c r="N737" t="s">
        <v>6218</v>
      </c>
      <c r="O737" t="s">
        <v>6224</v>
      </c>
      <c r="P737" t="s">
        <v>6191</v>
      </c>
    </row>
    <row r="738" spans="1:16" x14ac:dyDescent="0.35">
      <c r="A738" t="s">
        <v>4932</v>
      </c>
      <c r="B738" s="13">
        <v>43888</v>
      </c>
      <c r="C738" t="s">
        <v>4933</v>
      </c>
      <c r="D738" t="s">
        <v>6185</v>
      </c>
      <c r="E738">
        <v>1</v>
      </c>
      <c r="F738" t="s">
        <v>4934</v>
      </c>
      <c r="G738" t="s">
        <v>4935</v>
      </c>
      <c r="H738" t="s">
        <v>19</v>
      </c>
      <c r="I738" t="s">
        <v>6194</v>
      </c>
      <c r="J738" t="s">
        <v>6187</v>
      </c>
      <c r="K738">
        <v>2.5</v>
      </c>
      <c r="L738">
        <v>27.945</v>
      </c>
      <c r="M738">
        <v>27.945</v>
      </c>
      <c r="N738" t="s">
        <v>6218</v>
      </c>
      <c r="O738" t="s">
        <v>6224</v>
      </c>
      <c r="P738" t="s">
        <v>6190</v>
      </c>
    </row>
    <row r="739" spans="1:16" x14ac:dyDescent="0.35">
      <c r="A739" t="s">
        <v>4653</v>
      </c>
      <c r="B739" s="13">
        <v>44447</v>
      </c>
      <c r="C739" t="s">
        <v>4654</v>
      </c>
      <c r="D739" t="s">
        <v>6155</v>
      </c>
      <c r="E739">
        <v>5</v>
      </c>
      <c r="F739" t="s">
        <v>4655</v>
      </c>
      <c r="G739" t="s">
        <v>4656</v>
      </c>
      <c r="H739" t="s">
        <v>19</v>
      </c>
      <c r="I739" t="s">
        <v>6193</v>
      </c>
      <c r="J739" t="s">
        <v>6188</v>
      </c>
      <c r="K739">
        <v>1</v>
      </c>
      <c r="L739">
        <v>11.25</v>
      </c>
      <c r="M739">
        <v>56.25</v>
      </c>
      <c r="N739" t="s">
        <v>6217</v>
      </c>
      <c r="O739" t="s">
        <v>6223</v>
      </c>
      <c r="P739" t="s">
        <v>6191</v>
      </c>
    </row>
    <row r="740" spans="1:16" x14ac:dyDescent="0.35">
      <c r="A740" t="s">
        <v>4926</v>
      </c>
      <c r="B740" s="13">
        <v>44362</v>
      </c>
      <c r="C740" t="s">
        <v>4927</v>
      </c>
      <c r="D740" t="s">
        <v>6168</v>
      </c>
      <c r="E740">
        <v>1</v>
      </c>
      <c r="F740" t="s">
        <v>4928</v>
      </c>
      <c r="G740" t="s">
        <v>4929</v>
      </c>
      <c r="H740" t="s">
        <v>19</v>
      </c>
      <c r="I740" t="s">
        <v>6193</v>
      </c>
      <c r="J740" t="s">
        <v>6187</v>
      </c>
      <c r="K740">
        <v>2.5</v>
      </c>
      <c r="L740">
        <v>22.884999999999998</v>
      </c>
      <c r="M740">
        <v>22.884999999999998</v>
      </c>
      <c r="N740" t="s">
        <v>6217</v>
      </c>
      <c r="O740" t="s">
        <v>6224</v>
      </c>
      <c r="P740" t="s">
        <v>6191</v>
      </c>
    </row>
    <row r="741" spans="1:16" x14ac:dyDescent="0.35">
      <c r="A741" t="s">
        <v>4921</v>
      </c>
      <c r="B741" s="13">
        <v>44511</v>
      </c>
      <c r="C741" t="s">
        <v>4922</v>
      </c>
      <c r="D741" t="s">
        <v>6170</v>
      </c>
      <c r="E741">
        <v>2</v>
      </c>
      <c r="F741" t="s">
        <v>4923</v>
      </c>
      <c r="G741" t="s">
        <v>4924</v>
      </c>
      <c r="H741" t="s">
        <v>19</v>
      </c>
      <c r="I741" t="s">
        <v>6195</v>
      </c>
      <c r="J741" t="s">
        <v>6186</v>
      </c>
      <c r="K741">
        <v>1</v>
      </c>
      <c r="L741">
        <v>15.85</v>
      </c>
      <c r="M741">
        <v>31.7</v>
      </c>
      <c r="N741" t="s">
        <v>6219</v>
      </c>
      <c r="O741" t="s">
        <v>6225</v>
      </c>
      <c r="P741" t="s">
        <v>6191</v>
      </c>
    </row>
    <row r="742" spans="1:16" x14ac:dyDescent="0.35">
      <c r="A742" t="s">
        <v>4915</v>
      </c>
      <c r="B742" s="13">
        <v>44312</v>
      </c>
      <c r="C742" t="s">
        <v>4916</v>
      </c>
      <c r="D742" t="s">
        <v>6160</v>
      </c>
      <c r="E742">
        <v>5</v>
      </c>
      <c r="F742" t="s">
        <v>4917</v>
      </c>
      <c r="G742" t="s">
        <v>4918</v>
      </c>
      <c r="H742" t="s">
        <v>19</v>
      </c>
      <c r="I742" t="s">
        <v>6195</v>
      </c>
      <c r="J742" t="s">
        <v>6188</v>
      </c>
      <c r="K742">
        <v>0.5</v>
      </c>
      <c r="L742">
        <v>8.73</v>
      </c>
      <c r="M742">
        <v>43.650000000000006</v>
      </c>
      <c r="N742" t="s">
        <v>6219</v>
      </c>
      <c r="O742" t="s">
        <v>6223</v>
      </c>
      <c r="P742" t="s">
        <v>6190</v>
      </c>
    </row>
    <row r="743" spans="1:16" x14ac:dyDescent="0.35">
      <c r="A743" t="s">
        <v>4676</v>
      </c>
      <c r="B743" s="13">
        <v>43566</v>
      </c>
      <c r="C743" t="s">
        <v>4677</v>
      </c>
      <c r="D743" t="s">
        <v>6159</v>
      </c>
      <c r="E743">
        <v>2</v>
      </c>
      <c r="F743" t="s">
        <v>4678</v>
      </c>
      <c r="G743" t="s">
        <v>4679</v>
      </c>
      <c r="H743" t="s">
        <v>19</v>
      </c>
      <c r="I743" t="s">
        <v>6195</v>
      </c>
      <c r="J743" t="s">
        <v>6188</v>
      </c>
      <c r="K743">
        <v>0.2</v>
      </c>
      <c r="L743">
        <v>4.3650000000000002</v>
      </c>
      <c r="M743">
        <v>8.73</v>
      </c>
      <c r="N743" t="s">
        <v>6219</v>
      </c>
      <c r="O743" t="s">
        <v>6223</v>
      </c>
      <c r="P743" t="s">
        <v>6191</v>
      </c>
    </row>
    <row r="744" spans="1:16" x14ac:dyDescent="0.35">
      <c r="A744" t="s">
        <v>4682</v>
      </c>
      <c r="B744" s="13">
        <v>44133</v>
      </c>
      <c r="C744" t="s">
        <v>4683</v>
      </c>
      <c r="D744" t="s">
        <v>6162</v>
      </c>
      <c r="E744">
        <v>4</v>
      </c>
      <c r="F744" t="s">
        <v>4684</v>
      </c>
      <c r="G744" t="s">
        <v>4685</v>
      </c>
      <c r="H744" t="s">
        <v>19</v>
      </c>
      <c r="I744" t="s">
        <v>6195</v>
      </c>
      <c r="J744" t="s">
        <v>6188</v>
      </c>
      <c r="K744">
        <v>1</v>
      </c>
      <c r="L744">
        <v>14.55</v>
      </c>
      <c r="M744">
        <v>58.2</v>
      </c>
      <c r="N744" t="s">
        <v>6219</v>
      </c>
      <c r="O744" t="s">
        <v>6223</v>
      </c>
      <c r="P744" t="s">
        <v>6191</v>
      </c>
    </row>
    <row r="745" spans="1:16" x14ac:dyDescent="0.35">
      <c r="A745" t="s">
        <v>4688</v>
      </c>
      <c r="B745" s="13">
        <v>44042</v>
      </c>
      <c r="C745" t="s">
        <v>4689</v>
      </c>
      <c r="D745" t="s">
        <v>6158</v>
      </c>
      <c r="E745">
        <v>3</v>
      </c>
      <c r="F745" t="s">
        <v>4690</v>
      </c>
      <c r="G745" t="s">
        <v>4691</v>
      </c>
      <c r="H745" t="s">
        <v>19</v>
      </c>
      <c r="I745" t="s">
        <v>6193</v>
      </c>
      <c r="J745" t="s">
        <v>6187</v>
      </c>
      <c r="K745">
        <v>0.5</v>
      </c>
      <c r="L745">
        <v>5.97</v>
      </c>
      <c r="M745">
        <v>17.91</v>
      </c>
      <c r="N745" t="s">
        <v>6217</v>
      </c>
      <c r="O745" t="s">
        <v>6224</v>
      </c>
      <c r="P745" t="s">
        <v>6191</v>
      </c>
    </row>
    <row r="746" spans="1:16" x14ac:dyDescent="0.35">
      <c r="A746" t="s">
        <v>4694</v>
      </c>
      <c r="B746" s="13">
        <v>43539</v>
      </c>
      <c r="C746" t="s">
        <v>4695</v>
      </c>
      <c r="D746" t="s">
        <v>6174</v>
      </c>
      <c r="E746">
        <v>6</v>
      </c>
      <c r="F746" t="s">
        <v>4696</v>
      </c>
      <c r="G746" t="s">
        <v>6222</v>
      </c>
      <c r="H746" t="s">
        <v>19</v>
      </c>
      <c r="I746" t="s">
        <v>6192</v>
      </c>
      <c r="J746" t="s">
        <v>6188</v>
      </c>
      <c r="K746">
        <v>0.2</v>
      </c>
      <c r="L746">
        <v>2.9849999999999999</v>
      </c>
      <c r="M746">
        <v>17.91</v>
      </c>
      <c r="N746" t="s">
        <v>6220</v>
      </c>
      <c r="O746" t="s">
        <v>6223</v>
      </c>
      <c r="P746" t="s">
        <v>6190</v>
      </c>
    </row>
    <row r="747" spans="1:16" x14ac:dyDescent="0.35">
      <c r="A747" t="s">
        <v>4903</v>
      </c>
      <c r="B747" s="13">
        <v>43778</v>
      </c>
      <c r="C747" t="s">
        <v>4904</v>
      </c>
      <c r="D747" t="s">
        <v>6164</v>
      </c>
      <c r="E747">
        <v>4</v>
      </c>
      <c r="F747" t="s">
        <v>4905</v>
      </c>
      <c r="G747" t="s">
        <v>4906</v>
      </c>
      <c r="H747" t="s">
        <v>19</v>
      </c>
      <c r="I747" t="s">
        <v>6195</v>
      </c>
      <c r="J747" t="s">
        <v>6186</v>
      </c>
      <c r="K747">
        <v>2.5</v>
      </c>
      <c r="L747">
        <v>36.454999999999998</v>
      </c>
      <c r="M747">
        <v>145.82</v>
      </c>
      <c r="N747" t="s">
        <v>6219</v>
      </c>
      <c r="O747" t="s">
        <v>6225</v>
      </c>
      <c r="P747" t="s">
        <v>6191</v>
      </c>
    </row>
    <row r="748" spans="1:16" x14ac:dyDescent="0.35">
      <c r="A748" t="s">
        <v>4898</v>
      </c>
      <c r="B748" s="13">
        <v>43883</v>
      </c>
      <c r="C748" t="s">
        <v>4899</v>
      </c>
      <c r="D748" t="s">
        <v>6141</v>
      </c>
      <c r="E748">
        <v>3</v>
      </c>
      <c r="F748" t="s">
        <v>4900</v>
      </c>
      <c r="G748" t="s">
        <v>6222</v>
      </c>
      <c r="H748" t="s">
        <v>19</v>
      </c>
      <c r="I748" t="s">
        <v>6194</v>
      </c>
      <c r="J748" t="s">
        <v>6188</v>
      </c>
      <c r="K748">
        <v>1</v>
      </c>
      <c r="L748">
        <v>13.75</v>
      </c>
      <c r="M748">
        <v>41.25</v>
      </c>
      <c r="N748" t="s">
        <v>6218</v>
      </c>
      <c r="O748" t="s">
        <v>6223</v>
      </c>
      <c r="P748" t="s">
        <v>6191</v>
      </c>
    </row>
    <row r="749" spans="1:16" x14ac:dyDescent="0.35">
      <c r="A749" t="s">
        <v>4892</v>
      </c>
      <c r="B749" s="13">
        <v>43985</v>
      </c>
      <c r="C749" t="s">
        <v>4893</v>
      </c>
      <c r="D749" t="s">
        <v>6143</v>
      </c>
      <c r="E749">
        <v>6</v>
      </c>
      <c r="F749" t="s">
        <v>4894</v>
      </c>
      <c r="G749" t="s">
        <v>4895</v>
      </c>
      <c r="H749" t="s">
        <v>19</v>
      </c>
      <c r="I749" t="s">
        <v>6195</v>
      </c>
      <c r="J749" t="s">
        <v>6187</v>
      </c>
      <c r="K749">
        <v>1</v>
      </c>
      <c r="L749">
        <v>12.95</v>
      </c>
      <c r="M749">
        <v>77.699999999999989</v>
      </c>
      <c r="N749" t="s">
        <v>6219</v>
      </c>
      <c r="O749" t="s">
        <v>6224</v>
      </c>
      <c r="P749" t="s">
        <v>6190</v>
      </c>
    </row>
    <row r="750" spans="1:16" x14ac:dyDescent="0.35">
      <c r="A750" t="s">
        <v>4717</v>
      </c>
      <c r="B750" s="13">
        <v>44074</v>
      </c>
      <c r="C750" t="s">
        <v>4718</v>
      </c>
      <c r="D750" t="s">
        <v>6144</v>
      </c>
      <c r="E750">
        <v>2</v>
      </c>
      <c r="F750" t="s">
        <v>4719</v>
      </c>
      <c r="G750" t="s">
        <v>4720</v>
      </c>
      <c r="H750" t="s">
        <v>19</v>
      </c>
      <c r="I750" t="s">
        <v>6194</v>
      </c>
      <c r="J750" t="s">
        <v>6187</v>
      </c>
      <c r="K750">
        <v>0.5</v>
      </c>
      <c r="L750">
        <v>7.29</v>
      </c>
      <c r="M750">
        <v>14.58</v>
      </c>
      <c r="N750" t="s">
        <v>6218</v>
      </c>
      <c r="O750" t="s">
        <v>6224</v>
      </c>
      <c r="P750" t="s">
        <v>6191</v>
      </c>
    </row>
    <row r="751" spans="1:16" x14ac:dyDescent="0.35">
      <c r="A751" t="s">
        <v>4886</v>
      </c>
      <c r="B751" s="13">
        <v>43889</v>
      </c>
      <c r="C751" t="s">
        <v>4933</v>
      </c>
      <c r="D751" t="s">
        <v>6161</v>
      </c>
      <c r="E751">
        <v>2</v>
      </c>
      <c r="F751" t="s">
        <v>4934</v>
      </c>
      <c r="G751" t="s">
        <v>4935</v>
      </c>
      <c r="H751" t="s">
        <v>19</v>
      </c>
      <c r="I751" t="s">
        <v>6195</v>
      </c>
      <c r="J751" t="s">
        <v>6186</v>
      </c>
      <c r="K751">
        <v>0.5</v>
      </c>
      <c r="L751">
        <v>9.51</v>
      </c>
      <c r="M751">
        <v>19.02</v>
      </c>
      <c r="N751" t="s">
        <v>6219</v>
      </c>
      <c r="O751" t="s">
        <v>6225</v>
      </c>
      <c r="P751" t="s">
        <v>6190</v>
      </c>
    </row>
    <row r="752" spans="1:16" x14ac:dyDescent="0.35">
      <c r="A752" t="s">
        <v>4730</v>
      </c>
      <c r="B752" s="13">
        <v>44277</v>
      </c>
      <c r="C752" t="s">
        <v>4731</v>
      </c>
      <c r="D752" t="s">
        <v>6146</v>
      </c>
      <c r="E752">
        <v>1</v>
      </c>
      <c r="F752" t="s">
        <v>4732</v>
      </c>
      <c r="G752" t="s">
        <v>6222</v>
      </c>
      <c r="H752" t="s">
        <v>19</v>
      </c>
      <c r="I752" t="s">
        <v>6192</v>
      </c>
      <c r="J752" t="s">
        <v>6188</v>
      </c>
      <c r="K752">
        <v>0.5</v>
      </c>
      <c r="L752">
        <v>5.97</v>
      </c>
      <c r="M752">
        <v>5.97</v>
      </c>
      <c r="N752" t="s">
        <v>6220</v>
      </c>
      <c r="O752" t="s">
        <v>6223</v>
      </c>
      <c r="P752" t="s">
        <v>6190</v>
      </c>
    </row>
    <row r="753" spans="1:16" x14ac:dyDescent="0.35">
      <c r="A753" t="s">
        <v>4735</v>
      </c>
      <c r="B753" s="13">
        <v>43847</v>
      </c>
      <c r="C753" t="s">
        <v>4736</v>
      </c>
      <c r="D753" t="s">
        <v>6161</v>
      </c>
      <c r="E753">
        <v>2</v>
      </c>
      <c r="F753" t="s">
        <v>4737</v>
      </c>
      <c r="G753" t="s">
        <v>4738</v>
      </c>
      <c r="H753" t="s">
        <v>19</v>
      </c>
      <c r="I753" t="s">
        <v>6195</v>
      </c>
      <c r="J753" t="s">
        <v>6186</v>
      </c>
      <c r="K753">
        <v>0.5</v>
      </c>
      <c r="L753">
        <v>9.51</v>
      </c>
      <c r="M753">
        <v>19.02</v>
      </c>
      <c r="N753" t="s">
        <v>6219</v>
      </c>
      <c r="O753" t="s">
        <v>6225</v>
      </c>
      <c r="P753" t="s">
        <v>6191</v>
      </c>
    </row>
    <row r="754" spans="1:16" x14ac:dyDescent="0.35">
      <c r="A754" t="s">
        <v>4741</v>
      </c>
      <c r="B754" s="13">
        <v>43648</v>
      </c>
      <c r="C754" t="s">
        <v>4742</v>
      </c>
      <c r="D754" t="s">
        <v>6141</v>
      </c>
      <c r="E754">
        <v>2</v>
      </c>
      <c r="F754" t="s">
        <v>4743</v>
      </c>
      <c r="G754" t="s">
        <v>4744</v>
      </c>
      <c r="H754" t="s">
        <v>19</v>
      </c>
      <c r="I754" t="s">
        <v>6194</v>
      </c>
      <c r="J754" t="s">
        <v>6188</v>
      </c>
      <c r="K754">
        <v>1</v>
      </c>
      <c r="L754">
        <v>13.75</v>
      </c>
      <c r="M754">
        <v>27.5</v>
      </c>
      <c r="N754" t="s">
        <v>6218</v>
      </c>
      <c r="O754" t="s">
        <v>6223</v>
      </c>
      <c r="P754" t="s">
        <v>6190</v>
      </c>
    </row>
    <row r="755" spans="1:16" x14ac:dyDescent="0.35">
      <c r="A755" t="s">
        <v>4747</v>
      </c>
      <c r="B755" s="13">
        <v>44704</v>
      </c>
      <c r="C755" t="s">
        <v>4748</v>
      </c>
      <c r="D755" t="s">
        <v>6158</v>
      </c>
      <c r="E755">
        <v>5</v>
      </c>
      <c r="F755" t="s">
        <v>4749</v>
      </c>
      <c r="G755" t="s">
        <v>4750</v>
      </c>
      <c r="H755" t="s">
        <v>19</v>
      </c>
      <c r="I755" t="s">
        <v>6193</v>
      </c>
      <c r="J755" t="s">
        <v>6187</v>
      </c>
      <c r="K755">
        <v>0.5</v>
      </c>
      <c r="L755">
        <v>5.97</v>
      </c>
      <c r="M755">
        <v>29.849999999999998</v>
      </c>
      <c r="N755" t="s">
        <v>6217</v>
      </c>
      <c r="O755" t="s">
        <v>6224</v>
      </c>
      <c r="P755" t="s">
        <v>6191</v>
      </c>
    </row>
    <row r="756" spans="1:16" x14ac:dyDescent="0.35">
      <c r="A756" t="s">
        <v>4881</v>
      </c>
      <c r="B756" s="13">
        <v>43541</v>
      </c>
      <c r="C756" t="s">
        <v>4882</v>
      </c>
      <c r="D756" t="s">
        <v>6182</v>
      </c>
      <c r="E756">
        <v>2</v>
      </c>
      <c r="F756" t="s">
        <v>4883</v>
      </c>
      <c r="G756" t="s">
        <v>4884</v>
      </c>
      <c r="H756" t="s">
        <v>19</v>
      </c>
      <c r="I756" t="s">
        <v>6193</v>
      </c>
      <c r="J756" t="s">
        <v>6186</v>
      </c>
      <c r="K756">
        <v>2.5</v>
      </c>
      <c r="L756">
        <v>29.784999999999997</v>
      </c>
      <c r="M756">
        <v>59.569999999999993</v>
      </c>
      <c r="N756" t="s">
        <v>6217</v>
      </c>
      <c r="O756" t="s">
        <v>6225</v>
      </c>
      <c r="P756" t="s">
        <v>6191</v>
      </c>
    </row>
    <row r="757" spans="1:16" x14ac:dyDescent="0.35">
      <c r="A757" t="s">
        <v>4758</v>
      </c>
      <c r="B757" s="13">
        <v>44397</v>
      </c>
      <c r="C757" t="s">
        <v>4759</v>
      </c>
      <c r="D757" t="s">
        <v>6145</v>
      </c>
      <c r="E757">
        <v>6</v>
      </c>
      <c r="F757" t="s">
        <v>4760</v>
      </c>
      <c r="G757" t="s">
        <v>4761</v>
      </c>
      <c r="H757" t="s">
        <v>19</v>
      </c>
      <c r="I757" t="s">
        <v>6195</v>
      </c>
      <c r="J757" t="s">
        <v>6186</v>
      </c>
      <c r="K757">
        <v>0.2</v>
      </c>
      <c r="L757">
        <v>4.7549999999999999</v>
      </c>
      <c r="M757">
        <v>28.53</v>
      </c>
      <c r="N757" t="s">
        <v>6219</v>
      </c>
      <c r="O757" t="s">
        <v>6225</v>
      </c>
      <c r="P757" t="s">
        <v>6191</v>
      </c>
    </row>
    <row r="758" spans="1:16" x14ac:dyDescent="0.35">
      <c r="A758" t="s">
        <v>4764</v>
      </c>
      <c r="B758" s="13">
        <v>44715</v>
      </c>
      <c r="C758" t="s">
        <v>4765</v>
      </c>
      <c r="D758" t="s">
        <v>6177</v>
      </c>
      <c r="E758">
        <v>4</v>
      </c>
      <c r="F758" t="s">
        <v>4766</v>
      </c>
      <c r="G758" t="s">
        <v>4767</v>
      </c>
      <c r="H758" t="s">
        <v>19</v>
      </c>
      <c r="I758" t="s">
        <v>6192</v>
      </c>
      <c r="J758" t="s">
        <v>6187</v>
      </c>
      <c r="K758">
        <v>1</v>
      </c>
      <c r="L758">
        <v>8.9499999999999993</v>
      </c>
      <c r="M758">
        <v>35.799999999999997</v>
      </c>
      <c r="N758" t="s">
        <v>6220</v>
      </c>
      <c r="O758" t="s">
        <v>6224</v>
      </c>
      <c r="P758" t="s">
        <v>6190</v>
      </c>
    </row>
    <row r="759" spans="1:16" x14ac:dyDescent="0.35">
      <c r="A759" t="s">
        <v>4770</v>
      </c>
      <c r="B759" s="13">
        <v>43977</v>
      </c>
      <c r="C759" t="s">
        <v>4771</v>
      </c>
      <c r="D759" t="s">
        <v>6158</v>
      </c>
      <c r="E759">
        <v>3</v>
      </c>
      <c r="F759" t="s">
        <v>4772</v>
      </c>
      <c r="G759" t="s">
        <v>4773</v>
      </c>
      <c r="H759" t="s">
        <v>19</v>
      </c>
      <c r="I759" t="s">
        <v>6193</v>
      </c>
      <c r="J759" t="s">
        <v>6187</v>
      </c>
      <c r="K759">
        <v>0.5</v>
      </c>
      <c r="L759">
        <v>5.97</v>
      </c>
      <c r="M759">
        <v>17.91</v>
      </c>
      <c r="N759" t="s">
        <v>6217</v>
      </c>
      <c r="O759" t="s">
        <v>6224</v>
      </c>
      <c r="P759" t="s">
        <v>6190</v>
      </c>
    </row>
    <row r="760" spans="1:16" x14ac:dyDescent="0.35">
      <c r="A760" t="s">
        <v>4776</v>
      </c>
      <c r="B760" s="13">
        <v>43672</v>
      </c>
      <c r="C760" t="s">
        <v>4777</v>
      </c>
      <c r="D760" t="s">
        <v>6177</v>
      </c>
      <c r="E760">
        <v>1</v>
      </c>
      <c r="F760" t="s">
        <v>4778</v>
      </c>
      <c r="G760" t="s">
        <v>4779</v>
      </c>
      <c r="H760" t="s">
        <v>19</v>
      </c>
      <c r="I760" t="s">
        <v>6192</v>
      </c>
      <c r="J760" t="s">
        <v>6187</v>
      </c>
      <c r="K760">
        <v>1</v>
      </c>
      <c r="L760">
        <v>8.9499999999999993</v>
      </c>
      <c r="M760">
        <v>8.9499999999999993</v>
      </c>
      <c r="N760" t="s">
        <v>6220</v>
      </c>
      <c r="O760" t="s">
        <v>6224</v>
      </c>
      <c r="P760" t="s">
        <v>6191</v>
      </c>
    </row>
    <row r="761" spans="1:16" x14ac:dyDescent="0.35">
      <c r="A761" t="s">
        <v>4781</v>
      </c>
      <c r="B761" s="13">
        <v>44126</v>
      </c>
      <c r="C761" t="s">
        <v>4782</v>
      </c>
      <c r="D761" t="s">
        <v>6165</v>
      </c>
      <c r="E761">
        <v>1</v>
      </c>
      <c r="F761" t="s">
        <v>4783</v>
      </c>
      <c r="G761" t="s">
        <v>4784</v>
      </c>
      <c r="H761" t="s">
        <v>19</v>
      </c>
      <c r="I761" t="s">
        <v>6195</v>
      </c>
      <c r="J761" t="s">
        <v>6187</v>
      </c>
      <c r="K761">
        <v>2.5</v>
      </c>
      <c r="L761">
        <v>29.784999999999997</v>
      </c>
      <c r="M761">
        <v>29.784999999999997</v>
      </c>
      <c r="N761" t="s">
        <v>6219</v>
      </c>
      <c r="O761" t="s">
        <v>6224</v>
      </c>
      <c r="P761" t="s">
        <v>6190</v>
      </c>
    </row>
    <row r="762" spans="1:16" x14ac:dyDescent="0.35">
      <c r="A762" t="s">
        <v>4787</v>
      </c>
      <c r="B762" s="13">
        <v>44189</v>
      </c>
      <c r="C762" t="s">
        <v>4788</v>
      </c>
      <c r="D762" t="s">
        <v>6176</v>
      </c>
      <c r="E762">
        <v>5</v>
      </c>
      <c r="F762" t="s">
        <v>4789</v>
      </c>
      <c r="G762" t="s">
        <v>4790</v>
      </c>
      <c r="H762" t="s">
        <v>19</v>
      </c>
      <c r="I762" t="s">
        <v>6194</v>
      </c>
      <c r="J762" t="s">
        <v>6186</v>
      </c>
      <c r="K762">
        <v>0.5</v>
      </c>
      <c r="L762">
        <v>8.91</v>
      </c>
      <c r="M762">
        <v>44.55</v>
      </c>
      <c r="N762" t="s">
        <v>6218</v>
      </c>
      <c r="O762" t="s">
        <v>6225</v>
      </c>
      <c r="P762" t="s">
        <v>6191</v>
      </c>
    </row>
    <row r="763" spans="1:16" x14ac:dyDescent="0.35">
      <c r="A763" t="s">
        <v>4792</v>
      </c>
      <c r="B763" s="13">
        <v>43714</v>
      </c>
      <c r="C763" t="s">
        <v>4793</v>
      </c>
      <c r="D763" t="s">
        <v>6171</v>
      </c>
      <c r="E763">
        <v>6</v>
      </c>
      <c r="F763" t="s">
        <v>4794</v>
      </c>
      <c r="G763" t="s">
        <v>4795</v>
      </c>
      <c r="H763" t="s">
        <v>19</v>
      </c>
      <c r="I763" t="s">
        <v>6194</v>
      </c>
      <c r="J763" t="s">
        <v>6186</v>
      </c>
      <c r="K763">
        <v>1</v>
      </c>
      <c r="L763">
        <v>14.85</v>
      </c>
      <c r="M763">
        <v>89.1</v>
      </c>
      <c r="N763" t="s">
        <v>6218</v>
      </c>
      <c r="O763" t="s">
        <v>6225</v>
      </c>
      <c r="P763" t="s">
        <v>6190</v>
      </c>
    </row>
    <row r="764" spans="1:16" x14ac:dyDescent="0.35">
      <c r="A764" t="s">
        <v>4875</v>
      </c>
      <c r="B764" s="13">
        <v>44540</v>
      </c>
      <c r="C764" t="s">
        <v>4876</v>
      </c>
      <c r="D764" t="s">
        <v>6157</v>
      </c>
      <c r="E764">
        <v>3</v>
      </c>
      <c r="F764" t="s">
        <v>4877</v>
      </c>
      <c r="G764" t="s">
        <v>4878</v>
      </c>
      <c r="H764" t="s">
        <v>19</v>
      </c>
      <c r="I764" t="s">
        <v>6193</v>
      </c>
      <c r="J764" t="s">
        <v>6188</v>
      </c>
      <c r="K764">
        <v>0.5</v>
      </c>
      <c r="L764">
        <v>6.75</v>
      </c>
      <c r="M764">
        <v>20.25</v>
      </c>
      <c r="N764" t="s">
        <v>6217</v>
      </c>
      <c r="O764" t="s">
        <v>6223</v>
      </c>
      <c r="P764" t="s">
        <v>6191</v>
      </c>
    </row>
    <row r="765" spans="1:16" x14ac:dyDescent="0.35">
      <c r="A765" t="s">
        <v>4803</v>
      </c>
      <c r="B765" s="13">
        <v>44587</v>
      </c>
      <c r="C765" t="s">
        <v>4804</v>
      </c>
      <c r="D765" t="s">
        <v>6180</v>
      </c>
      <c r="E765">
        <v>3</v>
      </c>
      <c r="F765" t="s">
        <v>4805</v>
      </c>
      <c r="G765" t="s">
        <v>6222</v>
      </c>
      <c r="H765" t="s">
        <v>19</v>
      </c>
      <c r="I765" t="s">
        <v>6193</v>
      </c>
      <c r="J765" t="s">
        <v>6186</v>
      </c>
      <c r="K765">
        <v>0.5</v>
      </c>
      <c r="L765">
        <v>7.77</v>
      </c>
      <c r="M765">
        <v>23.31</v>
      </c>
      <c r="N765" t="s">
        <v>6217</v>
      </c>
      <c r="O765" t="s">
        <v>6225</v>
      </c>
      <c r="P765" t="s">
        <v>6191</v>
      </c>
    </row>
    <row r="766" spans="1:16" x14ac:dyDescent="0.35">
      <c r="A766" t="s">
        <v>4808</v>
      </c>
      <c r="B766" s="13">
        <v>43797</v>
      </c>
      <c r="C766" t="s">
        <v>4809</v>
      </c>
      <c r="D766" t="s">
        <v>6182</v>
      </c>
      <c r="E766">
        <v>6</v>
      </c>
      <c r="F766" t="s">
        <v>4810</v>
      </c>
      <c r="G766" t="s">
        <v>4811</v>
      </c>
      <c r="H766" t="s">
        <v>19</v>
      </c>
      <c r="I766" t="s">
        <v>6193</v>
      </c>
      <c r="J766" t="s">
        <v>6186</v>
      </c>
      <c r="K766">
        <v>2.5</v>
      </c>
      <c r="L766">
        <v>29.784999999999997</v>
      </c>
      <c r="M766">
        <v>178.70999999999998</v>
      </c>
      <c r="N766" t="s">
        <v>6217</v>
      </c>
      <c r="O766" t="s">
        <v>6225</v>
      </c>
      <c r="P766" t="s">
        <v>6190</v>
      </c>
    </row>
    <row r="767" spans="1:16" x14ac:dyDescent="0.35">
      <c r="A767" t="s">
        <v>4814</v>
      </c>
      <c r="B767" s="13">
        <v>43667</v>
      </c>
      <c r="C767" t="s">
        <v>4815</v>
      </c>
      <c r="D767" t="s">
        <v>6138</v>
      </c>
      <c r="E767">
        <v>6</v>
      </c>
      <c r="F767" t="s">
        <v>4816</v>
      </c>
      <c r="G767" t="s">
        <v>4817</v>
      </c>
      <c r="H767" t="s">
        <v>19</v>
      </c>
      <c r="I767" t="s">
        <v>6192</v>
      </c>
      <c r="J767" t="s">
        <v>6188</v>
      </c>
      <c r="K767">
        <v>1</v>
      </c>
      <c r="L767">
        <v>9.9499999999999993</v>
      </c>
      <c r="M767">
        <v>59.699999999999996</v>
      </c>
      <c r="N767" t="s">
        <v>6220</v>
      </c>
      <c r="O767" t="s">
        <v>6223</v>
      </c>
      <c r="P767" t="s">
        <v>6190</v>
      </c>
    </row>
    <row r="768" spans="1:16" x14ac:dyDescent="0.35">
      <c r="A768" t="s">
        <v>4814</v>
      </c>
      <c r="B768" s="13">
        <v>43667</v>
      </c>
      <c r="C768" t="s">
        <v>4815</v>
      </c>
      <c r="D768" t="s">
        <v>6180</v>
      </c>
      <c r="E768">
        <v>2</v>
      </c>
      <c r="F768" t="s">
        <v>4816</v>
      </c>
      <c r="G768" t="s">
        <v>4817</v>
      </c>
      <c r="H768" t="s">
        <v>19</v>
      </c>
      <c r="I768" t="s">
        <v>6193</v>
      </c>
      <c r="J768" t="s">
        <v>6186</v>
      </c>
      <c r="K768">
        <v>0.5</v>
      </c>
      <c r="L768">
        <v>7.77</v>
      </c>
      <c r="M768">
        <v>15.54</v>
      </c>
      <c r="N768" t="s">
        <v>6217</v>
      </c>
      <c r="O768" t="s">
        <v>6225</v>
      </c>
      <c r="P768" t="s">
        <v>6190</v>
      </c>
    </row>
    <row r="769" spans="1:16" x14ac:dyDescent="0.35">
      <c r="A769" t="s">
        <v>4825</v>
      </c>
      <c r="B769" s="13">
        <v>44267</v>
      </c>
      <c r="C769" t="s">
        <v>4759</v>
      </c>
      <c r="D769" t="s">
        <v>6182</v>
      </c>
      <c r="E769">
        <v>3</v>
      </c>
      <c r="F769" t="s">
        <v>4760</v>
      </c>
      <c r="G769" t="s">
        <v>4761</v>
      </c>
      <c r="H769" t="s">
        <v>19</v>
      </c>
      <c r="I769" t="s">
        <v>6193</v>
      </c>
      <c r="J769" t="s">
        <v>6186</v>
      </c>
      <c r="K769">
        <v>2.5</v>
      </c>
      <c r="L769">
        <v>29.784999999999997</v>
      </c>
      <c r="M769">
        <v>89.35499999999999</v>
      </c>
      <c r="N769" t="s">
        <v>6217</v>
      </c>
      <c r="O769" t="s">
        <v>6225</v>
      </c>
      <c r="P769" t="s">
        <v>6191</v>
      </c>
    </row>
    <row r="770" spans="1:16" x14ac:dyDescent="0.35">
      <c r="A770" t="s">
        <v>4831</v>
      </c>
      <c r="B770" s="13">
        <v>44562</v>
      </c>
      <c r="C770" t="s">
        <v>4759</v>
      </c>
      <c r="D770" t="s">
        <v>6179</v>
      </c>
      <c r="E770">
        <v>2</v>
      </c>
      <c r="F770" t="s">
        <v>4760</v>
      </c>
      <c r="G770" t="s">
        <v>4761</v>
      </c>
      <c r="H770" t="s">
        <v>19</v>
      </c>
      <c r="I770" t="s">
        <v>6192</v>
      </c>
      <c r="J770" t="s">
        <v>6186</v>
      </c>
      <c r="K770">
        <v>1</v>
      </c>
      <c r="L770">
        <v>11.95</v>
      </c>
      <c r="M770">
        <v>23.9</v>
      </c>
      <c r="N770" t="s">
        <v>6220</v>
      </c>
      <c r="O770" t="s">
        <v>6225</v>
      </c>
      <c r="P770" t="s">
        <v>6191</v>
      </c>
    </row>
    <row r="771" spans="1:16" x14ac:dyDescent="0.35">
      <c r="A771" t="s">
        <v>4869</v>
      </c>
      <c r="B771" s="13">
        <v>44396</v>
      </c>
      <c r="C771" t="s">
        <v>4870</v>
      </c>
      <c r="D771" t="s">
        <v>6176</v>
      </c>
      <c r="E771">
        <v>2</v>
      </c>
      <c r="F771" t="s">
        <v>4871</v>
      </c>
      <c r="G771" t="s">
        <v>4872</v>
      </c>
      <c r="H771" t="s">
        <v>19</v>
      </c>
      <c r="I771" t="s">
        <v>6194</v>
      </c>
      <c r="J771" t="s">
        <v>6186</v>
      </c>
      <c r="K771">
        <v>0.5</v>
      </c>
      <c r="L771">
        <v>8.91</v>
      </c>
      <c r="M771">
        <v>17.82</v>
      </c>
      <c r="N771" t="s">
        <v>6218</v>
      </c>
      <c r="O771" t="s">
        <v>6225</v>
      </c>
      <c r="P771" t="s">
        <v>6190</v>
      </c>
    </row>
    <row r="772" spans="1:16" x14ac:dyDescent="0.35">
      <c r="A772" t="s">
        <v>4842</v>
      </c>
      <c r="B772" s="13">
        <v>44092</v>
      </c>
      <c r="C772" t="s">
        <v>4843</v>
      </c>
      <c r="D772" t="s">
        <v>6147</v>
      </c>
      <c r="E772">
        <v>1</v>
      </c>
      <c r="F772" t="s">
        <v>4844</v>
      </c>
      <c r="G772" t="s">
        <v>4845</v>
      </c>
      <c r="H772" t="s">
        <v>19</v>
      </c>
      <c r="I772" t="s">
        <v>6193</v>
      </c>
      <c r="J772" t="s">
        <v>6187</v>
      </c>
      <c r="K772">
        <v>1</v>
      </c>
      <c r="L772">
        <v>9.9499999999999993</v>
      </c>
      <c r="M772">
        <v>9.9499999999999993</v>
      </c>
      <c r="N772" t="s">
        <v>6217</v>
      </c>
      <c r="O772" t="s">
        <v>6224</v>
      </c>
      <c r="P772" t="s">
        <v>6191</v>
      </c>
    </row>
    <row r="773" spans="1:16" x14ac:dyDescent="0.35">
      <c r="A773" t="s">
        <v>4847</v>
      </c>
      <c r="B773" s="13">
        <v>43468</v>
      </c>
      <c r="C773" t="s">
        <v>4848</v>
      </c>
      <c r="D773" t="s">
        <v>6173</v>
      </c>
      <c r="E773">
        <v>3</v>
      </c>
      <c r="F773" t="s">
        <v>4849</v>
      </c>
      <c r="G773" t="s">
        <v>4850</v>
      </c>
      <c r="H773" t="s">
        <v>19</v>
      </c>
      <c r="I773" t="s">
        <v>6192</v>
      </c>
      <c r="J773" t="s">
        <v>6186</v>
      </c>
      <c r="K773">
        <v>0.5</v>
      </c>
      <c r="L773">
        <v>7.169999999999999</v>
      </c>
      <c r="M773">
        <v>21.509999999999998</v>
      </c>
      <c r="N773" t="s">
        <v>6220</v>
      </c>
      <c r="O773" t="s">
        <v>6225</v>
      </c>
      <c r="P773" t="s">
        <v>6191</v>
      </c>
    </row>
    <row r="774" spans="1:16" x14ac:dyDescent="0.35">
      <c r="A774" t="s">
        <v>4853</v>
      </c>
      <c r="B774" s="13">
        <v>44468</v>
      </c>
      <c r="C774" t="s">
        <v>4854</v>
      </c>
      <c r="D774" t="s">
        <v>6141</v>
      </c>
      <c r="E774">
        <v>6</v>
      </c>
      <c r="F774" t="s">
        <v>4855</v>
      </c>
      <c r="G774" t="s">
        <v>6222</v>
      </c>
      <c r="H774" t="s">
        <v>19</v>
      </c>
      <c r="I774" t="s">
        <v>6194</v>
      </c>
      <c r="J774" t="s">
        <v>6188</v>
      </c>
      <c r="K774">
        <v>1</v>
      </c>
      <c r="L774">
        <v>13.75</v>
      </c>
      <c r="M774">
        <v>82.5</v>
      </c>
      <c r="N774" t="s">
        <v>6218</v>
      </c>
      <c r="O774" t="s">
        <v>6223</v>
      </c>
      <c r="P774" t="s">
        <v>6191</v>
      </c>
    </row>
    <row r="775" spans="1:16" x14ac:dyDescent="0.35">
      <c r="A775" t="s">
        <v>4864</v>
      </c>
      <c r="B775" s="13">
        <v>44756</v>
      </c>
      <c r="C775" t="s">
        <v>4865</v>
      </c>
      <c r="D775" t="s">
        <v>6138</v>
      </c>
      <c r="E775">
        <v>2</v>
      </c>
      <c r="F775" t="s">
        <v>4866</v>
      </c>
      <c r="G775" t="s">
        <v>6222</v>
      </c>
      <c r="H775" t="s">
        <v>19</v>
      </c>
      <c r="I775" t="s">
        <v>6192</v>
      </c>
      <c r="J775" t="s">
        <v>6188</v>
      </c>
      <c r="K775">
        <v>1</v>
      </c>
      <c r="L775">
        <v>9.9499999999999993</v>
      </c>
      <c r="M775">
        <v>19.899999999999999</v>
      </c>
      <c r="N775" t="s">
        <v>6220</v>
      </c>
      <c r="O775" t="s">
        <v>6223</v>
      </c>
      <c r="P775" t="s">
        <v>6190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986" zoomScale="115" zoomScaleNormal="115" workbookViewId="0">
      <selection activeCell="P3" sqref="P3"/>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15.6328125" customWidth="1"/>
    <col min="7" max="7" width="21.81640625" customWidth="1"/>
    <col min="8" max="8" width="11.54296875" bestFit="1" customWidth="1"/>
    <col min="9" max="9" width="12.26953125" customWidth="1"/>
    <col min="10" max="10" width="11.453125" customWidth="1"/>
    <col min="11" max="11" width="5.7265625" customWidth="1"/>
    <col min="12" max="12" width="11.54296875" customWidth="1"/>
    <col min="13" max="13" width="8.6328125" bestFit="1" customWidth="1"/>
    <col min="14" max="14" width="16.81640625" customWidth="1"/>
    <col min="15" max="15" width="16.26953125" customWidth="1"/>
    <col min="16" max="16" width="13.3632812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5" t="s">
        <v>13</v>
      </c>
      <c r="M1" s="5"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cm="1">
        <f t="array" ref="G2">IF(_xlfn.XLOOKUP(C2,customers!$A$1:$A$1001,customers!C1:'customers'!$C$1:$C$1001,0)=0,"",_xlfn.XLOOKUP(C2,customers!$A$1:$A$1001,customers!C1:'customers'!$C$1:$C$1001,0))</f>
        <v>aallner0@lulu.com</v>
      </c>
      <c r="H2" s="2" t="str">
        <f>_xlfn.XLOOKUP(C2,customers!$A$1:$A$1001,customers!$G$1:$G$1001,0)</f>
        <v>United States</v>
      </c>
      <c r="I2" t="str">
        <f>_xlfn.XLOOKUP(orders!D2,products!$A$1:$A$49,products!$B$1:$B$49)</f>
        <v>Rob</v>
      </c>
      <c r="J2" t="str">
        <f>_xlfn.XLOOKUP(orders!D2,products!$A$1:$A$49,products!$C$1:$C$49)</f>
        <v>M</v>
      </c>
      <c r="K2" s="4">
        <f>_xlfn.XLOOKUP(orders!D2,products!$A$1:$A$49,products!$D$1:$D$49)</f>
        <v>1</v>
      </c>
      <c r="L2" s="6">
        <f>_xlfn.XLOOKUP(orders!D2,products!$A$1:$A$49,products!$E$1:$E$49)</f>
        <v>9.9499999999999993</v>
      </c>
      <c r="M2" s="6">
        <f>L2*E2</f>
        <v>19.899999999999999</v>
      </c>
      <c r="N2" t="str">
        <f>IF(I2="Rob","Robusta",IF(I2="Exc","Excellsa",IF(I2="Ara","Arabica",IF(I2="Lib","Libarica",""))))</f>
        <v>Robusta</v>
      </c>
      <c r="O2" t="str">
        <f>IF(J2="M","Medium",IF(J2="L","Light",IF(J2="D","Dark")))</f>
        <v>Medium</v>
      </c>
      <c r="P2" t="str">
        <f>_xlfn.XLOOKUP(Orders[[#This Row],[Customer ID]],customers!$A$1:$A$1001,customers!$I$1:$I$1001,0)</f>
        <v>Yes</v>
      </c>
    </row>
    <row r="3" spans="1:16" x14ac:dyDescent="0.35">
      <c r="A3" s="2" t="s">
        <v>490</v>
      </c>
      <c r="B3" s="3">
        <v>43713</v>
      </c>
      <c r="C3" s="2" t="s">
        <v>491</v>
      </c>
      <c r="D3" t="s">
        <v>6139</v>
      </c>
      <c r="E3" s="2">
        <v>5</v>
      </c>
      <c r="F3" s="2" t="str">
        <f>_xlfn.XLOOKUP(C3,customers!$A$1:$A$1001,customers!$B$1:$B$1001,0)</f>
        <v>Aloisia Allner</v>
      </c>
      <c r="G3" s="2" t="str" cm="1">
        <f t="array" ref="G3">IF(_xlfn.XLOOKUP(C3,customers!$A$1:$A$1001,customers!C2:'customers'!$C$1:$C$1001,0)=0,"",_xlfn.XLOOKUP(C3,customers!$A$1:$A$1001,customers!C2:'customers'!$C$1:$C$1001,0))</f>
        <v>aallner0@lulu.com</v>
      </c>
      <c r="H3" s="2" t="str">
        <f>_xlfn.XLOOKUP(C3,customers!$A$1:$A$1001,customers!$G$1:$G$1001,0)</f>
        <v>United States</v>
      </c>
      <c r="I3" t="str">
        <f>_xlfn.XLOOKUP(orders!D3,products!$A$1:$A$49,products!$B$1:$B$49)</f>
        <v>Exc</v>
      </c>
      <c r="J3" t="str">
        <f>_xlfn.XLOOKUP(orders!D3,products!$A$1:$A$49,products!$C$1:$C$49)</f>
        <v>M</v>
      </c>
      <c r="K3" s="4">
        <f>_xlfn.XLOOKUP(orders!D3,products!$A$1:$A$49,products!$D$1:$D$49)</f>
        <v>0.5</v>
      </c>
      <c r="L3" s="6">
        <f>_xlfn.XLOOKUP(orders!D3,products!$A$1:$A$49,products!$E$1:$E$49)</f>
        <v>8.25</v>
      </c>
      <c r="M3" s="6">
        <f t="shared" ref="M3:M66" si="0">L3*E3</f>
        <v>41.25</v>
      </c>
      <c r="N3" t="str">
        <f t="shared" ref="N3:N66" si="1">IF(I3="Rob","Robusta",IF(I3="Exc","Excellsa",IF(I3="Ara","Arabica",IF(I3="Lib","Libarica",""))))</f>
        <v>Excellsa</v>
      </c>
      <c r="O3" t="str">
        <f t="shared" ref="O3:O66" si="2">IF(J3="M","Medium",IF(J3="L","Light",IF(J3="D","Dark")))</f>
        <v>Medium</v>
      </c>
      <c r="P3" t="str">
        <f>_xlfn.XLOOKUP(Orders[[#This Row],[Customer ID]],customers!$A$1:$A$1001,customers!$I$1:$I$1001,0)</f>
        <v>Yes</v>
      </c>
    </row>
    <row r="4" spans="1:16" x14ac:dyDescent="0.35">
      <c r="A4" s="2" t="s">
        <v>501</v>
      </c>
      <c r="B4" s="3">
        <v>44364</v>
      </c>
      <c r="C4" s="2" t="s">
        <v>502</v>
      </c>
      <c r="D4" t="s">
        <v>6140</v>
      </c>
      <c r="E4" s="2">
        <v>1</v>
      </c>
      <c r="F4" s="2" t="str">
        <f>_xlfn.XLOOKUP(C4,customers!$A$1:$A$1001,customers!$B$1:$B$1001,0)</f>
        <v>Jami Redholes</v>
      </c>
      <c r="G4" s="2" t="str" cm="1">
        <f t="array" ref="G4">IF(_xlfn.XLOOKUP(C4,customers!$A$1:$A$1001,customers!C3:'customers'!$C$1:$C$1001,0)=0,"",_xlfn.XLOOKUP(C4,customers!$A$1:$A$1001,customers!C3:'customers'!$C$1:$C$1001,0))</f>
        <v>jredholes2@tmall.com</v>
      </c>
      <c r="H4" s="2" t="str">
        <f>_xlfn.XLOOKUP(C4,customers!$A$1:$A$1001,customers!$G$1:$G$1001,0)</f>
        <v>United States</v>
      </c>
      <c r="I4" t="str">
        <f>_xlfn.XLOOKUP(orders!D4,products!$A$1:$A$49,products!$B$1:$B$49)</f>
        <v>Ara</v>
      </c>
      <c r="J4" t="str">
        <f>_xlfn.XLOOKUP(orders!D4,products!$A$1:$A$49,products!$C$1:$C$49)</f>
        <v>L</v>
      </c>
      <c r="K4" s="4">
        <f>_xlfn.XLOOKUP(orders!D4,products!$A$1:$A$49,products!$D$1:$D$49)</f>
        <v>1</v>
      </c>
      <c r="L4" s="6">
        <f>_xlfn.XLOOKUP(orders!D4,products!$A$1:$A$49,products!$E$1:$E$49)</f>
        <v>12.95</v>
      </c>
      <c r="M4" s="6">
        <f t="shared" si="0"/>
        <v>12.95</v>
      </c>
      <c r="N4" t="str">
        <f t="shared" si="1"/>
        <v>Arabica</v>
      </c>
      <c r="O4" t="str">
        <f t="shared" si="2"/>
        <v>Light</v>
      </c>
      <c r="P4" t="str">
        <f>_xlfn.XLOOKUP(Orders[[#This Row],[Customer ID]],customers!$A$1:$A$1001,customers!$I$1:$I$1001,0)</f>
        <v>Yes</v>
      </c>
    </row>
    <row r="5" spans="1:16" x14ac:dyDescent="0.35">
      <c r="A5" s="2" t="s">
        <v>512</v>
      </c>
      <c r="B5" s="3">
        <v>44392</v>
      </c>
      <c r="C5" s="2" t="s">
        <v>513</v>
      </c>
      <c r="D5" t="s">
        <v>6141</v>
      </c>
      <c r="E5" s="2">
        <v>2</v>
      </c>
      <c r="F5" s="2" t="str">
        <f>_xlfn.XLOOKUP(C5,customers!$A$1:$A$1001,customers!$B$1:$B$1001,0)</f>
        <v>Christoffer O' Shea</v>
      </c>
      <c r="G5" s="2" t="str" cm="1">
        <f t="array" ref="G5">IF(_xlfn.XLOOKUP(C5,customers!$A$1:$A$1001,customers!C4:'customers'!$C$1:$C$1001,0)=0,"",_xlfn.XLOOKUP(C5,customers!$A$1:$A$1001,customers!C4:'customers'!$C$1:$C$1001,0))</f>
        <v/>
      </c>
      <c r="H5" s="2" t="str">
        <f>_xlfn.XLOOKUP(C5,customers!$A$1:$A$1001,customers!$G$1:$G$1001,0)</f>
        <v>Ireland</v>
      </c>
      <c r="I5" t="str">
        <f>_xlfn.XLOOKUP(orders!D5,products!$A$1:$A$49,products!$B$1:$B$49)</f>
        <v>Exc</v>
      </c>
      <c r="J5" t="str">
        <f>_xlfn.XLOOKUP(orders!D5,products!$A$1:$A$49,products!$C$1:$C$49)</f>
        <v>M</v>
      </c>
      <c r="K5" s="4">
        <f>_xlfn.XLOOKUP(orders!D5,products!$A$1:$A$49,products!$D$1:$D$49)</f>
        <v>1</v>
      </c>
      <c r="L5" s="6">
        <f>_xlfn.XLOOKUP(orders!D5,products!$A$1:$A$49,products!$E$1:$E$49)</f>
        <v>13.75</v>
      </c>
      <c r="M5" s="6">
        <f t="shared" si="0"/>
        <v>27.5</v>
      </c>
      <c r="N5" t="str">
        <f t="shared" si="1"/>
        <v>Excellsa</v>
      </c>
      <c r="O5" t="str">
        <f t="shared" si="2"/>
        <v>Medium</v>
      </c>
      <c r="P5" t="str">
        <f>_xlfn.XLOOKUP(Orders[[#This Row],[Customer ID]],customers!$A$1:$A$1001,customers!$I$1:$I$1001,0)</f>
        <v>No</v>
      </c>
    </row>
    <row r="6" spans="1:16" x14ac:dyDescent="0.35">
      <c r="A6" s="2" t="s">
        <v>512</v>
      </c>
      <c r="B6" s="3">
        <v>44392</v>
      </c>
      <c r="C6" s="2" t="s">
        <v>513</v>
      </c>
      <c r="D6" t="s">
        <v>6142</v>
      </c>
      <c r="E6" s="2">
        <v>2</v>
      </c>
      <c r="F6" s="2" t="str">
        <f>_xlfn.XLOOKUP(C6,customers!$A$1:$A$1001,customers!$B$1:$B$1001,0)</f>
        <v>Christoffer O' Shea</v>
      </c>
      <c r="G6" s="2" t="str" cm="1">
        <f t="array" ref="G6">IF(_xlfn.XLOOKUP(C6,customers!$A$1:$A$1001,customers!C5:'customers'!$C$1:$C$1001,0)=0,"",_xlfn.XLOOKUP(C6,customers!$A$1:$A$1001,customers!C5:'customers'!$C$1:$C$1001,0))</f>
        <v/>
      </c>
      <c r="H6" s="2" t="str">
        <f>_xlfn.XLOOKUP(C6,customers!$A$1:$A$1001,customers!$G$1:$G$1001,0)</f>
        <v>Ireland</v>
      </c>
      <c r="I6" t="str">
        <f>_xlfn.XLOOKUP(orders!D6,products!$A$1:$A$49,products!$B$1:$B$49)</f>
        <v>Rob</v>
      </c>
      <c r="J6" t="str">
        <f>_xlfn.XLOOKUP(orders!D6,products!$A$1:$A$49,products!$C$1:$C$49)</f>
        <v>L</v>
      </c>
      <c r="K6" s="4">
        <f>_xlfn.XLOOKUP(orders!D6,products!$A$1:$A$49,products!$D$1:$D$49)</f>
        <v>2.5</v>
      </c>
      <c r="L6" s="6">
        <f>_xlfn.XLOOKUP(orders!D6,products!$A$1:$A$49,products!$E$1:$E$49)</f>
        <v>27.484999999999996</v>
      </c>
      <c r="M6" s="6">
        <f t="shared" si="0"/>
        <v>54.969999999999992</v>
      </c>
      <c r="N6" t="str">
        <f t="shared" si="1"/>
        <v>Robusta</v>
      </c>
      <c r="O6" t="str">
        <f t="shared" si="2"/>
        <v>Light</v>
      </c>
      <c r="P6" t="str">
        <f>_xlfn.XLOOKUP(Orders[[#This Row],[Customer ID]],customers!$A$1:$A$1001,customers!$I$1:$I$1001,0)</f>
        <v>No</v>
      </c>
    </row>
    <row r="7" spans="1:16" x14ac:dyDescent="0.35">
      <c r="A7" s="2" t="s">
        <v>519</v>
      </c>
      <c r="B7" s="3">
        <v>44412</v>
      </c>
      <c r="C7" s="2" t="s">
        <v>520</v>
      </c>
      <c r="D7" t="s">
        <v>6143</v>
      </c>
      <c r="E7" s="2">
        <v>3</v>
      </c>
      <c r="F7" s="2" t="str">
        <f>_xlfn.XLOOKUP(C7,customers!$A$1:$A$1001,customers!$B$1:$B$1001,0)</f>
        <v>Beryle Cottier</v>
      </c>
      <c r="G7" s="2" t="str" cm="1">
        <f t="array" ref="G7">IF(_xlfn.XLOOKUP(C7,customers!$A$1:$A$1001,customers!C6:'customers'!$C$1:$C$1001,0)=0,"",_xlfn.XLOOKUP(C7,customers!$A$1:$A$1001,customers!C6:'customers'!$C$1:$C$1001,0))</f>
        <v/>
      </c>
      <c r="H7" s="2" t="str">
        <f>_xlfn.XLOOKUP(C7,customers!$A$1:$A$1001,customers!$G$1:$G$1001,0)</f>
        <v>United States</v>
      </c>
      <c r="I7" t="str">
        <f>_xlfn.XLOOKUP(orders!D7,products!$A$1:$A$49,products!$B$1:$B$49)</f>
        <v>Lib</v>
      </c>
      <c r="J7" t="str">
        <f>_xlfn.XLOOKUP(orders!D7,products!$A$1:$A$49,products!$C$1:$C$49)</f>
        <v>D</v>
      </c>
      <c r="K7" s="4">
        <f>_xlfn.XLOOKUP(orders!D7,products!$A$1:$A$49,products!$D$1:$D$49)</f>
        <v>1</v>
      </c>
      <c r="L7" s="6">
        <f>_xlfn.XLOOKUP(orders!D7,products!$A$1:$A$49,products!$E$1:$E$49)</f>
        <v>12.95</v>
      </c>
      <c r="M7" s="6">
        <f t="shared" si="0"/>
        <v>38.849999999999994</v>
      </c>
      <c r="N7" t="str">
        <f t="shared" si="1"/>
        <v>Libarica</v>
      </c>
      <c r="O7" t="str">
        <f t="shared" si="2"/>
        <v>Dark</v>
      </c>
      <c r="P7" t="str">
        <f>_xlfn.XLOOKUP(Orders[[#This Row],[Customer ID]],customers!$A$1:$A$1001,customers!$I$1:$I$1001,0)</f>
        <v>No</v>
      </c>
    </row>
    <row r="8" spans="1:16" x14ac:dyDescent="0.35">
      <c r="A8" s="2" t="s">
        <v>524</v>
      </c>
      <c r="B8" s="3">
        <v>44582</v>
      </c>
      <c r="C8" s="2" t="s">
        <v>525</v>
      </c>
      <c r="D8" t="s">
        <v>6144</v>
      </c>
      <c r="E8" s="2">
        <v>3</v>
      </c>
      <c r="F8" s="2" t="str">
        <f>_xlfn.XLOOKUP(C8,customers!$A$1:$A$1001,customers!$B$1:$B$1001,0)</f>
        <v>Shaylynn Lobe</v>
      </c>
      <c r="G8" s="2" t="str" cm="1">
        <f t="array" ref="G8">IF(_xlfn.XLOOKUP(C8,customers!$A$1:$A$1001,customers!C7:'customers'!$C$1:$C$1001,0)=0,"",_xlfn.XLOOKUP(C8,customers!$A$1:$A$1001,customers!C7:'customers'!$C$1:$C$1001,0))</f>
        <v>slobe6@nifty.com</v>
      </c>
      <c r="H8" s="2" t="str">
        <f>_xlfn.XLOOKUP(C8,customers!$A$1:$A$1001,customers!$G$1:$G$1001,0)</f>
        <v>United States</v>
      </c>
      <c r="I8" t="str">
        <f>_xlfn.XLOOKUP(orders!D8,products!$A$1:$A$49,products!$B$1:$B$49)</f>
        <v>Exc</v>
      </c>
      <c r="J8" t="str">
        <f>_xlfn.XLOOKUP(orders!D8,products!$A$1:$A$49,products!$C$1:$C$49)</f>
        <v>D</v>
      </c>
      <c r="K8" s="4">
        <f>_xlfn.XLOOKUP(orders!D8,products!$A$1:$A$49,products!$D$1:$D$49)</f>
        <v>0.5</v>
      </c>
      <c r="L8" s="6">
        <f>_xlfn.XLOOKUP(orders!D8,products!$A$1:$A$49,products!$E$1:$E$49)</f>
        <v>7.29</v>
      </c>
      <c r="M8" s="6">
        <f t="shared" si="0"/>
        <v>21.87</v>
      </c>
      <c r="N8" t="str">
        <f t="shared" si="1"/>
        <v>Excellsa</v>
      </c>
      <c r="O8" t="str">
        <f t="shared" si="2"/>
        <v>Dark</v>
      </c>
      <c r="P8" t="str">
        <f>_xlfn.XLOOKUP(Orders[[#This Row],[Customer ID]],customers!$A$1:$A$1001,customers!$I$1:$I$1001,0)</f>
        <v>Yes</v>
      </c>
    </row>
    <row r="9" spans="1:16" x14ac:dyDescent="0.35">
      <c r="A9" s="2" t="s">
        <v>530</v>
      </c>
      <c r="B9" s="3">
        <v>44701</v>
      </c>
      <c r="C9" s="2" t="s">
        <v>531</v>
      </c>
      <c r="D9" t="s">
        <v>6145</v>
      </c>
      <c r="E9" s="2">
        <v>1</v>
      </c>
      <c r="F9" s="2" t="str">
        <f>_xlfn.XLOOKUP(C9,customers!$A$1:$A$1001,customers!$B$1:$B$1001,0)</f>
        <v>Melvin Wharfe</v>
      </c>
      <c r="G9" s="2" t="str" cm="1">
        <f t="array" ref="G9">IF(_xlfn.XLOOKUP(C9,customers!$A$1:$A$1001,customers!C8:'customers'!$C$1:$C$1001,0)=0,"",_xlfn.XLOOKUP(C9,customers!$A$1:$A$1001,customers!C8:'customers'!$C$1:$C$1001,0))</f>
        <v/>
      </c>
      <c r="H9" s="2" t="str">
        <f>_xlfn.XLOOKUP(C9,customers!$A$1:$A$1001,customers!$G$1:$G$1001,0)</f>
        <v>Ireland</v>
      </c>
      <c r="I9" t="str">
        <f>_xlfn.XLOOKUP(orders!D9,products!$A$1:$A$49,products!$B$1:$B$49)</f>
        <v>Lib</v>
      </c>
      <c r="J9" t="str">
        <f>_xlfn.XLOOKUP(orders!D9,products!$A$1:$A$49,products!$C$1:$C$49)</f>
        <v>L</v>
      </c>
      <c r="K9" s="4">
        <f>_xlfn.XLOOKUP(orders!D9,products!$A$1:$A$49,products!$D$1:$D$49)</f>
        <v>0.2</v>
      </c>
      <c r="L9" s="6">
        <f>_xlfn.XLOOKUP(orders!D9,products!$A$1:$A$49,products!$E$1:$E$49)</f>
        <v>4.7549999999999999</v>
      </c>
      <c r="M9" s="6">
        <f t="shared" si="0"/>
        <v>4.7549999999999999</v>
      </c>
      <c r="N9" t="str">
        <f t="shared" si="1"/>
        <v>Libarica</v>
      </c>
      <c r="O9" t="str">
        <f t="shared" si="2"/>
        <v>Light</v>
      </c>
      <c r="P9" t="str">
        <f>_xlfn.XLOOKUP(Orders[[#This Row],[Customer ID]],customers!$A$1:$A$1001,customers!$I$1:$I$1001,0)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cm="1">
        <f t="array" ref="G10">IF(_xlfn.XLOOKUP(C10,customers!$A$1:$A$1001,customers!C9:'customers'!$C$1:$C$1001,0)=0,"",_xlfn.XLOOKUP(C10,customers!$A$1:$A$1001,customers!C9:'customers'!$C$1:$C$1001,0))</f>
        <v>gpetracci8@livejournal.com</v>
      </c>
      <c r="H10" s="2" t="str">
        <f>_xlfn.XLOOKUP(C10,customers!$A$1:$A$1001,customers!$G$1:$G$1001,0)</f>
        <v>United States</v>
      </c>
      <c r="I10" t="str">
        <f>_xlfn.XLOOKUP(orders!D10,products!$A$1:$A$49,products!$B$1:$B$49)</f>
        <v>Rob</v>
      </c>
      <c r="J10" t="str">
        <f>_xlfn.XLOOKUP(orders!D10,products!$A$1:$A$49,products!$C$1:$C$49)</f>
        <v>M</v>
      </c>
      <c r="K10" s="4">
        <f>_xlfn.XLOOKUP(orders!D10,products!$A$1:$A$49,products!$D$1:$D$49)</f>
        <v>0.5</v>
      </c>
      <c r="L10" s="6">
        <f>_xlfn.XLOOKUP(orders!D10,products!$A$1:$A$49,products!$E$1:$E$49)</f>
        <v>5.97</v>
      </c>
      <c r="M10" s="6">
        <f t="shared" si="0"/>
        <v>17.91</v>
      </c>
      <c r="N10" t="str">
        <f t="shared" si="1"/>
        <v>Robusta</v>
      </c>
      <c r="O10" t="str">
        <f t="shared" si="2"/>
        <v>Medium</v>
      </c>
      <c r="P10" t="str">
        <f>_xlfn.XLOOKUP(Orders[[#This Row],[Customer ID]],customers!$A$1:$A$1001,customers!$I$1:$I$1001,0)</f>
        <v>No</v>
      </c>
    </row>
    <row r="11" spans="1:16" x14ac:dyDescent="0.35">
      <c r="A11" s="2" t="s">
        <v>541</v>
      </c>
      <c r="B11" s="3">
        <v>43713</v>
      </c>
      <c r="C11" s="2" t="s">
        <v>542</v>
      </c>
      <c r="D11" t="s">
        <v>6146</v>
      </c>
      <c r="E11" s="2">
        <v>1</v>
      </c>
      <c r="F11" s="2" t="str">
        <f>_xlfn.XLOOKUP(C11,customers!$A$1:$A$1001,customers!$B$1:$B$1001,0)</f>
        <v>Rodger Raven</v>
      </c>
      <c r="G11" s="2" t="str" cm="1">
        <f t="array" ref="G11">IF(_xlfn.XLOOKUP(C11,customers!$A$1:$A$1001,customers!C10:'customers'!$C$1:$C$1001,0)=0,"",_xlfn.XLOOKUP(C11,customers!$A$1:$A$1001,customers!C10:'customers'!$C$1:$C$1001,0))</f>
        <v>rraven9@ed.gov</v>
      </c>
      <c r="H11" s="2" t="str">
        <f>_xlfn.XLOOKUP(C11,customers!$A$1:$A$1001,customers!$G$1:$G$1001,0)</f>
        <v>United States</v>
      </c>
      <c r="I11" t="str">
        <f>_xlfn.XLOOKUP(orders!D11,products!$A$1:$A$49,products!$B$1:$B$49)</f>
        <v>Rob</v>
      </c>
      <c r="J11" t="str">
        <f>_xlfn.XLOOKUP(orders!D11,products!$A$1:$A$49,products!$C$1:$C$49)</f>
        <v>M</v>
      </c>
      <c r="K11" s="4">
        <f>_xlfn.XLOOKUP(orders!D11,products!$A$1:$A$49,products!$D$1:$D$49)</f>
        <v>0.5</v>
      </c>
      <c r="L11" s="6">
        <f>_xlfn.XLOOKUP(orders!D11,products!$A$1:$A$49,products!$E$1:$E$49)</f>
        <v>5.97</v>
      </c>
      <c r="M11" s="6">
        <f t="shared" si="0"/>
        <v>5.97</v>
      </c>
      <c r="N11" t="str">
        <f t="shared" si="1"/>
        <v>Robusta</v>
      </c>
      <c r="O11" t="str">
        <f t="shared" si="2"/>
        <v>Medium</v>
      </c>
      <c r="P11" t="str">
        <f>_xlfn.XLOOKUP(Orders[[#This Row],[Customer ID]],customers!$A$1:$A$1001,customers!$I$1:$I$1001,0)</f>
        <v>No</v>
      </c>
    </row>
    <row r="12" spans="1:16" x14ac:dyDescent="0.35">
      <c r="A12" s="2" t="s">
        <v>547</v>
      </c>
      <c r="B12" s="3">
        <v>44263</v>
      </c>
      <c r="C12" s="2" t="s">
        <v>548</v>
      </c>
      <c r="D12" t="s">
        <v>6147</v>
      </c>
      <c r="E12" s="2">
        <v>4</v>
      </c>
      <c r="F12" s="2" t="str">
        <f>_xlfn.XLOOKUP(C12,customers!$A$1:$A$1001,customers!$B$1:$B$1001,0)</f>
        <v>Ferrell Ferber</v>
      </c>
      <c r="G12" s="2" t="str" cm="1">
        <f t="array" ref="G12">IF(_xlfn.XLOOKUP(C12,customers!$A$1:$A$1001,customers!C11:'customers'!$C$1:$C$1001,0)=0,"",_xlfn.XLOOKUP(C12,customers!$A$1:$A$1001,customers!C11:'customers'!$C$1:$C$1001,0))</f>
        <v>fferbera@businesswire.com</v>
      </c>
      <c r="H12" s="2" t="str">
        <f>_xlfn.XLOOKUP(C12,customers!$A$1:$A$1001,customers!$G$1:$G$1001,0)</f>
        <v>United States</v>
      </c>
      <c r="I12" t="str">
        <f>_xlfn.XLOOKUP(orders!D12,products!$A$1:$A$49,products!$B$1:$B$49)</f>
        <v>Ara</v>
      </c>
      <c r="J12" t="str">
        <f>_xlfn.XLOOKUP(orders!D12,products!$A$1:$A$49,products!$C$1:$C$49)</f>
        <v>D</v>
      </c>
      <c r="K12" s="4">
        <f>_xlfn.XLOOKUP(orders!D12,products!$A$1:$A$49,products!$D$1:$D$49)</f>
        <v>1</v>
      </c>
      <c r="L12" s="6">
        <f>_xlfn.XLOOKUP(orders!D12,products!$A$1:$A$49,products!$E$1:$E$49)</f>
        <v>9.9499999999999993</v>
      </c>
      <c r="M12" s="6">
        <f t="shared" si="0"/>
        <v>39.799999999999997</v>
      </c>
      <c r="N12" t="str">
        <f t="shared" si="1"/>
        <v>Arabica</v>
      </c>
      <c r="O12" t="str">
        <f t="shared" si="2"/>
        <v>Dark</v>
      </c>
      <c r="P12" t="str">
        <f>_xlfn.XLOOKUP(Orders[[#This Row],[Customer ID]],customers!$A$1:$A$1001,customers!$I$1:$I$1001,0)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cm="1">
        <f t="array" ref="G13">IF(_xlfn.XLOOKUP(C13,customers!$A$1:$A$1001,customers!C12:'customers'!$C$1:$C$1001,0)=0,"",_xlfn.XLOOKUP(C13,customers!$A$1:$A$1001,customers!C12:'customers'!$C$1:$C$1001,0))</f>
        <v>dphizackerlyb@utexas.edu</v>
      </c>
      <c r="H13" s="2" t="str">
        <f>_xlfn.XLOOKUP(C13,customers!$A$1:$A$1001,customers!$G$1:$G$1001,0)</f>
        <v>United States</v>
      </c>
      <c r="I13" t="str">
        <f>_xlfn.XLOOKUP(orders!D13,products!$A$1:$A$49,products!$B$1:$B$49)</f>
        <v>Exc</v>
      </c>
      <c r="J13" t="str">
        <f>_xlfn.XLOOKUP(orders!D13,products!$A$1:$A$49,products!$C$1:$C$49)</f>
        <v>L</v>
      </c>
      <c r="K13" s="4">
        <f>_xlfn.XLOOKUP(orders!D13,products!$A$1:$A$49,products!$D$1:$D$49)</f>
        <v>2.5</v>
      </c>
      <c r="L13" s="6">
        <f>_xlfn.XLOOKUP(orders!D13,products!$A$1:$A$49,products!$E$1:$E$49)</f>
        <v>34.154999999999994</v>
      </c>
      <c r="M13" s="6">
        <f t="shared" si="0"/>
        <v>170.77499999999998</v>
      </c>
      <c r="N13" t="str">
        <f t="shared" si="1"/>
        <v>Excellsa</v>
      </c>
      <c r="O13" t="str">
        <f t="shared" si="2"/>
        <v>Light</v>
      </c>
      <c r="P13" t="str">
        <f>_xlfn.XLOOKUP(Orders[[#This Row],[Customer ID]],customers!$A$1:$A$1001,customers!$I$1:$I$1001,0)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cm="1">
        <f t="array" ref="G14">IF(_xlfn.XLOOKUP(C14,customers!$A$1:$A$1001,customers!C13:'customers'!$C$1:$C$1001,0)=0,"",_xlfn.XLOOKUP(C14,customers!$A$1:$A$1001,customers!C13:'customers'!$C$1:$C$1001,0))</f>
        <v>rscholarc@nyu.edu</v>
      </c>
      <c r="H14" s="2" t="str">
        <f>_xlfn.XLOOKUP(C14,customers!$A$1:$A$1001,customers!$G$1:$G$1001,0)</f>
        <v>United States</v>
      </c>
      <c r="I14" t="str">
        <f>_xlfn.XLOOKUP(orders!D14,products!$A$1:$A$49,products!$B$1:$B$49)</f>
        <v>Rob</v>
      </c>
      <c r="J14" t="str">
        <f>_xlfn.XLOOKUP(orders!D14,products!$A$1:$A$49,products!$C$1:$C$49)</f>
        <v>M</v>
      </c>
      <c r="K14" s="4">
        <f>_xlfn.XLOOKUP(orders!D14,products!$A$1:$A$49,products!$D$1:$D$49)</f>
        <v>1</v>
      </c>
      <c r="L14" s="6">
        <f>_xlfn.XLOOKUP(orders!D14,products!$A$1:$A$49,products!$E$1:$E$49)</f>
        <v>9.9499999999999993</v>
      </c>
      <c r="M14" s="6">
        <f t="shared" si="0"/>
        <v>49.75</v>
      </c>
      <c r="N14" t="str">
        <f t="shared" si="1"/>
        <v>Robusta</v>
      </c>
      <c r="O14" t="str">
        <f t="shared" si="2"/>
        <v>Medium</v>
      </c>
      <c r="P14" t="str">
        <f>_xlfn.XLOOKUP(Orders[[#This Row],[Customer ID]],customers!$A$1:$A$1001,customers!$I$1:$I$1001,0)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cm="1">
        <f t="array" ref="G15">IF(_xlfn.XLOOKUP(C15,customers!$A$1:$A$1001,customers!C14:'customers'!$C$1:$C$1001,0)=0,"",_xlfn.XLOOKUP(C15,customers!$A$1:$A$1001,customers!C14:'customers'!$C$1:$C$1001,0))</f>
        <v>tvanyutind@wix.com</v>
      </c>
      <c r="H15" s="2" t="str">
        <f>_xlfn.XLOOKUP(C15,customers!$A$1:$A$1001,customers!$G$1:$G$1001,0)</f>
        <v>United States</v>
      </c>
      <c r="I15" t="str">
        <f>_xlfn.XLOOKUP(orders!D15,products!$A$1:$A$49,products!$B$1:$B$49)</f>
        <v>Rob</v>
      </c>
      <c r="J15" t="str">
        <f>_xlfn.XLOOKUP(orders!D15,products!$A$1:$A$49,products!$C$1:$C$49)</f>
        <v>D</v>
      </c>
      <c r="K15" s="4">
        <f>_xlfn.XLOOKUP(orders!D15,products!$A$1:$A$49,products!$D$1:$D$49)</f>
        <v>2.5</v>
      </c>
      <c r="L15" s="6">
        <f>_xlfn.XLOOKUP(orders!D15,products!$A$1:$A$49,products!$E$1:$E$49)</f>
        <v>20.584999999999997</v>
      </c>
      <c r="M15" s="6">
        <f t="shared" si="0"/>
        <v>41.169999999999995</v>
      </c>
      <c r="N15" t="str">
        <f t="shared" si="1"/>
        <v>Robusta</v>
      </c>
      <c r="O15" t="str">
        <f t="shared" si="2"/>
        <v>Dark</v>
      </c>
      <c r="P15" t="str">
        <f>_xlfn.XLOOKUP(Orders[[#This Row],[Customer ID]],customers!$A$1:$A$1001,customers!$I$1:$I$1001,0)</f>
        <v>No</v>
      </c>
    </row>
    <row r="16" spans="1:16" x14ac:dyDescent="0.35">
      <c r="A16" s="2" t="s">
        <v>570</v>
      </c>
      <c r="B16" s="3">
        <v>44656</v>
      </c>
      <c r="C16" s="2" t="s">
        <v>571</v>
      </c>
      <c r="D16" t="s">
        <v>6150</v>
      </c>
      <c r="E16" s="2">
        <v>3</v>
      </c>
      <c r="F16" s="2" t="str">
        <f>_xlfn.XLOOKUP(C16,customers!$A$1:$A$1001,customers!$B$1:$B$1001,0)</f>
        <v>Patrice Trobe</v>
      </c>
      <c r="G16" s="2" t="str" cm="1">
        <f t="array" ref="G16">IF(_xlfn.XLOOKUP(C16,customers!$A$1:$A$1001,customers!C15:'customers'!$C$1:$C$1001,0)=0,"",_xlfn.XLOOKUP(C16,customers!$A$1:$A$1001,customers!C15:'customers'!$C$1:$C$1001,0))</f>
        <v>ptrobee@wunderground.com</v>
      </c>
      <c r="H16" s="2" t="str">
        <f>_xlfn.XLOOKUP(C16,customers!$A$1:$A$1001,customers!$G$1:$G$1001,0)</f>
        <v>United States</v>
      </c>
      <c r="I16" t="str">
        <f>_xlfn.XLOOKUP(orders!D16,products!$A$1:$A$49,products!$B$1:$B$49)</f>
        <v>Lib</v>
      </c>
      <c r="J16" t="str">
        <f>_xlfn.XLOOKUP(orders!D16,products!$A$1:$A$49,products!$C$1:$C$49)</f>
        <v>D</v>
      </c>
      <c r="K16" s="4">
        <f>_xlfn.XLOOKUP(orders!D16,products!$A$1:$A$49,products!$D$1:$D$49)</f>
        <v>0.2</v>
      </c>
      <c r="L16" s="6">
        <f>_xlfn.XLOOKUP(orders!D16,products!$A$1:$A$49,products!$E$1:$E$49)</f>
        <v>3.8849999999999998</v>
      </c>
      <c r="M16" s="6">
        <f t="shared" si="0"/>
        <v>11.654999999999999</v>
      </c>
      <c r="N16" t="str">
        <f t="shared" si="1"/>
        <v>Libarica</v>
      </c>
      <c r="O16" t="str">
        <f t="shared" si="2"/>
        <v>Dark</v>
      </c>
      <c r="P16" t="str">
        <f>_xlfn.XLOOKUP(Orders[[#This Row],[Customer ID]],customers!$A$1:$A$1001,customers!$I$1:$I$1001,0)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cm="1">
        <f t="array" ref="G17">IF(_xlfn.XLOOKUP(C17,customers!$A$1:$A$1001,customers!C16:'customers'!$C$1:$C$1001,0)=0,"",_xlfn.XLOOKUP(C17,customers!$A$1:$A$1001,customers!C16:'customers'!$C$1:$C$1001,0))</f>
        <v>loscroftf@ebay.co.uk</v>
      </c>
      <c r="H17" s="2" t="str">
        <f>_xlfn.XLOOKUP(C17,customers!$A$1:$A$1001,customers!$G$1:$G$1001,0)</f>
        <v>United States</v>
      </c>
      <c r="I17" t="str">
        <f>_xlfn.XLOOKUP(orders!D17,products!$A$1:$A$49,products!$B$1:$B$49)</f>
        <v>Rob</v>
      </c>
      <c r="J17" t="str">
        <f>_xlfn.XLOOKUP(orders!D17,products!$A$1:$A$49,products!$C$1:$C$49)</f>
        <v>M</v>
      </c>
      <c r="K17" s="4">
        <f>_xlfn.XLOOKUP(orders!D17,products!$A$1:$A$49,products!$D$1:$D$49)</f>
        <v>2.5</v>
      </c>
      <c r="L17" s="6">
        <f>_xlfn.XLOOKUP(orders!D17,products!$A$1:$A$49,products!$E$1:$E$49)</f>
        <v>22.884999999999998</v>
      </c>
      <c r="M17" s="6">
        <f t="shared" si="0"/>
        <v>114.42499999999998</v>
      </c>
      <c r="N17" t="str">
        <f t="shared" si="1"/>
        <v>Robusta</v>
      </c>
      <c r="O17" t="str">
        <f t="shared" si="2"/>
        <v>Medium</v>
      </c>
      <c r="P17" t="str">
        <f>_xlfn.XLOOKUP(Orders[[#This Row],[Customer ID]],customers!$A$1:$A$1001,customers!$I$1:$I$1001,0)</f>
        <v>No</v>
      </c>
    </row>
    <row r="18" spans="1:16" x14ac:dyDescent="0.35">
      <c r="A18" s="2" t="s">
        <v>581</v>
      </c>
      <c r="B18" s="3">
        <v>43544</v>
      </c>
      <c r="C18" s="2" t="s">
        <v>582</v>
      </c>
      <c r="D18" t="s">
        <v>6152</v>
      </c>
      <c r="E18" s="2">
        <v>6</v>
      </c>
      <c r="F18" s="2" t="str">
        <f>_xlfn.XLOOKUP(C18,customers!$A$1:$A$1001,customers!$B$1:$B$1001,0)</f>
        <v>Minni Alabaster</v>
      </c>
      <c r="G18" s="2" t="str" cm="1">
        <f t="array" ref="G18">IF(_xlfn.XLOOKUP(C18,customers!$A$1:$A$1001,customers!C17:'customers'!$C$1:$C$1001,0)=0,"",_xlfn.XLOOKUP(C18,customers!$A$1:$A$1001,customers!C17:'customers'!$C$1:$C$1001,0))</f>
        <v>malabasterg@hexun.com</v>
      </c>
      <c r="H18" s="2" t="str">
        <f>_xlfn.XLOOKUP(C18,customers!$A$1:$A$1001,customers!$G$1:$G$1001,0)</f>
        <v>United States</v>
      </c>
      <c r="I18" t="str">
        <f>_xlfn.XLOOKUP(orders!D18,products!$A$1:$A$49,products!$B$1:$B$49)</f>
        <v>Ara</v>
      </c>
      <c r="J18" t="str">
        <f>_xlfn.XLOOKUP(orders!D18,products!$A$1:$A$49,products!$C$1:$C$49)</f>
        <v>M</v>
      </c>
      <c r="K18" s="4">
        <f>_xlfn.XLOOKUP(orders!D18,products!$A$1:$A$49,products!$D$1:$D$49)</f>
        <v>0.2</v>
      </c>
      <c r="L18" s="6">
        <f>_xlfn.XLOOKUP(orders!D18,products!$A$1:$A$49,products!$E$1:$E$49)</f>
        <v>3.375</v>
      </c>
      <c r="M18" s="6">
        <f t="shared" si="0"/>
        <v>20.25</v>
      </c>
      <c r="N18" t="str">
        <f t="shared" si="1"/>
        <v>Arabica</v>
      </c>
      <c r="O18" t="str">
        <f t="shared" si="2"/>
        <v>Medium</v>
      </c>
      <c r="P18" t="str">
        <f>_xlfn.XLOOKUP(Orders[[#This Row],[Customer ID]],customers!$A$1:$A$1001,customers!$I$1:$I$1001,0)</f>
        <v>No</v>
      </c>
    </row>
    <row r="19" spans="1:16" x14ac:dyDescent="0.35">
      <c r="A19" s="2" t="s">
        <v>587</v>
      </c>
      <c r="B19" s="3">
        <v>43757</v>
      </c>
      <c r="C19" s="2" t="s">
        <v>588</v>
      </c>
      <c r="D19" t="s">
        <v>6140</v>
      </c>
      <c r="E19" s="2">
        <v>6</v>
      </c>
      <c r="F19" s="2" t="str">
        <f>_xlfn.XLOOKUP(C19,customers!$A$1:$A$1001,customers!$B$1:$B$1001,0)</f>
        <v>Rhianon Broxup</v>
      </c>
      <c r="G19" s="2" t="str" cm="1">
        <f t="array" ref="G19">IF(_xlfn.XLOOKUP(C19,customers!$A$1:$A$1001,customers!C18:'customers'!$C$1:$C$1001,0)=0,"",_xlfn.XLOOKUP(C19,customers!$A$1:$A$1001,customers!C18:'customers'!$C$1:$C$1001,0))</f>
        <v>rbroxuph@jimdo.com</v>
      </c>
      <c r="H19" s="2" t="str">
        <f>_xlfn.XLOOKUP(C19,customers!$A$1:$A$1001,customers!$G$1:$G$1001,0)</f>
        <v>United States</v>
      </c>
      <c r="I19" t="str">
        <f>_xlfn.XLOOKUP(orders!D19,products!$A$1:$A$49,products!$B$1:$B$49)</f>
        <v>Ara</v>
      </c>
      <c r="J19" t="str">
        <f>_xlfn.XLOOKUP(orders!D19,products!$A$1:$A$49,products!$C$1:$C$49)</f>
        <v>L</v>
      </c>
      <c r="K19" s="4">
        <f>_xlfn.XLOOKUP(orders!D19,products!$A$1:$A$49,products!$D$1:$D$49)</f>
        <v>1</v>
      </c>
      <c r="L19" s="6">
        <f>_xlfn.XLOOKUP(orders!D19,products!$A$1:$A$49,products!$E$1:$E$49)</f>
        <v>12.95</v>
      </c>
      <c r="M19" s="6">
        <f t="shared" si="0"/>
        <v>77.699999999999989</v>
      </c>
      <c r="N19" t="str">
        <f t="shared" si="1"/>
        <v>Arabica</v>
      </c>
      <c r="O19" t="str">
        <f t="shared" si="2"/>
        <v>Light</v>
      </c>
      <c r="P19" t="str">
        <f>_xlfn.XLOOKUP(Orders[[#This Row],[Customer ID]],customers!$A$1:$A$1001,customers!$I$1:$I$1001,0)</f>
        <v>No</v>
      </c>
    </row>
    <row r="20" spans="1:16" x14ac:dyDescent="0.35">
      <c r="A20" s="2" t="s">
        <v>593</v>
      </c>
      <c r="B20" s="3">
        <v>43629</v>
      </c>
      <c r="C20" s="2" t="s">
        <v>594</v>
      </c>
      <c r="D20" t="s">
        <v>6149</v>
      </c>
      <c r="E20" s="2">
        <v>4</v>
      </c>
      <c r="F20" s="2" t="str">
        <f>_xlfn.XLOOKUP(C20,customers!$A$1:$A$1001,customers!$B$1:$B$1001,0)</f>
        <v>Pall Redford</v>
      </c>
      <c r="G20" s="2" t="str" cm="1">
        <f t="array" ref="G20">IF(_xlfn.XLOOKUP(C20,customers!$A$1:$A$1001,customers!C19:'customers'!$C$1:$C$1001,0)=0,"",_xlfn.XLOOKUP(C20,customers!$A$1:$A$1001,customers!C19:'customers'!$C$1:$C$1001,0))</f>
        <v>predfordi@ow.ly</v>
      </c>
      <c r="H20" s="2" t="str">
        <f>_xlfn.XLOOKUP(C20,customers!$A$1:$A$1001,customers!$G$1:$G$1001,0)</f>
        <v>Ireland</v>
      </c>
      <c r="I20" t="str">
        <f>_xlfn.XLOOKUP(orders!D20,products!$A$1:$A$49,products!$B$1:$B$49)</f>
        <v>Rob</v>
      </c>
      <c r="J20" t="str">
        <f>_xlfn.XLOOKUP(orders!D20,products!$A$1:$A$49,products!$C$1:$C$49)</f>
        <v>D</v>
      </c>
      <c r="K20" s="4">
        <f>_xlfn.XLOOKUP(orders!D20,products!$A$1:$A$49,products!$D$1:$D$49)</f>
        <v>2.5</v>
      </c>
      <c r="L20" s="6">
        <f>_xlfn.XLOOKUP(orders!D20,products!$A$1:$A$49,products!$E$1:$E$49)</f>
        <v>20.584999999999997</v>
      </c>
      <c r="M20" s="6">
        <f t="shared" si="0"/>
        <v>82.339999999999989</v>
      </c>
      <c r="N20" t="str">
        <f t="shared" si="1"/>
        <v>Robusta</v>
      </c>
      <c r="O20" t="str">
        <f t="shared" si="2"/>
        <v>Dark</v>
      </c>
      <c r="P20" t="str">
        <f>_xlfn.XLOOKUP(Orders[[#This Row],[Customer ID]],customers!$A$1:$A$1001,customers!$I$1:$I$1001,0)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cm="1">
        <f t="array" ref="G21">IF(_xlfn.XLOOKUP(C21,customers!$A$1:$A$1001,customers!C20:'customers'!$C$1:$C$1001,0)=0,"",_xlfn.XLOOKUP(C21,customers!$A$1:$A$1001,customers!C20:'customers'!$C$1:$C$1001,0))</f>
        <v>acorradinoj@harvard.edu</v>
      </c>
      <c r="H21" s="2" t="str">
        <f>_xlfn.XLOOKUP(C21,customers!$A$1:$A$1001,customers!$G$1:$G$1001,0)</f>
        <v>United States</v>
      </c>
      <c r="I21" t="str">
        <f>_xlfn.XLOOKUP(orders!D21,products!$A$1:$A$49,products!$B$1:$B$49)</f>
        <v>Ara</v>
      </c>
      <c r="J21" t="str">
        <f>_xlfn.XLOOKUP(orders!D21,products!$A$1:$A$49,products!$C$1:$C$49)</f>
        <v>M</v>
      </c>
      <c r="K21" s="4">
        <f>_xlfn.XLOOKUP(orders!D21,products!$A$1:$A$49,products!$D$1:$D$49)</f>
        <v>0.2</v>
      </c>
      <c r="L21" s="6">
        <f>_xlfn.XLOOKUP(orders!D21,products!$A$1:$A$49,products!$E$1:$E$49)</f>
        <v>3.375</v>
      </c>
      <c r="M21" s="6">
        <f t="shared" si="0"/>
        <v>16.875</v>
      </c>
      <c r="N21" t="str">
        <f t="shared" si="1"/>
        <v>Arabica</v>
      </c>
      <c r="O21" t="str">
        <f t="shared" si="2"/>
        <v>Medium</v>
      </c>
      <c r="P21" t="str">
        <f>_xlfn.XLOOKUP(Orders[[#This Row],[Customer ID]],customers!$A$1:$A$1001,customers!$I$1:$I$1001,0)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cm="1">
        <f t="array" ref="G22">IF(_xlfn.XLOOKUP(C22,customers!$A$1:$A$1001,customers!C21:'customers'!$C$1:$C$1001,0)=0,"",_xlfn.XLOOKUP(C22,customers!$A$1:$A$1001,customers!C21:'customers'!$C$1:$C$1001,0))</f>
        <v>acorradinoj@harvard.edu</v>
      </c>
      <c r="H22" s="2" t="str">
        <f>_xlfn.XLOOKUP(C22,customers!$A$1:$A$1001,customers!$G$1:$G$1001,0)</f>
        <v>United States</v>
      </c>
      <c r="I22" t="str">
        <f>_xlfn.XLOOKUP(orders!D22,products!$A$1:$A$49,products!$B$1:$B$49)</f>
        <v>Exc</v>
      </c>
      <c r="J22" t="str">
        <f>_xlfn.XLOOKUP(orders!D22,products!$A$1:$A$49,products!$C$1:$C$49)</f>
        <v>D</v>
      </c>
      <c r="K22" s="4">
        <f>_xlfn.XLOOKUP(orders!D22,products!$A$1:$A$49,products!$D$1:$D$49)</f>
        <v>0.2</v>
      </c>
      <c r="L22" s="6">
        <f>_xlfn.XLOOKUP(orders!D22,products!$A$1:$A$49,products!$E$1:$E$49)</f>
        <v>3.645</v>
      </c>
      <c r="M22" s="6">
        <f t="shared" si="0"/>
        <v>14.58</v>
      </c>
      <c r="N22" t="str">
        <f t="shared" si="1"/>
        <v>Excellsa</v>
      </c>
      <c r="O22" t="str">
        <f t="shared" si="2"/>
        <v>Dark</v>
      </c>
      <c r="P22" t="str">
        <f>_xlfn.XLOOKUP(Orders[[#This Row],[Customer ID]],customers!$A$1:$A$1001,customers!$I$1:$I$1001,0)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cm="1">
        <f t="array" ref="G23">IF(_xlfn.XLOOKUP(C23,customers!$A$1:$A$1001,customers!C22:'customers'!$C$1:$C$1001,0)=0,"",_xlfn.XLOOKUP(C23,customers!$A$1:$A$1001,customers!C22:'customers'!$C$1:$C$1001,0))</f>
        <v>adavidowskyl@netvibes.com</v>
      </c>
      <c r="H23" s="2" t="str">
        <f>_xlfn.XLOOKUP(C23,customers!$A$1:$A$1001,customers!$G$1:$G$1001,0)</f>
        <v>United States</v>
      </c>
      <c r="I23" t="str">
        <f>_xlfn.XLOOKUP(orders!D23,products!$A$1:$A$49,products!$B$1:$B$49)</f>
        <v>Ara</v>
      </c>
      <c r="J23" t="str">
        <f>_xlfn.XLOOKUP(orders!D23,products!$A$1:$A$49,products!$C$1:$C$49)</f>
        <v>D</v>
      </c>
      <c r="K23" s="4">
        <f>_xlfn.XLOOKUP(orders!D23,products!$A$1:$A$49,products!$D$1:$D$49)</f>
        <v>0.2</v>
      </c>
      <c r="L23" s="6">
        <f>_xlfn.XLOOKUP(orders!D23,products!$A$1:$A$49,products!$E$1:$E$49)</f>
        <v>2.9849999999999999</v>
      </c>
      <c r="M23" s="6">
        <f t="shared" si="0"/>
        <v>17.91</v>
      </c>
      <c r="N23" t="str">
        <f t="shared" si="1"/>
        <v>Arabica</v>
      </c>
      <c r="O23" t="str">
        <f t="shared" si="2"/>
        <v>Dark</v>
      </c>
      <c r="P23" t="str">
        <f>_xlfn.XLOOKUP(Orders[[#This Row],[Customer ID]],customers!$A$1:$A$1001,customers!$I$1:$I$1001,0)</f>
        <v>No</v>
      </c>
    </row>
    <row r="24" spans="1:16" x14ac:dyDescent="0.35">
      <c r="A24" s="2" t="s">
        <v>614</v>
      </c>
      <c r="B24" s="3">
        <v>44218</v>
      </c>
      <c r="C24" s="2" t="s">
        <v>615</v>
      </c>
      <c r="D24" t="s">
        <v>6151</v>
      </c>
      <c r="E24" s="2">
        <v>4</v>
      </c>
      <c r="F24" s="2" t="str">
        <f>_xlfn.XLOOKUP(C24,customers!$A$1:$A$1001,customers!$B$1:$B$1001,0)</f>
        <v>Annabel Antuk</v>
      </c>
      <c r="G24" s="2" t="str" cm="1">
        <f t="array" ref="G24">IF(_xlfn.XLOOKUP(C24,customers!$A$1:$A$1001,customers!C23:'customers'!$C$1:$C$1001,0)=0,"",_xlfn.XLOOKUP(C24,customers!$A$1:$A$1001,customers!C23:'customers'!$C$1:$C$1001,0))</f>
        <v>aantukm@kickstarter.com</v>
      </c>
      <c r="H24" s="2" t="str">
        <f>_xlfn.XLOOKUP(C24,customers!$A$1:$A$1001,customers!$G$1:$G$1001,0)</f>
        <v>United States</v>
      </c>
      <c r="I24" t="str">
        <f>_xlfn.XLOOKUP(orders!D24,products!$A$1:$A$49,products!$B$1:$B$49)</f>
        <v>Rob</v>
      </c>
      <c r="J24" t="str">
        <f>_xlfn.XLOOKUP(orders!D24,products!$A$1:$A$49,products!$C$1:$C$49)</f>
        <v>M</v>
      </c>
      <c r="K24" s="4">
        <f>_xlfn.XLOOKUP(orders!D24,products!$A$1:$A$49,products!$D$1:$D$49)</f>
        <v>2.5</v>
      </c>
      <c r="L24" s="6">
        <f>_xlfn.XLOOKUP(orders!D24,products!$A$1:$A$49,products!$E$1:$E$49)</f>
        <v>22.884999999999998</v>
      </c>
      <c r="M24" s="6">
        <f t="shared" si="0"/>
        <v>91.539999999999992</v>
      </c>
      <c r="N24" t="str">
        <f t="shared" si="1"/>
        <v>Robusta</v>
      </c>
      <c r="O24" t="str">
        <f t="shared" si="2"/>
        <v>Medium</v>
      </c>
      <c r="P24" t="str">
        <f>_xlfn.XLOOKUP(Orders[[#This Row],[Customer ID]],customers!$A$1:$A$1001,customers!$I$1:$I$1001,0)</f>
        <v>Yes</v>
      </c>
    </row>
    <row r="25" spans="1:16" x14ac:dyDescent="0.35">
      <c r="A25" s="2" t="s">
        <v>620</v>
      </c>
      <c r="B25" s="3">
        <v>44603</v>
      </c>
      <c r="C25" s="2" t="s">
        <v>621</v>
      </c>
      <c r="D25" t="s">
        <v>6154</v>
      </c>
      <c r="E25" s="2">
        <v>4</v>
      </c>
      <c r="F25" s="2" t="str">
        <f>_xlfn.XLOOKUP(C25,customers!$A$1:$A$1001,customers!$B$1:$B$1001,0)</f>
        <v>Iorgo Kleinert</v>
      </c>
      <c r="G25" s="2" t="str" cm="1">
        <f t="array" ref="G25">IF(_xlfn.XLOOKUP(C25,customers!$A$1:$A$1001,customers!C24:'customers'!$C$1:$C$1001,0)=0,"",_xlfn.XLOOKUP(C25,customers!$A$1:$A$1001,customers!C24:'customers'!$C$1:$C$1001,0))</f>
        <v>ikleinertn@timesonline.co.uk</v>
      </c>
      <c r="H25" s="2" t="str">
        <f>_xlfn.XLOOKUP(C25,customers!$A$1:$A$1001,customers!$G$1:$G$1001,0)</f>
        <v>United States</v>
      </c>
      <c r="I25" t="str">
        <f>_xlfn.XLOOKUP(orders!D25,products!$A$1:$A$49,products!$B$1:$B$49)</f>
        <v>Ara</v>
      </c>
      <c r="J25" t="str">
        <f>_xlfn.XLOOKUP(orders!D25,products!$A$1:$A$49,products!$C$1:$C$49)</f>
        <v>D</v>
      </c>
      <c r="K25" s="4">
        <f>_xlfn.XLOOKUP(orders!D25,products!$A$1:$A$49,products!$D$1:$D$49)</f>
        <v>0.2</v>
      </c>
      <c r="L25" s="6">
        <f>_xlfn.XLOOKUP(orders!D25,products!$A$1:$A$49,products!$E$1:$E$49)</f>
        <v>2.9849999999999999</v>
      </c>
      <c r="M25" s="6">
        <f t="shared" si="0"/>
        <v>11.94</v>
      </c>
      <c r="N25" t="str">
        <f t="shared" si="1"/>
        <v>Arabica</v>
      </c>
      <c r="O25" t="str">
        <f t="shared" si="2"/>
        <v>Dark</v>
      </c>
      <c r="P25" t="str">
        <f>_xlfn.XLOOKUP(Orders[[#This Row],[Customer ID]],customers!$A$1:$A$1001,customers!$I$1:$I$1001,0)</f>
        <v>Yes</v>
      </c>
    </row>
    <row r="26" spans="1:16" x14ac:dyDescent="0.35">
      <c r="A26" s="2" t="s">
        <v>626</v>
      </c>
      <c r="B26" s="3">
        <v>44454</v>
      </c>
      <c r="C26" s="2" t="s">
        <v>627</v>
      </c>
      <c r="D26" t="s">
        <v>6155</v>
      </c>
      <c r="E26" s="2">
        <v>1</v>
      </c>
      <c r="F26" s="2" t="str">
        <f>_xlfn.XLOOKUP(C26,customers!$A$1:$A$1001,customers!$B$1:$B$1001,0)</f>
        <v>Chrisy Blofeld</v>
      </c>
      <c r="G26" s="2" t="str" cm="1">
        <f t="array" ref="G26">IF(_xlfn.XLOOKUP(C26,customers!$A$1:$A$1001,customers!C25:'customers'!$C$1:$C$1001,0)=0,"",_xlfn.XLOOKUP(C26,customers!$A$1:$A$1001,customers!C25:'customers'!$C$1:$C$1001,0))</f>
        <v>cblofeldo@amazon.co.uk</v>
      </c>
      <c r="H26" s="2" t="str">
        <f>_xlfn.XLOOKUP(C26,customers!$A$1:$A$1001,customers!$G$1:$G$1001,0)</f>
        <v>United States</v>
      </c>
      <c r="I26" t="str">
        <f>_xlfn.XLOOKUP(orders!D26,products!$A$1:$A$49,products!$B$1:$B$49)</f>
        <v>Ara</v>
      </c>
      <c r="J26" t="str">
        <f>_xlfn.XLOOKUP(orders!D26,products!$A$1:$A$49,products!$C$1:$C$49)</f>
        <v>M</v>
      </c>
      <c r="K26" s="4">
        <f>_xlfn.XLOOKUP(orders!D26,products!$A$1:$A$49,products!$D$1:$D$49)</f>
        <v>1</v>
      </c>
      <c r="L26" s="6">
        <f>_xlfn.XLOOKUP(orders!D26,products!$A$1:$A$49,products!$E$1:$E$49)</f>
        <v>11.25</v>
      </c>
      <c r="M26" s="6">
        <f t="shared" si="0"/>
        <v>11.25</v>
      </c>
      <c r="N26" t="str">
        <f t="shared" si="1"/>
        <v>Arabica</v>
      </c>
      <c r="O26" t="str">
        <f t="shared" si="2"/>
        <v>Medium</v>
      </c>
      <c r="P26" t="str">
        <f>_xlfn.XLOOKUP(Orders[[#This Row],[Customer ID]],customers!$A$1:$A$1001,customers!$I$1:$I$1001,0)</f>
        <v>No</v>
      </c>
    </row>
    <row r="27" spans="1:16" x14ac:dyDescent="0.35">
      <c r="A27" s="2" t="s">
        <v>632</v>
      </c>
      <c r="B27" s="3">
        <v>44128</v>
      </c>
      <c r="C27" s="2" t="s">
        <v>633</v>
      </c>
      <c r="D27" t="s">
        <v>6156</v>
      </c>
      <c r="E27" s="2">
        <v>3</v>
      </c>
      <c r="F27" s="2" t="str">
        <f>_xlfn.XLOOKUP(C27,customers!$A$1:$A$1001,customers!$B$1:$B$1001,0)</f>
        <v>Culley Farris</v>
      </c>
      <c r="G27" s="2" t="str" cm="1">
        <f t="array" ref="G27">IF(_xlfn.XLOOKUP(C27,customers!$A$1:$A$1001,customers!C26:'customers'!$C$1:$C$1001,0)=0,"",_xlfn.XLOOKUP(C27,customers!$A$1:$A$1001,customers!C26:'customers'!$C$1:$C$1001,0))</f>
        <v/>
      </c>
      <c r="H27" s="2" t="str">
        <f>_xlfn.XLOOKUP(C27,customers!$A$1:$A$1001,customers!$G$1:$G$1001,0)</f>
        <v>United States</v>
      </c>
      <c r="I27" t="str">
        <f>_xlfn.XLOOKUP(orders!D27,products!$A$1:$A$49,products!$B$1:$B$49)</f>
        <v>Exc</v>
      </c>
      <c r="J27" t="str">
        <f>_xlfn.XLOOKUP(orders!D27,products!$A$1:$A$49,products!$C$1:$C$49)</f>
        <v>M</v>
      </c>
      <c r="K27" s="4">
        <f>_xlfn.XLOOKUP(orders!D27,products!$A$1:$A$49,products!$D$1:$D$49)</f>
        <v>0.2</v>
      </c>
      <c r="L27" s="6">
        <f>_xlfn.XLOOKUP(orders!D27,products!$A$1:$A$49,products!$E$1:$E$49)</f>
        <v>4.125</v>
      </c>
      <c r="M27" s="6">
        <f t="shared" si="0"/>
        <v>12.375</v>
      </c>
      <c r="N27" t="str">
        <f t="shared" si="1"/>
        <v>Excellsa</v>
      </c>
      <c r="O27" t="str">
        <f t="shared" si="2"/>
        <v>Medium</v>
      </c>
      <c r="P27" t="str">
        <f>_xlfn.XLOOKUP(Orders[[#This Row],[Customer ID]],customers!$A$1:$A$1001,customers!$I$1:$I$1001,0)</f>
        <v>Yes</v>
      </c>
    </row>
    <row r="28" spans="1:16" x14ac:dyDescent="0.35">
      <c r="A28" s="2" t="s">
        <v>637</v>
      </c>
      <c r="B28" s="3">
        <v>43516</v>
      </c>
      <c r="C28" s="2" t="s">
        <v>638</v>
      </c>
      <c r="D28" t="s">
        <v>6157</v>
      </c>
      <c r="E28" s="2">
        <v>4</v>
      </c>
      <c r="F28" s="2" t="str">
        <f>_xlfn.XLOOKUP(C28,customers!$A$1:$A$1001,customers!$B$1:$B$1001,0)</f>
        <v>Selene Shales</v>
      </c>
      <c r="G28" s="2" t="str" cm="1">
        <f t="array" ref="G28">IF(_xlfn.XLOOKUP(C28,customers!$A$1:$A$1001,customers!C27:'customers'!$C$1:$C$1001,0)=0,"",_xlfn.XLOOKUP(C28,customers!$A$1:$A$1001,customers!C27:'customers'!$C$1:$C$1001,0))</f>
        <v>sshalesq@umich.edu</v>
      </c>
      <c r="H28" s="2" t="str">
        <f>_xlfn.XLOOKUP(C28,customers!$A$1:$A$1001,customers!$G$1:$G$1001,0)</f>
        <v>United States</v>
      </c>
      <c r="I28" t="str">
        <f>_xlfn.XLOOKUP(orders!D28,products!$A$1:$A$49,products!$B$1:$B$49)</f>
        <v>Ara</v>
      </c>
      <c r="J28" t="str">
        <f>_xlfn.XLOOKUP(orders!D28,products!$A$1:$A$49,products!$C$1:$C$49)</f>
        <v>M</v>
      </c>
      <c r="K28" s="4">
        <f>_xlfn.XLOOKUP(orders!D28,products!$A$1:$A$49,products!$D$1:$D$49)</f>
        <v>0.5</v>
      </c>
      <c r="L28" s="6">
        <f>_xlfn.XLOOKUP(orders!D28,products!$A$1:$A$49,products!$E$1:$E$49)</f>
        <v>6.75</v>
      </c>
      <c r="M28" s="6">
        <f t="shared" si="0"/>
        <v>27</v>
      </c>
      <c r="N28" t="str">
        <f t="shared" si="1"/>
        <v>Arabica</v>
      </c>
      <c r="O28" t="str">
        <f t="shared" si="2"/>
        <v>Medium</v>
      </c>
      <c r="P28" t="str">
        <f>_xlfn.XLOOKUP(Orders[[#This Row],[Customer ID]],customers!$A$1:$A$1001,customers!$I$1:$I$1001,0)</f>
        <v>Yes</v>
      </c>
    </row>
    <row r="29" spans="1:16" x14ac:dyDescent="0.35">
      <c r="A29" s="2" t="s">
        <v>643</v>
      </c>
      <c r="B29" s="3">
        <v>43746</v>
      </c>
      <c r="C29" s="2" t="s">
        <v>644</v>
      </c>
      <c r="D29" t="s">
        <v>6152</v>
      </c>
      <c r="E29" s="2">
        <v>5</v>
      </c>
      <c r="F29" s="2" t="str">
        <f>_xlfn.XLOOKUP(C29,customers!$A$1:$A$1001,customers!$B$1:$B$1001,0)</f>
        <v>Vivie Danneil</v>
      </c>
      <c r="G29" s="2" t="str" cm="1">
        <f t="array" ref="G29">IF(_xlfn.XLOOKUP(C29,customers!$A$1:$A$1001,customers!C28:'customers'!$C$1:$C$1001,0)=0,"",_xlfn.XLOOKUP(C29,customers!$A$1:$A$1001,customers!C28:'customers'!$C$1:$C$1001,0))</f>
        <v>vdanneilr@mtv.com</v>
      </c>
      <c r="H29" s="2" t="str">
        <f>_xlfn.XLOOKUP(C29,customers!$A$1:$A$1001,customers!$G$1:$G$1001,0)</f>
        <v>Ireland</v>
      </c>
      <c r="I29" t="str">
        <f>_xlfn.XLOOKUP(orders!D29,products!$A$1:$A$49,products!$B$1:$B$49)</f>
        <v>Ara</v>
      </c>
      <c r="J29" t="str">
        <f>_xlfn.XLOOKUP(orders!D29,products!$A$1:$A$49,products!$C$1:$C$49)</f>
        <v>M</v>
      </c>
      <c r="K29" s="4">
        <f>_xlfn.XLOOKUP(orders!D29,products!$A$1:$A$49,products!$D$1:$D$49)</f>
        <v>0.2</v>
      </c>
      <c r="L29" s="6">
        <f>_xlfn.XLOOKUP(orders!D29,products!$A$1:$A$49,products!$E$1:$E$49)</f>
        <v>3.375</v>
      </c>
      <c r="M29" s="6">
        <f t="shared" si="0"/>
        <v>16.875</v>
      </c>
      <c r="N29" t="str">
        <f t="shared" si="1"/>
        <v>Arabica</v>
      </c>
      <c r="O29" t="str">
        <f t="shared" si="2"/>
        <v>Medium</v>
      </c>
      <c r="P29" t="str">
        <f>_xlfn.XLOOKUP(Orders[[#This Row],[Customer ID]],customers!$A$1:$A$1001,customers!$I$1:$I$1001,0)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cm="1">
        <f t="array" ref="G30">IF(_xlfn.XLOOKUP(C30,customers!$A$1:$A$1001,customers!C29:'customers'!$C$1:$C$1001,0)=0,"",_xlfn.XLOOKUP(C30,customers!$A$1:$A$1001,customers!C29:'customers'!$C$1:$C$1001,0))</f>
        <v>tnewburys@usda.gov</v>
      </c>
      <c r="H30" s="2" t="str">
        <f>_xlfn.XLOOKUP(C30,customers!$A$1:$A$1001,customers!$G$1:$G$1001,0)</f>
        <v>Ireland</v>
      </c>
      <c r="I30" t="str">
        <f>_xlfn.XLOOKUP(orders!D30,products!$A$1:$A$49,products!$B$1:$B$49)</f>
        <v>Ara</v>
      </c>
      <c r="J30" t="str">
        <f>_xlfn.XLOOKUP(orders!D30,products!$A$1:$A$49,products!$C$1:$C$49)</f>
        <v>D</v>
      </c>
      <c r="K30" s="4">
        <f>_xlfn.XLOOKUP(orders!D30,products!$A$1:$A$49,products!$D$1:$D$49)</f>
        <v>0.5</v>
      </c>
      <c r="L30" s="6">
        <f>_xlfn.XLOOKUP(orders!D30,products!$A$1:$A$49,products!$E$1:$E$49)</f>
        <v>5.97</v>
      </c>
      <c r="M30" s="6">
        <f t="shared" si="0"/>
        <v>17.91</v>
      </c>
      <c r="N30" t="str">
        <f t="shared" si="1"/>
        <v>Arabica</v>
      </c>
      <c r="O30" t="str">
        <f t="shared" si="2"/>
        <v>Dark</v>
      </c>
      <c r="P30" t="str">
        <f>_xlfn.XLOOKUP(Orders[[#This Row],[Customer ID]],customers!$A$1:$A$1001,customers!$I$1:$I$1001,0)</f>
        <v>No</v>
      </c>
    </row>
    <row r="31" spans="1:16" x14ac:dyDescent="0.35">
      <c r="A31" s="2" t="s">
        <v>655</v>
      </c>
      <c r="B31" s="3">
        <v>43516</v>
      </c>
      <c r="C31" s="2" t="s">
        <v>656</v>
      </c>
      <c r="D31" t="s">
        <v>6147</v>
      </c>
      <c r="E31" s="2">
        <v>4</v>
      </c>
      <c r="F31" s="2" t="str">
        <f>_xlfn.XLOOKUP(C31,customers!$A$1:$A$1001,customers!$B$1:$B$1001,0)</f>
        <v>Mozelle Calcutt</v>
      </c>
      <c r="G31" s="2" t="str" cm="1">
        <f t="array" ref="G31">IF(_xlfn.XLOOKUP(C31,customers!$A$1:$A$1001,customers!C30:'customers'!$C$1:$C$1001,0)=0,"",_xlfn.XLOOKUP(C31,customers!$A$1:$A$1001,customers!C30:'customers'!$C$1:$C$1001,0))</f>
        <v>mcalcuttt@baidu.com</v>
      </c>
      <c r="H31" s="2" t="str">
        <f>_xlfn.XLOOKUP(C31,customers!$A$1:$A$1001,customers!$G$1:$G$1001,0)</f>
        <v>Ireland</v>
      </c>
      <c r="I31" t="str">
        <f>_xlfn.XLOOKUP(orders!D31,products!$A$1:$A$49,products!$B$1:$B$49)</f>
        <v>Ara</v>
      </c>
      <c r="J31" t="str">
        <f>_xlfn.XLOOKUP(orders!D31,products!$A$1:$A$49,products!$C$1:$C$49)</f>
        <v>D</v>
      </c>
      <c r="K31" s="4">
        <f>_xlfn.XLOOKUP(orders!D31,products!$A$1:$A$49,products!$D$1:$D$49)</f>
        <v>1</v>
      </c>
      <c r="L31" s="6">
        <f>_xlfn.XLOOKUP(orders!D31,products!$A$1:$A$49,products!$E$1:$E$49)</f>
        <v>9.9499999999999993</v>
      </c>
      <c r="M31" s="6">
        <f t="shared" si="0"/>
        <v>39.799999999999997</v>
      </c>
      <c r="N31" t="str">
        <f t="shared" si="1"/>
        <v>Arabica</v>
      </c>
      <c r="O31" t="str">
        <f t="shared" si="2"/>
        <v>Dark</v>
      </c>
      <c r="P31" t="str">
        <f>_xlfn.XLOOKUP(Orders[[#This Row],[Customer ID]],customers!$A$1:$A$1001,customers!$I$1:$I$1001,0)</f>
        <v>Yes</v>
      </c>
    </row>
    <row r="32" spans="1:16" x14ac:dyDescent="0.35">
      <c r="A32" s="2" t="s">
        <v>661</v>
      </c>
      <c r="B32" s="3">
        <v>44464</v>
      </c>
      <c r="C32" s="2" t="s">
        <v>662</v>
      </c>
      <c r="D32" t="s">
        <v>6159</v>
      </c>
      <c r="E32" s="2">
        <v>5</v>
      </c>
      <c r="F32" s="2" t="str">
        <f>_xlfn.XLOOKUP(C32,customers!$A$1:$A$1001,customers!$B$1:$B$1001,0)</f>
        <v>Adrian Swaine</v>
      </c>
      <c r="G32" s="2" t="str" cm="1">
        <f t="array" ref="G32">IF(_xlfn.XLOOKUP(C32,customers!$A$1:$A$1001,customers!C31:'customers'!$C$1:$C$1001,0)=0,"",_xlfn.XLOOKUP(C32,customers!$A$1:$A$1001,customers!C31:'customers'!$C$1:$C$1001,0))</f>
        <v/>
      </c>
      <c r="H32" s="2" t="str">
        <f>_xlfn.XLOOKUP(C32,customers!$A$1:$A$1001,customers!$G$1:$G$1001,0)</f>
        <v>United States</v>
      </c>
      <c r="I32" t="str">
        <f>_xlfn.XLOOKUP(orders!D32,products!$A$1:$A$49,products!$B$1:$B$49)</f>
        <v>Lib</v>
      </c>
      <c r="J32" t="str">
        <f>_xlfn.XLOOKUP(orders!D32,products!$A$1:$A$49,products!$C$1:$C$49)</f>
        <v>M</v>
      </c>
      <c r="K32" s="4">
        <f>_xlfn.XLOOKUP(orders!D32,products!$A$1:$A$49,products!$D$1:$D$49)</f>
        <v>0.2</v>
      </c>
      <c r="L32" s="6">
        <f>_xlfn.XLOOKUP(orders!D32,products!$A$1:$A$49,products!$E$1:$E$49)</f>
        <v>4.3650000000000002</v>
      </c>
      <c r="M32" s="6">
        <f t="shared" si="0"/>
        <v>21.825000000000003</v>
      </c>
      <c r="N32" t="str">
        <f t="shared" si="1"/>
        <v>Libarica</v>
      </c>
      <c r="O32" t="str">
        <f t="shared" si="2"/>
        <v>Medium</v>
      </c>
      <c r="P32" t="str">
        <f>_xlfn.XLOOKUP(Orders[[#This Row],[Customer ID]],customers!$A$1:$A$1001,customers!$I$1:$I$1001,0)</f>
        <v>No</v>
      </c>
    </row>
    <row r="33" spans="1:16" x14ac:dyDescent="0.35">
      <c r="A33" s="2" t="s">
        <v>661</v>
      </c>
      <c r="B33" s="3">
        <v>44464</v>
      </c>
      <c r="C33" s="2" t="s">
        <v>662</v>
      </c>
      <c r="D33" t="s">
        <v>6158</v>
      </c>
      <c r="E33" s="2">
        <v>6</v>
      </c>
      <c r="F33" s="2" t="str">
        <f>_xlfn.XLOOKUP(C33,customers!$A$1:$A$1001,customers!$B$1:$B$1001,0)</f>
        <v>Adrian Swaine</v>
      </c>
      <c r="G33" s="2" t="str" cm="1">
        <f t="array" ref="G33">IF(_xlfn.XLOOKUP(C33,customers!$A$1:$A$1001,customers!C32:'customers'!$C$1:$C$1001,0)=0,"",_xlfn.XLOOKUP(C33,customers!$A$1:$A$1001,customers!C32:'customers'!$C$1:$C$1001,0))</f>
        <v/>
      </c>
      <c r="H33" s="2" t="str">
        <f>_xlfn.XLOOKUP(C33,customers!$A$1:$A$1001,customers!$G$1:$G$1001,0)</f>
        <v>United States</v>
      </c>
      <c r="I33" t="str">
        <f>_xlfn.XLOOKUP(orders!D33,products!$A$1:$A$49,products!$B$1:$B$49)</f>
        <v>Ara</v>
      </c>
      <c r="J33" t="str">
        <f>_xlfn.XLOOKUP(orders!D33,products!$A$1:$A$49,products!$C$1:$C$49)</f>
        <v>D</v>
      </c>
      <c r="K33" s="4">
        <f>_xlfn.XLOOKUP(orders!D33,products!$A$1:$A$49,products!$D$1:$D$49)</f>
        <v>0.5</v>
      </c>
      <c r="L33" s="6">
        <f>_xlfn.XLOOKUP(orders!D33,products!$A$1:$A$49,products!$E$1:$E$49)</f>
        <v>5.97</v>
      </c>
      <c r="M33" s="6">
        <f t="shared" si="0"/>
        <v>35.82</v>
      </c>
      <c r="N33" t="str">
        <f t="shared" si="1"/>
        <v>Arabica</v>
      </c>
      <c r="O33" t="str">
        <f t="shared" si="2"/>
        <v>Dark</v>
      </c>
      <c r="P33" t="str">
        <f>_xlfn.XLOOKUP(Orders[[#This Row],[Customer ID]],customers!$A$1:$A$1001,customers!$I$1:$I$1001,0)</f>
        <v>No</v>
      </c>
    </row>
    <row r="34" spans="1:16" x14ac:dyDescent="0.35">
      <c r="A34" s="2" t="s">
        <v>661</v>
      </c>
      <c r="B34" s="3">
        <v>44464</v>
      </c>
      <c r="C34" s="2" t="s">
        <v>662</v>
      </c>
      <c r="D34" t="s">
        <v>6160</v>
      </c>
      <c r="E34" s="2">
        <v>6</v>
      </c>
      <c r="F34" s="2" t="str">
        <f>_xlfn.XLOOKUP(C34,customers!$A$1:$A$1001,customers!$B$1:$B$1001,0)</f>
        <v>Adrian Swaine</v>
      </c>
      <c r="G34" s="2" t="str" cm="1">
        <f t="array" ref="G34">IF(_xlfn.XLOOKUP(C34,customers!$A$1:$A$1001,customers!C33:'customers'!$C$1:$C$1001,0)=0,"",_xlfn.XLOOKUP(C34,customers!$A$1:$A$1001,customers!C33:'customers'!$C$1:$C$1001,0))</f>
        <v/>
      </c>
      <c r="H34" s="2" t="str">
        <f>_xlfn.XLOOKUP(C34,customers!$A$1:$A$1001,customers!$G$1:$G$1001,0)</f>
        <v>United States</v>
      </c>
      <c r="I34" t="str">
        <f>_xlfn.XLOOKUP(orders!D34,products!$A$1:$A$49,products!$B$1:$B$49)</f>
        <v>Lib</v>
      </c>
      <c r="J34" t="str">
        <f>_xlfn.XLOOKUP(orders!D34,products!$A$1:$A$49,products!$C$1:$C$49)</f>
        <v>M</v>
      </c>
      <c r="K34" s="4">
        <f>_xlfn.XLOOKUP(orders!D34,products!$A$1:$A$49,products!$D$1:$D$49)</f>
        <v>0.5</v>
      </c>
      <c r="L34" s="6">
        <f>_xlfn.XLOOKUP(orders!D34,products!$A$1:$A$49,products!$E$1:$E$49)</f>
        <v>8.73</v>
      </c>
      <c r="M34" s="6">
        <f t="shared" si="0"/>
        <v>52.38</v>
      </c>
      <c r="N34" t="str">
        <f t="shared" si="1"/>
        <v>Libarica</v>
      </c>
      <c r="O34" t="str">
        <f t="shared" si="2"/>
        <v>Medium</v>
      </c>
      <c r="P34" t="str">
        <f>_xlfn.XLOOKUP(Orders[[#This Row],[Customer ID]],customers!$A$1:$A$1001,customers!$I$1:$I$1001,0)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cm="1">
        <f t="array" ref="G35">IF(_xlfn.XLOOKUP(C35,customers!$A$1:$A$1001,customers!C34:'customers'!$C$1:$C$1001,0)=0,"",_xlfn.XLOOKUP(C35,customers!$A$1:$A$1001,customers!C34:'customers'!$C$1:$C$1001,0))</f>
        <v>ggatheralx@123-reg.co.uk</v>
      </c>
      <c r="H35" s="2" t="str">
        <f>_xlfn.XLOOKUP(C35,customers!$A$1:$A$1001,customers!$G$1:$G$1001,0)</f>
        <v>United States</v>
      </c>
      <c r="I35" t="str">
        <f>_xlfn.XLOOKUP(orders!D35,products!$A$1:$A$49,products!$B$1:$B$49)</f>
        <v>Lib</v>
      </c>
      <c r="J35" t="str">
        <f>_xlfn.XLOOKUP(orders!D35,products!$A$1:$A$49,products!$C$1:$C$49)</f>
        <v>L</v>
      </c>
      <c r="K35" s="4">
        <f>_xlfn.XLOOKUP(orders!D35,products!$A$1:$A$49,products!$D$1:$D$49)</f>
        <v>0.2</v>
      </c>
      <c r="L35" s="6">
        <f>_xlfn.XLOOKUP(orders!D35,products!$A$1:$A$49,products!$E$1:$E$49)</f>
        <v>4.7549999999999999</v>
      </c>
      <c r="M35" s="6">
        <f t="shared" si="0"/>
        <v>23.774999999999999</v>
      </c>
      <c r="N35" t="str">
        <f t="shared" si="1"/>
        <v>Libarica</v>
      </c>
      <c r="O35" t="str">
        <f t="shared" si="2"/>
        <v>Light</v>
      </c>
      <c r="P35" t="str">
        <f>_xlfn.XLOOKUP(Orders[[#This Row],[Customer ID]],customers!$A$1:$A$1001,customers!$I$1:$I$1001,0)</f>
        <v>No</v>
      </c>
    </row>
    <row r="36" spans="1:16" x14ac:dyDescent="0.35">
      <c r="A36" s="2" t="s">
        <v>681</v>
      </c>
      <c r="B36" s="3">
        <v>44011</v>
      </c>
      <c r="C36" s="2" t="s">
        <v>682</v>
      </c>
      <c r="D36" t="s">
        <v>6161</v>
      </c>
      <c r="E36" s="2">
        <v>6</v>
      </c>
      <c r="F36" s="2" t="str">
        <f>_xlfn.XLOOKUP(C36,customers!$A$1:$A$1001,customers!$B$1:$B$1001,0)</f>
        <v>Una Welberry</v>
      </c>
      <c r="G36" s="2" t="str" cm="1">
        <f t="array" ref="G36">IF(_xlfn.XLOOKUP(C36,customers!$A$1:$A$1001,customers!C35:'customers'!$C$1:$C$1001,0)=0,"",_xlfn.XLOOKUP(C36,customers!$A$1:$A$1001,customers!C35:'customers'!$C$1:$C$1001,0))</f>
        <v>uwelberryy@ebay.co.uk</v>
      </c>
      <c r="H36" s="2" t="str">
        <f>_xlfn.XLOOKUP(C36,customers!$A$1:$A$1001,customers!$G$1:$G$1001,0)</f>
        <v>United Kingdom</v>
      </c>
      <c r="I36" t="str">
        <f>_xlfn.XLOOKUP(orders!D36,products!$A$1:$A$49,products!$B$1:$B$49)</f>
        <v>Lib</v>
      </c>
      <c r="J36" t="str">
        <f>_xlfn.XLOOKUP(orders!D36,products!$A$1:$A$49,products!$C$1:$C$49)</f>
        <v>L</v>
      </c>
      <c r="K36" s="4">
        <f>_xlfn.XLOOKUP(orders!D36,products!$A$1:$A$49,products!$D$1:$D$49)</f>
        <v>0.5</v>
      </c>
      <c r="L36" s="6">
        <f>_xlfn.XLOOKUP(orders!D36,products!$A$1:$A$49,products!$E$1:$E$49)</f>
        <v>9.51</v>
      </c>
      <c r="M36" s="6">
        <f t="shared" si="0"/>
        <v>57.06</v>
      </c>
      <c r="N36" t="str">
        <f t="shared" si="1"/>
        <v>Libarica</v>
      </c>
      <c r="O36" t="str">
        <f t="shared" si="2"/>
        <v>Light</v>
      </c>
      <c r="P36" t="str">
        <f>_xlfn.XLOOKUP(Orders[[#This Row],[Customer ID]],customers!$A$1:$A$1001,customers!$I$1:$I$1001,0)</f>
        <v>Yes</v>
      </c>
    </row>
    <row r="37" spans="1:16" x14ac:dyDescent="0.35">
      <c r="A37" s="2" t="s">
        <v>687</v>
      </c>
      <c r="B37" s="3">
        <v>44348</v>
      </c>
      <c r="C37" s="2" t="s">
        <v>688</v>
      </c>
      <c r="D37" t="s">
        <v>6158</v>
      </c>
      <c r="E37" s="2">
        <v>6</v>
      </c>
      <c r="F37" s="2" t="str">
        <f>_xlfn.XLOOKUP(C37,customers!$A$1:$A$1001,customers!$B$1:$B$1001,0)</f>
        <v>Faber Eilhart</v>
      </c>
      <c r="G37" s="2" t="str" cm="1">
        <f t="array" ref="G37">IF(_xlfn.XLOOKUP(C37,customers!$A$1:$A$1001,customers!C36:'customers'!$C$1:$C$1001,0)=0,"",_xlfn.XLOOKUP(C37,customers!$A$1:$A$1001,customers!C36:'customers'!$C$1:$C$1001,0))</f>
        <v>feilhartz@who.int</v>
      </c>
      <c r="H37" s="2" t="str">
        <f>_xlfn.XLOOKUP(C37,customers!$A$1:$A$1001,customers!$G$1:$G$1001,0)</f>
        <v>United States</v>
      </c>
      <c r="I37" t="str">
        <f>_xlfn.XLOOKUP(orders!D37,products!$A$1:$A$49,products!$B$1:$B$49)</f>
        <v>Ara</v>
      </c>
      <c r="J37" t="str">
        <f>_xlfn.XLOOKUP(orders!D37,products!$A$1:$A$49,products!$C$1:$C$49)</f>
        <v>D</v>
      </c>
      <c r="K37" s="4">
        <f>_xlfn.XLOOKUP(orders!D37,products!$A$1:$A$49,products!$D$1:$D$49)</f>
        <v>0.5</v>
      </c>
      <c r="L37" s="6">
        <f>_xlfn.XLOOKUP(orders!D37,products!$A$1:$A$49,products!$E$1:$E$49)</f>
        <v>5.97</v>
      </c>
      <c r="M37" s="6">
        <f t="shared" si="0"/>
        <v>35.82</v>
      </c>
      <c r="N37" t="str">
        <f t="shared" si="1"/>
        <v>Arabica</v>
      </c>
      <c r="O37" t="str">
        <f t="shared" si="2"/>
        <v>Dark</v>
      </c>
      <c r="P37" t="str">
        <f>_xlfn.XLOOKUP(Orders[[#This Row],[Customer ID]],customers!$A$1:$A$1001,customers!$I$1:$I$1001,0)</f>
        <v>No</v>
      </c>
    </row>
    <row r="38" spans="1:16" x14ac:dyDescent="0.35">
      <c r="A38" s="2" t="s">
        <v>693</v>
      </c>
      <c r="B38" s="3">
        <v>44233</v>
      </c>
      <c r="C38" s="2" t="s">
        <v>694</v>
      </c>
      <c r="D38" t="s">
        <v>6159</v>
      </c>
      <c r="E38" s="2">
        <v>2</v>
      </c>
      <c r="F38" s="2" t="str">
        <f>_xlfn.XLOOKUP(C38,customers!$A$1:$A$1001,customers!$B$1:$B$1001,0)</f>
        <v>Zorina Ponting</v>
      </c>
      <c r="G38" s="2" t="str" cm="1">
        <f t="array" ref="G38">IF(_xlfn.XLOOKUP(C38,customers!$A$1:$A$1001,customers!C37:'customers'!$C$1:$C$1001,0)=0,"",_xlfn.XLOOKUP(C38,customers!$A$1:$A$1001,customers!C37:'customers'!$C$1:$C$1001,0))</f>
        <v>zponting10@altervista.org</v>
      </c>
      <c r="H38" s="2" t="str">
        <f>_xlfn.XLOOKUP(C38,customers!$A$1:$A$1001,customers!$G$1:$G$1001,0)</f>
        <v>United States</v>
      </c>
      <c r="I38" t="str">
        <f>_xlfn.XLOOKUP(orders!D38,products!$A$1:$A$49,products!$B$1:$B$49)</f>
        <v>Lib</v>
      </c>
      <c r="J38" t="str">
        <f>_xlfn.XLOOKUP(orders!D38,products!$A$1:$A$49,products!$C$1:$C$49)</f>
        <v>M</v>
      </c>
      <c r="K38" s="4">
        <f>_xlfn.XLOOKUP(orders!D38,products!$A$1:$A$49,products!$D$1:$D$49)</f>
        <v>0.2</v>
      </c>
      <c r="L38" s="6">
        <f>_xlfn.XLOOKUP(orders!D38,products!$A$1:$A$49,products!$E$1:$E$49)</f>
        <v>4.3650000000000002</v>
      </c>
      <c r="M38" s="6">
        <f t="shared" si="0"/>
        <v>8.73</v>
      </c>
      <c r="N38" t="str">
        <f t="shared" si="1"/>
        <v>Libarica</v>
      </c>
      <c r="O38" t="str">
        <f t="shared" si="2"/>
        <v>Medium</v>
      </c>
      <c r="P38" t="str">
        <f>_xlfn.XLOOKUP(Orders[[#This Row],[Customer ID]],customers!$A$1:$A$1001,customers!$I$1:$I$1001,0)</f>
        <v>No</v>
      </c>
    </row>
    <row r="39" spans="1:16" x14ac:dyDescent="0.35">
      <c r="A39" s="2" t="s">
        <v>699</v>
      </c>
      <c r="B39" s="3">
        <v>43580</v>
      </c>
      <c r="C39" s="2" t="s">
        <v>700</v>
      </c>
      <c r="D39" t="s">
        <v>6161</v>
      </c>
      <c r="E39" s="2">
        <v>3</v>
      </c>
      <c r="F39" s="2" t="str">
        <f>_xlfn.XLOOKUP(C39,customers!$A$1:$A$1001,customers!$B$1:$B$1001,0)</f>
        <v>Silvio Strase</v>
      </c>
      <c r="G39" s="2" t="str" cm="1">
        <f t="array" ref="G39">IF(_xlfn.XLOOKUP(C39,customers!$A$1:$A$1001,customers!C38:'customers'!$C$1:$C$1001,0)=0,"",_xlfn.XLOOKUP(C39,customers!$A$1:$A$1001,customers!C38:'customers'!$C$1:$C$1001,0))</f>
        <v>sstrase11@booking.com</v>
      </c>
      <c r="H39" s="2" t="str">
        <f>_xlfn.XLOOKUP(C39,customers!$A$1:$A$1001,customers!$G$1:$G$1001,0)</f>
        <v>United States</v>
      </c>
      <c r="I39" t="str">
        <f>_xlfn.XLOOKUP(orders!D39,products!$A$1:$A$49,products!$B$1:$B$49)</f>
        <v>Lib</v>
      </c>
      <c r="J39" t="str">
        <f>_xlfn.XLOOKUP(orders!D39,products!$A$1:$A$49,products!$C$1:$C$49)</f>
        <v>L</v>
      </c>
      <c r="K39" s="4">
        <f>_xlfn.XLOOKUP(orders!D39,products!$A$1:$A$49,products!$D$1:$D$49)</f>
        <v>0.5</v>
      </c>
      <c r="L39" s="6">
        <f>_xlfn.XLOOKUP(orders!D39,products!$A$1:$A$49,products!$E$1:$E$49)</f>
        <v>9.51</v>
      </c>
      <c r="M39" s="6">
        <f t="shared" si="0"/>
        <v>28.53</v>
      </c>
      <c r="N39" t="str">
        <f t="shared" si="1"/>
        <v>Libarica</v>
      </c>
      <c r="O39" t="str">
        <f t="shared" si="2"/>
        <v>Light</v>
      </c>
      <c r="P39" t="str">
        <f>_xlfn.XLOOKUP(Orders[[#This Row],[Customer ID]],customers!$A$1:$A$1001,customers!$I$1:$I$1001,0)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cm="1">
        <f t="array" ref="G40">IF(_xlfn.XLOOKUP(C40,customers!$A$1:$A$1001,customers!C39:'customers'!$C$1:$C$1001,0)=0,"",_xlfn.XLOOKUP(C40,customers!$A$1:$A$1001,customers!C39:'customers'!$C$1:$C$1001,0))</f>
        <v>dde12@unesco.org</v>
      </c>
      <c r="H40" s="2" t="str">
        <f>_xlfn.XLOOKUP(C40,customers!$A$1:$A$1001,customers!$G$1:$G$1001,0)</f>
        <v>United States</v>
      </c>
      <c r="I40" t="str">
        <f>_xlfn.XLOOKUP(orders!D40,products!$A$1:$A$49,products!$B$1:$B$49)</f>
        <v>Rob</v>
      </c>
      <c r="J40" t="str">
        <f>_xlfn.XLOOKUP(orders!D40,products!$A$1:$A$49,products!$C$1:$C$49)</f>
        <v>M</v>
      </c>
      <c r="K40" s="4">
        <f>_xlfn.XLOOKUP(orders!D40,products!$A$1:$A$49,products!$D$1:$D$49)</f>
        <v>2.5</v>
      </c>
      <c r="L40" s="6">
        <f>_xlfn.XLOOKUP(orders!D40,products!$A$1:$A$49,products!$E$1:$E$49)</f>
        <v>22.884999999999998</v>
      </c>
      <c r="M40" s="6">
        <f t="shared" si="0"/>
        <v>114.42499999999998</v>
      </c>
      <c r="N40" t="str">
        <f t="shared" si="1"/>
        <v>Robusta</v>
      </c>
      <c r="O40" t="str">
        <f t="shared" si="2"/>
        <v>Medium</v>
      </c>
      <c r="P40" t="str">
        <f>_xlfn.XLOOKUP(Orders[[#This Row],[Customer ID]],customers!$A$1:$A$1001,customers!$I$1:$I$1001,0)</f>
        <v>No</v>
      </c>
    </row>
    <row r="41" spans="1:16" x14ac:dyDescent="0.35">
      <c r="A41" s="2" t="s">
        <v>711</v>
      </c>
      <c r="B41" s="3">
        <v>44524</v>
      </c>
      <c r="C41" s="2" t="s">
        <v>712</v>
      </c>
      <c r="D41" t="s">
        <v>6138</v>
      </c>
      <c r="E41" s="2">
        <v>6</v>
      </c>
      <c r="F41" s="2" t="str">
        <f>_xlfn.XLOOKUP(C41,customers!$A$1:$A$1001,customers!$B$1:$B$1001,0)</f>
        <v>Hy Zanetto</v>
      </c>
      <c r="G41" s="2" t="str" cm="1">
        <f t="array" ref="G41">IF(_xlfn.XLOOKUP(C41,customers!$A$1:$A$1001,customers!C40:'customers'!$C$1:$C$1001,0)=0,"",_xlfn.XLOOKUP(C41,customers!$A$1:$A$1001,customers!C40:'customers'!$C$1:$C$1001,0))</f>
        <v/>
      </c>
      <c r="H41" s="2" t="str">
        <f>_xlfn.XLOOKUP(C41,customers!$A$1:$A$1001,customers!$G$1:$G$1001,0)</f>
        <v>United States</v>
      </c>
      <c r="I41" t="str">
        <f>_xlfn.XLOOKUP(orders!D41,products!$A$1:$A$49,products!$B$1:$B$49)</f>
        <v>Rob</v>
      </c>
      <c r="J41" t="str">
        <f>_xlfn.XLOOKUP(orders!D41,products!$A$1:$A$49,products!$C$1:$C$49)</f>
        <v>M</v>
      </c>
      <c r="K41" s="4">
        <f>_xlfn.XLOOKUP(orders!D41,products!$A$1:$A$49,products!$D$1:$D$49)</f>
        <v>1</v>
      </c>
      <c r="L41" s="6">
        <f>_xlfn.XLOOKUP(orders!D41,products!$A$1:$A$49,products!$E$1:$E$49)</f>
        <v>9.9499999999999993</v>
      </c>
      <c r="M41" s="6">
        <f t="shared" si="0"/>
        <v>59.699999999999996</v>
      </c>
      <c r="N41" t="str">
        <f t="shared" si="1"/>
        <v>Robusta</v>
      </c>
      <c r="O41" t="str">
        <f t="shared" si="2"/>
        <v>Medium</v>
      </c>
      <c r="P41" t="str">
        <f>_xlfn.XLOOKUP(Orders[[#This Row],[Customer ID]],customers!$A$1:$A$1001,customers!$I$1:$I$1001,0)</f>
        <v>Yes</v>
      </c>
    </row>
    <row r="42" spans="1:16" x14ac:dyDescent="0.35">
      <c r="A42" s="2" t="s">
        <v>715</v>
      </c>
      <c r="B42" s="3">
        <v>44305</v>
      </c>
      <c r="C42" s="2" t="s">
        <v>716</v>
      </c>
      <c r="D42" t="s">
        <v>6162</v>
      </c>
      <c r="E42" s="2">
        <v>3</v>
      </c>
      <c r="F42" s="2" t="str">
        <f>_xlfn.XLOOKUP(C42,customers!$A$1:$A$1001,customers!$B$1:$B$1001,0)</f>
        <v>Jessica McNess</v>
      </c>
      <c r="G42" s="2" t="str" cm="1">
        <f t="array" ref="G42">IF(_xlfn.XLOOKUP(C42,customers!$A$1:$A$1001,customers!C41:'customers'!$C$1:$C$1001,0)=0,"",_xlfn.XLOOKUP(C42,customers!$A$1:$A$1001,customers!C41:'customers'!$C$1:$C$1001,0))</f>
        <v/>
      </c>
      <c r="H42" s="2" t="str">
        <f>_xlfn.XLOOKUP(C42,customers!$A$1:$A$1001,customers!$G$1:$G$1001,0)</f>
        <v>United States</v>
      </c>
      <c r="I42" t="str">
        <f>_xlfn.XLOOKUP(orders!D42,products!$A$1:$A$49,products!$B$1:$B$49)</f>
        <v>Lib</v>
      </c>
      <c r="J42" t="str">
        <f>_xlfn.XLOOKUP(orders!D42,products!$A$1:$A$49,products!$C$1:$C$49)</f>
        <v>M</v>
      </c>
      <c r="K42" s="4">
        <f>_xlfn.XLOOKUP(orders!D42,products!$A$1:$A$49,products!$D$1:$D$49)</f>
        <v>1</v>
      </c>
      <c r="L42" s="6">
        <f>_xlfn.XLOOKUP(orders!D42,products!$A$1:$A$49,products!$E$1:$E$49)</f>
        <v>14.55</v>
      </c>
      <c r="M42" s="6">
        <f t="shared" si="0"/>
        <v>43.650000000000006</v>
      </c>
      <c r="N42" t="str">
        <f t="shared" si="1"/>
        <v>Libarica</v>
      </c>
      <c r="O42" t="str">
        <f t="shared" si="2"/>
        <v>Medium</v>
      </c>
      <c r="P42" t="str">
        <f>_xlfn.XLOOKUP(Orders[[#This Row],[Customer ID]],customers!$A$1:$A$1001,customers!$I$1:$I$1001,0)</f>
        <v>No</v>
      </c>
    </row>
    <row r="43" spans="1:16" x14ac:dyDescent="0.35">
      <c r="A43" s="2" t="s">
        <v>720</v>
      </c>
      <c r="B43" s="3">
        <v>44749</v>
      </c>
      <c r="C43" s="2" t="s">
        <v>721</v>
      </c>
      <c r="D43" t="s">
        <v>6153</v>
      </c>
      <c r="E43" s="2">
        <v>2</v>
      </c>
      <c r="F43" s="2" t="str">
        <f>_xlfn.XLOOKUP(C43,customers!$A$1:$A$1001,customers!$B$1:$B$1001,0)</f>
        <v>Lorenzo Yeoland</v>
      </c>
      <c r="G43" s="2" t="str" cm="1">
        <f t="array" ref="G43">IF(_xlfn.XLOOKUP(C43,customers!$A$1:$A$1001,customers!C42:'customers'!$C$1:$C$1001,0)=0,"",_xlfn.XLOOKUP(C43,customers!$A$1:$A$1001,customers!C42:'customers'!$C$1:$C$1001,0))</f>
        <v>lyeoland15@pbs.org</v>
      </c>
      <c r="H43" s="2" t="str">
        <f>_xlfn.XLOOKUP(C43,customers!$A$1:$A$1001,customers!$G$1:$G$1001,0)</f>
        <v>United States</v>
      </c>
      <c r="I43" t="str">
        <f>_xlfn.XLOOKUP(orders!D43,products!$A$1:$A$49,products!$B$1:$B$49)</f>
        <v>Exc</v>
      </c>
      <c r="J43" t="str">
        <f>_xlfn.XLOOKUP(orders!D43,products!$A$1:$A$49,products!$C$1:$C$49)</f>
        <v>D</v>
      </c>
      <c r="K43" s="4">
        <f>_xlfn.XLOOKUP(orders!D43,products!$A$1:$A$49,products!$D$1:$D$49)</f>
        <v>0.2</v>
      </c>
      <c r="L43" s="6">
        <f>_xlfn.XLOOKUP(orders!D43,products!$A$1:$A$49,products!$E$1:$E$49)</f>
        <v>3.645</v>
      </c>
      <c r="M43" s="6">
        <f t="shared" si="0"/>
        <v>7.29</v>
      </c>
      <c r="N43" t="str">
        <f t="shared" si="1"/>
        <v>Excellsa</v>
      </c>
      <c r="O43" t="str">
        <f t="shared" si="2"/>
        <v>Dark</v>
      </c>
      <c r="P43" t="str">
        <f>_xlfn.XLOOKUP(Orders[[#This Row],[Customer ID]],customers!$A$1:$A$1001,customers!$I$1:$I$1001,0)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cm="1">
        <f t="array" ref="G44">IF(_xlfn.XLOOKUP(C44,customers!$A$1:$A$1001,customers!C43:'customers'!$C$1:$C$1001,0)=0,"",_xlfn.XLOOKUP(C44,customers!$A$1:$A$1001,customers!C43:'customers'!$C$1:$C$1001,0))</f>
        <v>atolworthy16@toplist.cz</v>
      </c>
      <c r="H44" s="2" t="str">
        <f>_xlfn.XLOOKUP(C44,customers!$A$1:$A$1001,customers!$G$1:$G$1001,0)</f>
        <v>United States</v>
      </c>
      <c r="I44" t="str">
        <f>_xlfn.XLOOKUP(orders!D44,products!$A$1:$A$49,products!$B$1:$B$49)</f>
        <v>Rob</v>
      </c>
      <c r="J44" t="str">
        <f>_xlfn.XLOOKUP(orders!D44,products!$A$1:$A$49,products!$C$1:$C$49)</f>
        <v>D</v>
      </c>
      <c r="K44" s="4">
        <f>_xlfn.XLOOKUP(orders!D44,products!$A$1:$A$49,products!$D$1:$D$49)</f>
        <v>0.2</v>
      </c>
      <c r="L44" s="6">
        <f>_xlfn.XLOOKUP(orders!D44,products!$A$1:$A$49,products!$E$1:$E$49)</f>
        <v>2.6849999999999996</v>
      </c>
      <c r="M44" s="6">
        <f t="shared" si="0"/>
        <v>8.0549999999999997</v>
      </c>
      <c r="N44" t="str">
        <f t="shared" si="1"/>
        <v>Robusta</v>
      </c>
      <c r="O44" t="str">
        <f t="shared" si="2"/>
        <v>Dark</v>
      </c>
      <c r="P44" t="str">
        <f>_xlfn.XLOOKUP(Orders[[#This Row],[Customer ID]],customers!$A$1:$A$1001,customers!$I$1:$I$1001,0)</f>
        <v>Yes</v>
      </c>
    </row>
    <row r="45" spans="1:16" x14ac:dyDescent="0.35">
      <c r="A45" s="2" t="s">
        <v>733</v>
      </c>
      <c r="B45" s="3">
        <v>44473</v>
      </c>
      <c r="C45" s="2" t="s">
        <v>734</v>
      </c>
      <c r="D45" t="s">
        <v>6164</v>
      </c>
      <c r="E45" s="2">
        <v>2</v>
      </c>
      <c r="F45" s="2" t="str">
        <f>_xlfn.XLOOKUP(C45,customers!$A$1:$A$1001,customers!$B$1:$B$1001,0)</f>
        <v>Maurie Bartol</v>
      </c>
      <c r="G45" s="2" t="str" cm="1">
        <f t="array" ref="G45">IF(_xlfn.XLOOKUP(C45,customers!$A$1:$A$1001,customers!C44:'customers'!$C$1:$C$1001,0)=0,"",_xlfn.XLOOKUP(C45,customers!$A$1:$A$1001,customers!C44:'customers'!$C$1:$C$1001,0))</f>
        <v/>
      </c>
      <c r="H45" s="2" t="str">
        <f>_xlfn.XLOOKUP(C45,customers!$A$1:$A$1001,customers!$G$1:$G$1001,0)</f>
        <v>United States</v>
      </c>
      <c r="I45" t="str">
        <f>_xlfn.XLOOKUP(orders!D45,products!$A$1:$A$49,products!$B$1:$B$49)</f>
        <v>Lib</v>
      </c>
      <c r="J45" t="str">
        <f>_xlfn.XLOOKUP(orders!D45,products!$A$1:$A$49,products!$C$1:$C$49)</f>
        <v>L</v>
      </c>
      <c r="K45" s="4">
        <f>_xlfn.XLOOKUP(orders!D45,products!$A$1:$A$49,products!$D$1:$D$49)</f>
        <v>2.5</v>
      </c>
      <c r="L45" s="6">
        <f>_xlfn.XLOOKUP(orders!D45,products!$A$1:$A$49,products!$E$1:$E$49)</f>
        <v>36.454999999999998</v>
      </c>
      <c r="M45" s="6">
        <f t="shared" si="0"/>
        <v>72.91</v>
      </c>
      <c r="N45" t="str">
        <f t="shared" si="1"/>
        <v>Libarica</v>
      </c>
      <c r="O45" t="str">
        <f t="shared" si="2"/>
        <v>Light</v>
      </c>
      <c r="P45" t="str">
        <f>_xlfn.XLOOKUP(Orders[[#This Row],[Customer ID]],customers!$A$1:$A$1001,customers!$I$1:$I$1001,0)</f>
        <v>No</v>
      </c>
    </row>
    <row r="46" spans="1:16" x14ac:dyDescent="0.35">
      <c r="A46" s="2" t="s">
        <v>738</v>
      </c>
      <c r="B46" s="3">
        <v>43932</v>
      </c>
      <c r="C46" s="2" t="s">
        <v>739</v>
      </c>
      <c r="D46" t="s">
        <v>6139</v>
      </c>
      <c r="E46" s="2">
        <v>2</v>
      </c>
      <c r="F46" s="2" t="str">
        <f>_xlfn.XLOOKUP(C46,customers!$A$1:$A$1001,customers!$B$1:$B$1001,0)</f>
        <v>Olag Baudassi</v>
      </c>
      <c r="G46" s="2" t="str" cm="1">
        <f t="array" ref="G46">IF(_xlfn.XLOOKUP(C46,customers!$A$1:$A$1001,customers!C45:'customers'!$C$1:$C$1001,0)=0,"",_xlfn.XLOOKUP(C46,customers!$A$1:$A$1001,customers!C45:'customers'!$C$1:$C$1001,0))</f>
        <v>obaudassi18@seesaa.net</v>
      </c>
      <c r="H46" s="2" t="str">
        <f>_xlfn.XLOOKUP(C46,customers!$A$1:$A$1001,customers!$G$1:$G$1001,0)</f>
        <v>United States</v>
      </c>
      <c r="I46" t="str">
        <f>_xlfn.XLOOKUP(orders!D46,products!$A$1:$A$49,products!$B$1:$B$49)</f>
        <v>Exc</v>
      </c>
      <c r="J46" t="str">
        <f>_xlfn.XLOOKUP(orders!D46,products!$A$1:$A$49,products!$C$1:$C$49)</f>
        <v>M</v>
      </c>
      <c r="K46" s="4">
        <f>_xlfn.XLOOKUP(orders!D46,products!$A$1:$A$49,products!$D$1:$D$49)</f>
        <v>0.5</v>
      </c>
      <c r="L46" s="6">
        <f>_xlfn.XLOOKUP(orders!D46,products!$A$1:$A$49,products!$E$1:$E$49)</f>
        <v>8.25</v>
      </c>
      <c r="M46" s="6">
        <f t="shared" si="0"/>
        <v>16.5</v>
      </c>
      <c r="N46" t="str">
        <f t="shared" si="1"/>
        <v>Excellsa</v>
      </c>
      <c r="O46" t="str">
        <f t="shared" si="2"/>
        <v>Medium</v>
      </c>
      <c r="P46" t="str">
        <f>_xlfn.XLOOKUP(Orders[[#This Row],[Customer ID]],customers!$A$1:$A$1001,customers!$I$1:$I$1001,0)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cm="1">
        <f t="array" ref="G47">IF(_xlfn.XLOOKUP(C47,customers!$A$1:$A$1001,customers!C46:'customers'!$C$1:$C$1001,0)=0,"",_xlfn.XLOOKUP(C47,customers!$A$1:$A$1001,customers!C46:'customers'!$C$1:$C$1001,0))</f>
        <v>pkingsbury19@comcast.net</v>
      </c>
      <c r="H47" s="2" t="str">
        <f>_xlfn.XLOOKUP(C47,customers!$A$1:$A$1001,customers!$G$1:$G$1001,0)</f>
        <v>United States</v>
      </c>
      <c r="I47" t="str">
        <f>_xlfn.XLOOKUP(orders!D47,products!$A$1:$A$49,products!$B$1:$B$49)</f>
        <v>Lib</v>
      </c>
      <c r="J47" t="str">
        <f>_xlfn.XLOOKUP(orders!D47,products!$A$1:$A$49,products!$C$1:$C$49)</f>
        <v>D</v>
      </c>
      <c r="K47" s="4">
        <f>_xlfn.XLOOKUP(orders!D47,products!$A$1:$A$49,products!$D$1:$D$49)</f>
        <v>2.5</v>
      </c>
      <c r="L47" s="6">
        <f>_xlfn.XLOOKUP(orders!D47,products!$A$1:$A$49,products!$E$1:$E$49)</f>
        <v>29.784999999999997</v>
      </c>
      <c r="M47" s="6">
        <f t="shared" si="0"/>
        <v>178.70999999999998</v>
      </c>
      <c r="N47" t="str">
        <f t="shared" si="1"/>
        <v>Libarica</v>
      </c>
      <c r="O47" t="str">
        <f t="shared" si="2"/>
        <v>Dark</v>
      </c>
      <c r="P47" t="str">
        <f>_xlfn.XLOOKUP(Orders[[#This Row],[Customer ID]],customers!$A$1:$A$1001,customers!$I$1:$I$1001,0)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cm="1">
        <f t="array" ref="G48">IF(_xlfn.XLOOKUP(C48,customers!$A$1:$A$1001,customers!C47:'customers'!$C$1:$C$1001,0)=0,"",_xlfn.XLOOKUP(C48,customers!$A$1:$A$1001,customers!C47:'customers'!$C$1:$C$1001,0))</f>
        <v/>
      </c>
      <c r="H48" s="2" t="str">
        <f>_xlfn.XLOOKUP(C48,customers!$A$1:$A$1001,customers!$G$1:$G$1001,0)</f>
        <v>United States</v>
      </c>
      <c r="I48" t="str">
        <f>_xlfn.XLOOKUP(orders!D48,products!$A$1:$A$49,products!$B$1:$B$49)</f>
        <v>Exc</v>
      </c>
      <c r="J48" t="str">
        <f>_xlfn.XLOOKUP(orders!D48,products!$A$1:$A$49,products!$C$1:$C$49)</f>
        <v>M</v>
      </c>
      <c r="K48" s="4">
        <f>_xlfn.XLOOKUP(orders!D48,products!$A$1:$A$49,products!$D$1:$D$49)</f>
        <v>2.5</v>
      </c>
      <c r="L48" s="6">
        <f>_xlfn.XLOOKUP(orders!D48,products!$A$1:$A$49,products!$E$1:$E$49)</f>
        <v>31.624999999999996</v>
      </c>
      <c r="M48" s="6">
        <f t="shared" si="0"/>
        <v>63.249999999999993</v>
      </c>
      <c r="N48" t="str">
        <f t="shared" si="1"/>
        <v>Excellsa</v>
      </c>
      <c r="O48" t="str">
        <f t="shared" si="2"/>
        <v>Medium</v>
      </c>
      <c r="P48" t="str">
        <f>_xlfn.XLOOKUP(Orders[[#This Row],[Customer ID]],customers!$A$1:$A$1001,customers!$I$1:$I$1001,0)</f>
        <v>Yes</v>
      </c>
    </row>
    <row r="49" spans="1:16" x14ac:dyDescent="0.35">
      <c r="A49" s="2" t="s">
        <v>755</v>
      </c>
      <c r="B49" s="3">
        <v>43644</v>
      </c>
      <c r="C49" s="2" t="s">
        <v>756</v>
      </c>
      <c r="D49" t="s">
        <v>6167</v>
      </c>
      <c r="E49" s="2">
        <v>2</v>
      </c>
      <c r="F49" s="2" t="str">
        <f>_xlfn.XLOOKUP(C49,customers!$A$1:$A$1001,customers!$B$1:$B$1001,0)</f>
        <v>Arda Curley</v>
      </c>
      <c r="G49" s="2" t="str" cm="1">
        <f t="array" ref="G49">IF(_xlfn.XLOOKUP(C49,customers!$A$1:$A$1001,customers!C48:'customers'!$C$1:$C$1001,0)=0,"",_xlfn.XLOOKUP(C49,customers!$A$1:$A$1001,customers!C48:'customers'!$C$1:$C$1001,0))</f>
        <v>acurley1b@hao123.com</v>
      </c>
      <c r="H49" s="2" t="str">
        <f>_xlfn.XLOOKUP(C49,customers!$A$1:$A$1001,customers!$G$1:$G$1001,0)</f>
        <v>United States</v>
      </c>
      <c r="I49" t="str">
        <f>_xlfn.XLOOKUP(orders!D49,products!$A$1:$A$49,products!$B$1:$B$49)</f>
        <v>Ara</v>
      </c>
      <c r="J49" t="str">
        <f>_xlfn.XLOOKUP(orders!D49,products!$A$1:$A$49,products!$C$1:$C$49)</f>
        <v>L</v>
      </c>
      <c r="K49" s="4">
        <f>_xlfn.XLOOKUP(orders!D49,products!$A$1:$A$49,products!$D$1:$D$49)</f>
        <v>0.2</v>
      </c>
      <c r="L49" s="6">
        <f>_xlfn.XLOOKUP(orders!D49,products!$A$1:$A$49,products!$E$1:$E$49)</f>
        <v>3.8849999999999998</v>
      </c>
      <c r="M49" s="6">
        <f t="shared" si="0"/>
        <v>7.77</v>
      </c>
      <c r="N49" t="str">
        <f t="shared" si="1"/>
        <v>Arabica</v>
      </c>
      <c r="O49" t="str">
        <f t="shared" si="2"/>
        <v>Light</v>
      </c>
      <c r="P49" t="str">
        <f>_xlfn.XLOOKUP(Orders[[#This Row],[Customer ID]],customers!$A$1:$A$1001,customers!$I$1:$I$1001,0)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cm="1">
        <f t="array" ref="G50">IF(_xlfn.XLOOKUP(C50,customers!$A$1:$A$1001,customers!C49:'customers'!$C$1:$C$1001,0)=0,"",_xlfn.XLOOKUP(C50,customers!$A$1:$A$1001,customers!C49:'customers'!$C$1:$C$1001,0))</f>
        <v>rmcgilvary1c@tamu.edu</v>
      </c>
      <c r="H50" s="2" t="str">
        <f>_xlfn.XLOOKUP(C50,customers!$A$1:$A$1001,customers!$G$1:$G$1001,0)</f>
        <v>United States</v>
      </c>
      <c r="I50" t="str">
        <f>_xlfn.XLOOKUP(orders!D50,products!$A$1:$A$49,products!$B$1:$B$49)</f>
        <v>Ara</v>
      </c>
      <c r="J50" t="str">
        <f>_xlfn.XLOOKUP(orders!D50,products!$A$1:$A$49,products!$C$1:$C$49)</f>
        <v>D</v>
      </c>
      <c r="K50" s="4">
        <f>_xlfn.XLOOKUP(orders!D50,products!$A$1:$A$49,products!$D$1:$D$49)</f>
        <v>2.5</v>
      </c>
      <c r="L50" s="6">
        <f>_xlfn.XLOOKUP(orders!D50,products!$A$1:$A$49,products!$E$1:$E$49)</f>
        <v>22.884999999999998</v>
      </c>
      <c r="M50" s="6">
        <f t="shared" si="0"/>
        <v>91.539999999999992</v>
      </c>
      <c r="N50" t="str">
        <f t="shared" si="1"/>
        <v>Arabica</v>
      </c>
      <c r="O50" t="str">
        <f t="shared" si="2"/>
        <v>Dark</v>
      </c>
      <c r="P50" t="str">
        <f>_xlfn.XLOOKUP(Orders[[#This Row],[Customer ID]],customers!$A$1:$A$1001,customers!$I$1:$I$1001,0)</f>
        <v>No</v>
      </c>
    </row>
    <row r="51" spans="1:16" x14ac:dyDescent="0.35">
      <c r="A51" s="2" t="s">
        <v>766</v>
      </c>
      <c r="B51" s="3">
        <v>44790</v>
      </c>
      <c r="C51" s="2" t="s">
        <v>767</v>
      </c>
      <c r="D51" t="s">
        <v>6140</v>
      </c>
      <c r="E51" s="2">
        <v>3</v>
      </c>
      <c r="F51" s="2" t="str">
        <f>_xlfn.XLOOKUP(C51,customers!$A$1:$A$1001,customers!$B$1:$B$1001,0)</f>
        <v>Isis Pikett</v>
      </c>
      <c r="G51" s="2" t="str" cm="1">
        <f t="array" ref="G51">IF(_xlfn.XLOOKUP(C51,customers!$A$1:$A$1001,customers!C50:'customers'!$C$1:$C$1001,0)=0,"",_xlfn.XLOOKUP(C51,customers!$A$1:$A$1001,customers!C50:'customers'!$C$1:$C$1001,0))</f>
        <v>ipikett1d@xinhuanet.com</v>
      </c>
      <c r="H51" s="2" t="str">
        <f>_xlfn.XLOOKUP(C51,customers!$A$1:$A$1001,customers!$G$1:$G$1001,0)</f>
        <v>United States</v>
      </c>
      <c r="I51" t="str">
        <f>_xlfn.XLOOKUP(orders!D51,products!$A$1:$A$49,products!$B$1:$B$49)</f>
        <v>Ara</v>
      </c>
      <c r="J51" t="str">
        <f>_xlfn.XLOOKUP(orders!D51,products!$A$1:$A$49,products!$C$1:$C$49)</f>
        <v>L</v>
      </c>
      <c r="K51" s="4">
        <f>_xlfn.XLOOKUP(orders!D51,products!$A$1:$A$49,products!$D$1:$D$49)</f>
        <v>1</v>
      </c>
      <c r="L51" s="6">
        <f>_xlfn.XLOOKUP(orders!D51,products!$A$1:$A$49,products!$E$1:$E$49)</f>
        <v>12.95</v>
      </c>
      <c r="M51" s="6">
        <f t="shared" si="0"/>
        <v>38.849999999999994</v>
      </c>
      <c r="N51" t="str">
        <f t="shared" si="1"/>
        <v>Arabica</v>
      </c>
      <c r="O51" t="str">
        <f t="shared" si="2"/>
        <v>Light</v>
      </c>
      <c r="P51" t="str">
        <f>_xlfn.XLOOKUP(Orders[[#This Row],[Customer ID]],customers!$A$1:$A$1001,customers!$I$1:$I$1001,0)</f>
        <v>No</v>
      </c>
    </row>
    <row r="52" spans="1:16" x14ac:dyDescent="0.35">
      <c r="A52" s="2" t="s">
        <v>772</v>
      </c>
      <c r="B52" s="3">
        <v>44792</v>
      </c>
      <c r="C52" s="2" t="s">
        <v>773</v>
      </c>
      <c r="D52" t="s">
        <v>6169</v>
      </c>
      <c r="E52" s="2">
        <v>2</v>
      </c>
      <c r="F52" s="2" t="str">
        <f>_xlfn.XLOOKUP(C52,customers!$A$1:$A$1001,customers!$B$1:$B$1001,0)</f>
        <v>Inger Bouldon</v>
      </c>
      <c r="G52" s="2" t="str" cm="1">
        <f t="array" ref="G52">IF(_xlfn.XLOOKUP(C52,customers!$A$1:$A$1001,customers!C51:'customers'!$C$1:$C$1001,0)=0,"",_xlfn.XLOOKUP(C52,customers!$A$1:$A$1001,customers!C51:'customers'!$C$1:$C$1001,0))</f>
        <v>ibouldon1e@gizmodo.com</v>
      </c>
      <c r="H52" s="2" t="str">
        <f>_xlfn.XLOOKUP(C52,customers!$A$1:$A$1001,customers!$G$1:$G$1001,0)</f>
        <v>United States</v>
      </c>
      <c r="I52" t="str">
        <f>_xlfn.XLOOKUP(orders!D52,products!$A$1:$A$49,products!$B$1:$B$49)</f>
        <v>Lib</v>
      </c>
      <c r="J52" t="str">
        <f>_xlfn.XLOOKUP(orders!D52,products!$A$1:$A$49,products!$C$1:$C$49)</f>
        <v>D</v>
      </c>
      <c r="K52" s="4">
        <f>_xlfn.XLOOKUP(orders!D52,products!$A$1:$A$49,products!$D$1:$D$49)</f>
        <v>0.5</v>
      </c>
      <c r="L52" s="6">
        <f>_xlfn.XLOOKUP(orders!D52,products!$A$1:$A$49,products!$E$1:$E$49)</f>
        <v>7.77</v>
      </c>
      <c r="M52" s="6">
        <f t="shared" si="0"/>
        <v>15.54</v>
      </c>
      <c r="N52" t="str">
        <f t="shared" si="1"/>
        <v>Libarica</v>
      </c>
      <c r="O52" t="str">
        <f t="shared" si="2"/>
        <v>Dark</v>
      </c>
      <c r="P52" t="str">
        <f>_xlfn.XLOOKUP(Orders[[#This Row],[Customer ID]],customers!$A$1:$A$1001,customers!$I$1:$I$1001,0)</f>
        <v>No</v>
      </c>
    </row>
    <row r="53" spans="1:16" x14ac:dyDescent="0.35">
      <c r="A53" s="2" t="s">
        <v>778</v>
      </c>
      <c r="B53" s="3">
        <v>43600</v>
      </c>
      <c r="C53" s="2" t="s">
        <v>779</v>
      </c>
      <c r="D53" t="s">
        <v>6164</v>
      </c>
      <c r="E53" s="2">
        <v>4</v>
      </c>
      <c r="F53" s="2" t="str">
        <f>_xlfn.XLOOKUP(C53,customers!$A$1:$A$1001,customers!$B$1:$B$1001,0)</f>
        <v>Karry Flanders</v>
      </c>
      <c r="G53" s="2" t="str" cm="1">
        <f t="array" ref="G53">IF(_xlfn.XLOOKUP(C53,customers!$A$1:$A$1001,customers!C52:'customers'!$C$1:$C$1001,0)=0,"",_xlfn.XLOOKUP(C53,customers!$A$1:$A$1001,customers!C52:'customers'!$C$1:$C$1001,0))</f>
        <v>kflanders1f@over-blog.com</v>
      </c>
      <c r="H53" s="2" t="str">
        <f>_xlfn.XLOOKUP(C53,customers!$A$1:$A$1001,customers!$G$1:$G$1001,0)</f>
        <v>Ireland</v>
      </c>
      <c r="I53" t="str">
        <f>_xlfn.XLOOKUP(orders!D53,products!$A$1:$A$49,products!$B$1:$B$49)</f>
        <v>Lib</v>
      </c>
      <c r="J53" t="str">
        <f>_xlfn.XLOOKUP(orders!D53,products!$A$1:$A$49,products!$C$1:$C$49)</f>
        <v>L</v>
      </c>
      <c r="K53" s="4">
        <f>_xlfn.XLOOKUP(orders!D53,products!$A$1:$A$49,products!$D$1:$D$49)</f>
        <v>2.5</v>
      </c>
      <c r="L53" s="6">
        <f>_xlfn.XLOOKUP(orders!D53,products!$A$1:$A$49,products!$E$1:$E$49)</f>
        <v>36.454999999999998</v>
      </c>
      <c r="M53" s="6">
        <f t="shared" si="0"/>
        <v>145.82</v>
      </c>
      <c r="N53" t="str">
        <f t="shared" si="1"/>
        <v>Libarica</v>
      </c>
      <c r="O53" t="str">
        <f t="shared" si="2"/>
        <v>Light</v>
      </c>
      <c r="P53" t="str">
        <f>_xlfn.XLOOKUP(Orders[[#This Row],[Customer ID]],customers!$A$1:$A$1001,customers!$I$1:$I$1001,0)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cm="1">
        <f t="array" ref="G54">IF(_xlfn.XLOOKUP(C54,customers!$A$1:$A$1001,customers!C53:'customers'!$C$1:$C$1001,0)=0,"",_xlfn.XLOOKUP(C54,customers!$A$1:$A$1001,customers!C53:'customers'!$C$1:$C$1001,0))</f>
        <v>hmattioli1g@webmd.com</v>
      </c>
      <c r="H54" s="2" t="str">
        <f>_xlfn.XLOOKUP(C54,customers!$A$1:$A$1001,customers!$G$1:$G$1001,0)</f>
        <v>United Kingdom</v>
      </c>
      <c r="I54" t="str">
        <f>_xlfn.XLOOKUP(orders!D54,products!$A$1:$A$49,products!$B$1:$B$49)</f>
        <v>Rob</v>
      </c>
      <c r="J54" t="str">
        <f>_xlfn.XLOOKUP(orders!D54,products!$A$1:$A$49,products!$C$1:$C$49)</f>
        <v>M</v>
      </c>
      <c r="K54" s="4">
        <f>_xlfn.XLOOKUP(orders!D54,products!$A$1:$A$49,products!$D$1:$D$49)</f>
        <v>0.5</v>
      </c>
      <c r="L54" s="6">
        <f>_xlfn.XLOOKUP(orders!D54,products!$A$1:$A$49,products!$E$1:$E$49)</f>
        <v>5.97</v>
      </c>
      <c r="M54" s="6">
        <f t="shared" si="0"/>
        <v>29.849999999999998</v>
      </c>
      <c r="N54" t="str">
        <f t="shared" si="1"/>
        <v>Robusta</v>
      </c>
      <c r="O54" t="str">
        <f t="shared" si="2"/>
        <v>Medium</v>
      </c>
      <c r="P54" t="str">
        <f>_xlfn.XLOOKUP(Orders[[#This Row],[Customer ID]],customers!$A$1:$A$1001,customers!$I$1:$I$1001,0)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cm="1">
        <f t="array" ref="G55">IF(_xlfn.XLOOKUP(C55,customers!$A$1:$A$1001,customers!C54:'customers'!$C$1:$C$1001,0)=0,"",_xlfn.XLOOKUP(C55,customers!$A$1:$A$1001,customers!C54:'customers'!$C$1:$C$1001,0))</f>
        <v>hmattioli1g@webmd.com</v>
      </c>
      <c r="H55" s="2" t="str">
        <f>_xlfn.XLOOKUP(C55,customers!$A$1:$A$1001,customers!$G$1:$G$1001,0)</f>
        <v>United Kingdom</v>
      </c>
      <c r="I55" t="str">
        <f>_xlfn.XLOOKUP(orders!D55,products!$A$1:$A$49,products!$B$1:$B$49)</f>
        <v>Lib</v>
      </c>
      <c r="J55" t="str">
        <f>_xlfn.XLOOKUP(orders!D55,products!$A$1:$A$49,products!$C$1:$C$49)</f>
        <v>L</v>
      </c>
      <c r="K55" s="4">
        <f>_xlfn.XLOOKUP(orders!D55,products!$A$1:$A$49,products!$D$1:$D$49)</f>
        <v>2.5</v>
      </c>
      <c r="L55" s="6">
        <f>_xlfn.XLOOKUP(orders!D55,products!$A$1:$A$49,products!$E$1:$E$49)</f>
        <v>36.454999999999998</v>
      </c>
      <c r="M55" s="6">
        <f t="shared" si="0"/>
        <v>72.91</v>
      </c>
      <c r="N55" t="str">
        <f t="shared" si="1"/>
        <v>Libarica</v>
      </c>
      <c r="O55" t="str">
        <f t="shared" si="2"/>
        <v>Light</v>
      </c>
      <c r="P55" t="str">
        <f>_xlfn.XLOOKUP(Orders[[#This Row],[Customer ID]],customers!$A$1:$A$1001,customers!$I$1:$I$1001,0)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cm="1">
        <f t="array" ref="G56">IF(_xlfn.XLOOKUP(C56,customers!$A$1:$A$1001,customers!C55:'customers'!$C$1:$C$1001,0)=0,"",_xlfn.XLOOKUP(C56,customers!$A$1:$A$1001,customers!C55:'customers'!$C$1:$C$1001,0))</f>
        <v>agillard1i@issuu.com</v>
      </c>
      <c r="H56" s="2" t="str">
        <f>_xlfn.XLOOKUP(C56,customers!$A$1:$A$1001,customers!$G$1:$G$1001,0)</f>
        <v>United States</v>
      </c>
      <c r="I56" t="str">
        <f>_xlfn.XLOOKUP(orders!D56,products!$A$1:$A$49,products!$B$1:$B$49)</f>
        <v>Lib</v>
      </c>
      <c r="J56" t="str">
        <f>_xlfn.XLOOKUP(orders!D56,products!$A$1:$A$49,products!$C$1:$C$49)</f>
        <v>M</v>
      </c>
      <c r="K56" s="4">
        <f>_xlfn.XLOOKUP(orders!D56,products!$A$1:$A$49,products!$D$1:$D$49)</f>
        <v>1</v>
      </c>
      <c r="L56" s="6">
        <f>_xlfn.XLOOKUP(orders!D56,products!$A$1:$A$49,products!$E$1:$E$49)</f>
        <v>14.55</v>
      </c>
      <c r="M56" s="6">
        <f t="shared" si="0"/>
        <v>72.75</v>
      </c>
      <c r="N56" t="str">
        <f t="shared" si="1"/>
        <v>Libarica</v>
      </c>
      <c r="O56" t="str">
        <f t="shared" si="2"/>
        <v>Medium</v>
      </c>
      <c r="P56" t="str">
        <f>_xlfn.XLOOKUP(Orders[[#This Row],[Customer ID]],customers!$A$1:$A$1001,customers!$I$1:$I$1001,0)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cm="1">
        <f t="array" ref="G57">IF(_xlfn.XLOOKUP(C57,customers!$A$1:$A$1001,customers!C56:'customers'!$C$1:$C$1001,0)=0,"",_xlfn.XLOOKUP(C57,customers!$A$1:$A$1001,customers!C56:'customers'!$C$1:$C$1001,0))</f>
        <v/>
      </c>
      <c r="H57" s="2" t="str">
        <f>_xlfn.XLOOKUP(C57,customers!$A$1:$A$1001,customers!$G$1:$G$1001,0)</f>
        <v>United States</v>
      </c>
      <c r="I57" t="str">
        <f>_xlfn.XLOOKUP(orders!D57,products!$A$1:$A$49,products!$B$1:$B$49)</f>
        <v>Lib</v>
      </c>
      <c r="J57" t="str">
        <f>_xlfn.XLOOKUP(orders!D57,products!$A$1:$A$49,products!$C$1:$C$49)</f>
        <v>L</v>
      </c>
      <c r="K57" s="4">
        <f>_xlfn.XLOOKUP(orders!D57,products!$A$1:$A$49,products!$D$1:$D$49)</f>
        <v>1</v>
      </c>
      <c r="L57" s="6">
        <f>_xlfn.XLOOKUP(orders!D57,products!$A$1:$A$49,products!$E$1:$E$49)</f>
        <v>15.85</v>
      </c>
      <c r="M57" s="6">
        <f t="shared" si="0"/>
        <v>47.55</v>
      </c>
      <c r="N57" t="str">
        <f t="shared" si="1"/>
        <v>Libarica</v>
      </c>
      <c r="O57" t="str">
        <f t="shared" si="2"/>
        <v>Light</v>
      </c>
      <c r="P57" t="str">
        <f>_xlfn.XLOOKUP(Orders[[#This Row],[Customer ID]],customers!$A$1:$A$1001,customers!$I$1:$I$1001,0)</f>
        <v>No</v>
      </c>
    </row>
    <row r="58" spans="1:16" x14ac:dyDescent="0.35">
      <c r="A58" s="2" t="s">
        <v>805</v>
      </c>
      <c r="B58" s="3">
        <v>43857</v>
      </c>
      <c r="C58" s="2" t="s">
        <v>806</v>
      </c>
      <c r="D58" t="s">
        <v>6153</v>
      </c>
      <c r="E58" s="2">
        <v>3</v>
      </c>
      <c r="F58" s="2" t="str">
        <f>_xlfn.XLOOKUP(C58,customers!$A$1:$A$1001,customers!$B$1:$B$1001,0)</f>
        <v>Theda Grizard</v>
      </c>
      <c r="G58" s="2" t="str" cm="1">
        <f t="array" ref="G58">IF(_xlfn.XLOOKUP(C58,customers!$A$1:$A$1001,customers!C57:'customers'!$C$1:$C$1001,0)=0,"",_xlfn.XLOOKUP(C58,customers!$A$1:$A$1001,customers!C57:'customers'!$C$1:$C$1001,0))</f>
        <v>tgrizard1k@odnoklassniki.ru</v>
      </c>
      <c r="H58" s="2" t="str">
        <f>_xlfn.XLOOKUP(C58,customers!$A$1:$A$1001,customers!$G$1:$G$1001,0)</f>
        <v>United States</v>
      </c>
      <c r="I58" t="str">
        <f>_xlfn.XLOOKUP(orders!D58,products!$A$1:$A$49,products!$B$1:$B$49)</f>
        <v>Exc</v>
      </c>
      <c r="J58" t="str">
        <f>_xlfn.XLOOKUP(orders!D58,products!$A$1:$A$49,products!$C$1:$C$49)</f>
        <v>D</v>
      </c>
      <c r="K58" s="4">
        <f>_xlfn.XLOOKUP(orders!D58,products!$A$1:$A$49,products!$D$1:$D$49)</f>
        <v>0.2</v>
      </c>
      <c r="L58" s="6">
        <f>_xlfn.XLOOKUP(orders!D58,products!$A$1:$A$49,products!$E$1:$E$49)</f>
        <v>3.645</v>
      </c>
      <c r="M58" s="6">
        <f t="shared" si="0"/>
        <v>10.935</v>
      </c>
      <c r="N58" t="str">
        <f t="shared" si="1"/>
        <v>Excellsa</v>
      </c>
      <c r="O58" t="str">
        <f t="shared" si="2"/>
        <v>Dark</v>
      </c>
      <c r="P58" t="str">
        <f>_xlfn.XLOOKUP(Orders[[#This Row],[Customer ID]],customers!$A$1:$A$1001,customers!$I$1:$I$1001,0)</f>
        <v>Yes</v>
      </c>
    </row>
    <row r="59" spans="1:16" x14ac:dyDescent="0.35">
      <c r="A59" s="2" t="s">
        <v>811</v>
      </c>
      <c r="B59" s="3">
        <v>44759</v>
      </c>
      <c r="C59" s="2" t="s">
        <v>812</v>
      </c>
      <c r="D59" t="s">
        <v>6171</v>
      </c>
      <c r="E59" s="2">
        <v>4</v>
      </c>
      <c r="F59" s="2" t="str">
        <f>_xlfn.XLOOKUP(C59,customers!$A$1:$A$1001,customers!$B$1:$B$1001,0)</f>
        <v>Rozele Relton</v>
      </c>
      <c r="G59" s="2" t="str" cm="1">
        <f t="array" ref="G59">IF(_xlfn.XLOOKUP(C59,customers!$A$1:$A$1001,customers!C58:'customers'!$C$1:$C$1001,0)=0,"",_xlfn.XLOOKUP(C59,customers!$A$1:$A$1001,customers!C58:'customers'!$C$1:$C$1001,0))</f>
        <v>rrelton1l@stanford.edu</v>
      </c>
      <c r="H59" s="2" t="str">
        <f>_xlfn.XLOOKUP(C59,customers!$A$1:$A$1001,customers!$G$1:$G$1001,0)</f>
        <v>United States</v>
      </c>
      <c r="I59" t="str">
        <f>_xlfn.XLOOKUP(orders!D59,products!$A$1:$A$49,products!$B$1:$B$49)</f>
        <v>Exc</v>
      </c>
      <c r="J59" t="str">
        <f>_xlfn.XLOOKUP(orders!D59,products!$A$1:$A$49,products!$C$1:$C$49)</f>
        <v>L</v>
      </c>
      <c r="K59" s="4">
        <f>_xlfn.XLOOKUP(orders!D59,products!$A$1:$A$49,products!$D$1:$D$49)</f>
        <v>1</v>
      </c>
      <c r="L59" s="6">
        <f>_xlfn.XLOOKUP(orders!D59,products!$A$1:$A$49,products!$E$1:$E$49)</f>
        <v>14.85</v>
      </c>
      <c r="M59" s="6">
        <f t="shared" si="0"/>
        <v>59.4</v>
      </c>
      <c r="N59" t="str">
        <f t="shared" si="1"/>
        <v>Excellsa</v>
      </c>
      <c r="O59" t="str">
        <f t="shared" si="2"/>
        <v>Light</v>
      </c>
      <c r="P59" t="str">
        <f>_xlfn.XLOOKUP(Orders[[#This Row],[Customer ID]],customers!$A$1:$A$1001,customers!$I$1:$I$1001,0)</f>
        <v>No</v>
      </c>
    </row>
    <row r="60" spans="1:16" x14ac:dyDescent="0.35">
      <c r="A60" s="2" t="s">
        <v>817</v>
      </c>
      <c r="B60" s="3">
        <v>44624</v>
      </c>
      <c r="C60" s="2" t="s">
        <v>818</v>
      </c>
      <c r="D60" t="s">
        <v>6165</v>
      </c>
      <c r="E60" s="2">
        <v>3</v>
      </c>
      <c r="F60" s="2" t="str">
        <f>_xlfn.XLOOKUP(C60,customers!$A$1:$A$1001,customers!$B$1:$B$1001,0)</f>
        <v>Willa Rolling</v>
      </c>
      <c r="G60" s="2" t="str" cm="1">
        <f t="array" ref="G60">IF(_xlfn.XLOOKUP(C60,customers!$A$1:$A$1001,customers!C59:'customers'!$C$1:$C$1001,0)=0,"",_xlfn.XLOOKUP(C60,customers!$A$1:$A$1001,customers!C59:'customers'!$C$1:$C$1001,0))</f>
        <v/>
      </c>
      <c r="H60" s="2" t="str">
        <f>_xlfn.XLOOKUP(C60,customers!$A$1:$A$1001,customers!$G$1:$G$1001,0)</f>
        <v>United States</v>
      </c>
      <c r="I60" t="str">
        <f>_xlfn.XLOOKUP(orders!D60,products!$A$1:$A$49,products!$B$1:$B$49)</f>
        <v>Lib</v>
      </c>
      <c r="J60" t="str">
        <f>_xlfn.XLOOKUP(orders!D60,products!$A$1:$A$49,products!$C$1:$C$49)</f>
        <v>D</v>
      </c>
      <c r="K60" s="4">
        <f>_xlfn.XLOOKUP(orders!D60,products!$A$1:$A$49,products!$D$1:$D$49)</f>
        <v>2.5</v>
      </c>
      <c r="L60" s="6">
        <f>_xlfn.XLOOKUP(orders!D60,products!$A$1:$A$49,products!$E$1:$E$49)</f>
        <v>29.784999999999997</v>
      </c>
      <c r="M60" s="6">
        <f t="shared" si="0"/>
        <v>89.35499999999999</v>
      </c>
      <c r="N60" t="str">
        <f t="shared" si="1"/>
        <v>Libarica</v>
      </c>
      <c r="O60" t="str">
        <f t="shared" si="2"/>
        <v>Dark</v>
      </c>
      <c r="P60" t="str">
        <f>_xlfn.XLOOKUP(Orders[[#This Row],[Customer ID]],customers!$A$1:$A$1001,customers!$I$1:$I$1001,0)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cm="1">
        <f t="array" ref="G61">IF(_xlfn.XLOOKUP(C61,customers!$A$1:$A$1001,customers!C60:'customers'!$C$1:$C$1001,0)=0,"",_xlfn.XLOOKUP(C61,customers!$A$1:$A$1001,customers!C60:'customers'!$C$1:$C$1001,0))</f>
        <v>sgilroy1n@eepurl.com</v>
      </c>
      <c r="H61" s="2" t="str">
        <f>_xlfn.XLOOKUP(C61,customers!$A$1:$A$1001,customers!$G$1:$G$1001,0)</f>
        <v>United States</v>
      </c>
      <c r="I61" t="str">
        <f>_xlfn.XLOOKUP(orders!D61,products!$A$1:$A$49,products!$B$1:$B$49)</f>
        <v>Lib</v>
      </c>
      <c r="J61" t="str">
        <f>_xlfn.XLOOKUP(orders!D61,products!$A$1:$A$49,products!$C$1:$C$49)</f>
        <v>M</v>
      </c>
      <c r="K61" s="4">
        <f>_xlfn.XLOOKUP(orders!D61,products!$A$1:$A$49,products!$D$1:$D$49)</f>
        <v>0.5</v>
      </c>
      <c r="L61" s="6">
        <f>_xlfn.XLOOKUP(orders!D61,products!$A$1:$A$49,products!$E$1:$E$49)</f>
        <v>8.73</v>
      </c>
      <c r="M61" s="6">
        <f t="shared" si="0"/>
        <v>26.19</v>
      </c>
      <c r="N61" t="str">
        <f t="shared" si="1"/>
        <v>Libarica</v>
      </c>
      <c r="O61" t="str">
        <f t="shared" si="2"/>
        <v>Medium</v>
      </c>
      <c r="P61" t="str">
        <f>_xlfn.XLOOKUP(Orders[[#This Row],[Customer ID]],customers!$A$1:$A$1001,customers!$I$1:$I$1001,0)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cm="1">
        <f t="array" ref="G62">IF(_xlfn.XLOOKUP(C62,customers!$A$1:$A$1001,customers!C61:'customers'!$C$1:$C$1001,0)=0,"",_xlfn.XLOOKUP(C62,customers!$A$1:$A$1001,customers!C61:'customers'!$C$1:$C$1001,0))</f>
        <v>ccottingham1o@wikipedia.org</v>
      </c>
      <c r="H62" s="2" t="str">
        <f>_xlfn.XLOOKUP(C62,customers!$A$1:$A$1001,customers!$G$1:$G$1001,0)</f>
        <v>United States</v>
      </c>
      <c r="I62" t="str">
        <f>_xlfn.XLOOKUP(orders!D62,products!$A$1:$A$49,products!$B$1:$B$49)</f>
        <v>Ara</v>
      </c>
      <c r="J62" t="str">
        <f>_xlfn.XLOOKUP(orders!D62,products!$A$1:$A$49,products!$C$1:$C$49)</f>
        <v>D</v>
      </c>
      <c r="K62" s="4">
        <f>_xlfn.XLOOKUP(orders!D62,products!$A$1:$A$49,products!$D$1:$D$49)</f>
        <v>2.5</v>
      </c>
      <c r="L62" s="6">
        <f>_xlfn.XLOOKUP(orders!D62,products!$A$1:$A$49,products!$E$1:$E$49)</f>
        <v>22.884999999999998</v>
      </c>
      <c r="M62" s="6">
        <f t="shared" si="0"/>
        <v>114.42499999999998</v>
      </c>
      <c r="N62" t="str">
        <f t="shared" si="1"/>
        <v>Arabica</v>
      </c>
      <c r="O62" t="str">
        <f t="shared" si="2"/>
        <v>Dark</v>
      </c>
      <c r="P62" t="str">
        <f>_xlfn.XLOOKUP(Orders[[#This Row],[Customer ID]],customers!$A$1:$A$1001,customers!$I$1:$I$1001,0)</f>
        <v>No</v>
      </c>
    </row>
    <row r="63" spans="1:16" x14ac:dyDescent="0.35">
      <c r="A63" s="2" t="s">
        <v>833</v>
      </c>
      <c r="B63" s="3">
        <v>43521</v>
      </c>
      <c r="C63" s="2" t="s">
        <v>834</v>
      </c>
      <c r="D63" t="s">
        <v>6172</v>
      </c>
      <c r="E63" s="2">
        <v>5</v>
      </c>
      <c r="F63" s="2" t="str">
        <f>_xlfn.XLOOKUP(C63,customers!$A$1:$A$1001,customers!$B$1:$B$1001,0)</f>
        <v>Pammi Endacott</v>
      </c>
      <c r="G63" s="2" t="str" cm="1">
        <f t="array" ref="G63">IF(_xlfn.XLOOKUP(C63,customers!$A$1:$A$1001,customers!C62:'customers'!$C$1:$C$1001,0)=0,"",_xlfn.XLOOKUP(C63,customers!$A$1:$A$1001,customers!C62:'customers'!$C$1:$C$1001,0))</f>
        <v/>
      </c>
      <c r="H63" s="2" t="str">
        <f>_xlfn.XLOOKUP(C63,customers!$A$1:$A$1001,customers!$G$1:$G$1001,0)</f>
        <v>United Kingdom</v>
      </c>
      <c r="I63" t="str">
        <f>_xlfn.XLOOKUP(orders!D63,products!$A$1:$A$49,products!$B$1:$B$49)</f>
        <v>Rob</v>
      </c>
      <c r="J63" t="str">
        <f>_xlfn.XLOOKUP(orders!D63,products!$A$1:$A$49,products!$C$1:$C$49)</f>
        <v>D</v>
      </c>
      <c r="K63" s="4">
        <f>_xlfn.XLOOKUP(orders!D63,products!$A$1:$A$49,products!$D$1:$D$49)</f>
        <v>0.5</v>
      </c>
      <c r="L63" s="6">
        <f>_xlfn.XLOOKUP(orders!D63,products!$A$1:$A$49,products!$E$1:$E$49)</f>
        <v>5.3699999999999992</v>
      </c>
      <c r="M63" s="6">
        <f t="shared" si="0"/>
        <v>26.849999999999994</v>
      </c>
      <c r="N63" t="str">
        <f t="shared" si="1"/>
        <v>Robusta</v>
      </c>
      <c r="O63" t="str">
        <f t="shared" si="2"/>
        <v>Dark</v>
      </c>
      <c r="P63" t="str">
        <f>_xlfn.XLOOKUP(Orders[[#This Row],[Customer ID]],customers!$A$1:$A$1001,customers!$I$1:$I$1001,0)</f>
        <v>Yes</v>
      </c>
    </row>
    <row r="64" spans="1:16" x14ac:dyDescent="0.35">
      <c r="A64" s="2" t="s">
        <v>838</v>
      </c>
      <c r="B64" s="3">
        <v>43505</v>
      </c>
      <c r="C64" s="2" t="s">
        <v>839</v>
      </c>
      <c r="D64" t="s">
        <v>6145</v>
      </c>
      <c r="E64" s="2">
        <v>5</v>
      </c>
      <c r="F64" s="2" t="str">
        <f>_xlfn.XLOOKUP(C64,customers!$A$1:$A$1001,customers!$B$1:$B$1001,0)</f>
        <v>Nona Linklater</v>
      </c>
      <c r="G64" s="2" t="str" cm="1">
        <f t="array" ref="G64">IF(_xlfn.XLOOKUP(C64,customers!$A$1:$A$1001,customers!C63:'customers'!$C$1:$C$1001,0)=0,"",_xlfn.XLOOKUP(C64,customers!$A$1:$A$1001,customers!C63:'customers'!$C$1:$C$1001,0))</f>
        <v/>
      </c>
      <c r="H64" s="2" t="str">
        <f>_xlfn.XLOOKUP(C64,customers!$A$1:$A$1001,customers!$G$1:$G$1001,0)</f>
        <v>United States</v>
      </c>
      <c r="I64" t="str">
        <f>_xlfn.XLOOKUP(orders!D64,products!$A$1:$A$49,products!$B$1:$B$49)</f>
        <v>Lib</v>
      </c>
      <c r="J64" t="str">
        <f>_xlfn.XLOOKUP(orders!D64,products!$A$1:$A$49,products!$C$1:$C$49)</f>
        <v>L</v>
      </c>
      <c r="K64" s="4">
        <f>_xlfn.XLOOKUP(orders!D64,products!$A$1:$A$49,products!$D$1:$D$49)</f>
        <v>0.2</v>
      </c>
      <c r="L64" s="6">
        <f>_xlfn.XLOOKUP(orders!D64,products!$A$1:$A$49,products!$E$1:$E$49)</f>
        <v>4.7549999999999999</v>
      </c>
      <c r="M64" s="6">
        <f t="shared" si="0"/>
        <v>23.774999999999999</v>
      </c>
      <c r="N64" t="str">
        <f t="shared" si="1"/>
        <v>Libarica</v>
      </c>
      <c r="O64" t="str">
        <f t="shared" si="2"/>
        <v>Light</v>
      </c>
      <c r="P64" t="str">
        <f>_xlfn.XLOOKUP(Orders[[#This Row],[Customer ID]],customers!$A$1:$A$1001,customers!$I$1:$I$1001,0)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cm="1">
        <f t="array" ref="G65">IF(_xlfn.XLOOKUP(C65,customers!$A$1:$A$1001,customers!C64:'customers'!$C$1:$C$1001,0)=0,"",_xlfn.XLOOKUP(C65,customers!$A$1:$A$1001,customers!C64:'customers'!$C$1:$C$1001,0))</f>
        <v>adykes1r@eventbrite.com</v>
      </c>
      <c r="H65" s="2" t="str">
        <f>_xlfn.XLOOKUP(C65,customers!$A$1:$A$1001,customers!$G$1:$G$1001,0)</f>
        <v>United States</v>
      </c>
      <c r="I65" t="str">
        <f>_xlfn.XLOOKUP(orders!D65,products!$A$1:$A$49,products!$B$1:$B$49)</f>
        <v>Ara</v>
      </c>
      <c r="J65" t="str">
        <f>_xlfn.XLOOKUP(orders!D65,products!$A$1:$A$49,products!$C$1:$C$49)</f>
        <v>M</v>
      </c>
      <c r="K65" s="4">
        <f>_xlfn.XLOOKUP(orders!D65,products!$A$1:$A$49,products!$D$1:$D$49)</f>
        <v>0.5</v>
      </c>
      <c r="L65" s="6">
        <f>_xlfn.XLOOKUP(orders!D65,products!$A$1:$A$49,products!$E$1:$E$49)</f>
        <v>6.75</v>
      </c>
      <c r="M65" s="6">
        <f t="shared" si="0"/>
        <v>6.75</v>
      </c>
      <c r="N65" t="str">
        <f t="shared" si="1"/>
        <v>Arabica</v>
      </c>
      <c r="O65" t="str">
        <f t="shared" si="2"/>
        <v>Medium</v>
      </c>
      <c r="P65" t="str">
        <f>_xlfn.XLOOKUP(Orders[[#This Row],[Customer ID]],customers!$A$1:$A$1001,customers!$I$1:$I$1001,0)</f>
        <v>No</v>
      </c>
    </row>
    <row r="66" spans="1:16" x14ac:dyDescent="0.35">
      <c r="A66" s="2" t="s">
        <v>849</v>
      </c>
      <c r="B66" s="3">
        <v>43913</v>
      </c>
      <c r="C66" s="2" t="s">
        <v>850</v>
      </c>
      <c r="D66" t="s">
        <v>6146</v>
      </c>
      <c r="E66" s="2">
        <v>6</v>
      </c>
      <c r="F66" s="2" t="str">
        <f>_xlfn.XLOOKUP(C66,customers!$A$1:$A$1001,customers!$B$1:$B$1001,0)</f>
        <v>Felecia Dodgson</v>
      </c>
      <c r="G66" s="2" t="str" cm="1">
        <f t="array" ref="G66">IF(_xlfn.XLOOKUP(C66,customers!$A$1:$A$1001,customers!C65:'customers'!$C$1:$C$1001,0)=0,"",_xlfn.XLOOKUP(C66,customers!$A$1:$A$1001,customers!C65:'customers'!$C$1:$C$1001,0))</f>
        <v/>
      </c>
      <c r="H66" s="2" t="str">
        <f>_xlfn.XLOOKUP(C66,customers!$A$1:$A$1001,customers!$G$1:$G$1001,0)</f>
        <v>United States</v>
      </c>
      <c r="I66" t="str">
        <f>_xlfn.XLOOKUP(orders!D66,products!$A$1:$A$49,products!$B$1:$B$49)</f>
        <v>Rob</v>
      </c>
      <c r="J66" t="str">
        <f>_xlfn.XLOOKUP(orders!D66,products!$A$1:$A$49,products!$C$1:$C$49)</f>
        <v>M</v>
      </c>
      <c r="K66" s="4">
        <f>_xlfn.XLOOKUP(orders!D66,products!$A$1:$A$49,products!$D$1:$D$49)</f>
        <v>0.5</v>
      </c>
      <c r="L66" s="6">
        <f>_xlfn.XLOOKUP(orders!D66,products!$A$1:$A$49,products!$E$1:$E$49)</f>
        <v>5.97</v>
      </c>
      <c r="M66" s="6">
        <f t="shared" si="0"/>
        <v>35.82</v>
      </c>
      <c r="N66" t="str">
        <f t="shared" si="1"/>
        <v>Robusta</v>
      </c>
      <c r="O66" t="str">
        <f t="shared" si="2"/>
        <v>Medium</v>
      </c>
      <c r="P66" t="str">
        <f>_xlfn.XLOOKUP(Orders[[#This Row],[Customer ID]],customers!$A$1:$A$1001,customers!$I$1:$I$1001,0)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cm="1">
        <f t="array" ref="G67">IF(_xlfn.XLOOKUP(C67,customers!$A$1:$A$1001,customers!C66:'customers'!$C$1:$C$1001,0)=0,"",_xlfn.XLOOKUP(C67,customers!$A$1:$A$1001,customers!C66:'customers'!$C$1:$C$1001,0))</f>
        <v>acockrem1t@engadget.com</v>
      </c>
      <c r="H67" s="2" t="str">
        <f>_xlfn.XLOOKUP(C67,customers!$A$1:$A$1001,customers!$G$1:$G$1001,0)</f>
        <v>United States</v>
      </c>
      <c r="I67" t="str">
        <f>_xlfn.XLOOKUP(orders!D67,products!$A$1:$A$49,products!$B$1:$B$49)</f>
        <v>Rob</v>
      </c>
      <c r="J67" t="str">
        <f>_xlfn.XLOOKUP(orders!D67,products!$A$1:$A$49,products!$C$1:$C$49)</f>
        <v>D</v>
      </c>
      <c r="K67" s="4">
        <f>_xlfn.XLOOKUP(orders!D67,products!$A$1:$A$49,products!$D$1:$D$49)</f>
        <v>2.5</v>
      </c>
      <c r="L67" s="6">
        <f>_xlfn.XLOOKUP(orders!D67,products!$A$1:$A$49,products!$E$1:$E$49)</f>
        <v>20.584999999999997</v>
      </c>
      <c r="M67" s="6">
        <f t="shared" ref="M67:M130" si="3">L67*E67</f>
        <v>82.339999999999989</v>
      </c>
      <c r="N67" t="str">
        <f t="shared" ref="N67:N130" si="4">IF(I67="Rob","Robusta",IF(I67="Exc","Excellsa",IF(I67="Ara","Arabica",IF(I67="Lib","Libarica",""))))</f>
        <v>Robusta</v>
      </c>
      <c r="O67" t="str">
        <f t="shared" ref="O67:O130" si="5">IF(J67="M","Medium",IF(J67="L","Light",IF(J67="D","Dark")))</f>
        <v>Dark</v>
      </c>
      <c r="P67" t="str">
        <f>_xlfn.XLOOKUP(Orders[[#This Row],[Customer ID]],customers!$A$1:$A$1001,customers!$I$1:$I$1001,0)</f>
        <v>Yes</v>
      </c>
    </row>
    <row r="68" spans="1:16" x14ac:dyDescent="0.35">
      <c r="A68" s="2" t="s">
        <v>860</v>
      </c>
      <c r="B68" s="3">
        <v>44666</v>
      </c>
      <c r="C68" s="2" t="s">
        <v>861</v>
      </c>
      <c r="D68" t="s">
        <v>6173</v>
      </c>
      <c r="E68" s="2">
        <v>1</v>
      </c>
      <c r="F68" s="2" t="str">
        <f>_xlfn.XLOOKUP(C68,customers!$A$1:$A$1001,customers!$B$1:$B$1001,0)</f>
        <v>Belvia Umpleby</v>
      </c>
      <c r="G68" s="2" t="str" cm="1">
        <f t="array" ref="G68">IF(_xlfn.XLOOKUP(C68,customers!$A$1:$A$1001,customers!C67:'customers'!$C$1:$C$1001,0)=0,"",_xlfn.XLOOKUP(C68,customers!$A$1:$A$1001,customers!C67:'customers'!$C$1:$C$1001,0))</f>
        <v>bumpleby1u@soundcloud.com</v>
      </c>
      <c r="H68" s="2" t="str">
        <f>_xlfn.XLOOKUP(C68,customers!$A$1:$A$1001,customers!$G$1:$G$1001,0)</f>
        <v>United States</v>
      </c>
      <c r="I68" t="str">
        <f>_xlfn.XLOOKUP(orders!D68,products!$A$1:$A$49,products!$B$1:$B$49)</f>
        <v>Rob</v>
      </c>
      <c r="J68" t="str">
        <f>_xlfn.XLOOKUP(orders!D68,products!$A$1:$A$49,products!$C$1:$C$49)</f>
        <v>L</v>
      </c>
      <c r="K68" s="4">
        <f>_xlfn.XLOOKUP(orders!D68,products!$A$1:$A$49,products!$D$1:$D$49)</f>
        <v>0.5</v>
      </c>
      <c r="L68" s="6">
        <f>_xlfn.XLOOKUP(orders!D68,products!$A$1:$A$49,products!$E$1:$E$49)</f>
        <v>7.169999999999999</v>
      </c>
      <c r="M68" s="6">
        <f t="shared" si="3"/>
        <v>7.169999999999999</v>
      </c>
      <c r="N68" t="str">
        <f t="shared" si="4"/>
        <v>Robusta</v>
      </c>
      <c r="O68" t="str">
        <f t="shared" si="5"/>
        <v>Light</v>
      </c>
      <c r="P68" t="str">
        <f>_xlfn.XLOOKUP(Orders[[#This Row],[Customer ID]],customers!$A$1:$A$1001,customers!$I$1:$I$1001,0)</f>
        <v>Yes</v>
      </c>
    </row>
    <row r="69" spans="1:16" x14ac:dyDescent="0.35">
      <c r="A69" s="2" t="s">
        <v>866</v>
      </c>
      <c r="B69" s="3">
        <v>44519</v>
      </c>
      <c r="C69" s="2" t="s">
        <v>867</v>
      </c>
      <c r="D69" t="s">
        <v>6145</v>
      </c>
      <c r="E69" s="2">
        <v>2</v>
      </c>
      <c r="F69" s="2" t="str">
        <f>_xlfn.XLOOKUP(C69,customers!$A$1:$A$1001,customers!$B$1:$B$1001,0)</f>
        <v>Nat Saleway</v>
      </c>
      <c r="G69" s="2" t="str" cm="1">
        <f t="array" ref="G69">IF(_xlfn.XLOOKUP(C69,customers!$A$1:$A$1001,customers!C68:'customers'!$C$1:$C$1001,0)=0,"",_xlfn.XLOOKUP(C69,customers!$A$1:$A$1001,customers!C68:'customers'!$C$1:$C$1001,0))</f>
        <v>nsaleway1v@dedecms.com</v>
      </c>
      <c r="H69" s="2" t="str">
        <f>_xlfn.XLOOKUP(C69,customers!$A$1:$A$1001,customers!$G$1:$G$1001,0)</f>
        <v>United States</v>
      </c>
      <c r="I69" t="str">
        <f>_xlfn.XLOOKUP(orders!D69,products!$A$1:$A$49,products!$B$1:$B$49)</f>
        <v>Lib</v>
      </c>
      <c r="J69" t="str">
        <f>_xlfn.XLOOKUP(orders!D69,products!$A$1:$A$49,products!$C$1:$C$49)</f>
        <v>L</v>
      </c>
      <c r="K69" s="4">
        <f>_xlfn.XLOOKUP(orders!D69,products!$A$1:$A$49,products!$D$1:$D$49)</f>
        <v>0.2</v>
      </c>
      <c r="L69" s="6">
        <f>_xlfn.XLOOKUP(orders!D69,products!$A$1:$A$49,products!$E$1:$E$49)</f>
        <v>4.7549999999999999</v>
      </c>
      <c r="M69" s="6">
        <f t="shared" si="3"/>
        <v>9.51</v>
      </c>
      <c r="N69" t="str">
        <f t="shared" si="4"/>
        <v>Libarica</v>
      </c>
      <c r="O69" t="str">
        <f t="shared" si="5"/>
        <v>Light</v>
      </c>
      <c r="P69" t="str">
        <f>_xlfn.XLOOKUP(Orders[[#This Row],[Customer ID]],customers!$A$1:$A$1001,customers!$I$1:$I$1001,0)</f>
        <v>No</v>
      </c>
    </row>
    <row r="70" spans="1:16" x14ac:dyDescent="0.35">
      <c r="A70" s="2" t="s">
        <v>872</v>
      </c>
      <c r="B70" s="3">
        <v>43754</v>
      </c>
      <c r="C70" s="2" t="s">
        <v>873</v>
      </c>
      <c r="D70" t="s">
        <v>6174</v>
      </c>
      <c r="E70" s="2">
        <v>1</v>
      </c>
      <c r="F70" s="2" t="str">
        <f>_xlfn.XLOOKUP(C70,customers!$A$1:$A$1001,customers!$B$1:$B$1001,0)</f>
        <v>Hayward Goulter</v>
      </c>
      <c r="G70" s="2" t="str" cm="1">
        <f t="array" ref="G70">IF(_xlfn.XLOOKUP(C70,customers!$A$1:$A$1001,customers!C69:'customers'!$C$1:$C$1001,0)=0,"",_xlfn.XLOOKUP(C70,customers!$A$1:$A$1001,customers!C69:'customers'!$C$1:$C$1001,0))</f>
        <v>hgoulter1w@abc.net.au</v>
      </c>
      <c r="H70" s="2" t="str">
        <f>_xlfn.XLOOKUP(C70,customers!$A$1:$A$1001,customers!$G$1:$G$1001,0)</f>
        <v>United States</v>
      </c>
      <c r="I70" t="str">
        <f>_xlfn.XLOOKUP(orders!D70,products!$A$1:$A$49,products!$B$1:$B$49)</f>
        <v>Rob</v>
      </c>
      <c r="J70" t="str">
        <f>_xlfn.XLOOKUP(orders!D70,products!$A$1:$A$49,products!$C$1:$C$49)</f>
        <v>M</v>
      </c>
      <c r="K70" s="4">
        <f>_xlfn.XLOOKUP(orders!D70,products!$A$1:$A$49,products!$D$1:$D$49)</f>
        <v>0.2</v>
      </c>
      <c r="L70" s="6">
        <f>_xlfn.XLOOKUP(orders!D70,products!$A$1:$A$49,products!$E$1:$E$49)</f>
        <v>2.9849999999999999</v>
      </c>
      <c r="M70" s="6">
        <f t="shared" si="3"/>
        <v>2.9849999999999999</v>
      </c>
      <c r="N70" t="str">
        <f t="shared" si="4"/>
        <v>Robusta</v>
      </c>
      <c r="O70" t="str">
        <f t="shared" si="5"/>
        <v>Medium</v>
      </c>
      <c r="P70" t="str">
        <f>_xlfn.XLOOKUP(Orders[[#This Row],[Customer ID]],customers!$A$1:$A$1001,customers!$I$1:$I$1001,0)</f>
        <v>No</v>
      </c>
    </row>
    <row r="71" spans="1:16" x14ac:dyDescent="0.35">
      <c r="A71" s="2" t="s">
        <v>878</v>
      </c>
      <c r="B71" s="3">
        <v>43795</v>
      </c>
      <c r="C71" s="2" t="s">
        <v>879</v>
      </c>
      <c r="D71" t="s">
        <v>6138</v>
      </c>
      <c r="E71" s="2">
        <v>6</v>
      </c>
      <c r="F71" s="2" t="str">
        <f>_xlfn.XLOOKUP(C71,customers!$A$1:$A$1001,customers!$B$1:$B$1001,0)</f>
        <v>Gay Rizzello</v>
      </c>
      <c r="G71" s="2" t="str" cm="1">
        <f t="array" ref="G71">IF(_xlfn.XLOOKUP(C71,customers!$A$1:$A$1001,customers!C70:'customers'!$C$1:$C$1001,0)=0,"",_xlfn.XLOOKUP(C71,customers!$A$1:$A$1001,customers!C70:'customers'!$C$1:$C$1001,0))</f>
        <v>grizzello1x@symantec.com</v>
      </c>
      <c r="H71" s="2" t="str">
        <f>_xlfn.XLOOKUP(C71,customers!$A$1:$A$1001,customers!$G$1:$G$1001,0)</f>
        <v>United Kingdom</v>
      </c>
      <c r="I71" t="str">
        <f>_xlfn.XLOOKUP(orders!D71,products!$A$1:$A$49,products!$B$1:$B$49)</f>
        <v>Rob</v>
      </c>
      <c r="J71" t="str">
        <f>_xlfn.XLOOKUP(orders!D71,products!$A$1:$A$49,products!$C$1:$C$49)</f>
        <v>M</v>
      </c>
      <c r="K71" s="4">
        <f>_xlfn.XLOOKUP(orders!D71,products!$A$1:$A$49,products!$D$1:$D$49)</f>
        <v>1</v>
      </c>
      <c r="L71" s="6">
        <f>_xlfn.XLOOKUP(orders!D71,products!$A$1:$A$49,products!$E$1:$E$49)</f>
        <v>9.9499999999999993</v>
      </c>
      <c r="M71" s="6">
        <f t="shared" si="3"/>
        <v>59.699999999999996</v>
      </c>
      <c r="N71" t="str">
        <f t="shared" si="4"/>
        <v>Robusta</v>
      </c>
      <c r="O71" t="str">
        <f t="shared" si="5"/>
        <v>Medium</v>
      </c>
      <c r="P71" t="str">
        <f>_xlfn.XLOOKUP(Orders[[#This Row],[Customer ID]],customers!$A$1:$A$1001,customers!$I$1:$I$1001,0)</f>
        <v>Yes</v>
      </c>
    </row>
    <row r="72" spans="1:16" x14ac:dyDescent="0.35">
      <c r="A72" s="2" t="s">
        <v>885</v>
      </c>
      <c r="B72" s="3">
        <v>43646</v>
      </c>
      <c r="C72" s="2" t="s">
        <v>886</v>
      </c>
      <c r="D72" t="s">
        <v>6148</v>
      </c>
      <c r="E72" s="2">
        <v>4</v>
      </c>
      <c r="F72" s="2" t="str">
        <f>_xlfn.XLOOKUP(C72,customers!$A$1:$A$1001,customers!$B$1:$B$1001,0)</f>
        <v>Shannon List</v>
      </c>
      <c r="G72" s="2" t="str" cm="1">
        <f t="array" ref="G72">IF(_xlfn.XLOOKUP(C72,customers!$A$1:$A$1001,customers!C71:'customers'!$C$1:$C$1001,0)=0,"",_xlfn.XLOOKUP(C72,customers!$A$1:$A$1001,customers!C71:'customers'!$C$1:$C$1001,0))</f>
        <v>slist1y@mapquest.com</v>
      </c>
      <c r="H72" s="2" t="str">
        <f>_xlfn.XLOOKUP(C72,customers!$A$1:$A$1001,customers!$G$1:$G$1001,0)</f>
        <v>United States</v>
      </c>
      <c r="I72" t="str">
        <f>_xlfn.XLOOKUP(orders!D72,products!$A$1:$A$49,products!$B$1:$B$49)</f>
        <v>Exc</v>
      </c>
      <c r="J72" t="str">
        <f>_xlfn.XLOOKUP(orders!D72,products!$A$1:$A$49,products!$C$1:$C$49)</f>
        <v>L</v>
      </c>
      <c r="K72" s="4">
        <f>_xlfn.XLOOKUP(orders!D72,products!$A$1:$A$49,products!$D$1:$D$49)</f>
        <v>2.5</v>
      </c>
      <c r="L72" s="6">
        <f>_xlfn.XLOOKUP(orders!D72,products!$A$1:$A$49,products!$E$1:$E$49)</f>
        <v>34.154999999999994</v>
      </c>
      <c r="M72" s="6">
        <f t="shared" si="3"/>
        <v>136.61999999999998</v>
      </c>
      <c r="N72" t="str">
        <f t="shared" si="4"/>
        <v>Excellsa</v>
      </c>
      <c r="O72" t="str">
        <f t="shared" si="5"/>
        <v>Light</v>
      </c>
      <c r="P72" t="str">
        <f>_xlfn.XLOOKUP(Orders[[#This Row],[Customer ID]],customers!$A$1:$A$1001,customers!$I$1:$I$1001,0)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cm="1">
        <f t="array" ref="G73">IF(_xlfn.XLOOKUP(C73,customers!$A$1:$A$1001,customers!C72:'customers'!$C$1:$C$1001,0)=0,"",_xlfn.XLOOKUP(C73,customers!$A$1:$A$1001,customers!C72:'customers'!$C$1:$C$1001,0))</f>
        <v>sedmondson1z@theguardian.com</v>
      </c>
      <c r="H73" s="2" t="str">
        <f>_xlfn.XLOOKUP(C73,customers!$A$1:$A$1001,customers!$G$1:$G$1001,0)</f>
        <v>Ireland</v>
      </c>
      <c r="I73" t="str">
        <f>_xlfn.XLOOKUP(orders!D73,products!$A$1:$A$49,products!$B$1:$B$49)</f>
        <v>Lib</v>
      </c>
      <c r="J73" t="str">
        <f>_xlfn.XLOOKUP(orders!D73,products!$A$1:$A$49,products!$C$1:$C$49)</f>
        <v>L</v>
      </c>
      <c r="K73" s="4">
        <f>_xlfn.XLOOKUP(orders!D73,products!$A$1:$A$49,products!$D$1:$D$49)</f>
        <v>0.2</v>
      </c>
      <c r="L73" s="6">
        <f>_xlfn.XLOOKUP(orders!D73,products!$A$1:$A$49,products!$E$1:$E$49)</f>
        <v>4.7549999999999999</v>
      </c>
      <c r="M73" s="6">
        <f t="shared" si="3"/>
        <v>9.51</v>
      </c>
      <c r="N73" t="str">
        <f t="shared" si="4"/>
        <v>Libarica</v>
      </c>
      <c r="O73" t="str">
        <f t="shared" si="5"/>
        <v>Light</v>
      </c>
      <c r="P73" t="str">
        <f>_xlfn.XLOOKUP(Orders[[#This Row],[Customer ID]],customers!$A$1:$A$1001,customers!$I$1:$I$1001,0)</f>
        <v>No</v>
      </c>
    </row>
    <row r="74" spans="1:16" x14ac:dyDescent="0.35">
      <c r="A74" s="2" t="s">
        <v>897</v>
      </c>
      <c r="B74" s="3">
        <v>44131</v>
      </c>
      <c r="C74" s="2" t="s">
        <v>898</v>
      </c>
      <c r="D74" t="s">
        <v>6175</v>
      </c>
      <c r="E74" s="2">
        <v>3</v>
      </c>
      <c r="F74" s="2" t="str">
        <f>_xlfn.XLOOKUP(C74,customers!$A$1:$A$1001,customers!$B$1:$B$1001,0)</f>
        <v>Aurlie McCarl</v>
      </c>
      <c r="G74" s="2" t="str" cm="1">
        <f t="array" ref="G74">IF(_xlfn.XLOOKUP(C74,customers!$A$1:$A$1001,customers!C73:'customers'!$C$1:$C$1001,0)=0,"",_xlfn.XLOOKUP(C74,customers!$A$1:$A$1001,customers!C73:'customers'!$C$1:$C$1001,0))</f>
        <v/>
      </c>
      <c r="H74" s="2" t="str">
        <f>_xlfn.XLOOKUP(C74,customers!$A$1:$A$1001,customers!$G$1:$G$1001,0)</f>
        <v>United States</v>
      </c>
      <c r="I74" t="str">
        <f>_xlfn.XLOOKUP(orders!D74,products!$A$1:$A$49,products!$B$1:$B$49)</f>
        <v>Ara</v>
      </c>
      <c r="J74" t="str">
        <f>_xlfn.XLOOKUP(orders!D74,products!$A$1:$A$49,products!$C$1:$C$49)</f>
        <v>M</v>
      </c>
      <c r="K74" s="4">
        <f>_xlfn.XLOOKUP(orders!D74,products!$A$1:$A$49,products!$D$1:$D$49)</f>
        <v>2.5</v>
      </c>
      <c r="L74" s="6">
        <f>_xlfn.XLOOKUP(orders!D74,products!$A$1:$A$49,products!$E$1:$E$49)</f>
        <v>25.874999999999996</v>
      </c>
      <c r="M74" s="6">
        <f t="shared" si="3"/>
        <v>77.624999999999986</v>
      </c>
      <c r="N74" t="str">
        <f t="shared" si="4"/>
        <v>Arabica</v>
      </c>
      <c r="O74" t="str">
        <f t="shared" si="5"/>
        <v>Medium</v>
      </c>
      <c r="P74" t="str">
        <f>_xlfn.XLOOKUP(Orders[[#This Row],[Customer ID]],customers!$A$1:$A$1001,customers!$I$1:$I$1001,0)</f>
        <v>No</v>
      </c>
    </row>
    <row r="75" spans="1:16" x14ac:dyDescent="0.35">
      <c r="A75" s="2" t="s">
        <v>902</v>
      </c>
      <c r="B75" s="3">
        <v>44362</v>
      </c>
      <c r="C75" s="2" t="s">
        <v>903</v>
      </c>
      <c r="D75" t="s">
        <v>6159</v>
      </c>
      <c r="E75" s="2">
        <v>5</v>
      </c>
      <c r="F75" s="2" t="str">
        <f>_xlfn.XLOOKUP(C75,customers!$A$1:$A$1001,customers!$B$1:$B$1001,0)</f>
        <v>Alikee Carryer</v>
      </c>
      <c r="G75" s="2" t="str" cm="1">
        <f t="array" ref="G75">IF(_xlfn.XLOOKUP(C75,customers!$A$1:$A$1001,customers!C74:'customers'!$C$1:$C$1001,0)=0,"",_xlfn.XLOOKUP(C75,customers!$A$1:$A$1001,customers!C74:'customers'!$C$1:$C$1001,0))</f>
        <v/>
      </c>
      <c r="H75" s="2" t="str">
        <f>_xlfn.XLOOKUP(C75,customers!$A$1:$A$1001,customers!$G$1:$G$1001,0)</f>
        <v>United States</v>
      </c>
      <c r="I75" t="str">
        <f>_xlfn.XLOOKUP(orders!D75,products!$A$1:$A$49,products!$B$1:$B$49)</f>
        <v>Lib</v>
      </c>
      <c r="J75" t="str">
        <f>_xlfn.XLOOKUP(orders!D75,products!$A$1:$A$49,products!$C$1:$C$49)</f>
        <v>M</v>
      </c>
      <c r="K75" s="4">
        <f>_xlfn.XLOOKUP(orders!D75,products!$A$1:$A$49,products!$D$1:$D$49)</f>
        <v>0.2</v>
      </c>
      <c r="L75" s="6">
        <f>_xlfn.XLOOKUP(orders!D75,products!$A$1:$A$49,products!$E$1:$E$49)</f>
        <v>4.3650000000000002</v>
      </c>
      <c r="M75" s="6">
        <f t="shared" si="3"/>
        <v>21.825000000000003</v>
      </c>
      <c r="N75" t="str">
        <f t="shared" si="4"/>
        <v>Libarica</v>
      </c>
      <c r="O75" t="str">
        <f t="shared" si="5"/>
        <v>Medium</v>
      </c>
      <c r="P75" t="str">
        <f>_xlfn.XLOOKUP(Orders[[#This Row],[Customer ID]],customers!$A$1:$A$1001,customers!$I$1:$I$1001,0)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cm="1">
        <f t="array" ref="G76">IF(_xlfn.XLOOKUP(C76,customers!$A$1:$A$1001,customers!C75:'customers'!$C$1:$C$1001,0)=0,"",_xlfn.XLOOKUP(C76,customers!$A$1:$A$1001,customers!C75:'customers'!$C$1:$C$1001,0))</f>
        <v>jrangall22@newsvine.com</v>
      </c>
      <c r="H76" s="2" t="str">
        <f>_xlfn.XLOOKUP(C76,customers!$A$1:$A$1001,customers!$G$1:$G$1001,0)</f>
        <v>United States</v>
      </c>
      <c r="I76" t="str">
        <f>_xlfn.XLOOKUP(orders!D76,products!$A$1:$A$49,products!$B$1:$B$49)</f>
        <v>Exc</v>
      </c>
      <c r="J76" t="str">
        <f>_xlfn.XLOOKUP(orders!D76,products!$A$1:$A$49,products!$C$1:$C$49)</f>
        <v>L</v>
      </c>
      <c r="K76" s="4">
        <f>_xlfn.XLOOKUP(orders!D76,products!$A$1:$A$49,products!$D$1:$D$49)</f>
        <v>0.5</v>
      </c>
      <c r="L76" s="6">
        <f>_xlfn.XLOOKUP(orders!D76,products!$A$1:$A$49,products!$E$1:$E$49)</f>
        <v>8.91</v>
      </c>
      <c r="M76" s="6">
        <f t="shared" si="3"/>
        <v>17.82</v>
      </c>
      <c r="N76" t="str">
        <f t="shared" si="4"/>
        <v>Excellsa</v>
      </c>
      <c r="O76" t="str">
        <f t="shared" si="5"/>
        <v>Light</v>
      </c>
      <c r="P76" t="str">
        <f>_xlfn.XLOOKUP(Orders[[#This Row],[Customer ID]],customers!$A$1:$A$1001,customers!$I$1:$I$1001,0)</f>
        <v>Yes</v>
      </c>
    </row>
    <row r="77" spans="1:16" x14ac:dyDescent="0.35">
      <c r="A77" s="2" t="s">
        <v>913</v>
      </c>
      <c r="B77" s="3">
        <v>44400</v>
      </c>
      <c r="C77" s="2" t="s">
        <v>914</v>
      </c>
      <c r="D77" t="s">
        <v>6177</v>
      </c>
      <c r="E77" s="2">
        <v>6</v>
      </c>
      <c r="F77" s="2" t="str">
        <f>_xlfn.XLOOKUP(C77,customers!$A$1:$A$1001,customers!$B$1:$B$1001,0)</f>
        <v>Kipper Boorn</v>
      </c>
      <c r="G77" s="2" t="str" cm="1">
        <f t="array" ref="G77">IF(_xlfn.XLOOKUP(C77,customers!$A$1:$A$1001,customers!C76:'customers'!$C$1:$C$1001,0)=0,"",_xlfn.XLOOKUP(C77,customers!$A$1:$A$1001,customers!C76:'customers'!$C$1:$C$1001,0))</f>
        <v>kboorn23@ezinearticles.com</v>
      </c>
      <c r="H77" s="2" t="str">
        <f>_xlfn.XLOOKUP(C77,customers!$A$1:$A$1001,customers!$G$1:$G$1001,0)</f>
        <v>Ireland</v>
      </c>
      <c r="I77" t="str">
        <f>_xlfn.XLOOKUP(orders!D77,products!$A$1:$A$49,products!$B$1:$B$49)</f>
        <v>Rob</v>
      </c>
      <c r="J77" t="str">
        <f>_xlfn.XLOOKUP(orders!D77,products!$A$1:$A$49,products!$C$1:$C$49)</f>
        <v>D</v>
      </c>
      <c r="K77" s="4">
        <f>_xlfn.XLOOKUP(orders!D77,products!$A$1:$A$49,products!$D$1:$D$49)</f>
        <v>1</v>
      </c>
      <c r="L77" s="6">
        <f>_xlfn.XLOOKUP(orders!D77,products!$A$1:$A$49,products!$E$1:$E$49)</f>
        <v>8.9499999999999993</v>
      </c>
      <c r="M77" s="6">
        <f t="shared" si="3"/>
        <v>53.699999999999996</v>
      </c>
      <c r="N77" t="str">
        <f t="shared" si="4"/>
        <v>Robusta</v>
      </c>
      <c r="O77" t="str">
        <f t="shared" si="5"/>
        <v>Dark</v>
      </c>
      <c r="P77" t="str">
        <f>_xlfn.XLOOKUP(Orders[[#This Row],[Customer ID]],customers!$A$1:$A$1001,customers!$I$1:$I$1001,0)</f>
        <v>Yes</v>
      </c>
    </row>
    <row r="78" spans="1:16" x14ac:dyDescent="0.35">
      <c r="A78" s="2" t="s">
        <v>919</v>
      </c>
      <c r="B78" s="3">
        <v>43855</v>
      </c>
      <c r="C78" s="2" t="s">
        <v>920</v>
      </c>
      <c r="D78" t="s">
        <v>6178</v>
      </c>
      <c r="E78" s="2">
        <v>1</v>
      </c>
      <c r="F78" s="2" t="str">
        <f>_xlfn.XLOOKUP(C78,customers!$A$1:$A$1001,customers!$B$1:$B$1001,0)</f>
        <v>Melania Beadle</v>
      </c>
      <c r="G78" s="2" t="str" cm="1">
        <f t="array" ref="G78">IF(_xlfn.XLOOKUP(C78,customers!$A$1:$A$1001,customers!C77:'customers'!$C$1:$C$1001,0)=0,"",_xlfn.XLOOKUP(C78,customers!$A$1:$A$1001,customers!C77:'customers'!$C$1:$C$1001,0))</f>
        <v/>
      </c>
      <c r="H78" s="2" t="str">
        <f>_xlfn.XLOOKUP(C78,customers!$A$1:$A$1001,customers!$G$1:$G$1001,0)</f>
        <v>Ireland</v>
      </c>
      <c r="I78" t="str">
        <f>_xlfn.XLOOKUP(orders!D78,products!$A$1:$A$49,products!$B$1:$B$49)</f>
        <v>Rob</v>
      </c>
      <c r="J78" t="str">
        <f>_xlfn.XLOOKUP(orders!D78,products!$A$1:$A$49,products!$C$1:$C$49)</f>
        <v>L</v>
      </c>
      <c r="K78" s="4">
        <f>_xlfn.XLOOKUP(orders!D78,products!$A$1:$A$49,products!$D$1:$D$49)</f>
        <v>0.2</v>
      </c>
      <c r="L78" s="6">
        <f>_xlfn.XLOOKUP(orders!D78,products!$A$1:$A$49,products!$E$1:$E$49)</f>
        <v>3.5849999999999995</v>
      </c>
      <c r="M78" s="6">
        <f t="shared" si="3"/>
        <v>3.5849999999999995</v>
      </c>
      <c r="N78" t="str">
        <f t="shared" si="4"/>
        <v>Robusta</v>
      </c>
      <c r="O78" t="str">
        <f t="shared" si="5"/>
        <v>Light</v>
      </c>
      <c r="P78" t="str">
        <f>_xlfn.XLOOKUP(Orders[[#This Row],[Customer ID]],customers!$A$1:$A$1001,customers!$I$1:$I$1001,0)</f>
        <v>Yes</v>
      </c>
    </row>
    <row r="79" spans="1:16" x14ac:dyDescent="0.35">
      <c r="A79" s="2" t="s">
        <v>924</v>
      </c>
      <c r="B79" s="3">
        <v>43594</v>
      </c>
      <c r="C79" s="2" t="s">
        <v>925</v>
      </c>
      <c r="D79" t="s">
        <v>6153</v>
      </c>
      <c r="E79" s="2">
        <v>2</v>
      </c>
      <c r="F79" s="2" t="str">
        <f>_xlfn.XLOOKUP(C79,customers!$A$1:$A$1001,customers!$B$1:$B$1001,0)</f>
        <v>Colene Elgey</v>
      </c>
      <c r="G79" s="2" t="str" cm="1">
        <f t="array" ref="G79">IF(_xlfn.XLOOKUP(C79,customers!$A$1:$A$1001,customers!C78:'customers'!$C$1:$C$1001,0)=0,"",_xlfn.XLOOKUP(C79,customers!$A$1:$A$1001,customers!C78:'customers'!$C$1:$C$1001,0))</f>
        <v>celgey25@webs.com</v>
      </c>
      <c r="H79" s="2" t="str">
        <f>_xlfn.XLOOKUP(C79,customers!$A$1:$A$1001,customers!$G$1:$G$1001,0)</f>
        <v>United States</v>
      </c>
      <c r="I79" t="str">
        <f>_xlfn.XLOOKUP(orders!D79,products!$A$1:$A$49,products!$B$1:$B$49)</f>
        <v>Exc</v>
      </c>
      <c r="J79" t="str">
        <f>_xlfn.XLOOKUP(orders!D79,products!$A$1:$A$49,products!$C$1:$C$49)</f>
        <v>D</v>
      </c>
      <c r="K79" s="4">
        <f>_xlfn.XLOOKUP(orders!D79,products!$A$1:$A$49,products!$D$1:$D$49)</f>
        <v>0.2</v>
      </c>
      <c r="L79" s="6">
        <f>_xlfn.XLOOKUP(orders!D79,products!$A$1:$A$49,products!$E$1:$E$49)</f>
        <v>3.645</v>
      </c>
      <c r="M79" s="6">
        <f t="shared" si="3"/>
        <v>7.29</v>
      </c>
      <c r="N79" t="str">
        <f t="shared" si="4"/>
        <v>Excellsa</v>
      </c>
      <c r="O79" t="str">
        <f t="shared" si="5"/>
        <v>Dark</v>
      </c>
      <c r="P79" t="str">
        <f>_xlfn.XLOOKUP(Orders[[#This Row],[Customer ID]],customers!$A$1:$A$1001,customers!$I$1:$I$1001,0)</f>
        <v>No</v>
      </c>
    </row>
    <row r="80" spans="1:16" x14ac:dyDescent="0.35">
      <c r="A80" s="2" t="s">
        <v>930</v>
      </c>
      <c r="B80" s="3">
        <v>43920</v>
      </c>
      <c r="C80" s="2" t="s">
        <v>931</v>
      </c>
      <c r="D80" t="s">
        <v>6157</v>
      </c>
      <c r="E80" s="2">
        <v>6</v>
      </c>
      <c r="F80" s="2" t="str">
        <f>_xlfn.XLOOKUP(C80,customers!$A$1:$A$1001,customers!$B$1:$B$1001,0)</f>
        <v>Lothaire Mizzi</v>
      </c>
      <c r="G80" s="2" t="str" cm="1">
        <f t="array" ref="G80">IF(_xlfn.XLOOKUP(C80,customers!$A$1:$A$1001,customers!C79:'customers'!$C$1:$C$1001,0)=0,"",_xlfn.XLOOKUP(C80,customers!$A$1:$A$1001,customers!C79:'customers'!$C$1:$C$1001,0))</f>
        <v>lmizzi26@rakuten.co.jp</v>
      </c>
      <c r="H80" s="2" t="str">
        <f>_xlfn.XLOOKUP(C80,customers!$A$1:$A$1001,customers!$G$1:$G$1001,0)</f>
        <v>United States</v>
      </c>
      <c r="I80" t="str">
        <f>_xlfn.XLOOKUP(orders!D80,products!$A$1:$A$49,products!$B$1:$B$49)</f>
        <v>Ara</v>
      </c>
      <c r="J80" t="str">
        <f>_xlfn.XLOOKUP(orders!D80,products!$A$1:$A$49,products!$C$1:$C$49)</f>
        <v>M</v>
      </c>
      <c r="K80" s="4">
        <f>_xlfn.XLOOKUP(orders!D80,products!$A$1:$A$49,products!$D$1:$D$49)</f>
        <v>0.5</v>
      </c>
      <c r="L80" s="6">
        <f>_xlfn.XLOOKUP(orders!D80,products!$A$1:$A$49,products!$E$1:$E$49)</f>
        <v>6.75</v>
      </c>
      <c r="M80" s="6">
        <f t="shared" si="3"/>
        <v>40.5</v>
      </c>
      <c r="N80" t="str">
        <f t="shared" si="4"/>
        <v>Arabica</v>
      </c>
      <c r="O80" t="str">
        <f t="shared" si="5"/>
        <v>Medium</v>
      </c>
      <c r="P80" t="str">
        <f>_xlfn.XLOOKUP(Orders[[#This Row],[Customer ID]],customers!$A$1:$A$1001,customers!$I$1:$I$1001,0)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cm="1">
        <f t="array" ref="G81">IF(_xlfn.XLOOKUP(C81,customers!$A$1:$A$1001,customers!C80:'customers'!$C$1:$C$1001,0)=0,"",_xlfn.XLOOKUP(C81,customers!$A$1:$A$1001,customers!C80:'customers'!$C$1:$C$1001,0))</f>
        <v>cgiacomazzo27@jigsy.com</v>
      </c>
      <c r="H81" s="2" t="str">
        <f>_xlfn.XLOOKUP(C81,customers!$A$1:$A$1001,customers!$G$1:$G$1001,0)</f>
        <v>United States</v>
      </c>
      <c r="I81" t="str">
        <f>_xlfn.XLOOKUP(orders!D81,products!$A$1:$A$49,products!$B$1:$B$49)</f>
        <v>Rob</v>
      </c>
      <c r="J81" t="str">
        <f>_xlfn.XLOOKUP(orders!D81,products!$A$1:$A$49,products!$C$1:$C$49)</f>
        <v>L</v>
      </c>
      <c r="K81" s="4">
        <f>_xlfn.XLOOKUP(orders!D81,products!$A$1:$A$49,products!$D$1:$D$49)</f>
        <v>1</v>
      </c>
      <c r="L81" s="6">
        <f>_xlfn.XLOOKUP(orders!D81,products!$A$1:$A$49,products!$E$1:$E$49)</f>
        <v>11.95</v>
      </c>
      <c r="M81" s="6">
        <f t="shared" si="3"/>
        <v>47.8</v>
      </c>
      <c r="N81" t="str">
        <f t="shared" si="4"/>
        <v>Robusta</v>
      </c>
      <c r="O81" t="str">
        <f t="shared" si="5"/>
        <v>Light</v>
      </c>
      <c r="P81" t="str">
        <f>_xlfn.XLOOKUP(Orders[[#This Row],[Customer ID]],customers!$A$1:$A$1001,customers!$I$1:$I$1001,0)</f>
        <v>No</v>
      </c>
    </row>
    <row r="82" spans="1:16" x14ac:dyDescent="0.35">
      <c r="A82" s="2" t="s">
        <v>942</v>
      </c>
      <c r="B82" s="3">
        <v>43572</v>
      </c>
      <c r="C82" s="2" t="s">
        <v>943</v>
      </c>
      <c r="D82" t="s">
        <v>6180</v>
      </c>
      <c r="E82" s="2">
        <v>5</v>
      </c>
      <c r="F82" s="2" t="str">
        <f>_xlfn.XLOOKUP(C82,customers!$A$1:$A$1001,customers!$B$1:$B$1001,0)</f>
        <v>Ami Arnow</v>
      </c>
      <c r="G82" s="2" t="str" cm="1">
        <f t="array" ref="G82">IF(_xlfn.XLOOKUP(C82,customers!$A$1:$A$1001,customers!C81:'customers'!$C$1:$C$1001,0)=0,"",_xlfn.XLOOKUP(C82,customers!$A$1:$A$1001,customers!C81:'customers'!$C$1:$C$1001,0))</f>
        <v>aarnow28@arizona.edu</v>
      </c>
      <c r="H82" s="2" t="str">
        <f>_xlfn.XLOOKUP(C82,customers!$A$1:$A$1001,customers!$G$1:$G$1001,0)</f>
        <v>United States</v>
      </c>
      <c r="I82" t="str">
        <f>_xlfn.XLOOKUP(orders!D82,products!$A$1:$A$49,products!$B$1:$B$49)</f>
        <v>Ara</v>
      </c>
      <c r="J82" t="str">
        <f>_xlfn.XLOOKUP(orders!D82,products!$A$1:$A$49,products!$C$1:$C$49)</f>
        <v>L</v>
      </c>
      <c r="K82" s="4">
        <f>_xlfn.XLOOKUP(orders!D82,products!$A$1:$A$49,products!$D$1:$D$49)</f>
        <v>0.5</v>
      </c>
      <c r="L82" s="6">
        <f>_xlfn.XLOOKUP(orders!D82,products!$A$1:$A$49,products!$E$1:$E$49)</f>
        <v>7.77</v>
      </c>
      <c r="M82" s="6">
        <f t="shared" si="3"/>
        <v>38.849999999999994</v>
      </c>
      <c r="N82" t="str">
        <f t="shared" si="4"/>
        <v>Arabica</v>
      </c>
      <c r="O82" t="str">
        <f t="shared" si="5"/>
        <v>Light</v>
      </c>
      <c r="P82" t="str">
        <f>_xlfn.XLOOKUP(Orders[[#This Row],[Customer ID]],customers!$A$1:$A$1001,customers!$I$1:$I$1001,0)</f>
        <v>Yes</v>
      </c>
    </row>
    <row r="83" spans="1:16" x14ac:dyDescent="0.35">
      <c r="A83" s="2" t="s">
        <v>948</v>
      </c>
      <c r="B83" s="3">
        <v>43763</v>
      </c>
      <c r="C83" s="2" t="s">
        <v>949</v>
      </c>
      <c r="D83" t="s">
        <v>6164</v>
      </c>
      <c r="E83" s="2">
        <v>3</v>
      </c>
      <c r="F83" s="2" t="str">
        <f>_xlfn.XLOOKUP(C83,customers!$A$1:$A$1001,customers!$B$1:$B$1001,0)</f>
        <v>Sheppard Yann</v>
      </c>
      <c r="G83" s="2" t="str" cm="1">
        <f t="array" ref="G83">IF(_xlfn.XLOOKUP(C83,customers!$A$1:$A$1001,customers!C82:'customers'!$C$1:$C$1001,0)=0,"",_xlfn.XLOOKUP(C83,customers!$A$1:$A$1001,customers!C82:'customers'!$C$1:$C$1001,0))</f>
        <v>syann29@senate.gov</v>
      </c>
      <c r="H83" s="2" t="str">
        <f>_xlfn.XLOOKUP(C83,customers!$A$1:$A$1001,customers!$G$1:$G$1001,0)</f>
        <v>United States</v>
      </c>
      <c r="I83" t="str">
        <f>_xlfn.XLOOKUP(orders!D83,products!$A$1:$A$49,products!$B$1:$B$49)</f>
        <v>Lib</v>
      </c>
      <c r="J83" t="str">
        <f>_xlfn.XLOOKUP(orders!D83,products!$A$1:$A$49,products!$C$1:$C$49)</f>
        <v>L</v>
      </c>
      <c r="K83" s="4">
        <f>_xlfn.XLOOKUP(orders!D83,products!$A$1:$A$49,products!$D$1:$D$49)</f>
        <v>2.5</v>
      </c>
      <c r="L83" s="6">
        <f>_xlfn.XLOOKUP(orders!D83,products!$A$1:$A$49,products!$E$1:$E$49)</f>
        <v>36.454999999999998</v>
      </c>
      <c r="M83" s="6">
        <f t="shared" si="3"/>
        <v>109.36499999999999</v>
      </c>
      <c r="N83" t="str">
        <f t="shared" si="4"/>
        <v>Libarica</v>
      </c>
      <c r="O83" t="str">
        <f t="shared" si="5"/>
        <v>Light</v>
      </c>
      <c r="P83" t="str">
        <f>_xlfn.XLOOKUP(Orders[[#This Row],[Customer ID]],customers!$A$1:$A$1001,customers!$I$1:$I$1001,0)</f>
        <v>Yes</v>
      </c>
    </row>
    <row r="84" spans="1:16" x14ac:dyDescent="0.35">
      <c r="A84" s="2" t="s">
        <v>954</v>
      </c>
      <c r="B84" s="3">
        <v>43721</v>
      </c>
      <c r="C84" s="2" t="s">
        <v>955</v>
      </c>
      <c r="D84" t="s">
        <v>6181</v>
      </c>
      <c r="E84" s="2">
        <v>3</v>
      </c>
      <c r="F84" s="2" t="str">
        <f>_xlfn.XLOOKUP(C84,customers!$A$1:$A$1001,customers!$B$1:$B$1001,0)</f>
        <v>Bunny Naulls</v>
      </c>
      <c r="G84" s="2" t="str" cm="1">
        <f t="array" ref="G84">IF(_xlfn.XLOOKUP(C84,customers!$A$1:$A$1001,customers!C83:'customers'!$C$1:$C$1001,0)=0,"",_xlfn.XLOOKUP(C84,customers!$A$1:$A$1001,customers!C83:'customers'!$C$1:$C$1001,0))</f>
        <v>bnaulls2a@tiny.cc</v>
      </c>
      <c r="H84" s="2" t="str">
        <f>_xlfn.XLOOKUP(C84,customers!$A$1:$A$1001,customers!$G$1:$G$1001,0)</f>
        <v>Ireland</v>
      </c>
      <c r="I84" t="str">
        <f>_xlfn.XLOOKUP(orders!D84,products!$A$1:$A$49,products!$B$1:$B$49)</f>
        <v>Lib</v>
      </c>
      <c r="J84" t="str">
        <f>_xlfn.XLOOKUP(orders!D84,products!$A$1:$A$49,products!$C$1:$C$49)</f>
        <v>M</v>
      </c>
      <c r="K84" s="4">
        <f>_xlfn.XLOOKUP(orders!D84,products!$A$1:$A$49,products!$D$1:$D$49)</f>
        <v>2.5</v>
      </c>
      <c r="L84" s="6">
        <f>_xlfn.XLOOKUP(orders!D84,products!$A$1:$A$49,products!$E$1:$E$49)</f>
        <v>33.464999999999996</v>
      </c>
      <c r="M84" s="6">
        <f t="shared" si="3"/>
        <v>100.39499999999998</v>
      </c>
      <c r="N84" t="str">
        <f t="shared" si="4"/>
        <v>Libarica</v>
      </c>
      <c r="O84" t="str">
        <f t="shared" si="5"/>
        <v>Medium</v>
      </c>
      <c r="P84" t="str">
        <f>_xlfn.XLOOKUP(Orders[[#This Row],[Customer ID]],customers!$A$1:$A$1001,customers!$I$1:$I$1001,0)</f>
        <v>Yes</v>
      </c>
    </row>
    <row r="85" spans="1:16" x14ac:dyDescent="0.35">
      <c r="A85" s="2" t="s">
        <v>960</v>
      </c>
      <c r="B85" s="3">
        <v>43933</v>
      </c>
      <c r="C85" s="2" t="s">
        <v>961</v>
      </c>
      <c r="D85" t="s">
        <v>6149</v>
      </c>
      <c r="E85" s="2">
        <v>4</v>
      </c>
      <c r="F85" s="2" t="str">
        <f>_xlfn.XLOOKUP(C85,customers!$A$1:$A$1001,customers!$B$1:$B$1001,0)</f>
        <v>Hally Lorait</v>
      </c>
      <c r="G85" s="2" t="str" cm="1">
        <f t="array" ref="G85">IF(_xlfn.XLOOKUP(C85,customers!$A$1:$A$1001,customers!C84:'customers'!$C$1:$C$1001,0)=0,"",_xlfn.XLOOKUP(C85,customers!$A$1:$A$1001,customers!C84:'customers'!$C$1:$C$1001,0))</f>
        <v/>
      </c>
      <c r="H85" s="2" t="str">
        <f>_xlfn.XLOOKUP(C85,customers!$A$1:$A$1001,customers!$G$1:$G$1001,0)</f>
        <v>United States</v>
      </c>
      <c r="I85" t="str">
        <f>_xlfn.XLOOKUP(orders!D85,products!$A$1:$A$49,products!$B$1:$B$49)</f>
        <v>Rob</v>
      </c>
      <c r="J85" t="str">
        <f>_xlfn.XLOOKUP(orders!D85,products!$A$1:$A$49,products!$C$1:$C$49)</f>
        <v>D</v>
      </c>
      <c r="K85" s="4">
        <f>_xlfn.XLOOKUP(orders!D85,products!$A$1:$A$49,products!$D$1:$D$49)</f>
        <v>2.5</v>
      </c>
      <c r="L85" s="6">
        <f>_xlfn.XLOOKUP(orders!D85,products!$A$1:$A$49,products!$E$1:$E$49)</f>
        <v>20.584999999999997</v>
      </c>
      <c r="M85" s="6">
        <f t="shared" si="3"/>
        <v>82.339999999999989</v>
      </c>
      <c r="N85" t="str">
        <f t="shared" si="4"/>
        <v>Robusta</v>
      </c>
      <c r="O85" t="str">
        <f t="shared" si="5"/>
        <v>Dark</v>
      </c>
      <c r="P85" t="str">
        <f>_xlfn.XLOOKUP(Orders[[#This Row],[Customer ID]],customers!$A$1:$A$1001,customers!$I$1:$I$1001,0)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cm="1">
        <f t="array" ref="G86">IF(_xlfn.XLOOKUP(C86,customers!$A$1:$A$1001,customers!C85:'customers'!$C$1:$C$1001,0)=0,"",_xlfn.XLOOKUP(C86,customers!$A$1:$A$1001,customers!C85:'customers'!$C$1:$C$1001,0))</f>
        <v>zsherewood2c@apache.org</v>
      </c>
      <c r="H86" s="2" t="str">
        <f>_xlfn.XLOOKUP(C86,customers!$A$1:$A$1001,customers!$G$1:$G$1001,0)</f>
        <v>United States</v>
      </c>
      <c r="I86" t="str">
        <f>_xlfn.XLOOKUP(orders!D86,products!$A$1:$A$49,products!$B$1:$B$49)</f>
        <v>Lib</v>
      </c>
      <c r="J86" t="str">
        <f>_xlfn.XLOOKUP(orders!D86,products!$A$1:$A$49,products!$C$1:$C$49)</f>
        <v>L</v>
      </c>
      <c r="K86" s="4">
        <f>_xlfn.XLOOKUP(orders!D86,products!$A$1:$A$49,products!$D$1:$D$49)</f>
        <v>0.5</v>
      </c>
      <c r="L86" s="6">
        <f>_xlfn.XLOOKUP(orders!D86,products!$A$1:$A$49,products!$E$1:$E$49)</f>
        <v>9.51</v>
      </c>
      <c r="M86" s="6">
        <f t="shared" si="3"/>
        <v>9.51</v>
      </c>
      <c r="N86" t="str">
        <f t="shared" si="4"/>
        <v>Libarica</v>
      </c>
      <c r="O86" t="str">
        <f t="shared" si="5"/>
        <v>Light</v>
      </c>
      <c r="P86" t="str">
        <f>_xlfn.XLOOKUP(Orders[[#This Row],[Customer ID]],customers!$A$1:$A$1001,customers!$I$1:$I$1001,0)</f>
        <v>No</v>
      </c>
    </row>
    <row r="87" spans="1:16" x14ac:dyDescent="0.35">
      <c r="A87" s="2" t="s">
        <v>971</v>
      </c>
      <c r="B87" s="3">
        <v>43664</v>
      </c>
      <c r="C87" s="2" t="s">
        <v>972</v>
      </c>
      <c r="D87" t="s">
        <v>6182</v>
      </c>
      <c r="E87" s="2">
        <v>3</v>
      </c>
      <c r="F87" s="2" t="str">
        <f>_xlfn.XLOOKUP(C87,customers!$A$1:$A$1001,customers!$B$1:$B$1001,0)</f>
        <v>Jeffrey Dufaire</v>
      </c>
      <c r="G87" s="2" t="str" cm="1">
        <f t="array" ref="G87">IF(_xlfn.XLOOKUP(C87,customers!$A$1:$A$1001,customers!C86:'customers'!$C$1:$C$1001,0)=0,"",_xlfn.XLOOKUP(C87,customers!$A$1:$A$1001,customers!C86:'customers'!$C$1:$C$1001,0))</f>
        <v>jdufaire2d@fc2.com</v>
      </c>
      <c r="H87" s="2" t="str">
        <f>_xlfn.XLOOKUP(C87,customers!$A$1:$A$1001,customers!$G$1:$G$1001,0)</f>
        <v>United States</v>
      </c>
      <c r="I87" t="str">
        <f>_xlfn.XLOOKUP(orders!D87,products!$A$1:$A$49,products!$B$1:$B$49)</f>
        <v>Ara</v>
      </c>
      <c r="J87" t="str">
        <f>_xlfn.XLOOKUP(orders!D87,products!$A$1:$A$49,products!$C$1:$C$49)</f>
        <v>L</v>
      </c>
      <c r="K87" s="4">
        <f>_xlfn.XLOOKUP(orders!D87,products!$A$1:$A$49,products!$D$1:$D$49)</f>
        <v>2.5</v>
      </c>
      <c r="L87" s="6">
        <f>_xlfn.XLOOKUP(orders!D87,products!$A$1:$A$49,products!$E$1:$E$49)</f>
        <v>29.784999999999997</v>
      </c>
      <c r="M87" s="6">
        <f t="shared" si="3"/>
        <v>89.35499999999999</v>
      </c>
      <c r="N87" t="str">
        <f t="shared" si="4"/>
        <v>Arabica</v>
      </c>
      <c r="O87" t="str">
        <f t="shared" si="5"/>
        <v>Light</v>
      </c>
      <c r="P87" t="str">
        <f>_xlfn.XLOOKUP(Orders[[#This Row],[Customer ID]],customers!$A$1:$A$1001,customers!$I$1:$I$1001,0)</f>
        <v>No</v>
      </c>
    </row>
    <row r="88" spans="1:16" x14ac:dyDescent="0.35">
      <c r="A88" s="2" t="s">
        <v>971</v>
      </c>
      <c r="B88" s="3">
        <v>43664</v>
      </c>
      <c r="C88" s="2" t="s">
        <v>972</v>
      </c>
      <c r="D88" t="s">
        <v>6154</v>
      </c>
      <c r="E88" s="2">
        <v>4</v>
      </c>
      <c r="F88" s="2" t="str">
        <f>_xlfn.XLOOKUP(C88,customers!$A$1:$A$1001,customers!$B$1:$B$1001,0)</f>
        <v>Jeffrey Dufaire</v>
      </c>
      <c r="G88" s="2" t="str" cm="1">
        <f t="array" ref="G88">IF(_xlfn.XLOOKUP(C88,customers!$A$1:$A$1001,customers!C87:'customers'!$C$1:$C$1001,0)=0,"",_xlfn.XLOOKUP(C88,customers!$A$1:$A$1001,customers!C87:'customers'!$C$1:$C$1001,0))</f>
        <v>jdufaire2d@fc2.com</v>
      </c>
      <c r="H88" s="2" t="str">
        <f>_xlfn.XLOOKUP(C88,customers!$A$1:$A$1001,customers!$G$1:$G$1001,0)</f>
        <v>United States</v>
      </c>
      <c r="I88" t="str">
        <f>_xlfn.XLOOKUP(orders!D88,products!$A$1:$A$49,products!$B$1:$B$49)</f>
        <v>Ara</v>
      </c>
      <c r="J88" t="str">
        <f>_xlfn.XLOOKUP(orders!D88,products!$A$1:$A$49,products!$C$1:$C$49)</f>
        <v>D</v>
      </c>
      <c r="K88" s="4">
        <f>_xlfn.XLOOKUP(orders!D88,products!$A$1:$A$49,products!$D$1:$D$49)</f>
        <v>0.2</v>
      </c>
      <c r="L88" s="6">
        <f>_xlfn.XLOOKUP(orders!D88,products!$A$1:$A$49,products!$E$1:$E$49)</f>
        <v>2.9849999999999999</v>
      </c>
      <c r="M88" s="6">
        <f t="shared" si="3"/>
        <v>11.94</v>
      </c>
      <c r="N88" t="str">
        <f t="shared" si="4"/>
        <v>Arabica</v>
      </c>
      <c r="O88" t="str">
        <f t="shared" si="5"/>
        <v>Dark</v>
      </c>
      <c r="P88" t="str">
        <f>_xlfn.XLOOKUP(Orders[[#This Row],[Customer ID]],customers!$A$1:$A$1001,customers!$I$1:$I$1001,0)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cm="1">
        <f t="array" ref="G89">IF(_xlfn.XLOOKUP(C89,customers!$A$1:$A$1001,customers!C88:'customers'!$C$1:$C$1001,0)=0,"",_xlfn.XLOOKUP(C89,customers!$A$1:$A$1001,customers!C88:'customers'!$C$1:$C$1001,0))</f>
        <v>bkeaveney2f@netlog.com</v>
      </c>
      <c r="H89" s="2" t="str">
        <f>_xlfn.XLOOKUP(C89,customers!$A$1:$A$1001,customers!$G$1:$G$1001,0)</f>
        <v>United States</v>
      </c>
      <c r="I89" t="str">
        <f>_xlfn.XLOOKUP(orders!D89,products!$A$1:$A$49,products!$B$1:$B$49)</f>
        <v>Ara</v>
      </c>
      <c r="J89" t="str">
        <f>_xlfn.XLOOKUP(orders!D89,products!$A$1:$A$49,products!$C$1:$C$49)</f>
        <v>M</v>
      </c>
      <c r="K89" s="4">
        <f>_xlfn.XLOOKUP(orders!D89,products!$A$1:$A$49,products!$D$1:$D$49)</f>
        <v>1</v>
      </c>
      <c r="L89" s="6">
        <f>_xlfn.XLOOKUP(orders!D89,products!$A$1:$A$49,products!$E$1:$E$49)</f>
        <v>11.25</v>
      </c>
      <c r="M89" s="6">
        <f t="shared" si="3"/>
        <v>33.75</v>
      </c>
      <c r="N89" t="str">
        <f t="shared" si="4"/>
        <v>Arabica</v>
      </c>
      <c r="O89" t="str">
        <f t="shared" si="5"/>
        <v>Medium</v>
      </c>
      <c r="P89" t="str">
        <f>_xlfn.XLOOKUP(Orders[[#This Row],[Customer ID]],customers!$A$1:$A$1001,customers!$I$1:$I$1001,0)</f>
        <v>No</v>
      </c>
    </row>
    <row r="90" spans="1:16" x14ac:dyDescent="0.35">
      <c r="A90" s="2" t="s">
        <v>985</v>
      </c>
      <c r="B90" s="3">
        <v>44284</v>
      </c>
      <c r="C90" s="2" t="s">
        <v>986</v>
      </c>
      <c r="D90" t="s">
        <v>6179</v>
      </c>
      <c r="E90" s="2">
        <v>3</v>
      </c>
      <c r="F90" s="2" t="str">
        <f>_xlfn.XLOOKUP(C90,customers!$A$1:$A$1001,customers!$B$1:$B$1001,0)</f>
        <v>Elna Grise</v>
      </c>
      <c r="G90" s="2" t="str" cm="1">
        <f t="array" ref="G90">IF(_xlfn.XLOOKUP(C90,customers!$A$1:$A$1001,customers!C89:'customers'!$C$1:$C$1001,0)=0,"",_xlfn.XLOOKUP(C90,customers!$A$1:$A$1001,customers!C89:'customers'!$C$1:$C$1001,0))</f>
        <v>egrise2g@cargocollective.com</v>
      </c>
      <c r="H90" s="2" t="str">
        <f>_xlfn.XLOOKUP(C90,customers!$A$1:$A$1001,customers!$G$1:$G$1001,0)</f>
        <v>United States</v>
      </c>
      <c r="I90" t="str">
        <f>_xlfn.XLOOKUP(orders!D90,products!$A$1:$A$49,products!$B$1:$B$49)</f>
        <v>Rob</v>
      </c>
      <c r="J90" t="str">
        <f>_xlfn.XLOOKUP(orders!D90,products!$A$1:$A$49,products!$C$1:$C$49)</f>
        <v>L</v>
      </c>
      <c r="K90" s="4">
        <f>_xlfn.XLOOKUP(orders!D90,products!$A$1:$A$49,products!$D$1:$D$49)</f>
        <v>1</v>
      </c>
      <c r="L90" s="6">
        <f>_xlfn.XLOOKUP(orders!D90,products!$A$1:$A$49,products!$E$1:$E$49)</f>
        <v>11.95</v>
      </c>
      <c r="M90" s="6">
        <f t="shared" si="3"/>
        <v>35.849999999999994</v>
      </c>
      <c r="N90" t="str">
        <f t="shared" si="4"/>
        <v>Robusta</v>
      </c>
      <c r="O90" t="str">
        <f t="shared" si="5"/>
        <v>Light</v>
      </c>
      <c r="P90" t="str">
        <f>_xlfn.XLOOKUP(Orders[[#This Row],[Customer ID]],customers!$A$1:$A$1001,customers!$I$1:$I$1001,0)</f>
        <v>No</v>
      </c>
    </row>
    <row r="91" spans="1:16" x14ac:dyDescent="0.35">
      <c r="A91" s="2" t="s">
        <v>990</v>
      </c>
      <c r="B91" s="3">
        <v>44545</v>
      </c>
      <c r="C91" s="2" t="s">
        <v>991</v>
      </c>
      <c r="D91" t="s">
        <v>6140</v>
      </c>
      <c r="E91" s="2">
        <v>6</v>
      </c>
      <c r="F91" s="2" t="str">
        <f>_xlfn.XLOOKUP(C91,customers!$A$1:$A$1001,customers!$B$1:$B$1001,0)</f>
        <v>Torie Gottelier</v>
      </c>
      <c r="G91" s="2" t="str" cm="1">
        <f t="array" ref="G91">IF(_xlfn.XLOOKUP(C91,customers!$A$1:$A$1001,customers!C90:'customers'!$C$1:$C$1001,0)=0,"",_xlfn.XLOOKUP(C91,customers!$A$1:$A$1001,customers!C90:'customers'!$C$1:$C$1001,0))</f>
        <v>tgottelier2h@vistaprint.com</v>
      </c>
      <c r="H91" s="2" t="str">
        <f>_xlfn.XLOOKUP(C91,customers!$A$1:$A$1001,customers!$G$1:$G$1001,0)</f>
        <v>United States</v>
      </c>
      <c r="I91" t="str">
        <f>_xlfn.XLOOKUP(orders!D91,products!$A$1:$A$49,products!$B$1:$B$49)</f>
        <v>Ara</v>
      </c>
      <c r="J91" t="str">
        <f>_xlfn.XLOOKUP(orders!D91,products!$A$1:$A$49,products!$C$1:$C$49)</f>
        <v>L</v>
      </c>
      <c r="K91" s="4">
        <f>_xlfn.XLOOKUP(orders!D91,products!$A$1:$A$49,products!$D$1:$D$49)</f>
        <v>1</v>
      </c>
      <c r="L91" s="6">
        <f>_xlfn.XLOOKUP(orders!D91,products!$A$1:$A$49,products!$E$1:$E$49)</f>
        <v>12.95</v>
      </c>
      <c r="M91" s="6">
        <f t="shared" si="3"/>
        <v>77.699999999999989</v>
      </c>
      <c r="N91" t="str">
        <f t="shared" si="4"/>
        <v>Arabica</v>
      </c>
      <c r="O91" t="str">
        <f t="shared" si="5"/>
        <v>Light</v>
      </c>
      <c r="P91" t="str">
        <f>_xlfn.XLOOKUP(Orders[[#This Row],[Customer ID]],customers!$A$1:$A$1001,customers!$I$1:$I$1001,0)</f>
        <v>No</v>
      </c>
    </row>
    <row r="92" spans="1:16" x14ac:dyDescent="0.35">
      <c r="A92" s="2" t="s">
        <v>996</v>
      </c>
      <c r="B92" s="3">
        <v>43971</v>
      </c>
      <c r="C92" s="2" t="s">
        <v>997</v>
      </c>
      <c r="D92" t="s">
        <v>6140</v>
      </c>
      <c r="E92" s="2">
        <v>4</v>
      </c>
      <c r="F92" s="2" t="str">
        <f>_xlfn.XLOOKUP(C92,customers!$A$1:$A$1001,customers!$B$1:$B$1001,0)</f>
        <v>Loydie Langlais</v>
      </c>
      <c r="G92" s="2" t="str" cm="1">
        <f t="array" ref="G92">IF(_xlfn.XLOOKUP(C92,customers!$A$1:$A$1001,customers!C91:'customers'!$C$1:$C$1001,0)=0,"",_xlfn.XLOOKUP(C92,customers!$A$1:$A$1001,customers!C91:'customers'!$C$1:$C$1001,0))</f>
        <v/>
      </c>
      <c r="H92" s="2" t="str">
        <f>_xlfn.XLOOKUP(C92,customers!$A$1:$A$1001,customers!$G$1:$G$1001,0)</f>
        <v>Ireland</v>
      </c>
      <c r="I92" t="str">
        <f>_xlfn.XLOOKUP(orders!D92,products!$A$1:$A$49,products!$B$1:$B$49)</f>
        <v>Ara</v>
      </c>
      <c r="J92" t="str">
        <f>_xlfn.XLOOKUP(orders!D92,products!$A$1:$A$49,products!$C$1:$C$49)</f>
        <v>L</v>
      </c>
      <c r="K92" s="4">
        <f>_xlfn.XLOOKUP(orders!D92,products!$A$1:$A$49,products!$D$1:$D$49)</f>
        <v>1</v>
      </c>
      <c r="L92" s="6">
        <f>_xlfn.XLOOKUP(orders!D92,products!$A$1:$A$49,products!$E$1:$E$49)</f>
        <v>12.95</v>
      </c>
      <c r="M92" s="6">
        <f t="shared" si="3"/>
        <v>51.8</v>
      </c>
      <c r="N92" t="str">
        <f t="shared" si="4"/>
        <v>Arabica</v>
      </c>
      <c r="O92" t="str">
        <f t="shared" si="5"/>
        <v>Light</v>
      </c>
      <c r="P92" t="str">
        <f>_xlfn.XLOOKUP(Orders[[#This Row],[Customer ID]],customers!$A$1:$A$1001,customers!$I$1:$I$1001,0)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cm="1">
        <f t="array" ref="G93">IF(_xlfn.XLOOKUP(C93,customers!$A$1:$A$1001,customers!C92:'customers'!$C$1:$C$1001,0)=0,"",_xlfn.XLOOKUP(C93,customers!$A$1:$A$1001,customers!C92:'customers'!$C$1:$C$1001,0))</f>
        <v>agreenhead2j@dailymail.co.uk</v>
      </c>
      <c r="H93" s="2" t="str">
        <f>_xlfn.XLOOKUP(C93,customers!$A$1:$A$1001,customers!$G$1:$G$1001,0)</f>
        <v>United States</v>
      </c>
      <c r="I93" t="str">
        <f>_xlfn.XLOOKUP(orders!D93,products!$A$1:$A$49,products!$B$1:$B$49)</f>
        <v>Ara</v>
      </c>
      <c r="J93" t="str">
        <f>_xlfn.XLOOKUP(orders!D93,products!$A$1:$A$49,products!$C$1:$C$49)</f>
        <v>M</v>
      </c>
      <c r="K93" s="4">
        <f>_xlfn.XLOOKUP(orders!D93,products!$A$1:$A$49,products!$D$1:$D$49)</f>
        <v>2.5</v>
      </c>
      <c r="L93" s="6">
        <f>_xlfn.XLOOKUP(orders!D93,products!$A$1:$A$49,products!$E$1:$E$49)</f>
        <v>25.874999999999996</v>
      </c>
      <c r="M93" s="6">
        <f t="shared" si="3"/>
        <v>103.49999999999999</v>
      </c>
      <c r="N93" t="str">
        <f t="shared" si="4"/>
        <v>Arabica</v>
      </c>
      <c r="O93" t="str">
        <f t="shared" si="5"/>
        <v>Medium</v>
      </c>
      <c r="P93" t="str">
        <f>_xlfn.XLOOKUP(Orders[[#This Row],[Customer ID]],customers!$A$1:$A$1001,customers!$I$1:$I$1001,0)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cm="1">
        <f t="array" ref="G94">IF(_xlfn.XLOOKUP(C94,customers!$A$1:$A$1001,customers!C93:'customers'!$C$1:$C$1001,0)=0,"",_xlfn.XLOOKUP(C94,customers!$A$1:$A$1001,customers!C93:'customers'!$C$1:$C$1001,0))</f>
        <v/>
      </c>
      <c r="H94" s="2" t="str">
        <f>_xlfn.XLOOKUP(C94,customers!$A$1:$A$1001,customers!$G$1:$G$1001,0)</f>
        <v>United States</v>
      </c>
      <c r="I94" t="str">
        <f>_xlfn.XLOOKUP(orders!D94,products!$A$1:$A$49,products!$B$1:$B$49)</f>
        <v>Exc</v>
      </c>
      <c r="J94" t="str">
        <f>_xlfn.XLOOKUP(orders!D94,products!$A$1:$A$49,products!$C$1:$C$49)</f>
        <v>L</v>
      </c>
      <c r="K94" s="4">
        <f>_xlfn.XLOOKUP(orders!D94,products!$A$1:$A$49,products!$D$1:$D$49)</f>
        <v>1</v>
      </c>
      <c r="L94" s="6">
        <f>_xlfn.XLOOKUP(orders!D94,products!$A$1:$A$49,products!$E$1:$E$49)</f>
        <v>14.85</v>
      </c>
      <c r="M94" s="6">
        <f t="shared" si="3"/>
        <v>44.55</v>
      </c>
      <c r="N94" t="str">
        <f t="shared" si="4"/>
        <v>Excellsa</v>
      </c>
      <c r="O94" t="str">
        <f t="shared" si="5"/>
        <v>Light</v>
      </c>
      <c r="P94" t="str">
        <f>_xlfn.XLOOKUP(Orders[[#This Row],[Customer ID]],customers!$A$1:$A$1001,customers!$I$1:$I$1001,0)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cm="1">
        <f t="array" ref="G95">IF(_xlfn.XLOOKUP(C95,customers!$A$1:$A$1001,customers!C94:'customers'!$C$1:$C$1001,0)=0,"",_xlfn.XLOOKUP(C95,customers!$A$1:$A$1001,customers!C94:'customers'!$C$1:$C$1001,0))</f>
        <v>elangcaster2l@spotify.com</v>
      </c>
      <c r="H95" s="2" t="str">
        <f>_xlfn.XLOOKUP(C95,customers!$A$1:$A$1001,customers!$G$1:$G$1001,0)</f>
        <v>United Kingdom</v>
      </c>
      <c r="I95" t="str">
        <f>_xlfn.XLOOKUP(orders!D95,products!$A$1:$A$49,products!$B$1:$B$49)</f>
        <v>Exc</v>
      </c>
      <c r="J95" t="str">
        <f>_xlfn.XLOOKUP(orders!D95,products!$A$1:$A$49,products!$C$1:$C$49)</f>
        <v>L</v>
      </c>
      <c r="K95" s="4">
        <f>_xlfn.XLOOKUP(orders!D95,products!$A$1:$A$49,products!$D$1:$D$49)</f>
        <v>0.5</v>
      </c>
      <c r="L95" s="6">
        <f>_xlfn.XLOOKUP(orders!D95,products!$A$1:$A$49,products!$E$1:$E$49)</f>
        <v>8.91</v>
      </c>
      <c r="M95" s="6">
        <f t="shared" si="3"/>
        <v>35.64</v>
      </c>
      <c r="N95" t="str">
        <f t="shared" si="4"/>
        <v>Excellsa</v>
      </c>
      <c r="O95" t="str">
        <f t="shared" si="5"/>
        <v>Light</v>
      </c>
      <c r="P95" t="str">
        <f>_xlfn.XLOOKUP(Orders[[#This Row],[Customer ID]],customers!$A$1:$A$1001,customers!$I$1:$I$1001,0)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cm="1">
        <f t="array" ref="G96">IF(_xlfn.XLOOKUP(C96,customers!$A$1:$A$1001,customers!C95:'customers'!$C$1:$C$1001,0)=0,"",_xlfn.XLOOKUP(C96,customers!$A$1:$A$1001,customers!C95:'customers'!$C$1:$C$1001,0))</f>
        <v/>
      </c>
      <c r="H96" s="2" t="str">
        <f>_xlfn.XLOOKUP(C96,customers!$A$1:$A$1001,customers!$G$1:$G$1001,0)</f>
        <v>Ireland</v>
      </c>
      <c r="I96" t="str">
        <f>_xlfn.XLOOKUP(orders!D96,products!$A$1:$A$49,products!$B$1:$B$49)</f>
        <v>Ara</v>
      </c>
      <c r="J96" t="str">
        <f>_xlfn.XLOOKUP(orders!D96,products!$A$1:$A$49,products!$C$1:$C$49)</f>
        <v>D</v>
      </c>
      <c r="K96" s="4">
        <f>_xlfn.XLOOKUP(orders!D96,products!$A$1:$A$49,products!$D$1:$D$49)</f>
        <v>0.2</v>
      </c>
      <c r="L96" s="6">
        <f>_xlfn.XLOOKUP(orders!D96,products!$A$1:$A$49,products!$E$1:$E$49)</f>
        <v>2.9849999999999999</v>
      </c>
      <c r="M96" s="6">
        <f t="shared" si="3"/>
        <v>17.91</v>
      </c>
      <c r="N96" t="str">
        <f t="shared" si="4"/>
        <v>Arabica</v>
      </c>
      <c r="O96" t="str">
        <f t="shared" si="5"/>
        <v>Dark</v>
      </c>
      <c r="P96" t="str">
        <f>_xlfn.XLOOKUP(Orders[[#This Row],[Customer ID]],customers!$A$1:$A$1001,customers!$I$1:$I$1001,0)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cm="1">
        <f t="array" ref="G97">IF(_xlfn.XLOOKUP(C97,customers!$A$1:$A$1001,customers!C96:'customers'!$C$1:$C$1001,0)=0,"",_xlfn.XLOOKUP(C97,customers!$A$1:$A$1001,customers!C96:'customers'!$C$1:$C$1001,0))</f>
        <v>nmagauran2n@51.la</v>
      </c>
      <c r="H97" s="2" t="str">
        <f>_xlfn.XLOOKUP(C97,customers!$A$1:$A$1001,customers!$G$1:$G$1001,0)</f>
        <v>United States</v>
      </c>
      <c r="I97" t="str">
        <f>_xlfn.XLOOKUP(orders!D97,products!$A$1:$A$49,products!$B$1:$B$49)</f>
        <v>Ara</v>
      </c>
      <c r="J97" t="str">
        <f>_xlfn.XLOOKUP(orders!D97,products!$A$1:$A$49,products!$C$1:$C$49)</f>
        <v>M</v>
      </c>
      <c r="K97" s="4">
        <f>_xlfn.XLOOKUP(orders!D97,products!$A$1:$A$49,products!$D$1:$D$49)</f>
        <v>2.5</v>
      </c>
      <c r="L97" s="6">
        <f>_xlfn.XLOOKUP(orders!D97,products!$A$1:$A$49,products!$E$1:$E$49)</f>
        <v>25.874999999999996</v>
      </c>
      <c r="M97" s="6">
        <f t="shared" si="3"/>
        <v>155.24999999999997</v>
      </c>
      <c r="N97" t="str">
        <f t="shared" si="4"/>
        <v>Arabica</v>
      </c>
      <c r="O97" t="str">
        <f t="shared" si="5"/>
        <v>Medium</v>
      </c>
      <c r="P97" t="str">
        <f>_xlfn.XLOOKUP(Orders[[#This Row],[Customer ID]],customers!$A$1:$A$1001,customers!$I$1:$I$1001,0)</f>
        <v>No</v>
      </c>
    </row>
    <row r="98" spans="1:16" x14ac:dyDescent="0.35">
      <c r="A98" s="2" t="s">
        <v>1027</v>
      </c>
      <c r="B98" s="3">
        <v>44171</v>
      </c>
      <c r="C98" s="2" t="s">
        <v>1028</v>
      </c>
      <c r="D98" t="s">
        <v>6154</v>
      </c>
      <c r="E98" s="2">
        <v>2</v>
      </c>
      <c r="F98" s="2" t="str">
        <f>_xlfn.XLOOKUP(C98,customers!$A$1:$A$1001,customers!$B$1:$B$1001,0)</f>
        <v>Vicki Kirdsch</v>
      </c>
      <c r="G98" s="2" t="str" cm="1">
        <f t="array" ref="G98">IF(_xlfn.XLOOKUP(C98,customers!$A$1:$A$1001,customers!C97:'customers'!$C$1:$C$1001,0)=0,"",_xlfn.XLOOKUP(C98,customers!$A$1:$A$1001,customers!C97:'customers'!$C$1:$C$1001,0))</f>
        <v>vkirdsch2o@google.fr</v>
      </c>
      <c r="H98" s="2" t="str">
        <f>_xlfn.XLOOKUP(C98,customers!$A$1:$A$1001,customers!$G$1:$G$1001,0)</f>
        <v>United States</v>
      </c>
      <c r="I98" t="str">
        <f>_xlfn.XLOOKUP(orders!D98,products!$A$1:$A$49,products!$B$1:$B$49)</f>
        <v>Ara</v>
      </c>
      <c r="J98" t="str">
        <f>_xlfn.XLOOKUP(orders!D98,products!$A$1:$A$49,products!$C$1:$C$49)</f>
        <v>D</v>
      </c>
      <c r="K98" s="4">
        <f>_xlfn.XLOOKUP(orders!D98,products!$A$1:$A$49,products!$D$1:$D$49)</f>
        <v>0.2</v>
      </c>
      <c r="L98" s="6">
        <f>_xlfn.XLOOKUP(orders!D98,products!$A$1:$A$49,products!$E$1:$E$49)</f>
        <v>2.9849999999999999</v>
      </c>
      <c r="M98" s="6">
        <f t="shared" si="3"/>
        <v>5.97</v>
      </c>
      <c r="N98" t="str">
        <f t="shared" si="4"/>
        <v>Arabica</v>
      </c>
      <c r="O98" t="str">
        <f t="shared" si="5"/>
        <v>Dark</v>
      </c>
      <c r="P98" t="str">
        <f>_xlfn.XLOOKUP(Orders[[#This Row],[Customer ID]],customers!$A$1:$A$1001,customers!$I$1:$I$1001,0)</f>
        <v>No</v>
      </c>
    </row>
    <row r="99" spans="1:16" x14ac:dyDescent="0.35">
      <c r="A99" s="2" t="s">
        <v>1032</v>
      </c>
      <c r="B99" s="3">
        <v>44259</v>
      </c>
      <c r="C99" s="2" t="s">
        <v>1033</v>
      </c>
      <c r="D99" t="s">
        <v>6157</v>
      </c>
      <c r="E99" s="2">
        <v>2</v>
      </c>
      <c r="F99" s="2" t="str">
        <f>_xlfn.XLOOKUP(C99,customers!$A$1:$A$1001,customers!$B$1:$B$1001,0)</f>
        <v>Ilysa Whapple</v>
      </c>
      <c r="G99" s="2" t="str" cm="1">
        <f t="array" ref="G99">IF(_xlfn.XLOOKUP(C99,customers!$A$1:$A$1001,customers!C98:'customers'!$C$1:$C$1001,0)=0,"",_xlfn.XLOOKUP(C99,customers!$A$1:$A$1001,customers!C98:'customers'!$C$1:$C$1001,0))</f>
        <v>iwhapple2p@com.com</v>
      </c>
      <c r="H99" s="2" t="str">
        <f>_xlfn.XLOOKUP(C99,customers!$A$1:$A$1001,customers!$G$1:$G$1001,0)</f>
        <v>United States</v>
      </c>
      <c r="I99" t="str">
        <f>_xlfn.XLOOKUP(orders!D99,products!$A$1:$A$49,products!$B$1:$B$49)</f>
        <v>Ara</v>
      </c>
      <c r="J99" t="str">
        <f>_xlfn.XLOOKUP(orders!D99,products!$A$1:$A$49,products!$C$1:$C$49)</f>
        <v>M</v>
      </c>
      <c r="K99" s="4">
        <f>_xlfn.XLOOKUP(orders!D99,products!$A$1:$A$49,products!$D$1:$D$49)</f>
        <v>0.5</v>
      </c>
      <c r="L99" s="6">
        <f>_xlfn.XLOOKUP(orders!D99,products!$A$1:$A$49,products!$E$1:$E$49)</f>
        <v>6.75</v>
      </c>
      <c r="M99" s="6">
        <f t="shared" si="3"/>
        <v>13.5</v>
      </c>
      <c r="N99" t="str">
        <f t="shared" si="4"/>
        <v>Arabica</v>
      </c>
      <c r="O99" t="str">
        <f t="shared" si="5"/>
        <v>Medium</v>
      </c>
      <c r="P99" t="str">
        <f>_xlfn.XLOOKUP(Orders[[#This Row],[Customer ID]],customers!$A$1:$A$1001,customers!$I$1:$I$1001,0)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cm="1">
        <f t="array" ref="G100">IF(_xlfn.XLOOKUP(C100,customers!$A$1:$A$1001,customers!C99:'customers'!$C$1:$C$1001,0)=0,"",_xlfn.XLOOKUP(C100,customers!$A$1:$A$1001,customers!C99:'customers'!$C$1:$C$1001,0))</f>
        <v/>
      </c>
      <c r="H100" s="2" t="str">
        <f>_xlfn.XLOOKUP(C100,customers!$A$1:$A$1001,customers!$G$1:$G$1001,0)</f>
        <v>Ireland</v>
      </c>
      <c r="I100" t="str">
        <f>_xlfn.XLOOKUP(orders!D100,products!$A$1:$A$49,products!$B$1:$B$49)</f>
        <v>Ara</v>
      </c>
      <c r="J100" t="str">
        <f>_xlfn.XLOOKUP(orders!D100,products!$A$1:$A$49,products!$C$1:$C$49)</f>
        <v>D</v>
      </c>
      <c r="K100" s="4">
        <f>_xlfn.XLOOKUP(orders!D100,products!$A$1:$A$49,products!$D$1:$D$49)</f>
        <v>0.2</v>
      </c>
      <c r="L100" s="6">
        <f>_xlfn.XLOOKUP(orders!D100,products!$A$1:$A$49,products!$E$1:$E$49)</f>
        <v>2.9849999999999999</v>
      </c>
      <c r="M100" s="6">
        <f t="shared" si="3"/>
        <v>2.9849999999999999</v>
      </c>
      <c r="N100" t="str">
        <f t="shared" si="4"/>
        <v>Arabica</v>
      </c>
      <c r="O100" t="str">
        <f t="shared" si="5"/>
        <v>Dark</v>
      </c>
      <c r="P100" t="str">
        <f>_xlfn.XLOOKUP(Orders[[#This Row],[Customer ID]],customers!$A$1:$A$1001,customers!$I$1:$I$1001,0)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cm="1">
        <f t="array" ref="G101">IF(_xlfn.XLOOKUP(C101,customers!$A$1:$A$1001,customers!C100:'customers'!$C$1:$C$1001,0)=0,"",_xlfn.XLOOKUP(C101,customers!$A$1:$A$1001,customers!C100:'customers'!$C$1:$C$1001,0))</f>
        <v/>
      </c>
      <c r="H101" s="2" t="str">
        <f>_xlfn.XLOOKUP(C101,customers!$A$1:$A$1001,customers!$G$1:$G$1001,0)</f>
        <v>United States</v>
      </c>
      <c r="I101" t="str">
        <f>_xlfn.XLOOKUP(orders!D101,products!$A$1:$A$49,products!$B$1:$B$49)</f>
        <v>Lib</v>
      </c>
      <c r="J101" t="str">
        <f>_xlfn.XLOOKUP(orders!D101,products!$A$1:$A$49,products!$C$1:$C$49)</f>
        <v>M</v>
      </c>
      <c r="K101" s="4">
        <f>_xlfn.XLOOKUP(orders!D101,products!$A$1:$A$49,products!$D$1:$D$49)</f>
        <v>0.2</v>
      </c>
      <c r="L101" s="6">
        <f>_xlfn.XLOOKUP(orders!D101,products!$A$1:$A$49,products!$E$1:$E$49)</f>
        <v>4.3650000000000002</v>
      </c>
      <c r="M101" s="6">
        <f t="shared" si="3"/>
        <v>13.095000000000001</v>
      </c>
      <c r="N101" t="str">
        <f t="shared" si="4"/>
        <v>Libarica</v>
      </c>
      <c r="O101" t="str">
        <f t="shared" si="5"/>
        <v>Medium</v>
      </c>
      <c r="P101" t="str">
        <f>_xlfn.XLOOKUP(Orders[[#This Row],[Customer ID]],customers!$A$1:$A$1001,customers!$I$1:$I$1001,0)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cm="1">
        <f t="array" ref="G102">IF(_xlfn.XLOOKUP(C102,customers!$A$1:$A$1001,customers!C101:'customers'!$C$1:$C$1001,0)=0,"",_xlfn.XLOOKUP(C102,customers!$A$1:$A$1001,customers!C101:'customers'!$C$1:$C$1001,0))</f>
        <v/>
      </c>
      <c r="H102" s="2" t="str">
        <f>_xlfn.XLOOKUP(C102,customers!$A$1:$A$1001,customers!$G$1:$G$1001,0)</f>
        <v>United States</v>
      </c>
      <c r="I102" t="str">
        <f>_xlfn.XLOOKUP(orders!D102,products!$A$1:$A$49,products!$B$1:$B$49)</f>
        <v>Ara</v>
      </c>
      <c r="J102" t="str">
        <f>_xlfn.XLOOKUP(orders!D102,products!$A$1:$A$49,products!$C$1:$C$49)</f>
        <v>L</v>
      </c>
      <c r="K102" s="4">
        <f>_xlfn.XLOOKUP(orders!D102,products!$A$1:$A$49,products!$D$1:$D$49)</f>
        <v>0.2</v>
      </c>
      <c r="L102" s="6">
        <f>_xlfn.XLOOKUP(orders!D102,products!$A$1:$A$49,products!$E$1:$E$49)</f>
        <v>3.8849999999999998</v>
      </c>
      <c r="M102" s="6">
        <f t="shared" si="3"/>
        <v>7.77</v>
      </c>
      <c r="N102" t="str">
        <f t="shared" si="4"/>
        <v>Arabica</v>
      </c>
      <c r="O102" t="str">
        <f t="shared" si="5"/>
        <v>Light</v>
      </c>
      <c r="P102" t="str">
        <f>_xlfn.XLOOKUP(Orders[[#This Row],[Customer ID]],customers!$A$1:$A$1001,customers!$I$1:$I$1001,0)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cm="1">
        <f t="array" ref="G103">IF(_xlfn.XLOOKUP(C103,customers!$A$1:$A$1001,customers!C102:'customers'!$C$1:$C$1001,0)=0,"",_xlfn.XLOOKUP(C103,customers!$A$1:$A$1001,customers!C102:'customers'!$C$1:$C$1001,0))</f>
        <v>nyoules2t@reference.com</v>
      </c>
      <c r="H103" s="2" t="str">
        <f>_xlfn.XLOOKUP(C103,customers!$A$1:$A$1001,customers!$G$1:$G$1001,0)</f>
        <v>Ireland</v>
      </c>
      <c r="I103" t="str">
        <f>_xlfn.XLOOKUP(orders!D103,products!$A$1:$A$49,products!$B$1:$B$49)</f>
        <v>Lib</v>
      </c>
      <c r="J103" t="str">
        <f>_xlfn.XLOOKUP(orders!D103,products!$A$1:$A$49,products!$C$1:$C$49)</f>
        <v>D</v>
      </c>
      <c r="K103" s="4">
        <f>_xlfn.XLOOKUP(orders!D103,products!$A$1:$A$49,products!$D$1:$D$49)</f>
        <v>2.5</v>
      </c>
      <c r="L103" s="6">
        <f>_xlfn.XLOOKUP(orders!D103,products!$A$1:$A$49,products!$E$1:$E$49)</f>
        <v>29.784999999999997</v>
      </c>
      <c r="M103" s="6">
        <f t="shared" si="3"/>
        <v>148.92499999999998</v>
      </c>
      <c r="N103" t="str">
        <f t="shared" si="4"/>
        <v>Libarica</v>
      </c>
      <c r="O103" t="str">
        <f t="shared" si="5"/>
        <v>Dark</v>
      </c>
      <c r="P103" t="str">
        <f>_xlfn.XLOOKUP(Orders[[#This Row],[Customer ID]],customers!$A$1:$A$1001,customers!$I$1:$I$1001,0)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cm="1">
        <f t="array" ref="G104">IF(_xlfn.XLOOKUP(C104,customers!$A$1:$A$1001,customers!C103:'customers'!$C$1:$C$1001,0)=0,"",_xlfn.XLOOKUP(C104,customers!$A$1:$A$1001,customers!C103:'customers'!$C$1:$C$1001,0))</f>
        <v>daizikovitz2u@answers.com</v>
      </c>
      <c r="H104" s="2" t="str">
        <f>_xlfn.XLOOKUP(C104,customers!$A$1:$A$1001,customers!$G$1:$G$1001,0)</f>
        <v>Ireland</v>
      </c>
      <c r="I104" t="str">
        <f>_xlfn.XLOOKUP(orders!D104,products!$A$1:$A$49,products!$B$1:$B$49)</f>
        <v>Lib</v>
      </c>
      <c r="J104" t="str">
        <f>_xlfn.XLOOKUP(orders!D104,products!$A$1:$A$49,products!$C$1:$C$49)</f>
        <v>D</v>
      </c>
      <c r="K104" s="4">
        <f>_xlfn.XLOOKUP(orders!D104,products!$A$1:$A$49,products!$D$1:$D$49)</f>
        <v>1</v>
      </c>
      <c r="L104" s="6">
        <f>_xlfn.XLOOKUP(orders!D104,products!$A$1:$A$49,products!$E$1:$E$49)</f>
        <v>12.95</v>
      </c>
      <c r="M104" s="6">
        <f t="shared" si="3"/>
        <v>38.849999999999994</v>
      </c>
      <c r="N104" t="str">
        <f t="shared" si="4"/>
        <v>Libarica</v>
      </c>
      <c r="O104" t="str">
        <f t="shared" si="5"/>
        <v>Dark</v>
      </c>
      <c r="P104" t="str">
        <f>_xlfn.XLOOKUP(Orders[[#This Row],[Customer ID]],customers!$A$1:$A$1001,customers!$I$1:$I$1001,0)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cm="1">
        <f t="array" ref="G105">IF(_xlfn.XLOOKUP(C105,customers!$A$1:$A$1001,customers!C104:'customers'!$C$1:$C$1001,0)=0,"",_xlfn.XLOOKUP(C105,customers!$A$1:$A$1001,customers!C104:'customers'!$C$1:$C$1001,0))</f>
        <v>brevel2v@fastcompany.com</v>
      </c>
      <c r="H105" s="2" t="str">
        <f>_xlfn.XLOOKUP(C105,customers!$A$1:$A$1001,customers!$G$1:$G$1001,0)</f>
        <v>United States</v>
      </c>
      <c r="I105" t="str">
        <f>_xlfn.XLOOKUP(orders!D105,products!$A$1:$A$49,products!$B$1:$B$49)</f>
        <v>Rob</v>
      </c>
      <c r="J105" t="str">
        <f>_xlfn.XLOOKUP(orders!D105,products!$A$1:$A$49,products!$C$1:$C$49)</f>
        <v>M</v>
      </c>
      <c r="K105" s="4">
        <f>_xlfn.XLOOKUP(orders!D105,products!$A$1:$A$49,products!$D$1:$D$49)</f>
        <v>0.2</v>
      </c>
      <c r="L105" s="6">
        <f>_xlfn.XLOOKUP(orders!D105,products!$A$1:$A$49,products!$E$1:$E$49)</f>
        <v>2.9849999999999999</v>
      </c>
      <c r="M105" s="6">
        <f t="shared" si="3"/>
        <v>11.94</v>
      </c>
      <c r="N105" t="str">
        <f t="shared" si="4"/>
        <v>Robusta</v>
      </c>
      <c r="O105" t="str">
        <f t="shared" si="5"/>
        <v>Medium</v>
      </c>
      <c r="P105" t="str">
        <f>_xlfn.XLOOKUP(Orders[[#This Row],[Customer ID]],customers!$A$1:$A$1001,customers!$I$1:$I$1001,0)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cm="1">
        <f t="array" ref="G106">IF(_xlfn.XLOOKUP(C106,customers!$A$1:$A$1001,customers!C105:'customers'!$C$1:$C$1001,0)=0,"",_xlfn.XLOOKUP(C106,customers!$A$1:$A$1001,customers!C105:'customers'!$C$1:$C$1001,0))</f>
        <v>epriddis2w@nationalgeographic.com</v>
      </c>
      <c r="H106" s="2" t="str">
        <f>_xlfn.XLOOKUP(C106,customers!$A$1:$A$1001,customers!$G$1:$G$1001,0)</f>
        <v>United States</v>
      </c>
      <c r="I106" t="str">
        <f>_xlfn.XLOOKUP(orders!D106,products!$A$1:$A$49,products!$B$1:$B$49)</f>
        <v>Lib</v>
      </c>
      <c r="J106" t="str">
        <f>_xlfn.XLOOKUP(orders!D106,products!$A$1:$A$49,products!$C$1:$C$49)</f>
        <v>M</v>
      </c>
      <c r="K106" s="4">
        <f>_xlfn.XLOOKUP(orders!D106,products!$A$1:$A$49,products!$D$1:$D$49)</f>
        <v>1</v>
      </c>
      <c r="L106" s="6">
        <f>_xlfn.XLOOKUP(orders!D106,products!$A$1:$A$49,products!$E$1:$E$49)</f>
        <v>14.55</v>
      </c>
      <c r="M106" s="6">
        <f t="shared" si="3"/>
        <v>87.300000000000011</v>
      </c>
      <c r="N106" t="str">
        <f t="shared" si="4"/>
        <v>Libarica</v>
      </c>
      <c r="O106" t="str">
        <f t="shared" si="5"/>
        <v>Medium</v>
      </c>
      <c r="P106" t="str">
        <f>_xlfn.XLOOKUP(Orders[[#This Row],[Customer ID]],customers!$A$1:$A$1001,customers!$I$1:$I$1001,0)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cm="1">
        <f t="array" ref="G107">IF(_xlfn.XLOOKUP(C107,customers!$A$1:$A$1001,customers!C106:'customers'!$C$1:$C$1001,0)=0,"",_xlfn.XLOOKUP(C107,customers!$A$1:$A$1001,customers!C106:'customers'!$C$1:$C$1001,0))</f>
        <v>qveel2x@jugem.jp</v>
      </c>
      <c r="H107" s="2" t="str">
        <f>_xlfn.XLOOKUP(C107,customers!$A$1:$A$1001,customers!$G$1:$G$1001,0)</f>
        <v>United States</v>
      </c>
      <c r="I107" t="str">
        <f>_xlfn.XLOOKUP(orders!D107,products!$A$1:$A$49,products!$B$1:$B$49)</f>
        <v>Ara</v>
      </c>
      <c r="J107" t="str">
        <f>_xlfn.XLOOKUP(orders!D107,products!$A$1:$A$49,products!$C$1:$C$49)</f>
        <v>M</v>
      </c>
      <c r="K107" s="4">
        <f>_xlfn.XLOOKUP(orders!D107,products!$A$1:$A$49,products!$D$1:$D$49)</f>
        <v>0.5</v>
      </c>
      <c r="L107" s="6">
        <f>_xlfn.XLOOKUP(orders!D107,products!$A$1:$A$49,products!$E$1:$E$49)</f>
        <v>6.75</v>
      </c>
      <c r="M107" s="6">
        <f t="shared" si="3"/>
        <v>40.5</v>
      </c>
      <c r="N107" t="str">
        <f t="shared" si="4"/>
        <v>Arabica</v>
      </c>
      <c r="O107" t="str">
        <f t="shared" si="5"/>
        <v>Medium</v>
      </c>
      <c r="P107" t="str">
        <f>_xlfn.XLOOKUP(Orders[[#This Row],[Customer ID]],customers!$A$1:$A$1001,customers!$I$1:$I$1001,0)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cm="1">
        <f t="array" ref="G108">IF(_xlfn.XLOOKUP(C108,customers!$A$1:$A$1001,customers!C107:'customers'!$C$1:$C$1001,0)=0,"",_xlfn.XLOOKUP(C108,customers!$A$1:$A$1001,customers!C107:'customers'!$C$1:$C$1001,0))</f>
        <v>lconyers2y@twitter.com</v>
      </c>
      <c r="H108" s="2" t="str">
        <f>_xlfn.XLOOKUP(C108,customers!$A$1:$A$1001,customers!$G$1:$G$1001,0)</f>
        <v>United States</v>
      </c>
      <c r="I108" t="str">
        <f>_xlfn.XLOOKUP(orders!D108,products!$A$1:$A$49,products!$B$1:$B$49)</f>
        <v>Exc</v>
      </c>
      <c r="J108" t="str">
        <f>_xlfn.XLOOKUP(orders!D108,products!$A$1:$A$49,products!$C$1:$C$49)</f>
        <v>D</v>
      </c>
      <c r="K108" s="4">
        <f>_xlfn.XLOOKUP(orders!D108,products!$A$1:$A$49,products!$D$1:$D$49)</f>
        <v>1</v>
      </c>
      <c r="L108" s="6">
        <f>_xlfn.XLOOKUP(orders!D108,products!$A$1:$A$49,products!$E$1:$E$49)</f>
        <v>12.15</v>
      </c>
      <c r="M108" s="6">
        <f t="shared" si="3"/>
        <v>24.3</v>
      </c>
      <c r="N108" t="str">
        <f t="shared" si="4"/>
        <v>Excellsa</v>
      </c>
      <c r="O108" t="str">
        <f t="shared" si="5"/>
        <v>Dark</v>
      </c>
      <c r="P108" t="str">
        <f>_xlfn.XLOOKUP(Orders[[#This Row],[Customer ID]],customers!$A$1:$A$1001,customers!$I$1:$I$1001,0)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cm="1">
        <f t="array" ref="G109">IF(_xlfn.XLOOKUP(C109,customers!$A$1:$A$1001,customers!C108:'customers'!$C$1:$C$1001,0)=0,"",_xlfn.XLOOKUP(C109,customers!$A$1:$A$1001,customers!C108:'customers'!$C$1:$C$1001,0))</f>
        <v>pwye2z@dagondesign.com</v>
      </c>
      <c r="H109" s="2" t="str">
        <f>_xlfn.XLOOKUP(C109,customers!$A$1:$A$1001,customers!$G$1:$G$1001,0)</f>
        <v>United States</v>
      </c>
      <c r="I109" t="str">
        <f>_xlfn.XLOOKUP(orders!D109,products!$A$1:$A$49,products!$B$1:$B$49)</f>
        <v>Rob</v>
      </c>
      <c r="J109" t="str">
        <f>_xlfn.XLOOKUP(orders!D109,products!$A$1:$A$49,products!$C$1:$C$49)</f>
        <v>M</v>
      </c>
      <c r="K109" s="4">
        <f>_xlfn.XLOOKUP(orders!D109,products!$A$1:$A$49,products!$D$1:$D$49)</f>
        <v>0.5</v>
      </c>
      <c r="L109" s="6">
        <f>_xlfn.XLOOKUP(orders!D109,products!$A$1:$A$49,products!$E$1:$E$49)</f>
        <v>5.97</v>
      </c>
      <c r="M109" s="6">
        <f t="shared" si="3"/>
        <v>17.91</v>
      </c>
      <c r="N109" t="str">
        <f t="shared" si="4"/>
        <v>Robusta</v>
      </c>
      <c r="O109" t="str">
        <f t="shared" si="5"/>
        <v>Medium</v>
      </c>
      <c r="P109" t="str">
        <f>_xlfn.XLOOKUP(Orders[[#This Row],[Customer ID]],customers!$A$1:$A$1001,customers!$I$1:$I$1001,0)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cm="1">
        <f t="array" ref="G110">IF(_xlfn.XLOOKUP(C110,customers!$A$1:$A$1001,customers!C109:'customers'!$C$1:$C$1001,0)=0,"",_xlfn.XLOOKUP(C110,customers!$A$1:$A$1001,customers!C109:'customers'!$C$1:$C$1001,0))</f>
        <v/>
      </c>
      <c r="H110" s="2" t="str">
        <f>_xlfn.XLOOKUP(C110,customers!$A$1:$A$1001,customers!$G$1:$G$1001,0)</f>
        <v>United States</v>
      </c>
      <c r="I110" t="str">
        <f>_xlfn.XLOOKUP(orders!D110,products!$A$1:$A$49,products!$B$1:$B$49)</f>
        <v>Ara</v>
      </c>
      <c r="J110" t="str">
        <f>_xlfn.XLOOKUP(orders!D110,products!$A$1:$A$49,products!$C$1:$C$49)</f>
        <v>M</v>
      </c>
      <c r="K110" s="4">
        <f>_xlfn.XLOOKUP(orders!D110,products!$A$1:$A$49,products!$D$1:$D$49)</f>
        <v>0.5</v>
      </c>
      <c r="L110" s="6">
        <f>_xlfn.XLOOKUP(orders!D110,products!$A$1:$A$49,products!$E$1:$E$49)</f>
        <v>6.75</v>
      </c>
      <c r="M110" s="6">
        <f t="shared" si="3"/>
        <v>27</v>
      </c>
      <c r="N110" t="str">
        <f t="shared" si="4"/>
        <v>Arabica</v>
      </c>
      <c r="O110" t="str">
        <f t="shared" si="5"/>
        <v>Medium</v>
      </c>
      <c r="P110" t="str">
        <f>_xlfn.XLOOKUP(Orders[[#This Row],[Customer ID]],customers!$A$1:$A$1001,customers!$I$1:$I$1001,0)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cm="1">
        <f t="array" ref="G111">IF(_xlfn.XLOOKUP(C111,customers!$A$1:$A$1001,customers!C110:'customers'!$C$1:$C$1001,0)=0,"",_xlfn.XLOOKUP(C111,customers!$A$1:$A$1001,customers!C110:'customers'!$C$1:$C$1001,0))</f>
        <v>tsheryn31@mtv.com</v>
      </c>
      <c r="H111" s="2" t="str">
        <f>_xlfn.XLOOKUP(C111,customers!$A$1:$A$1001,customers!$G$1:$G$1001,0)</f>
        <v>United States</v>
      </c>
      <c r="I111" t="str">
        <f>_xlfn.XLOOKUP(orders!D111,products!$A$1:$A$49,products!$B$1:$B$49)</f>
        <v>Lib</v>
      </c>
      <c r="J111" t="str">
        <f>_xlfn.XLOOKUP(orders!D111,products!$A$1:$A$49,products!$C$1:$C$49)</f>
        <v>D</v>
      </c>
      <c r="K111" s="4">
        <f>_xlfn.XLOOKUP(orders!D111,products!$A$1:$A$49,products!$D$1:$D$49)</f>
        <v>0.5</v>
      </c>
      <c r="L111" s="6">
        <f>_xlfn.XLOOKUP(orders!D111,products!$A$1:$A$49,products!$E$1:$E$49)</f>
        <v>7.77</v>
      </c>
      <c r="M111" s="6">
        <f t="shared" si="3"/>
        <v>7.77</v>
      </c>
      <c r="N111" t="str">
        <f t="shared" si="4"/>
        <v>Libarica</v>
      </c>
      <c r="O111" t="str">
        <f t="shared" si="5"/>
        <v>Dark</v>
      </c>
      <c r="P111" t="str">
        <f>_xlfn.XLOOKUP(Orders[[#This Row],[Customer ID]],customers!$A$1:$A$1001,customers!$I$1:$I$1001,0)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cm="1">
        <f t="array" ref="G112">IF(_xlfn.XLOOKUP(C112,customers!$A$1:$A$1001,customers!C111:'customers'!$C$1:$C$1001,0)=0,"",_xlfn.XLOOKUP(C112,customers!$A$1:$A$1001,customers!C111:'customers'!$C$1:$C$1001,0))</f>
        <v>mredgrave32@cargocollective.com</v>
      </c>
      <c r="H112" s="2" t="str">
        <f>_xlfn.XLOOKUP(C112,customers!$A$1:$A$1001,customers!$G$1:$G$1001,0)</f>
        <v>United States</v>
      </c>
      <c r="I112" t="str">
        <f>_xlfn.XLOOKUP(orders!D112,products!$A$1:$A$49,products!$B$1:$B$49)</f>
        <v>Exc</v>
      </c>
      <c r="J112" t="str">
        <f>_xlfn.XLOOKUP(orders!D112,products!$A$1:$A$49,products!$C$1:$C$49)</f>
        <v>L</v>
      </c>
      <c r="K112" s="4">
        <f>_xlfn.XLOOKUP(orders!D112,products!$A$1:$A$49,products!$D$1:$D$49)</f>
        <v>0.2</v>
      </c>
      <c r="L112" s="6">
        <f>_xlfn.XLOOKUP(orders!D112,products!$A$1:$A$49,products!$E$1:$E$49)</f>
        <v>4.4550000000000001</v>
      </c>
      <c r="M112" s="6">
        <f t="shared" si="3"/>
        <v>13.365</v>
      </c>
      <c r="N112" t="str">
        <f t="shared" si="4"/>
        <v>Excellsa</v>
      </c>
      <c r="O112" t="str">
        <f t="shared" si="5"/>
        <v>Light</v>
      </c>
      <c r="P112" t="str">
        <f>_xlfn.XLOOKUP(Orders[[#This Row],[Customer ID]],customers!$A$1:$A$1001,customers!$I$1:$I$1001,0)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cm="1">
        <f t="array" ref="G113">IF(_xlfn.XLOOKUP(C113,customers!$A$1:$A$1001,customers!C112:'customers'!$C$1:$C$1001,0)=0,"",_xlfn.XLOOKUP(C113,customers!$A$1:$A$1001,customers!C112:'customers'!$C$1:$C$1001,0))</f>
        <v>bfominov33@yale.edu</v>
      </c>
      <c r="H113" s="2" t="str">
        <f>_xlfn.XLOOKUP(C113,customers!$A$1:$A$1001,customers!$G$1:$G$1001,0)</f>
        <v>United States</v>
      </c>
      <c r="I113" t="str">
        <f>_xlfn.XLOOKUP(orders!D113,products!$A$1:$A$49,products!$B$1:$B$49)</f>
        <v>Rob</v>
      </c>
      <c r="J113" t="str">
        <f>_xlfn.XLOOKUP(orders!D113,products!$A$1:$A$49,products!$C$1:$C$49)</f>
        <v>D</v>
      </c>
      <c r="K113" s="4">
        <f>_xlfn.XLOOKUP(orders!D113,products!$A$1:$A$49,products!$D$1:$D$49)</f>
        <v>0.5</v>
      </c>
      <c r="L113" s="6">
        <f>_xlfn.XLOOKUP(orders!D113,products!$A$1:$A$49,products!$E$1:$E$49)</f>
        <v>5.3699999999999992</v>
      </c>
      <c r="M113" s="6">
        <f t="shared" si="3"/>
        <v>26.849999999999994</v>
      </c>
      <c r="N113" t="str">
        <f t="shared" si="4"/>
        <v>Robusta</v>
      </c>
      <c r="O113" t="str">
        <f t="shared" si="5"/>
        <v>Dark</v>
      </c>
      <c r="P113" t="str">
        <f>_xlfn.XLOOKUP(Orders[[#This Row],[Customer ID]],customers!$A$1:$A$1001,customers!$I$1:$I$1001,0)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cm="1">
        <f t="array" ref="G114">IF(_xlfn.XLOOKUP(C114,customers!$A$1:$A$1001,customers!C113:'customers'!$C$1:$C$1001,0)=0,"",_xlfn.XLOOKUP(C114,customers!$A$1:$A$1001,customers!C113:'customers'!$C$1:$C$1001,0))</f>
        <v>scritchlow34@un.org</v>
      </c>
      <c r="H114" s="2" t="str">
        <f>_xlfn.XLOOKUP(C114,customers!$A$1:$A$1001,customers!$G$1:$G$1001,0)</f>
        <v>United States</v>
      </c>
      <c r="I114" t="str">
        <f>_xlfn.XLOOKUP(orders!D114,products!$A$1:$A$49,products!$B$1:$B$49)</f>
        <v>Ara</v>
      </c>
      <c r="J114" t="str">
        <f>_xlfn.XLOOKUP(orders!D114,products!$A$1:$A$49,products!$C$1:$C$49)</f>
        <v>M</v>
      </c>
      <c r="K114" s="4">
        <f>_xlfn.XLOOKUP(orders!D114,products!$A$1:$A$49,products!$D$1:$D$49)</f>
        <v>1</v>
      </c>
      <c r="L114" s="6">
        <f>_xlfn.XLOOKUP(orders!D114,products!$A$1:$A$49,products!$E$1:$E$49)</f>
        <v>11.25</v>
      </c>
      <c r="M114" s="6">
        <f t="shared" si="3"/>
        <v>11.25</v>
      </c>
      <c r="N114" t="str">
        <f t="shared" si="4"/>
        <v>Arabica</v>
      </c>
      <c r="O114" t="str">
        <f t="shared" si="5"/>
        <v>Medium</v>
      </c>
      <c r="P114" t="str">
        <f>_xlfn.XLOOKUP(Orders[[#This Row],[Customer ID]],customers!$A$1:$A$1001,customers!$I$1:$I$1001,0)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cm="1">
        <f t="array" ref="G115">IF(_xlfn.XLOOKUP(C115,customers!$A$1:$A$1001,customers!C114:'customers'!$C$1:$C$1001,0)=0,"",_xlfn.XLOOKUP(C115,customers!$A$1:$A$1001,customers!C114:'customers'!$C$1:$C$1001,0))</f>
        <v>msteptow35@earthlink.net</v>
      </c>
      <c r="H115" s="2" t="str">
        <f>_xlfn.XLOOKUP(C115,customers!$A$1:$A$1001,customers!$G$1:$G$1001,0)</f>
        <v>Ireland</v>
      </c>
      <c r="I115" t="str">
        <f>_xlfn.XLOOKUP(orders!D115,products!$A$1:$A$49,products!$B$1:$B$49)</f>
        <v>Lib</v>
      </c>
      <c r="J115" t="str">
        <f>_xlfn.XLOOKUP(orders!D115,products!$A$1:$A$49,products!$C$1:$C$49)</f>
        <v>M</v>
      </c>
      <c r="K115" s="4">
        <f>_xlfn.XLOOKUP(orders!D115,products!$A$1:$A$49,products!$D$1:$D$49)</f>
        <v>1</v>
      </c>
      <c r="L115" s="6">
        <f>_xlfn.XLOOKUP(orders!D115,products!$A$1:$A$49,products!$E$1:$E$49)</f>
        <v>14.55</v>
      </c>
      <c r="M115" s="6">
        <f t="shared" si="3"/>
        <v>14.55</v>
      </c>
      <c r="N115" t="str">
        <f t="shared" si="4"/>
        <v>Libarica</v>
      </c>
      <c r="O115" t="str">
        <f t="shared" si="5"/>
        <v>Medium</v>
      </c>
      <c r="P115" t="str">
        <f>_xlfn.XLOOKUP(Orders[[#This Row],[Customer ID]],customers!$A$1:$A$1001,customers!$I$1:$I$1001,0)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cm="1">
        <f t="array" ref="G116">IF(_xlfn.XLOOKUP(C116,customers!$A$1:$A$1001,customers!C115:'customers'!$C$1:$C$1001,0)=0,"",_xlfn.XLOOKUP(C116,customers!$A$1:$A$1001,customers!C115:'customers'!$C$1:$C$1001,0))</f>
        <v/>
      </c>
      <c r="H116" s="2" t="str">
        <f>_xlfn.XLOOKUP(C116,customers!$A$1:$A$1001,customers!$G$1:$G$1001,0)</f>
        <v>United States</v>
      </c>
      <c r="I116" t="str">
        <f>_xlfn.XLOOKUP(orders!D116,products!$A$1:$A$49,products!$B$1:$B$49)</f>
        <v>Rob</v>
      </c>
      <c r="J116" t="str">
        <f>_xlfn.XLOOKUP(orders!D116,products!$A$1:$A$49,products!$C$1:$C$49)</f>
        <v>L</v>
      </c>
      <c r="K116" s="4">
        <f>_xlfn.XLOOKUP(orders!D116,products!$A$1:$A$49,products!$D$1:$D$49)</f>
        <v>0.2</v>
      </c>
      <c r="L116" s="6">
        <f>_xlfn.XLOOKUP(orders!D116,products!$A$1:$A$49,products!$E$1:$E$49)</f>
        <v>3.5849999999999995</v>
      </c>
      <c r="M116" s="6">
        <f t="shared" si="3"/>
        <v>14.339999999999998</v>
      </c>
      <c r="N116" t="str">
        <f t="shared" si="4"/>
        <v>Robusta</v>
      </c>
      <c r="O116" t="str">
        <f t="shared" si="5"/>
        <v>Light</v>
      </c>
      <c r="P116" t="str">
        <f>_xlfn.XLOOKUP(Orders[[#This Row],[Customer ID]],customers!$A$1:$A$1001,customers!$I$1:$I$1001,0)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cm="1">
        <f t="array" ref="G117">IF(_xlfn.XLOOKUP(C117,customers!$A$1:$A$1001,customers!C116:'customers'!$C$1:$C$1001,0)=0,"",_xlfn.XLOOKUP(C117,customers!$A$1:$A$1001,customers!C116:'customers'!$C$1:$C$1001,0))</f>
        <v>imulliner37@pinterest.com</v>
      </c>
      <c r="H117" s="2" t="str">
        <f>_xlfn.XLOOKUP(C117,customers!$A$1:$A$1001,customers!$G$1:$G$1001,0)</f>
        <v>United Kingdom</v>
      </c>
      <c r="I117" t="str">
        <f>_xlfn.XLOOKUP(orders!D117,products!$A$1:$A$49,products!$B$1:$B$49)</f>
        <v>Lib</v>
      </c>
      <c r="J117" t="str">
        <f>_xlfn.XLOOKUP(orders!D117,products!$A$1:$A$49,products!$C$1:$C$49)</f>
        <v>L</v>
      </c>
      <c r="K117" s="4">
        <f>_xlfn.XLOOKUP(orders!D117,products!$A$1:$A$49,products!$D$1:$D$49)</f>
        <v>1</v>
      </c>
      <c r="L117" s="6">
        <f>_xlfn.XLOOKUP(orders!D117,products!$A$1:$A$49,products!$E$1:$E$49)</f>
        <v>15.85</v>
      </c>
      <c r="M117" s="6">
        <f t="shared" si="3"/>
        <v>15.85</v>
      </c>
      <c r="N117" t="str">
        <f t="shared" si="4"/>
        <v>Libarica</v>
      </c>
      <c r="O117" t="str">
        <f t="shared" si="5"/>
        <v>Light</v>
      </c>
      <c r="P117" t="str">
        <f>_xlfn.XLOOKUP(Orders[[#This Row],[Customer ID]],customers!$A$1:$A$1001,customers!$I$1:$I$1001,0)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cm="1">
        <f t="array" ref="G118">IF(_xlfn.XLOOKUP(C118,customers!$A$1:$A$1001,customers!C117:'customers'!$C$1:$C$1001,0)=0,"",_xlfn.XLOOKUP(C118,customers!$A$1:$A$1001,customers!C117:'customers'!$C$1:$C$1001,0))</f>
        <v>gstandley38@dion.ne.jp</v>
      </c>
      <c r="H118" s="2" t="str">
        <f>_xlfn.XLOOKUP(C118,customers!$A$1:$A$1001,customers!$G$1:$G$1001,0)</f>
        <v>Ireland</v>
      </c>
      <c r="I118" t="str">
        <f>_xlfn.XLOOKUP(orders!D118,products!$A$1:$A$49,products!$B$1:$B$49)</f>
        <v>Lib</v>
      </c>
      <c r="J118" t="str">
        <f>_xlfn.XLOOKUP(orders!D118,products!$A$1:$A$49,products!$C$1:$C$49)</f>
        <v>L</v>
      </c>
      <c r="K118" s="4">
        <f>_xlfn.XLOOKUP(orders!D118,products!$A$1:$A$49,products!$D$1:$D$49)</f>
        <v>0.2</v>
      </c>
      <c r="L118" s="6">
        <f>_xlfn.XLOOKUP(orders!D118,products!$A$1:$A$49,products!$E$1:$E$49)</f>
        <v>4.7549999999999999</v>
      </c>
      <c r="M118" s="6">
        <f t="shared" si="3"/>
        <v>19.02</v>
      </c>
      <c r="N118" t="str">
        <f t="shared" si="4"/>
        <v>Libarica</v>
      </c>
      <c r="O118" t="str">
        <f t="shared" si="5"/>
        <v>Light</v>
      </c>
      <c r="P118" t="str">
        <f>_xlfn.XLOOKUP(Orders[[#This Row],[Customer ID]],customers!$A$1:$A$1001,customers!$I$1:$I$1001,0)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cm="1">
        <f t="array" ref="G119">IF(_xlfn.XLOOKUP(C119,customers!$A$1:$A$1001,customers!C118:'customers'!$C$1:$C$1001,0)=0,"",_xlfn.XLOOKUP(C119,customers!$A$1:$A$1001,customers!C118:'customers'!$C$1:$C$1001,0))</f>
        <v>bdrage39@youku.com</v>
      </c>
      <c r="H119" s="2" t="str">
        <f>_xlfn.XLOOKUP(C119,customers!$A$1:$A$1001,customers!$G$1:$G$1001,0)</f>
        <v>United States</v>
      </c>
      <c r="I119" t="str">
        <f>_xlfn.XLOOKUP(orders!D119,products!$A$1:$A$49,products!$B$1:$B$49)</f>
        <v>Lib</v>
      </c>
      <c r="J119" t="str">
        <f>_xlfn.XLOOKUP(orders!D119,products!$A$1:$A$49,products!$C$1:$C$49)</f>
        <v>L</v>
      </c>
      <c r="K119" s="4">
        <f>_xlfn.XLOOKUP(orders!D119,products!$A$1:$A$49,products!$D$1:$D$49)</f>
        <v>0.5</v>
      </c>
      <c r="L119" s="6">
        <f>_xlfn.XLOOKUP(orders!D119,products!$A$1:$A$49,products!$E$1:$E$49)</f>
        <v>9.51</v>
      </c>
      <c r="M119" s="6">
        <f t="shared" si="3"/>
        <v>38.04</v>
      </c>
      <c r="N119" t="str">
        <f t="shared" si="4"/>
        <v>Libarica</v>
      </c>
      <c r="O119" t="str">
        <f t="shared" si="5"/>
        <v>Light</v>
      </c>
      <c r="P119" t="str">
        <f>_xlfn.XLOOKUP(Orders[[#This Row],[Customer ID]],customers!$A$1:$A$1001,customers!$I$1:$I$1001,0)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cm="1">
        <f t="array" ref="G120">IF(_xlfn.XLOOKUP(C120,customers!$A$1:$A$1001,customers!C119:'customers'!$C$1:$C$1001,0)=0,"",_xlfn.XLOOKUP(C120,customers!$A$1:$A$1001,customers!C119:'customers'!$C$1:$C$1001,0))</f>
        <v>myallop3a@fema.gov</v>
      </c>
      <c r="H120" s="2" t="str">
        <f>_xlfn.XLOOKUP(C120,customers!$A$1:$A$1001,customers!$G$1:$G$1001,0)</f>
        <v>United States</v>
      </c>
      <c r="I120" t="str">
        <f>_xlfn.XLOOKUP(orders!D120,products!$A$1:$A$49,products!$B$1:$B$49)</f>
        <v>Exc</v>
      </c>
      <c r="J120" t="str">
        <f>_xlfn.XLOOKUP(orders!D120,products!$A$1:$A$49,products!$C$1:$C$49)</f>
        <v>D</v>
      </c>
      <c r="K120" s="4">
        <f>_xlfn.XLOOKUP(orders!D120,products!$A$1:$A$49,products!$D$1:$D$49)</f>
        <v>0.5</v>
      </c>
      <c r="L120" s="6">
        <f>_xlfn.XLOOKUP(orders!D120,products!$A$1:$A$49,products!$E$1:$E$49)</f>
        <v>7.29</v>
      </c>
      <c r="M120" s="6">
        <f t="shared" si="3"/>
        <v>21.87</v>
      </c>
      <c r="N120" t="str">
        <f t="shared" si="4"/>
        <v>Excellsa</v>
      </c>
      <c r="O120" t="str">
        <f t="shared" si="5"/>
        <v>Dark</v>
      </c>
      <c r="P120" t="str">
        <f>_xlfn.XLOOKUP(Orders[[#This Row],[Customer ID]],customers!$A$1:$A$1001,customers!$I$1:$I$1001,0)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cm="1">
        <f t="array" ref="G121">IF(_xlfn.XLOOKUP(C121,customers!$A$1:$A$1001,customers!C120:'customers'!$C$1:$C$1001,0)=0,"",_xlfn.XLOOKUP(C121,customers!$A$1:$A$1001,customers!C120:'customers'!$C$1:$C$1001,0))</f>
        <v>cswitsur3b@chronoengine.com</v>
      </c>
      <c r="H121" s="2" t="str">
        <f>_xlfn.XLOOKUP(C121,customers!$A$1:$A$1001,customers!$G$1:$G$1001,0)</f>
        <v>United States</v>
      </c>
      <c r="I121" t="str">
        <f>_xlfn.XLOOKUP(orders!D121,products!$A$1:$A$49,products!$B$1:$B$49)</f>
        <v>Exc</v>
      </c>
      <c r="J121" t="str">
        <f>_xlfn.XLOOKUP(orders!D121,products!$A$1:$A$49,products!$C$1:$C$49)</f>
        <v>M</v>
      </c>
      <c r="K121" s="4">
        <f>_xlfn.XLOOKUP(orders!D121,products!$A$1:$A$49,products!$D$1:$D$49)</f>
        <v>0.2</v>
      </c>
      <c r="L121" s="6">
        <f>_xlfn.XLOOKUP(orders!D121,products!$A$1:$A$49,products!$E$1:$E$49)</f>
        <v>4.125</v>
      </c>
      <c r="M121" s="6">
        <f t="shared" si="3"/>
        <v>4.125</v>
      </c>
      <c r="N121" t="str">
        <f t="shared" si="4"/>
        <v>Excellsa</v>
      </c>
      <c r="O121" t="str">
        <f t="shared" si="5"/>
        <v>Medium</v>
      </c>
      <c r="P121" t="str">
        <f>_xlfn.XLOOKUP(Orders[[#This Row],[Customer ID]],customers!$A$1:$A$1001,customers!$I$1:$I$1001,0)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cm="1">
        <f t="array" ref="G122">IF(_xlfn.XLOOKUP(C122,customers!$A$1:$A$1001,customers!C121:'customers'!$C$1:$C$1001,0)=0,"",_xlfn.XLOOKUP(C122,customers!$A$1:$A$1001,customers!C121:'customers'!$C$1:$C$1001,0))</f>
        <v>cswitsur3b@chronoengine.com</v>
      </c>
      <c r="H122" s="2" t="str">
        <f>_xlfn.XLOOKUP(C122,customers!$A$1:$A$1001,customers!$G$1:$G$1001,0)</f>
        <v>United States</v>
      </c>
      <c r="I122" t="str">
        <f>_xlfn.XLOOKUP(orders!D122,products!$A$1:$A$49,products!$B$1:$B$49)</f>
        <v>Ara</v>
      </c>
      <c r="J122" t="str">
        <f>_xlfn.XLOOKUP(orders!D122,products!$A$1:$A$49,products!$C$1:$C$49)</f>
        <v>L</v>
      </c>
      <c r="K122" s="4">
        <f>_xlfn.XLOOKUP(orders!D122,products!$A$1:$A$49,products!$D$1:$D$49)</f>
        <v>0.2</v>
      </c>
      <c r="L122" s="6">
        <f>_xlfn.XLOOKUP(orders!D122,products!$A$1:$A$49,products!$E$1:$E$49)</f>
        <v>3.8849999999999998</v>
      </c>
      <c r="M122" s="6">
        <f t="shared" si="3"/>
        <v>3.8849999999999998</v>
      </c>
      <c r="N122" t="str">
        <f t="shared" si="4"/>
        <v>Arabica</v>
      </c>
      <c r="O122" t="str">
        <f t="shared" si="5"/>
        <v>Light</v>
      </c>
      <c r="P122" t="str">
        <f>_xlfn.XLOOKUP(Orders[[#This Row],[Customer ID]],customers!$A$1:$A$1001,customers!$I$1:$I$1001,0)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str" cm="1">
        <f t="array" ref="G123">IF(_xlfn.XLOOKUP(C123,customers!$A$1:$A$1001,customers!C122:'customers'!$C$1:$C$1001,0)=0,"",_xlfn.XLOOKUP(C123,customers!$A$1:$A$1001,customers!C122:'customers'!$C$1:$C$1001,0))</f>
        <v>cswitsur3b@chronoengine.com</v>
      </c>
      <c r="H123" s="2" t="str">
        <f>_xlfn.XLOOKUP(C123,customers!$A$1:$A$1001,customers!$G$1:$G$1001,0)</f>
        <v>United States</v>
      </c>
      <c r="I123" t="str">
        <f>_xlfn.XLOOKUP(orders!D123,products!$A$1:$A$49,products!$B$1:$B$49)</f>
        <v>Exc</v>
      </c>
      <c r="J123" t="str">
        <f>_xlfn.XLOOKUP(orders!D123,products!$A$1:$A$49,products!$C$1:$C$49)</f>
        <v>M</v>
      </c>
      <c r="K123" s="4">
        <f>_xlfn.XLOOKUP(orders!D123,products!$A$1:$A$49,products!$D$1:$D$49)</f>
        <v>1</v>
      </c>
      <c r="L123" s="6">
        <f>_xlfn.XLOOKUP(orders!D123,products!$A$1:$A$49,products!$E$1:$E$49)</f>
        <v>13.75</v>
      </c>
      <c r="M123" s="6">
        <f t="shared" si="3"/>
        <v>68.75</v>
      </c>
      <c r="N123" t="str">
        <f t="shared" si="4"/>
        <v>Excellsa</v>
      </c>
      <c r="O123" t="str">
        <f t="shared" si="5"/>
        <v>Medium</v>
      </c>
      <c r="P123" t="str">
        <f>_xlfn.XLOOKUP(Orders[[#This Row],[Customer ID]],customers!$A$1:$A$1001,customers!$I$1:$I$1001,0)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cm="1">
        <f t="array" ref="G124">IF(_xlfn.XLOOKUP(C124,customers!$A$1:$A$1001,customers!C123:'customers'!$C$1:$C$1001,0)=0,"",_xlfn.XLOOKUP(C124,customers!$A$1:$A$1001,customers!C123:'customers'!$C$1:$C$1001,0))</f>
        <v>mludwell3e@blogger.com</v>
      </c>
      <c r="H124" s="2" t="str">
        <f>_xlfn.XLOOKUP(C124,customers!$A$1:$A$1001,customers!$G$1:$G$1001,0)</f>
        <v>United States</v>
      </c>
      <c r="I124" t="str">
        <f>_xlfn.XLOOKUP(orders!D124,products!$A$1:$A$49,products!$B$1:$B$49)</f>
        <v>Ara</v>
      </c>
      <c r="J124" t="str">
        <f>_xlfn.XLOOKUP(orders!D124,products!$A$1:$A$49,products!$C$1:$C$49)</f>
        <v>D</v>
      </c>
      <c r="K124" s="4">
        <f>_xlfn.XLOOKUP(orders!D124,products!$A$1:$A$49,products!$D$1:$D$49)</f>
        <v>0.5</v>
      </c>
      <c r="L124" s="6">
        <f>_xlfn.XLOOKUP(orders!D124,products!$A$1:$A$49,products!$E$1:$E$49)</f>
        <v>5.97</v>
      </c>
      <c r="M124" s="6">
        <f t="shared" si="3"/>
        <v>23.88</v>
      </c>
      <c r="N124" t="str">
        <f t="shared" si="4"/>
        <v>Arabica</v>
      </c>
      <c r="O124" t="str">
        <f t="shared" si="5"/>
        <v>Dark</v>
      </c>
      <c r="P124" t="str">
        <f>_xlfn.XLOOKUP(Orders[[#This Row],[Customer ID]],customers!$A$1:$A$1001,customers!$I$1:$I$1001,0)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cm="1">
        <f t="array" ref="G125">IF(_xlfn.XLOOKUP(C125,customers!$A$1:$A$1001,customers!C124:'customers'!$C$1:$C$1001,0)=0,"",_xlfn.XLOOKUP(C125,customers!$A$1:$A$1001,customers!C124:'customers'!$C$1:$C$1001,0))</f>
        <v>dbeauchamp3f@usda.gov</v>
      </c>
      <c r="H125" s="2" t="str">
        <f>_xlfn.XLOOKUP(C125,customers!$A$1:$A$1001,customers!$G$1:$G$1001,0)</f>
        <v>United States</v>
      </c>
      <c r="I125" t="str">
        <f>_xlfn.XLOOKUP(orders!D125,products!$A$1:$A$49,products!$B$1:$B$49)</f>
        <v>Lib</v>
      </c>
      <c r="J125" t="str">
        <f>_xlfn.XLOOKUP(orders!D125,products!$A$1:$A$49,products!$C$1:$C$49)</f>
        <v>L</v>
      </c>
      <c r="K125" s="4">
        <f>_xlfn.XLOOKUP(orders!D125,products!$A$1:$A$49,products!$D$1:$D$49)</f>
        <v>2.5</v>
      </c>
      <c r="L125" s="6">
        <f>_xlfn.XLOOKUP(orders!D125,products!$A$1:$A$49,products!$E$1:$E$49)</f>
        <v>36.454999999999998</v>
      </c>
      <c r="M125" s="6">
        <f t="shared" si="3"/>
        <v>145.82</v>
      </c>
      <c r="N125" t="str">
        <f t="shared" si="4"/>
        <v>Libarica</v>
      </c>
      <c r="O125" t="str">
        <f t="shared" si="5"/>
        <v>Light</v>
      </c>
      <c r="P125" t="str">
        <f>_xlfn.XLOOKUP(Orders[[#This Row],[Customer ID]],customers!$A$1:$A$1001,customers!$I$1:$I$1001,0)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cm="1">
        <f t="array" ref="G126">IF(_xlfn.XLOOKUP(C126,customers!$A$1:$A$1001,customers!C125:'customers'!$C$1:$C$1001,0)=0,"",_xlfn.XLOOKUP(C126,customers!$A$1:$A$1001,customers!C125:'customers'!$C$1:$C$1001,0))</f>
        <v>srodliff3g@ted.com</v>
      </c>
      <c r="H126" s="2" t="str">
        <f>_xlfn.XLOOKUP(C126,customers!$A$1:$A$1001,customers!$G$1:$G$1001,0)</f>
        <v>United States</v>
      </c>
      <c r="I126" t="str">
        <f>_xlfn.XLOOKUP(orders!D126,products!$A$1:$A$49,products!$B$1:$B$49)</f>
        <v>Lib</v>
      </c>
      <c r="J126" t="str">
        <f>_xlfn.XLOOKUP(orders!D126,products!$A$1:$A$49,products!$C$1:$C$49)</f>
        <v>M</v>
      </c>
      <c r="K126" s="4">
        <f>_xlfn.XLOOKUP(orders!D126,products!$A$1:$A$49,products!$D$1:$D$49)</f>
        <v>0.2</v>
      </c>
      <c r="L126" s="6">
        <f>_xlfn.XLOOKUP(orders!D126,products!$A$1:$A$49,products!$E$1:$E$49)</f>
        <v>4.3650000000000002</v>
      </c>
      <c r="M126" s="6">
        <f t="shared" si="3"/>
        <v>21.825000000000003</v>
      </c>
      <c r="N126" t="str">
        <f t="shared" si="4"/>
        <v>Libarica</v>
      </c>
      <c r="O126" t="str">
        <f t="shared" si="5"/>
        <v>Medium</v>
      </c>
      <c r="P126" t="str">
        <f>_xlfn.XLOOKUP(Orders[[#This Row],[Customer ID]],customers!$A$1:$A$1001,customers!$I$1:$I$1001,0)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cm="1">
        <f t="array" ref="G127">IF(_xlfn.XLOOKUP(C127,customers!$A$1:$A$1001,customers!C126:'customers'!$C$1:$C$1001,0)=0,"",_xlfn.XLOOKUP(C127,customers!$A$1:$A$1001,customers!C126:'customers'!$C$1:$C$1001,0))</f>
        <v>swoodham3h@businesswire.com</v>
      </c>
      <c r="H127" s="2" t="str">
        <f>_xlfn.XLOOKUP(C127,customers!$A$1:$A$1001,customers!$G$1:$G$1001,0)</f>
        <v>Ireland</v>
      </c>
      <c r="I127" t="str">
        <f>_xlfn.XLOOKUP(orders!D127,products!$A$1:$A$49,products!$B$1:$B$49)</f>
        <v>Lib</v>
      </c>
      <c r="J127" t="str">
        <f>_xlfn.XLOOKUP(orders!D127,products!$A$1:$A$49,products!$C$1:$C$49)</f>
        <v>M</v>
      </c>
      <c r="K127" s="4">
        <f>_xlfn.XLOOKUP(orders!D127,products!$A$1:$A$49,products!$D$1:$D$49)</f>
        <v>0.5</v>
      </c>
      <c r="L127" s="6">
        <f>_xlfn.XLOOKUP(orders!D127,products!$A$1:$A$49,products!$E$1:$E$49)</f>
        <v>8.73</v>
      </c>
      <c r="M127" s="6">
        <f t="shared" si="3"/>
        <v>26.19</v>
      </c>
      <c r="N127" t="str">
        <f t="shared" si="4"/>
        <v>Libarica</v>
      </c>
      <c r="O127" t="str">
        <f t="shared" si="5"/>
        <v>Medium</v>
      </c>
      <c r="P127" t="str">
        <f>_xlfn.XLOOKUP(Orders[[#This Row],[Customer ID]],customers!$A$1:$A$1001,customers!$I$1:$I$1001,0)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cm="1">
        <f t="array" ref="G128">IF(_xlfn.XLOOKUP(C128,customers!$A$1:$A$1001,customers!C127:'customers'!$C$1:$C$1001,0)=0,"",_xlfn.XLOOKUP(C128,customers!$A$1:$A$1001,customers!C127:'customers'!$C$1:$C$1001,0))</f>
        <v>hsynnot3i@about.com</v>
      </c>
      <c r="H128" s="2" t="str">
        <f>_xlfn.XLOOKUP(C128,customers!$A$1:$A$1001,customers!$G$1:$G$1001,0)</f>
        <v>United States</v>
      </c>
      <c r="I128" t="str">
        <f>_xlfn.XLOOKUP(orders!D128,products!$A$1:$A$49,products!$B$1:$B$49)</f>
        <v>Ara</v>
      </c>
      <c r="J128" t="str">
        <f>_xlfn.XLOOKUP(orders!D128,products!$A$1:$A$49,products!$C$1:$C$49)</f>
        <v>M</v>
      </c>
      <c r="K128" s="4">
        <f>_xlfn.XLOOKUP(orders!D128,products!$A$1:$A$49,products!$D$1:$D$49)</f>
        <v>1</v>
      </c>
      <c r="L128" s="6">
        <f>_xlfn.XLOOKUP(orders!D128,products!$A$1:$A$49,products!$E$1:$E$49)</f>
        <v>11.25</v>
      </c>
      <c r="M128" s="6">
        <f t="shared" si="3"/>
        <v>11.25</v>
      </c>
      <c r="N128" t="str">
        <f t="shared" si="4"/>
        <v>Arabica</v>
      </c>
      <c r="O128" t="str">
        <f t="shared" si="5"/>
        <v>Medium</v>
      </c>
      <c r="P128" t="str">
        <f>_xlfn.XLOOKUP(Orders[[#This Row],[Customer ID]],customers!$A$1:$A$1001,customers!$I$1:$I$1001,0)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cm="1">
        <f t="array" ref="G129">IF(_xlfn.XLOOKUP(C129,customers!$A$1:$A$1001,customers!C128:'customers'!$C$1:$C$1001,0)=0,"",_xlfn.XLOOKUP(C129,customers!$A$1:$A$1001,customers!C128:'customers'!$C$1:$C$1001,0))</f>
        <v>rlepere3j@shop-pro.jp</v>
      </c>
      <c r="H129" s="2" t="str">
        <f>_xlfn.XLOOKUP(C129,customers!$A$1:$A$1001,customers!$G$1:$G$1001,0)</f>
        <v>Ireland</v>
      </c>
      <c r="I129" t="str">
        <f>_xlfn.XLOOKUP(orders!D129,products!$A$1:$A$49,products!$B$1:$B$49)</f>
        <v>Lib</v>
      </c>
      <c r="J129" t="str">
        <f>_xlfn.XLOOKUP(orders!D129,products!$A$1:$A$49,products!$C$1:$C$49)</f>
        <v>D</v>
      </c>
      <c r="K129" s="4">
        <f>_xlfn.XLOOKUP(orders!D129,products!$A$1:$A$49,products!$D$1:$D$49)</f>
        <v>1</v>
      </c>
      <c r="L129" s="6">
        <f>_xlfn.XLOOKUP(orders!D129,products!$A$1:$A$49,products!$E$1:$E$49)</f>
        <v>12.95</v>
      </c>
      <c r="M129" s="6">
        <f t="shared" si="3"/>
        <v>77.699999999999989</v>
      </c>
      <c r="N129" t="str">
        <f t="shared" si="4"/>
        <v>Libarica</v>
      </c>
      <c r="O129" t="str">
        <f t="shared" si="5"/>
        <v>Dark</v>
      </c>
      <c r="P129" t="str">
        <f>_xlfn.XLOOKUP(Orders[[#This Row],[Customer ID]],customers!$A$1:$A$1001,customers!$I$1:$I$1001,0)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cm="1">
        <f t="array" ref="G130">IF(_xlfn.XLOOKUP(C130,customers!$A$1:$A$1001,customers!C129:'customers'!$C$1:$C$1001,0)=0,"",_xlfn.XLOOKUP(C130,customers!$A$1:$A$1001,customers!C129:'customers'!$C$1:$C$1001,0))</f>
        <v>twoofinden3k@businesswire.com</v>
      </c>
      <c r="H130" s="2" t="str">
        <f>_xlfn.XLOOKUP(C130,customers!$A$1:$A$1001,customers!$G$1:$G$1001,0)</f>
        <v>United States</v>
      </c>
      <c r="I130" t="str">
        <f>_xlfn.XLOOKUP(orders!D130,products!$A$1:$A$49,products!$B$1:$B$49)</f>
        <v>Ara</v>
      </c>
      <c r="J130" t="str">
        <f>_xlfn.XLOOKUP(orders!D130,products!$A$1:$A$49,products!$C$1:$C$49)</f>
        <v>M</v>
      </c>
      <c r="K130" s="4">
        <f>_xlfn.XLOOKUP(orders!D130,products!$A$1:$A$49,products!$D$1:$D$49)</f>
        <v>0.5</v>
      </c>
      <c r="L130" s="6">
        <f>_xlfn.XLOOKUP(orders!D130,products!$A$1:$A$49,products!$E$1:$E$49)</f>
        <v>6.75</v>
      </c>
      <c r="M130" s="6">
        <f t="shared" si="3"/>
        <v>6.75</v>
      </c>
      <c r="N130" t="str">
        <f t="shared" si="4"/>
        <v>Arabica</v>
      </c>
      <c r="O130" t="str">
        <f t="shared" si="5"/>
        <v>Medium</v>
      </c>
      <c r="P130" t="str">
        <f>_xlfn.XLOOKUP(Orders[[#This Row],[Customer ID]],customers!$A$1:$A$1001,customers!$I$1:$I$1001,0)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cm="1">
        <f t="array" ref="G131">IF(_xlfn.XLOOKUP(C131,customers!$A$1:$A$1001,customers!C130:'customers'!$C$1:$C$1001,0)=0,"",_xlfn.XLOOKUP(C131,customers!$A$1:$A$1001,customers!C130:'customers'!$C$1:$C$1001,0))</f>
        <v>edacca3l@google.pl</v>
      </c>
      <c r="H131" s="2" t="str">
        <f>_xlfn.XLOOKUP(C131,customers!$A$1:$A$1001,customers!$G$1:$G$1001,0)</f>
        <v>United States</v>
      </c>
      <c r="I131" t="str">
        <f>_xlfn.XLOOKUP(orders!D131,products!$A$1:$A$49,products!$B$1:$B$49)</f>
        <v>Exc</v>
      </c>
      <c r="J131" t="str">
        <f>_xlfn.XLOOKUP(orders!D131,products!$A$1:$A$49,products!$C$1:$C$49)</f>
        <v>D</v>
      </c>
      <c r="K131" s="4">
        <f>_xlfn.XLOOKUP(orders!D131,products!$A$1:$A$49,products!$D$1:$D$49)</f>
        <v>1</v>
      </c>
      <c r="L131" s="6">
        <f>_xlfn.XLOOKUP(orders!D131,products!$A$1:$A$49,products!$E$1:$E$49)</f>
        <v>12.15</v>
      </c>
      <c r="M131" s="6">
        <f t="shared" ref="M131:M194" si="6">L131*E131</f>
        <v>12.15</v>
      </c>
      <c r="N131" t="str">
        <f t="shared" ref="N131:N194" si="7">IF(I131="Rob","Robusta",IF(I131="Exc","Excellsa",IF(I131="Ara","Arabica",IF(I131="Lib","Libarica",""))))</f>
        <v>Excellsa</v>
      </c>
      <c r="O131" t="str">
        <f t="shared" ref="O131:O194" si="8">IF(J131="M","Medium",IF(J131="L","Light",IF(J131="D","Dark")))</f>
        <v>Dark</v>
      </c>
      <c r="P131" t="str">
        <f>_xlfn.XLOOKUP(Orders[[#This Row],[Customer ID]],customers!$A$1:$A$1001,customers!$I$1:$I$1001,0)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cm="1">
        <f t="array" ref="G132">IF(_xlfn.XLOOKUP(C132,customers!$A$1:$A$1001,customers!C131:'customers'!$C$1:$C$1001,0)=0,"",_xlfn.XLOOKUP(C132,customers!$A$1:$A$1001,customers!C131:'customers'!$C$1:$C$1001,0))</f>
        <v/>
      </c>
      <c r="H132" s="2" t="str">
        <f>_xlfn.XLOOKUP(C132,customers!$A$1:$A$1001,customers!$G$1:$G$1001,0)</f>
        <v>Ireland</v>
      </c>
      <c r="I132" t="str">
        <f>_xlfn.XLOOKUP(orders!D132,products!$A$1:$A$49,products!$B$1:$B$49)</f>
        <v>Ara</v>
      </c>
      <c r="J132" t="str">
        <f>_xlfn.XLOOKUP(orders!D132,products!$A$1:$A$49,products!$C$1:$C$49)</f>
        <v>L</v>
      </c>
      <c r="K132" s="4">
        <f>_xlfn.XLOOKUP(orders!D132,products!$A$1:$A$49,products!$D$1:$D$49)</f>
        <v>2.5</v>
      </c>
      <c r="L132" s="6">
        <f>_xlfn.XLOOKUP(orders!D132,products!$A$1:$A$49,products!$E$1:$E$49)</f>
        <v>29.784999999999997</v>
      </c>
      <c r="M132" s="6">
        <f t="shared" si="6"/>
        <v>148.92499999999998</v>
      </c>
      <c r="N132" t="str">
        <f t="shared" si="7"/>
        <v>Arabica</v>
      </c>
      <c r="O132" t="str">
        <f t="shared" si="8"/>
        <v>Light</v>
      </c>
      <c r="P132" t="str">
        <f>_xlfn.XLOOKUP(Orders[[#This Row],[Customer ID]],customers!$A$1:$A$1001,customers!$I$1:$I$1001,0)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cm="1">
        <f t="array" ref="G133">IF(_xlfn.XLOOKUP(C133,customers!$A$1:$A$1001,customers!C132:'customers'!$C$1:$C$1001,0)=0,"",_xlfn.XLOOKUP(C133,customers!$A$1:$A$1001,customers!C132:'customers'!$C$1:$C$1001,0))</f>
        <v>bhindsberg3n@blogs.com</v>
      </c>
      <c r="H133" s="2" t="str">
        <f>_xlfn.XLOOKUP(C133,customers!$A$1:$A$1001,customers!$G$1:$G$1001,0)</f>
        <v>United States</v>
      </c>
      <c r="I133" t="str">
        <f>_xlfn.XLOOKUP(orders!D133,products!$A$1:$A$49,products!$B$1:$B$49)</f>
        <v>Exc</v>
      </c>
      <c r="J133" t="str">
        <f>_xlfn.XLOOKUP(orders!D133,products!$A$1:$A$49,products!$C$1:$C$49)</f>
        <v>D</v>
      </c>
      <c r="K133" s="4">
        <f>_xlfn.XLOOKUP(orders!D133,products!$A$1:$A$49,products!$D$1:$D$49)</f>
        <v>0.5</v>
      </c>
      <c r="L133" s="6">
        <f>_xlfn.XLOOKUP(orders!D133,products!$A$1:$A$49,products!$E$1:$E$49)</f>
        <v>7.29</v>
      </c>
      <c r="M133" s="6">
        <f t="shared" si="6"/>
        <v>14.58</v>
      </c>
      <c r="N133" t="str">
        <f t="shared" si="7"/>
        <v>Excellsa</v>
      </c>
      <c r="O133" t="str">
        <f t="shared" si="8"/>
        <v>Dark</v>
      </c>
      <c r="P133" t="str">
        <f>_xlfn.XLOOKUP(Orders[[#This Row],[Customer ID]],customers!$A$1:$A$1001,customers!$I$1:$I$1001,0)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cm="1">
        <f t="array" ref="G134">IF(_xlfn.XLOOKUP(C134,customers!$A$1:$A$1001,customers!C133:'customers'!$C$1:$C$1001,0)=0,"",_xlfn.XLOOKUP(C134,customers!$A$1:$A$1001,customers!C133:'customers'!$C$1:$C$1001,0))</f>
        <v>orobins3o@salon.com</v>
      </c>
      <c r="H134" s="2" t="str">
        <f>_xlfn.XLOOKUP(C134,customers!$A$1:$A$1001,customers!$G$1:$G$1001,0)</f>
        <v>United States</v>
      </c>
      <c r="I134" t="str">
        <f>_xlfn.XLOOKUP(orders!D134,products!$A$1:$A$49,products!$B$1:$B$49)</f>
        <v>Ara</v>
      </c>
      <c r="J134" t="str">
        <f>_xlfn.XLOOKUP(orders!D134,products!$A$1:$A$49,products!$C$1:$C$49)</f>
        <v>L</v>
      </c>
      <c r="K134" s="4">
        <f>_xlfn.XLOOKUP(orders!D134,products!$A$1:$A$49,products!$D$1:$D$49)</f>
        <v>2.5</v>
      </c>
      <c r="L134" s="6">
        <f>_xlfn.XLOOKUP(orders!D134,products!$A$1:$A$49,products!$E$1:$E$49)</f>
        <v>29.784999999999997</v>
      </c>
      <c r="M134" s="6">
        <f t="shared" si="6"/>
        <v>148.92499999999998</v>
      </c>
      <c r="N134" t="str">
        <f t="shared" si="7"/>
        <v>Arabica</v>
      </c>
      <c r="O134" t="str">
        <f t="shared" si="8"/>
        <v>Light</v>
      </c>
      <c r="P134" t="str">
        <f>_xlfn.XLOOKUP(Orders[[#This Row],[Customer ID]],customers!$A$1:$A$1001,customers!$I$1:$I$1001,0)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cm="1">
        <f t="array" ref="G135">IF(_xlfn.XLOOKUP(C135,customers!$A$1:$A$1001,customers!C134:'customers'!$C$1:$C$1001,0)=0,"",_xlfn.XLOOKUP(C135,customers!$A$1:$A$1001,customers!C134:'customers'!$C$1:$C$1001,0))</f>
        <v>osyseland3p@independent.co.uk</v>
      </c>
      <c r="H135" s="2" t="str">
        <f>_xlfn.XLOOKUP(C135,customers!$A$1:$A$1001,customers!$G$1:$G$1001,0)</f>
        <v>United States</v>
      </c>
      <c r="I135" t="str">
        <f>_xlfn.XLOOKUP(orders!D135,products!$A$1:$A$49,products!$B$1:$B$49)</f>
        <v>Lib</v>
      </c>
      <c r="J135" t="str">
        <f>_xlfn.XLOOKUP(orders!D135,products!$A$1:$A$49,products!$C$1:$C$49)</f>
        <v>D</v>
      </c>
      <c r="K135" s="4">
        <f>_xlfn.XLOOKUP(orders!D135,products!$A$1:$A$49,products!$D$1:$D$49)</f>
        <v>1</v>
      </c>
      <c r="L135" s="6">
        <f>_xlfn.XLOOKUP(orders!D135,products!$A$1:$A$49,products!$E$1:$E$49)</f>
        <v>12.95</v>
      </c>
      <c r="M135" s="6">
        <f t="shared" si="6"/>
        <v>12.95</v>
      </c>
      <c r="N135" t="str">
        <f t="shared" si="7"/>
        <v>Libarica</v>
      </c>
      <c r="O135" t="str">
        <f t="shared" si="8"/>
        <v>Dark</v>
      </c>
      <c r="P135" t="str">
        <f>_xlfn.XLOOKUP(Orders[[#This Row],[Customer ID]],customers!$A$1:$A$1001,customers!$I$1:$I$1001,0)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cm="1">
        <f t="array" ref="G136">IF(_xlfn.XLOOKUP(C136,customers!$A$1:$A$1001,customers!C135:'customers'!$C$1:$C$1001,0)=0,"",_xlfn.XLOOKUP(C136,customers!$A$1:$A$1001,customers!C135:'customers'!$C$1:$C$1001,0))</f>
        <v/>
      </c>
      <c r="H136" s="2" t="str">
        <f>_xlfn.XLOOKUP(C136,customers!$A$1:$A$1001,customers!$G$1:$G$1001,0)</f>
        <v>United States</v>
      </c>
      <c r="I136" t="str">
        <f>_xlfn.XLOOKUP(orders!D136,products!$A$1:$A$49,products!$B$1:$B$49)</f>
        <v>Exc</v>
      </c>
      <c r="J136" t="str">
        <f>_xlfn.XLOOKUP(orders!D136,products!$A$1:$A$49,products!$C$1:$C$49)</f>
        <v>M</v>
      </c>
      <c r="K136" s="4">
        <f>_xlfn.XLOOKUP(orders!D136,products!$A$1:$A$49,products!$D$1:$D$49)</f>
        <v>2.5</v>
      </c>
      <c r="L136" s="6">
        <f>_xlfn.XLOOKUP(orders!D136,products!$A$1:$A$49,products!$E$1:$E$49)</f>
        <v>31.624999999999996</v>
      </c>
      <c r="M136" s="6">
        <f t="shared" si="6"/>
        <v>94.874999999999986</v>
      </c>
      <c r="N136" t="str">
        <f t="shared" si="7"/>
        <v>Excellsa</v>
      </c>
      <c r="O136" t="str">
        <f t="shared" si="8"/>
        <v>Medium</v>
      </c>
      <c r="P136" t="str">
        <f>_xlfn.XLOOKUP(Orders[[#This Row],[Customer ID]],customers!$A$1:$A$1001,customers!$I$1:$I$1001,0)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str" cm="1">
        <f t="array" ref="G137">IF(_xlfn.XLOOKUP(C137,customers!$A$1:$A$1001,customers!C136:'customers'!$C$1:$C$1001,0)=0,"",_xlfn.XLOOKUP(C137,customers!$A$1:$A$1001,customers!C136:'customers'!$C$1:$C$1001,0))</f>
        <v>bmcamish2e@tripadvisor.com</v>
      </c>
      <c r="H137" s="2" t="str">
        <f>_xlfn.XLOOKUP(C137,customers!$A$1:$A$1001,customers!$G$1:$G$1001,0)</f>
        <v>United States</v>
      </c>
      <c r="I137" t="str">
        <f>_xlfn.XLOOKUP(orders!D137,products!$A$1:$A$49,products!$B$1:$B$49)</f>
        <v>Ara</v>
      </c>
      <c r="J137" t="str">
        <f>_xlfn.XLOOKUP(orders!D137,products!$A$1:$A$49,products!$C$1:$C$49)</f>
        <v>L</v>
      </c>
      <c r="K137" s="4">
        <f>_xlfn.XLOOKUP(orders!D137,products!$A$1:$A$49,products!$D$1:$D$49)</f>
        <v>0.5</v>
      </c>
      <c r="L137" s="6">
        <f>_xlfn.XLOOKUP(orders!D137,products!$A$1:$A$49,products!$E$1:$E$49)</f>
        <v>7.77</v>
      </c>
      <c r="M137" s="6">
        <f t="shared" si="6"/>
        <v>38.849999999999994</v>
      </c>
      <c r="N137" t="str">
        <f t="shared" si="7"/>
        <v>Arabica</v>
      </c>
      <c r="O137" t="str">
        <f t="shared" si="8"/>
        <v>Light</v>
      </c>
      <c r="P137" t="str">
        <f>_xlfn.XLOOKUP(Orders[[#This Row],[Customer ID]],customers!$A$1:$A$1001,customers!$I$1:$I$1001,0)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cm="1">
        <f t="array" ref="G138">IF(_xlfn.XLOOKUP(C138,customers!$A$1:$A$1001,customers!C137:'customers'!$C$1:$C$1001,0)=0,"",_xlfn.XLOOKUP(C138,customers!$A$1:$A$1001,customers!C137:'customers'!$C$1:$C$1001,0))</f>
        <v>lkeenleyside3s@topsy.com</v>
      </c>
      <c r="H138" s="2" t="str">
        <f>_xlfn.XLOOKUP(C138,customers!$A$1:$A$1001,customers!$G$1:$G$1001,0)</f>
        <v>United States</v>
      </c>
      <c r="I138" t="str">
        <f>_xlfn.XLOOKUP(orders!D138,products!$A$1:$A$49,products!$B$1:$B$49)</f>
        <v>Ara</v>
      </c>
      <c r="J138" t="str">
        <f>_xlfn.XLOOKUP(orders!D138,products!$A$1:$A$49,products!$C$1:$C$49)</f>
        <v>D</v>
      </c>
      <c r="K138" s="4">
        <f>_xlfn.XLOOKUP(orders!D138,products!$A$1:$A$49,products!$D$1:$D$49)</f>
        <v>0.2</v>
      </c>
      <c r="L138" s="6">
        <f>_xlfn.XLOOKUP(orders!D138,products!$A$1:$A$49,products!$E$1:$E$49)</f>
        <v>2.9849999999999999</v>
      </c>
      <c r="M138" s="6">
        <f t="shared" si="6"/>
        <v>11.94</v>
      </c>
      <c r="N138" t="str">
        <f t="shared" si="7"/>
        <v>Arabica</v>
      </c>
      <c r="O138" t="str">
        <f t="shared" si="8"/>
        <v>Dark</v>
      </c>
      <c r="P138" t="str">
        <f>_xlfn.XLOOKUP(Orders[[#This Row],[Customer ID]],customers!$A$1:$A$1001,customers!$I$1:$I$1001,0)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cm="1">
        <f t="array" ref="G139">IF(_xlfn.XLOOKUP(C139,customers!$A$1:$A$1001,customers!C138:'customers'!$C$1:$C$1001,0)=0,"",_xlfn.XLOOKUP(C139,customers!$A$1:$A$1001,customers!C138:'customers'!$C$1:$C$1001,0))</f>
        <v/>
      </c>
      <c r="H139" s="2" t="str">
        <f>_xlfn.XLOOKUP(C139,customers!$A$1:$A$1001,customers!$G$1:$G$1001,0)</f>
        <v>Ireland</v>
      </c>
      <c r="I139" t="str">
        <f>_xlfn.XLOOKUP(orders!D139,products!$A$1:$A$49,products!$B$1:$B$49)</f>
        <v>Exc</v>
      </c>
      <c r="J139" t="str">
        <f>_xlfn.XLOOKUP(orders!D139,products!$A$1:$A$49,products!$C$1:$C$49)</f>
        <v>L</v>
      </c>
      <c r="K139" s="4">
        <f>_xlfn.XLOOKUP(orders!D139,products!$A$1:$A$49,products!$D$1:$D$49)</f>
        <v>2.5</v>
      </c>
      <c r="L139" s="6">
        <f>_xlfn.XLOOKUP(orders!D139,products!$A$1:$A$49,products!$E$1:$E$49)</f>
        <v>34.154999999999994</v>
      </c>
      <c r="M139" s="6">
        <f t="shared" si="6"/>
        <v>102.46499999999997</v>
      </c>
      <c r="N139" t="str">
        <f t="shared" si="7"/>
        <v>Excellsa</v>
      </c>
      <c r="O139" t="str">
        <f t="shared" si="8"/>
        <v>Light</v>
      </c>
      <c r="P139" t="str">
        <f>_xlfn.XLOOKUP(Orders[[#This Row],[Customer ID]],customers!$A$1:$A$1001,customers!$I$1:$I$1001,0)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cm="1">
        <f t="array" ref="G140">IF(_xlfn.XLOOKUP(C140,customers!$A$1:$A$1001,customers!C139:'customers'!$C$1:$C$1001,0)=0,"",_xlfn.XLOOKUP(C140,customers!$A$1:$A$1001,customers!C139:'customers'!$C$1:$C$1001,0))</f>
        <v/>
      </c>
      <c r="H140" s="2" t="str">
        <f>_xlfn.XLOOKUP(C140,customers!$A$1:$A$1001,customers!$G$1:$G$1001,0)</f>
        <v>United States</v>
      </c>
      <c r="I140" t="str">
        <f>_xlfn.XLOOKUP(orders!D140,products!$A$1:$A$49,products!$B$1:$B$49)</f>
        <v>Exc</v>
      </c>
      <c r="J140" t="str">
        <f>_xlfn.XLOOKUP(orders!D140,products!$A$1:$A$49,products!$C$1:$C$49)</f>
        <v>D</v>
      </c>
      <c r="K140" s="4">
        <f>_xlfn.XLOOKUP(orders!D140,products!$A$1:$A$49,products!$D$1:$D$49)</f>
        <v>1</v>
      </c>
      <c r="L140" s="6">
        <f>_xlfn.XLOOKUP(orders!D140,products!$A$1:$A$49,products!$E$1:$E$49)</f>
        <v>12.15</v>
      </c>
      <c r="M140" s="6">
        <f t="shared" si="6"/>
        <v>48.6</v>
      </c>
      <c r="N140" t="str">
        <f t="shared" si="7"/>
        <v>Excellsa</v>
      </c>
      <c r="O140" t="str">
        <f t="shared" si="8"/>
        <v>Dark</v>
      </c>
      <c r="P140" t="str">
        <f>_xlfn.XLOOKUP(Orders[[#This Row],[Customer ID]],customers!$A$1:$A$1001,customers!$I$1:$I$1001,0)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cm="1">
        <f t="array" ref="G141">IF(_xlfn.XLOOKUP(C141,customers!$A$1:$A$1001,customers!C140:'customers'!$C$1:$C$1001,0)=0,"",_xlfn.XLOOKUP(C141,customers!$A$1:$A$1001,customers!C140:'customers'!$C$1:$C$1001,0))</f>
        <v/>
      </c>
      <c r="H141" s="2" t="str">
        <f>_xlfn.XLOOKUP(C141,customers!$A$1:$A$1001,customers!$G$1:$G$1001,0)</f>
        <v>United States</v>
      </c>
      <c r="I141" t="str">
        <f>_xlfn.XLOOKUP(orders!D141,products!$A$1:$A$49,products!$B$1:$B$49)</f>
        <v>Lib</v>
      </c>
      <c r="J141" t="str">
        <f>_xlfn.XLOOKUP(orders!D141,products!$A$1:$A$49,products!$C$1:$C$49)</f>
        <v>D</v>
      </c>
      <c r="K141" s="4">
        <f>_xlfn.XLOOKUP(orders!D141,products!$A$1:$A$49,products!$D$1:$D$49)</f>
        <v>1</v>
      </c>
      <c r="L141" s="6">
        <f>_xlfn.XLOOKUP(orders!D141,products!$A$1:$A$49,products!$E$1:$E$49)</f>
        <v>12.95</v>
      </c>
      <c r="M141" s="6">
        <f t="shared" si="6"/>
        <v>77.699999999999989</v>
      </c>
      <c r="N141" t="str">
        <f t="shared" si="7"/>
        <v>Libarica</v>
      </c>
      <c r="O141" t="str">
        <f t="shared" si="8"/>
        <v>Dark</v>
      </c>
      <c r="P141" t="str">
        <f>_xlfn.XLOOKUP(Orders[[#This Row],[Customer ID]],customers!$A$1:$A$1001,customers!$I$1:$I$1001,0)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cm="1">
        <f t="array" ref="G142">IF(_xlfn.XLOOKUP(C142,customers!$A$1:$A$1001,customers!C141:'customers'!$C$1:$C$1001,0)=0,"",_xlfn.XLOOKUP(C142,customers!$A$1:$A$1001,customers!C141:'customers'!$C$1:$C$1001,0))</f>
        <v>vkundt3w@bigcartel.com</v>
      </c>
      <c r="H142" s="2" t="str">
        <f>_xlfn.XLOOKUP(C142,customers!$A$1:$A$1001,customers!$G$1:$G$1001,0)</f>
        <v>Ireland</v>
      </c>
      <c r="I142" t="str">
        <f>_xlfn.XLOOKUP(orders!D142,products!$A$1:$A$49,products!$B$1:$B$49)</f>
        <v>Lib</v>
      </c>
      <c r="J142" t="str">
        <f>_xlfn.XLOOKUP(orders!D142,products!$A$1:$A$49,products!$C$1:$C$49)</f>
        <v>D</v>
      </c>
      <c r="K142" s="4">
        <f>_xlfn.XLOOKUP(orders!D142,products!$A$1:$A$49,products!$D$1:$D$49)</f>
        <v>2.5</v>
      </c>
      <c r="L142" s="6">
        <f>_xlfn.XLOOKUP(orders!D142,products!$A$1:$A$49,products!$E$1:$E$49)</f>
        <v>29.784999999999997</v>
      </c>
      <c r="M142" s="6">
        <f t="shared" si="6"/>
        <v>29.784999999999997</v>
      </c>
      <c r="N142" t="str">
        <f t="shared" si="7"/>
        <v>Libarica</v>
      </c>
      <c r="O142" t="str">
        <f t="shared" si="8"/>
        <v>Dark</v>
      </c>
      <c r="P142" t="str">
        <f>_xlfn.XLOOKUP(Orders[[#This Row],[Customer ID]],customers!$A$1:$A$1001,customers!$I$1:$I$1001,0)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cm="1">
        <f t="array" ref="G143">IF(_xlfn.XLOOKUP(C143,customers!$A$1:$A$1001,customers!C142:'customers'!$C$1:$C$1001,0)=0,"",_xlfn.XLOOKUP(C143,customers!$A$1:$A$1001,customers!C142:'customers'!$C$1:$C$1001,0))</f>
        <v>bbett3x@google.de</v>
      </c>
      <c r="H143" s="2" t="str">
        <f>_xlfn.XLOOKUP(C143,customers!$A$1:$A$1001,customers!$G$1:$G$1001,0)</f>
        <v>United States</v>
      </c>
      <c r="I143" t="str">
        <f>_xlfn.XLOOKUP(orders!D143,products!$A$1:$A$49,products!$B$1:$B$49)</f>
        <v>Ara</v>
      </c>
      <c r="J143" t="str">
        <f>_xlfn.XLOOKUP(orders!D143,products!$A$1:$A$49,products!$C$1:$C$49)</f>
        <v>L</v>
      </c>
      <c r="K143" s="4">
        <f>_xlfn.XLOOKUP(orders!D143,products!$A$1:$A$49,products!$D$1:$D$49)</f>
        <v>0.2</v>
      </c>
      <c r="L143" s="6">
        <f>_xlfn.XLOOKUP(orders!D143,products!$A$1:$A$49,products!$E$1:$E$49)</f>
        <v>3.8849999999999998</v>
      </c>
      <c r="M143" s="6">
        <f t="shared" si="6"/>
        <v>15.54</v>
      </c>
      <c r="N143" t="str">
        <f t="shared" si="7"/>
        <v>Arabica</v>
      </c>
      <c r="O143" t="str">
        <f t="shared" si="8"/>
        <v>Light</v>
      </c>
      <c r="P143" t="str">
        <f>_xlfn.XLOOKUP(Orders[[#This Row],[Customer ID]],customers!$A$1:$A$1001,customers!$I$1:$I$1001,0)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cm="1">
        <f t="array" ref="G144">IF(_xlfn.XLOOKUP(C144,customers!$A$1:$A$1001,customers!C143:'customers'!$C$1:$C$1001,0)=0,"",_xlfn.XLOOKUP(C144,customers!$A$1:$A$1001,customers!C143:'customers'!$C$1:$C$1001,0))</f>
        <v/>
      </c>
      <c r="H144" s="2" t="str">
        <f>_xlfn.XLOOKUP(C144,customers!$A$1:$A$1001,customers!$G$1:$G$1001,0)</f>
        <v>Ireland</v>
      </c>
      <c r="I144" t="str">
        <f>_xlfn.XLOOKUP(orders!D144,products!$A$1:$A$49,products!$B$1:$B$49)</f>
        <v>Exc</v>
      </c>
      <c r="J144" t="str">
        <f>_xlfn.XLOOKUP(orders!D144,products!$A$1:$A$49,products!$C$1:$C$49)</f>
        <v>L</v>
      </c>
      <c r="K144" s="4">
        <f>_xlfn.XLOOKUP(orders!D144,products!$A$1:$A$49,products!$D$1:$D$49)</f>
        <v>2.5</v>
      </c>
      <c r="L144" s="6">
        <f>_xlfn.XLOOKUP(orders!D144,products!$A$1:$A$49,products!$E$1:$E$49)</f>
        <v>34.154999999999994</v>
      </c>
      <c r="M144" s="6">
        <f t="shared" si="6"/>
        <v>136.61999999999998</v>
      </c>
      <c r="N144" t="str">
        <f t="shared" si="7"/>
        <v>Excellsa</v>
      </c>
      <c r="O144" t="str">
        <f t="shared" si="8"/>
        <v>Light</v>
      </c>
      <c r="P144" t="str">
        <f>_xlfn.XLOOKUP(Orders[[#This Row],[Customer ID]],customers!$A$1:$A$1001,customers!$I$1:$I$1001,0)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cm="1">
        <f t="array" ref="G145">IF(_xlfn.XLOOKUP(C145,customers!$A$1:$A$1001,customers!C144:'customers'!$C$1:$C$1001,0)=0,"",_xlfn.XLOOKUP(C145,customers!$A$1:$A$1001,customers!C144:'customers'!$C$1:$C$1001,0))</f>
        <v>dstaite3z@scientificamerican.com</v>
      </c>
      <c r="H145" s="2" t="str">
        <f>_xlfn.XLOOKUP(C145,customers!$A$1:$A$1001,customers!$G$1:$G$1001,0)</f>
        <v>United States</v>
      </c>
      <c r="I145" t="str">
        <f>_xlfn.XLOOKUP(orders!D145,products!$A$1:$A$49,products!$B$1:$B$49)</f>
        <v>Lib</v>
      </c>
      <c r="J145" t="str">
        <f>_xlfn.XLOOKUP(orders!D145,products!$A$1:$A$49,products!$C$1:$C$49)</f>
        <v>M</v>
      </c>
      <c r="K145" s="4">
        <f>_xlfn.XLOOKUP(orders!D145,products!$A$1:$A$49,products!$D$1:$D$49)</f>
        <v>0.5</v>
      </c>
      <c r="L145" s="6">
        <f>_xlfn.XLOOKUP(orders!D145,products!$A$1:$A$49,products!$E$1:$E$49)</f>
        <v>8.73</v>
      </c>
      <c r="M145" s="6">
        <f t="shared" si="6"/>
        <v>17.46</v>
      </c>
      <c r="N145" t="str">
        <f t="shared" si="7"/>
        <v>Libarica</v>
      </c>
      <c r="O145" t="str">
        <f t="shared" si="8"/>
        <v>Medium</v>
      </c>
      <c r="P145" t="str">
        <f>_xlfn.XLOOKUP(Orders[[#This Row],[Customer ID]],customers!$A$1:$A$1001,customers!$I$1:$I$1001,0)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cm="1">
        <f t="array" ref="G146">IF(_xlfn.XLOOKUP(C146,customers!$A$1:$A$1001,customers!C145:'customers'!$C$1:$C$1001,0)=0,"",_xlfn.XLOOKUP(C146,customers!$A$1:$A$1001,customers!C145:'customers'!$C$1:$C$1001,0))</f>
        <v>wkeyse40@apple.com</v>
      </c>
      <c r="H146" s="2" t="str">
        <f>_xlfn.XLOOKUP(C146,customers!$A$1:$A$1001,customers!$G$1:$G$1001,0)</f>
        <v>United States</v>
      </c>
      <c r="I146" t="str">
        <f>_xlfn.XLOOKUP(orders!D146,products!$A$1:$A$49,products!$B$1:$B$49)</f>
        <v>Exc</v>
      </c>
      <c r="J146" t="str">
        <f>_xlfn.XLOOKUP(orders!D146,products!$A$1:$A$49,products!$C$1:$C$49)</f>
        <v>L</v>
      </c>
      <c r="K146" s="4">
        <f>_xlfn.XLOOKUP(orders!D146,products!$A$1:$A$49,products!$D$1:$D$49)</f>
        <v>2.5</v>
      </c>
      <c r="L146" s="6">
        <f>_xlfn.XLOOKUP(orders!D146,products!$A$1:$A$49,products!$E$1:$E$49)</f>
        <v>34.154999999999994</v>
      </c>
      <c r="M146" s="6">
        <f t="shared" si="6"/>
        <v>68.309999999999988</v>
      </c>
      <c r="N146" t="str">
        <f t="shared" si="7"/>
        <v>Excellsa</v>
      </c>
      <c r="O146" t="str">
        <f t="shared" si="8"/>
        <v>Light</v>
      </c>
      <c r="P146" t="str">
        <f>_xlfn.XLOOKUP(Orders[[#This Row],[Customer ID]],customers!$A$1:$A$1001,customers!$I$1:$I$1001,0)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cm="1">
        <f t="array" ref="G147">IF(_xlfn.XLOOKUP(C147,customers!$A$1:$A$1001,customers!C146:'customers'!$C$1:$C$1001,0)=0,"",_xlfn.XLOOKUP(C147,customers!$A$1:$A$1001,customers!C146:'customers'!$C$1:$C$1001,0))</f>
        <v>oclausenthue41@marriott.com</v>
      </c>
      <c r="H147" s="2" t="str">
        <f>_xlfn.XLOOKUP(C147,customers!$A$1:$A$1001,customers!$G$1:$G$1001,0)</f>
        <v>United States</v>
      </c>
      <c r="I147" t="str">
        <f>_xlfn.XLOOKUP(orders!D147,products!$A$1:$A$49,products!$B$1:$B$49)</f>
        <v>Lib</v>
      </c>
      <c r="J147" t="str">
        <f>_xlfn.XLOOKUP(orders!D147,products!$A$1:$A$49,products!$C$1:$C$49)</f>
        <v>M</v>
      </c>
      <c r="K147" s="4">
        <f>_xlfn.XLOOKUP(orders!D147,products!$A$1:$A$49,products!$D$1:$D$49)</f>
        <v>0.2</v>
      </c>
      <c r="L147" s="6">
        <f>_xlfn.XLOOKUP(orders!D147,products!$A$1:$A$49,products!$E$1:$E$49)</f>
        <v>4.3650000000000002</v>
      </c>
      <c r="M147" s="6">
        <f t="shared" si="6"/>
        <v>17.46</v>
      </c>
      <c r="N147" t="str">
        <f t="shared" si="7"/>
        <v>Libarica</v>
      </c>
      <c r="O147" t="str">
        <f t="shared" si="8"/>
        <v>Medium</v>
      </c>
      <c r="P147" t="str">
        <f>_xlfn.XLOOKUP(Orders[[#This Row],[Customer ID]],customers!$A$1:$A$1001,customers!$I$1:$I$1001,0)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cm="1">
        <f t="array" ref="G148">IF(_xlfn.XLOOKUP(C148,customers!$A$1:$A$1001,customers!C147:'customers'!$C$1:$C$1001,0)=0,"",_xlfn.XLOOKUP(C148,customers!$A$1:$A$1001,customers!C147:'customers'!$C$1:$C$1001,0))</f>
        <v>lfrancisco42@fema.gov</v>
      </c>
      <c r="H148" s="2" t="str">
        <f>_xlfn.XLOOKUP(C148,customers!$A$1:$A$1001,customers!$G$1:$G$1001,0)</f>
        <v>United States</v>
      </c>
      <c r="I148" t="str">
        <f>_xlfn.XLOOKUP(orders!D148,products!$A$1:$A$49,products!$B$1:$B$49)</f>
        <v>Lib</v>
      </c>
      <c r="J148" t="str">
        <f>_xlfn.XLOOKUP(orders!D148,products!$A$1:$A$49,products!$C$1:$C$49)</f>
        <v>M</v>
      </c>
      <c r="K148" s="4">
        <f>_xlfn.XLOOKUP(orders!D148,products!$A$1:$A$49,products!$D$1:$D$49)</f>
        <v>1</v>
      </c>
      <c r="L148" s="6">
        <f>_xlfn.XLOOKUP(orders!D148,products!$A$1:$A$49,products!$E$1:$E$49)</f>
        <v>14.55</v>
      </c>
      <c r="M148" s="6">
        <f t="shared" si="6"/>
        <v>43.650000000000006</v>
      </c>
      <c r="N148" t="str">
        <f t="shared" si="7"/>
        <v>Libarica</v>
      </c>
      <c r="O148" t="str">
        <f t="shared" si="8"/>
        <v>Medium</v>
      </c>
      <c r="P148" t="str">
        <f>_xlfn.XLOOKUP(Orders[[#This Row],[Customer ID]],customers!$A$1:$A$1001,customers!$I$1:$I$1001,0)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cm="1">
        <f t="array" ref="G149">IF(_xlfn.XLOOKUP(C149,customers!$A$1:$A$1001,customers!C148:'customers'!$C$1:$C$1001,0)=0,"",_xlfn.XLOOKUP(C149,customers!$A$1:$A$1001,customers!C148:'customers'!$C$1:$C$1001,0))</f>
        <v>lfrancisco42@fema.gov</v>
      </c>
      <c r="H149" s="2" t="str">
        <f>_xlfn.XLOOKUP(C149,customers!$A$1:$A$1001,customers!$G$1:$G$1001,0)</f>
        <v>United States</v>
      </c>
      <c r="I149" t="str">
        <f>_xlfn.XLOOKUP(orders!D149,products!$A$1:$A$49,products!$B$1:$B$49)</f>
        <v>Exc</v>
      </c>
      <c r="J149" t="str">
        <f>_xlfn.XLOOKUP(orders!D149,products!$A$1:$A$49,products!$C$1:$C$49)</f>
        <v>M</v>
      </c>
      <c r="K149" s="4">
        <f>_xlfn.XLOOKUP(orders!D149,products!$A$1:$A$49,products!$D$1:$D$49)</f>
        <v>1</v>
      </c>
      <c r="L149" s="6">
        <f>_xlfn.XLOOKUP(orders!D149,products!$A$1:$A$49,products!$E$1:$E$49)</f>
        <v>13.75</v>
      </c>
      <c r="M149" s="6">
        <f t="shared" si="6"/>
        <v>27.5</v>
      </c>
      <c r="N149" t="str">
        <f t="shared" si="7"/>
        <v>Excellsa</v>
      </c>
      <c r="O149" t="str">
        <f t="shared" si="8"/>
        <v>Medium</v>
      </c>
      <c r="P149" t="str">
        <f>_xlfn.XLOOKUP(Orders[[#This Row],[Customer ID]],customers!$A$1:$A$1001,customers!$I$1:$I$1001,0)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cm="1">
        <f t="array" ref="G150">IF(_xlfn.XLOOKUP(C150,customers!$A$1:$A$1001,customers!C149:'customers'!$C$1:$C$1001,0)=0,"",_xlfn.XLOOKUP(C150,customers!$A$1:$A$1001,customers!C149:'customers'!$C$1:$C$1001,0))</f>
        <v>gskingle44@clickbank.net</v>
      </c>
      <c r="H150" s="2" t="str">
        <f>_xlfn.XLOOKUP(C150,customers!$A$1:$A$1001,customers!$G$1:$G$1001,0)</f>
        <v>United States</v>
      </c>
      <c r="I150" t="str">
        <f>_xlfn.XLOOKUP(orders!D150,products!$A$1:$A$49,products!$B$1:$B$49)</f>
        <v>Exc</v>
      </c>
      <c r="J150" t="str">
        <f>_xlfn.XLOOKUP(orders!D150,products!$A$1:$A$49,products!$C$1:$C$49)</f>
        <v>D</v>
      </c>
      <c r="K150" s="4">
        <f>_xlfn.XLOOKUP(orders!D150,products!$A$1:$A$49,products!$D$1:$D$49)</f>
        <v>0.2</v>
      </c>
      <c r="L150" s="6">
        <f>_xlfn.XLOOKUP(orders!D150,products!$A$1:$A$49,products!$E$1:$E$49)</f>
        <v>3.645</v>
      </c>
      <c r="M150" s="6">
        <f t="shared" si="6"/>
        <v>18.225000000000001</v>
      </c>
      <c r="N150" t="str">
        <f t="shared" si="7"/>
        <v>Excellsa</v>
      </c>
      <c r="O150" t="str">
        <f t="shared" si="8"/>
        <v>Dark</v>
      </c>
      <c r="P150" t="str">
        <f>_xlfn.XLOOKUP(Orders[[#This Row],[Customer ID]],customers!$A$1:$A$1001,customers!$I$1:$I$1001,0)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cm="1">
        <f t="array" ref="G151">IF(_xlfn.XLOOKUP(C151,customers!$A$1:$A$1001,customers!C150:'customers'!$C$1:$C$1001,0)=0,"",_xlfn.XLOOKUP(C151,customers!$A$1:$A$1001,customers!C150:'customers'!$C$1:$C$1001,0))</f>
        <v/>
      </c>
      <c r="H151" s="2" t="str">
        <f>_xlfn.XLOOKUP(C151,customers!$A$1:$A$1001,customers!$G$1:$G$1001,0)</f>
        <v>United States</v>
      </c>
      <c r="I151" t="str">
        <f>_xlfn.XLOOKUP(orders!D151,products!$A$1:$A$49,products!$B$1:$B$49)</f>
        <v>Ara</v>
      </c>
      <c r="J151" t="str">
        <f>_xlfn.XLOOKUP(orders!D151,products!$A$1:$A$49,products!$C$1:$C$49)</f>
        <v>M</v>
      </c>
      <c r="K151" s="4">
        <f>_xlfn.XLOOKUP(orders!D151,products!$A$1:$A$49,products!$D$1:$D$49)</f>
        <v>2.5</v>
      </c>
      <c r="L151" s="6">
        <f>_xlfn.XLOOKUP(orders!D151,products!$A$1:$A$49,products!$E$1:$E$49)</f>
        <v>25.874999999999996</v>
      </c>
      <c r="M151" s="6">
        <f t="shared" si="6"/>
        <v>51.749999999999993</v>
      </c>
      <c r="N151" t="str">
        <f t="shared" si="7"/>
        <v>Arabica</v>
      </c>
      <c r="O151" t="str">
        <f t="shared" si="8"/>
        <v>Medium</v>
      </c>
      <c r="P151" t="str">
        <f>_xlfn.XLOOKUP(Orders[[#This Row],[Customer ID]],customers!$A$1:$A$1001,customers!$I$1:$I$1001,0)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cm="1">
        <f t="array" ref="G152">IF(_xlfn.XLOOKUP(C152,customers!$A$1:$A$1001,customers!C151:'customers'!$C$1:$C$1001,0)=0,"",_xlfn.XLOOKUP(C152,customers!$A$1:$A$1001,customers!C151:'customers'!$C$1:$C$1001,0))</f>
        <v>jbalsillie46@princeton.edu</v>
      </c>
      <c r="H152" s="2" t="str">
        <f>_xlfn.XLOOKUP(C152,customers!$A$1:$A$1001,customers!$G$1:$G$1001,0)</f>
        <v>United States</v>
      </c>
      <c r="I152" t="str">
        <f>_xlfn.XLOOKUP(orders!D152,products!$A$1:$A$49,products!$B$1:$B$49)</f>
        <v>Lib</v>
      </c>
      <c r="J152" t="str">
        <f>_xlfn.XLOOKUP(orders!D152,products!$A$1:$A$49,products!$C$1:$C$49)</f>
        <v>D</v>
      </c>
      <c r="K152" s="4">
        <f>_xlfn.XLOOKUP(orders!D152,products!$A$1:$A$49,products!$D$1:$D$49)</f>
        <v>1</v>
      </c>
      <c r="L152" s="6">
        <f>_xlfn.XLOOKUP(orders!D152,products!$A$1:$A$49,products!$E$1:$E$49)</f>
        <v>12.95</v>
      </c>
      <c r="M152" s="6">
        <f t="shared" si="6"/>
        <v>12.95</v>
      </c>
      <c r="N152" t="str">
        <f t="shared" si="7"/>
        <v>Libarica</v>
      </c>
      <c r="O152" t="str">
        <f t="shared" si="8"/>
        <v>Dark</v>
      </c>
      <c r="P152" t="str">
        <f>_xlfn.XLOOKUP(Orders[[#This Row],[Customer ID]],customers!$A$1:$A$1001,customers!$I$1:$I$1001,0)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cm="1">
        <f t="array" ref="G153">IF(_xlfn.XLOOKUP(C153,customers!$A$1:$A$1001,customers!C152:'customers'!$C$1:$C$1001,0)=0,"",_xlfn.XLOOKUP(C153,customers!$A$1:$A$1001,customers!C152:'customers'!$C$1:$C$1001,0))</f>
        <v/>
      </c>
      <c r="H153" s="2" t="str">
        <f>_xlfn.XLOOKUP(C153,customers!$A$1:$A$1001,customers!$G$1:$G$1001,0)</f>
        <v>United States</v>
      </c>
      <c r="I153" t="str">
        <f>_xlfn.XLOOKUP(orders!D153,products!$A$1:$A$49,products!$B$1:$B$49)</f>
        <v>Ara</v>
      </c>
      <c r="J153" t="str">
        <f>_xlfn.XLOOKUP(orders!D153,products!$A$1:$A$49,products!$C$1:$C$49)</f>
        <v>M</v>
      </c>
      <c r="K153" s="4">
        <f>_xlfn.XLOOKUP(orders!D153,products!$A$1:$A$49,products!$D$1:$D$49)</f>
        <v>1</v>
      </c>
      <c r="L153" s="6">
        <f>_xlfn.XLOOKUP(orders!D153,products!$A$1:$A$49,products!$E$1:$E$49)</f>
        <v>11.25</v>
      </c>
      <c r="M153" s="6">
        <f t="shared" si="6"/>
        <v>33.75</v>
      </c>
      <c r="N153" t="str">
        <f t="shared" si="7"/>
        <v>Arabica</v>
      </c>
      <c r="O153" t="str">
        <f t="shared" si="8"/>
        <v>Medium</v>
      </c>
      <c r="P153" t="str">
        <f>_xlfn.XLOOKUP(Orders[[#This Row],[Customer ID]],customers!$A$1:$A$1001,customers!$I$1:$I$1001,0)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cm="1">
        <f t="array" ref="G154">IF(_xlfn.XLOOKUP(C154,customers!$A$1:$A$1001,customers!C153:'customers'!$C$1:$C$1001,0)=0,"",_xlfn.XLOOKUP(C154,customers!$A$1:$A$1001,customers!C153:'customers'!$C$1:$C$1001,0))</f>
        <v>bleffek48@ning.com</v>
      </c>
      <c r="H154" s="2" t="str">
        <f>_xlfn.XLOOKUP(C154,customers!$A$1:$A$1001,customers!$G$1:$G$1001,0)</f>
        <v>United States</v>
      </c>
      <c r="I154" t="str">
        <f>_xlfn.XLOOKUP(orders!D154,products!$A$1:$A$49,products!$B$1:$B$49)</f>
        <v>Rob</v>
      </c>
      <c r="J154" t="str">
        <f>_xlfn.XLOOKUP(orders!D154,products!$A$1:$A$49,products!$C$1:$C$49)</f>
        <v>M</v>
      </c>
      <c r="K154" s="4">
        <f>_xlfn.XLOOKUP(orders!D154,products!$A$1:$A$49,products!$D$1:$D$49)</f>
        <v>2.5</v>
      </c>
      <c r="L154" s="6">
        <f>_xlfn.XLOOKUP(orders!D154,products!$A$1:$A$49,products!$E$1:$E$49)</f>
        <v>22.884999999999998</v>
      </c>
      <c r="M154" s="6">
        <f t="shared" si="6"/>
        <v>68.655000000000001</v>
      </c>
      <c r="N154" t="str">
        <f t="shared" si="7"/>
        <v>Robusta</v>
      </c>
      <c r="O154" t="str">
        <f t="shared" si="8"/>
        <v>Medium</v>
      </c>
      <c r="P154" t="str">
        <f>_xlfn.XLOOKUP(Orders[[#This Row],[Customer ID]],customers!$A$1:$A$1001,customers!$I$1:$I$1001,0)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cm="1">
        <f t="array" ref="G155">IF(_xlfn.XLOOKUP(C155,customers!$A$1:$A$1001,customers!C154:'customers'!$C$1:$C$1001,0)=0,"",_xlfn.XLOOKUP(C155,customers!$A$1:$A$1001,customers!C154:'customers'!$C$1:$C$1001,0))</f>
        <v/>
      </c>
      <c r="H155" s="2" t="str">
        <f>_xlfn.XLOOKUP(C155,customers!$A$1:$A$1001,customers!$G$1:$G$1001,0)</f>
        <v>United States</v>
      </c>
      <c r="I155" t="str">
        <f>_xlfn.XLOOKUP(orders!D155,products!$A$1:$A$49,products!$B$1:$B$49)</f>
        <v>Rob</v>
      </c>
      <c r="J155" t="str">
        <f>_xlfn.XLOOKUP(orders!D155,products!$A$1:$A$49,products!$C$1:$C$49)</f>
        <v>D</v>
      </c>
      <c r="K155" s="4">
        <f>_xlfn.XLOOKUP(orders!D155,products!$A$1:$A$49,products!$D$1:$D$49)</f>
        <v>0.2</v>
      </c>
      <c r="L155" s="6">
        <f>_xlfn.XLOOKUP(orders!D155,products!$A$1:$A$49,products!$E$1:$E$49)</f>
        <v>2.6849999999999996</v>
      </c>
      <c r="M155" s="6">
        <f t="shared" si="6"/>
        <v>2.6849999999999996</v>
      </c>
      <c r="N155" t="str">
        <f t="shared" si="7"/>
        <v>Robusta</v>
      </c>
      <c r="O155" t="str">
        <f t="shared" si="8"/>
        <v>Dark</v>
      </c>
      <c r="P155" t="str">
        <f>_xlfn.XLOOKUP(Orders[[#This Row],[Customer ID]],customers!$A$1:$A$1001,customers!$I$1:$I$1001,0)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cm="1">
        <f t="array" ref="G156">IF(_xlfn.XLOOKUP(C156,customers!$A$1:$A$1001,customers!C155:'customers'!$C$1:$C$1001,0)=0,"",_xlfn.XLOOKUP(C156,customers!$A$1:$A$1001,customers!C155:'customers'!$C$1:$C$1001,0))</f>
        <v>jpray4a@youtube.com</v>
      </c>
      <c r="H156" s="2" t="str">
        <f>_xlfn.XLOOKUP(C156,customers!$A$1:$A$1001,customers!$G$1:$G$1001,0)</f>
        <v>United States</v>
      </c>
      <c r="I156" t="str">
        <f>_xlfn.XLOOKUP(orders!D156,products!$A$1:$A$49,products!$B$1:$B$49)</f>
        <v>Ara</v>
      </c>
      <c r="J156" t="str">
        <f>_xlfn.XLOOKUP(orders!D156,products!$A$1:$A$49,products!$C$1:$C$49)</f>
        <v>D</v>
      </c>
      <c r="K156" s="4">
        <f>_xlfn.XLOOKUP(orders!D156,products!$A$1:$A$49,products!$D$1:$D$49)</f>
        <v>2.5</v>
      </c>
      <c r="L156" s="6">
        <f>_xlfn.XLOOKUP(orders!D156,products!$A$1:$A$49,products!$E$1:$E$49)</f>
        <v>22.884999999999998</v>
      </c>
      <c r="M156" s="6">
        <f t="shared" si="6"/>
        <v>114.42499999999998</v>
      </c>
      <c r="N156" t="str">
        <f t="shared" si="7"/>
        <v>Arabica</v>
      </c>
      <c r="O156" t="str">
        <f t="shared" si="8"/>
        <v>Dark</v>
      </c>
      <c r="P156" t="str">
        <f>_xlfn.XLOOKUP(Orders[[#This Row],[Customer ID]],customers!$A$1:$A$1001,customers!$I$1:$I$1001,0)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cm="1">
        <f t="array" ref="G157">IF(_xlfn.XLOOKUP(C157,customers!$A$1:$A$1001,customers!C156:'customers'!$C$1:$C$1001,0)=0,"",_xlfn.XLOOKUP(C157,customers!$A$1:$A$1001,customers!C156:'customers'!$C$1:$C$1001,0))</f>
        <v>gholborn4b@ow.ly</v>
      </c>
      <c r="H157" s="2" t="str">
        <f>_xlfn.XLOOKUP(C157,customers!$A$1:$A$1001,customers!$G$1:$G$1001,0)</f>
        <v>United States</v>
      </c>
      <c r="I157" t="str">
        <f>_xlfn.XLOOKUP(orders!D157,products!$A$1:$A$49,products!$B$1:$B$49)</f>
        <v>Ara</v>
      </c>
      <c r="J157" t="str">
        <f>_xlfn.XLOOKUP(orders!D157,products!$A$1:$A$49,products!$C$1:$C$49)</f>
        <v>M</v>
      </c>
      <c r="K157" s="4">
        <f>_xlfn.XLOOKUP(orders!D157,products!$A$1:$A$49,products!$D$1:$D$49)</f>
        <v>2.5</v>
      </c>
      <c r="L157" s="6">
        <f>_xlfn.XLOOKUP(orders!D157,products!$A$1:$A$49,products!$E$1:$E$49)</f>
        <v>25.874999999999996</v>
      </c>
      <c r="M157" s="6">
        <f t="shared" si="6"/>
        <v>155.24999999999997</v>
      </c>
      <c r="N157" t="str">
        <f t="shared" si="7"/>
        <v>Arabica</v>
      </c>
      <c r="O157" t="str">
        <f t="shared" si="8"/>
        <v>Medium</v>
      </c>
      <c r="P157" t="str">
        <f>_xlfn.XLOOKUP(Orders[[#This Row],[Customer ID]],customers!$A$1:$A$1001,customers!$I$1:$I$1001,0)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cm="1">
        <f t="array" ref="G158">IF(_xlfn.XLOOKUP(C158,customers!$A$1:$A$1001,customers!C157:'customers'!$C$1:$C$1001,0)=0,"",_xlfn.XLOOKUP(C158,customers!$A$1:$A$1001,customers!C157:'customers'!$C$1:$C$1001,0))</f>
        <v>fkeinrat4c@dailymail.co.uk</v>
      </c>
      <c r="H158" s="2" t="str">
        <f>_xlfn.XLOOKUP(C158,customers!$A$1:$A$1001,customers!$G$1:$G$1001,0)</f>
        <v>United States</v>
      </c>
      <c r="I158" t="str">
        <f>_xlfn.XLOOKUP(orders!D158,products!$A$1:$A$49,products!$B$1:$B$49)</f>
        <v>Ara</v>
      </c>
      <c r="J158" t="str">
        <f>_xlfn.XLOOKUP(orders!D158,products!$A$1:$A$49,products!$C$1:$C$49)</f>
        <v>M</v>
      </c>
      <c r="K158" s="4">
        <f>_xlfn.XLOOKUP(orders!D158,products!$A$1:$A$49,products!$D$1:$D$49)</f>
        <v>2.5</v>
      </c>
      <c r="L158" s="6">
        <f>_xlfn.XLOOKUP(orders!D158,products!$A$1:$A$49,products!$E$1:$E$49)</f>
        <v>25.874999999999996</v>
      </c>
      <c r="M158" s="6">
        <f t="shared" si="6"/>
        <v>77.624999999999986</v>
      </c>
      <c r="N158" t="str">
        <f t="shared" si="7"/>
        <v>Arabica</v>
      </c>
      <c r="O158" t="str">
        <f t="shared" si="8"/>
        <v>Medium</v>
      </c>
      <c r="P158" t="str">
        <f>_xlfn.XLOOKUP(Orders[[#This Row],[Customer ID]],customers!$A$1:$A$1001,customers!$I$1:$I$1001,0)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cm="1">
        <f t="array" ref="G159">IF(_xlfn.XLOOKUP(C159,customers!$A$1:$A$1001,customers!C158:'customers'!$C$1:$C$1001,0)=0,"",_xlfn.XLOOKUP(C159,customers!$A$1:$A$1001,customers!C158:'customers'!$C$1:$C$1001,0))</f>
        <v>pyea4d@aol.com</v>
      </c>
      <c r="H159" s="2" t="str">
        <f>_xlfn.XLOOKUP(C159,customers!$A$1:$A$1001,customers!$G$1:$G$1001,0)</f>
        <v>Ireland</v>
      </c>
      <c r="I159" t="str">
        <f>_xlfn.XLOOKUP(orders!D159,products!$A$1:$A$49,products!$B$1:$B$49)</f>
        <v>Rob</v>
      </c>
      <c r="J159" t="str">
        <f>_xlfn.XLOOKUP(orders!D159,products!$A$1:$A$49,products!$C$1:$C$49)</f>
        <v>D</v>
      </c>
      <c r="K159" s="4">
        <f>_xlfn.XLOOKUP(orders!D159,products!$A$1:$A$49,products!$D$1:$D$49)</f>
        <v>2.5</v>
      </c>
      <c r="L159" s="6">
        <f>_xlfn.XLOOKUP(orders!D159,products!$A$1:$A$49,products!$E$1:$E$49)</f>
        <v>20.584999999999997</v>
      </c>
      <c r="M159" s="6">
        <f t="shared" si="6"/>
        <v>61.754999999999995</v>
      </c>
      <c r="N159" t="str">
        <f t="shared" si="7"/>
        <v>Robusta</v>
      </c>
      <c r="O159" t="str">
        <f t="shared" si="8"/>
        <v>Dark</v>
      </c>
      <c r="P159" t="str">
        <f>_xlfn.XLOOKUP(Orders[[#This Row],[Customer ID]],customers!$A$1:$A$1001,customers!$I$1:$I$1001,0)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cm="1">
        <f t="array" ref="G160">IF(_xlfn.XLOOKUP(C160,customers!$A$1:$A$1001,customers!C159:'customers'!$C$1:$C$1001,0)=0,"",_xlfn.XLOOKUP(C160,customers!$A$1:$A$1001,customers!C159:'customers'!$C$1:$C$1001,0))</f>
        <v/>
      </c>
      <c r="H160" s="2" t="str">
        <f>_xlfn.XLOOKUP(C160,customers!$A$1:$A$1001,customers!$G$1:$G$1001,0)</f>
        <v>United States</v>
      </c>
      <c r="I160" t="str">
        <f>_xlfn.XLOOKUP(orders!D160,products!$A$1:$A$49,products!$B$1:$B$49)</f>
        <v>Rob</v>
      </c>
      <c r="J160" t="str">
        <f>_xlfn.XLOOKUP(orders!D160,products!$A$1:$A$49,products!$C$1:$C$49)</f>
        <v>D</v>
      </c>
      <c r="K160" s="4">
        <f>_xlfn.XLOOKUP(orders!D160,products!$A$1:$A$49,products!$D$1:$D$49)</f>
        <v>2.5</v>
      </c>
      <c r="L160" s="6">
        <f>_xlfn.XLOOKUP(orders!D160,products!$A$1:$A$49,products!$E$1:$E$49)</f>
        <v>20.584999999999997</v>
      </c>
      <c r="M160" s="6">
        <f t="shared" si="6"/>
        <v>123.50999999999999</v>
      </c>
      <c r="N160" t="str">
        <f t="shared" si="7"/>
        <v>Robusta</v>
      </c>
      <c r="O160" t="str">
        <f t="shared" si="8"/>
        <v>Dark</v>
      </c>
      <c r="P160" t="str">
        <f>_xlfn.XLOOKUP(Orders[[#This Row],[Customer ID]],customers!$A$1:$A$1001,customers!$I$1:$I$1001,0)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cm="1">
        <f t="array" ref="G161">IF(_xlfn.XLOOKUP(C161,customers!$A$1:$A$1001,customers!C160:'customers'!$C$1:$C$1001,0)=0,"",_xlfn.XLOOKUP(C161,customers!$A$1:$A$1001,customers!C160:'customers'!$C$1:$C$1001,0))</f>
        <v/>
      </c>
      <c r="H161" s="2" t="str">
        <f>_xlfn.XLOOKUP(C161,customers!$A$1:$A$1001,customers!$G$1:$G$1001,0)</f>
        <v>United States</v>
      </c>
      <c r="I161" t="str">
        <f>_xlfn.XLOOKUP(orders!D161,products!$A$1:$A$49,products!$B$1:$B$49)</f>
        <v>Lib</v>
      </c>
      <c r="J161" t="str">
        <f>_xlfn.XLOOKUP(orders!D161,products!$A$1:$A$49,products!$C$1:$C$49)</f>
        <v>L</v>
      </c>
      <c r="K161" s="4">
        <f>_xlfn.XLOOKUP(orders!D161,products!$A$1:$A$49,products!$D$1:$D$49)</f>
        <v>2.5</v>
      </c>
      <c r="L161" s="6">
        <f>_xlfn.XLOOKUP(orders!D161,products!$A$1:$A$49,products!$E$1:$E$49)</f>
        <v>36.454999999999998</v>
      </c>
      <c r="M161" s="6">
        <f t="shared" si="6"/>
        <v>218.73</v>
      </c>
      <c r="N161" t="str">
        <f t="shared" si="7"/>
        <v>Libarica</v>
      </c>
      <c r="O161" t="str">
        <f t="shared" si="8"/>
        <v>Light</v>
      </c>
      <c r="P161" t="str">
        <f>_xlfn.XLOOKUP(Orders[[#This Row],[Customer ID]],customers!$A$1:$A$1001,customers!$I$1:$I$1001,0)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cm="1">
        <f t="array" ref="G162">IF(_xlfn.XLOOKUP(C162,customers!$A$1:$A$1001,customers!C161:'customers'!$C$1:$C$1001,0)=0,"",_xlfn.XLOOKUP(C162,customers!$A$1:$A$1001,customers!C161:'customers'!$C$1:$C$1001,0))</f>
        <v>kswede4g@addthis.com</v>
      </c>
      <c r="H162" s="2" t="str">
        <f>_xlfn.XLOOKUP(C162,customers!$A$1:$A$1001,customers!$G$1:$G$1001,0)</f>
        <v>United States</v>
      </c>
      <c r="I162" t="str">
        <f>_xlfn.XLOOKUP(orders!D162,products!$A$1:$A$49,products!$B$1:$B$49)</f>
        <v>Exc</v>
      </c>
      <c r="J162" t="str">
        <f>_xlfn.XLOOKUP(orders!D162,products!$A$1:$A$49,products!$C$1:$C$49)</f>
        <v>M</v>
      </c>
      <c r="K162" s="4">
        <f>_xlfn.XLOOKUP(orders!D162,products!$A$1:$A$49,products!$D$1:$D$49)</f>
        <v>0.5</v>
      </c>
      <c r="L162" s="6">
        <f>_xlfn.XLOOKUP(orders!D162,products!$A$1:$A$49,products!$E$1:$E$49)</f>
        <v>8.25</v>
      </c>
      <c r="M162" s="6">
        <f t="shared" si="6"/>
        <v>33</v>
      </c>
      <c r="N162" t="str">
        <f t="shared" si="7"/>
        <v>Excellsa</v>
      </c>
      <c r="O162" t="str">
        <f t="shared" si="8"/>
        <v>Medium</v>
      </c>
      <c r="P162" t="str">
        <f>_xlfn.XLOOKUP(Orders[[#This Row],[Customer ID]],customers!$A$1:$A$1001,customers!$I$1:$I$1001,0)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cm="1">
        <f t="array" ref="G163">IF(_xlfn.XLOOKUP(C163,customers!$A$1:$A$1001,customers!C162:'customers'!$C$1:$C$1001,0)=0,"",_xlfn.XLOOKUP(C163,customers!$A$1:$A$1001,customers!C162:'customers'!$C$1:$C$1001,0))</f>
        <v>lrubrow4h@microsoft.com</v>
      </c>
      <c r="H163" s="2" t="str">
        <f>_xlfn.XLOOKUP(C163,customers!$A$1:$A$1001,customers!$G$1:$G$1001,0)</f>
        <v>United States</v>
      </c>
      <c r="I163" t="str">
        <f>_xlfn.XLOOKUP(orders!D163,products!$A$1:$A$49,products!$B$1:$B$49)</f>
        <v>Ara</v>
      </c>
      <c r="J163" t="str">
        <f>_xlfn.XLOOKUP(orders!D163,products!$A$1:$A$49,products!$C$1:$C$49)</f>
        <v>L</v>
      </c>
      <c r="K163" s="4">
        <f>_xlfn.XLOOKUP(orders!D163,products!$A$1:$A$49,products!$D$1:$D$49)</f>
        <v>0.5</v>
      </c>
      <c r="L163" s="6">
        <f>_xlfn.XLOOKUP(orders!D163,products!$A$1:$A$49,products!$E$1:$E$49)</f>
        <v>7.77</v>
      </c>
      <c r="M163" s="6">
        <f t="shared" si="6"/>
        <v>23.31</v>
      </c>
      <c r="N163" t="str">
        <f t="shared" si="7"/>
        <v>Arabica</v>
      </c>
      <c r="O163" t="str">
        <f t="shared" si="8"/>
        <v>Light</v>
      </c>
      <c r="P163" t="str">
        <f>_xlfn.XLOOKUP(Orders[[#This Row],[Customer ID]],customers!$A$1:$A$1001,customers!$I$1:$I$1001,0)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cm="1">
        <f t="array" ref="G164">IF(_xlfn.XLOOKUP(C164,customers!$A$1:$A$1001,customers!C163:'customers'!$C$1:$C$1001,0)=0,"",_xlfn.XLOOKUP(C164,customers!$A$1:$A$1001,customers!C163:'customers'!$C$1:$C$1001,0))</f>
        <v>dtift4i@netvibes.com</v>
      </c>
      <c r="H164" s="2" t="str">
        <f>_xlfn.XLOOKUP(C164,customers!$A$1:$A$1001,customers!$G$1:$G$1001,0)</f>
        <v>United States</v>
      </c>
      <c r="I164" t="str">
        <f>_xlfn.XLOOKUP(orders!D164,products!$A$1:$A$49,products!$B$1:$B$49)</f>
        <v>Exc</v>
      </c>
      <c r="J164" t="str">
        <f>_xlfn.XLOOKUP(orders!D164,products!$A$1:$A$49,products!$C$1:$C$49)</f>
        <v>D</v>
      </c>
      <c r="K164" s="4">
        <f>_xlfn.XLOOKUP(orders!D164,products!$A$1:$A$49,products!$D$1:$D$49)</f>
        <v>0.5</v>
      </c>
      <c r="L164" s="6">
        <f>_xlfn.XLOOKUP(orders!D164,products!$A$1:$A$49,products!$E$1:$E$49)</f>
        <v>7.29</v>
      </c>
      <c r="M164" s="6">
        <f t="shared" si="6"/>
        <v>21.87</v>
      </c>
      <c r="N164" t="str">
        <f t="shared" si="7"/>
        <v>Excellsa</v>
      </c>
      <c r="O164" t="str">
        <f t="shared" si="8"/>
        <v>Dark</v>
      </c>
      <c r="P164" t="str">
        <f>_xlfn.XLOOKUP(Orders[[#This Row],[Customer ID]],customers!$A$1:$A$1001,customers!$I$1:$I$1001,0)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cm="1">
        <f t="array" ref="G165">IF(_xlfn.XLOOKUP(C165,customers!$A$1:$A$1001,customers!C164:'customers'!$C$1:$C$1001,0)=0,"",_xlfn.XLOOKUP(C165,customers!$A$1:$A$1001,customers!C164:'customers'!$C$1:$C$1001,0))</f>
        <v>gschonfeld4j@oracle.com</v>
      </c>
      <c r="H165" s="2" t="str">
        <f>_xlfn.XLOOKUP(C165,customers!$A$1:$A$1001,customers!$G$1:$G$1001,0)</f>
        <v>United States</v>
      </c>
      <c r="I165" t="str">
        <f>_xlfn.XLOOKUP(orders!D165,products!$A$1:$A$49,products!$B$1:$B$49)</f>
        <v>Rob</v>
      </c>
      <c r="J165" t="str">
        <f>_xlfn.XLOOKUP(orders!D165,products!$A$1:$A$49,products!$C$1:$C$49)</f>
        <v>D</v>
      </c>
      <c r="K165" s="4">
        <f>_xlfn.XLOOKUP(orders!D165,products!$A$1:$A$49,products!$D$1:$D$49)</f>
        <v>0.2</v>
      </c>
      <c r="L165" s="6">
        <f>_xlfn.XLOOKUP(orders!D165,products!$A$1:$A$49,products!$E$1:$E$49)</f>
        <v>2.6849999999999996</v>
      </c>
      <c r="M165" s="6">
        <f t="shared" si="6"/>
        <v>16.11</v>
      </c>
      <c r="N165" t="str">
        <f t="shared" si="7"/>
        <v>Robusta</v>
      </c>
      <c r="O165" t="str">
        <f t="shared" si="8"/>
        <v>Dark</v>
      </c>
      <c r="P165" t="str">
        <f>_xlfn.XLOOKUP(Orders[[#This Row],[Customer ID]],customers!$A$1:$A$1001,customers!$I$1:$I$1001,0)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cm="1">
        <f t="array" ref="G166">IF(_xlfn.XLOOKUP(C166,customers!$A$1:$A$1001,customers!C165:'customers'!$C$1:$C$1001,0)=0,"",_xlfn.XLOOKUP(C166,customers!$A$1:$A$1001,customers!C165:'customers'!$C$1:$C$1001,0))</f>
        <v>cfeye4k@google.co.jp</v>
      </c>
      <c r="H166" s="2" t="str">
        <f>_xlfn.XLOOKUP(C166,customers!$A$1:$A$1001,customers!$G$1:$G$1001,0)</f>
        <v>Ireland</v>
      </c>
      <c r="I166" t="str">
        <f>_xlfn.XLOOKUP(orders!D166,products!$A$1:$A$49,products!$B$1:$B$49)</f>
        <v>Exc</v>
      </c>
      <c r="J166" t="str">
        <f>_xlfn.XLOOKUP(orders!D166,products!$A$1:$A$49,products!$C$1:$C$49)</f>
        <v>D</v>
      </c>
      <c r="K166" s="4">
        <f>_xlfn.XLOOKUP(orders!D166,products!$A$1:$A$49,products!$D$1:$D$49)</f>
        <v>0.5</v>
      </c>
      <c r="L166" s="6">
        <f>_xlfn.XLOOKUP(orders!D166,products!$A$1:$A$49,products!$E$1:$E$49)</f>
        <v>7.29</v>
      </c>
      <c r="M166" s="6">
        <f t="shared" si="6"/>
        <v>29.16</v>
      </c>
      <c r="N166" t="str">
        <f t="shared" si="7"/>
        <v>Excellsa</v>
      </c>
      <c r="O166" t="str">
        <f t="shared" si="8"/>
        <v>Dark</v>
      </c>
      <c r="P166" t="str">
        <f>_xlfn.XLOOKUP(Orders[[#This Row],[Customer ID]],customers!$A$1:$A$1001,customers!$I$1:$I$1001,0)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cm="1">
        <f t="array" ref="G167">IF(_xlfn.XLOOKUP(C167,customers!$A$1:$A$1001,customers!C166:'customers'!$C$1:$C$1001,0)=0,"",_xlfn.XLOOKUP(C167,customers!$A$1:$A$1001,customers!C166:'customers'!$C$1:$C$1001,0))</f>
        <v/>
      </c>
      <c r="H167" s="2" t="str">
        <f>_xlfn.XLOOKUP(C167,customers!$A$1:$A$1001,customers!$G$1:$G$1001,0)</f>
        <v>United States</v>
      </c>
      <c r="I167" t="str">
        <f>_xlfn.XLOOKUP(orders!D167,products!$A$1:$A$49,products!$B$1:$B$49)</f>
        <v>Rob</v>
      </c>
      <c r="J167" t="str">
        <f>_xlfn.XLOOKUP(orders!D167,products!$A$1:$A$49,products!$C$1:$C$49)</f>
        <v>D</v>
      </c>
      <c r="K167" s="4">
        <f>_xlfn.XLOOKUP(orders!D167,products!$A$1:$A$49,products!$D$1:$D$49)</f>
        <v>1</v>
      </c>
      <c r="L167" s="6">
        <f>_xlfn.XLOOKUP(orders!D167,products!$A$1:$A$49,products!$E$1:$E$49)</f>
        <v>8.9499999999999993</v>
      </c>
      <c r="M167" s="6">
        <f t="shared" si="6"/>
        <v>53.699999999999996</v>
      </c>
      <c r="N167" t="str">
        <f t="shared" si="7"/>
        <v>Robusta</v>
      </c>
      <c r="O167" t="str">
        <f t="shared" si="8"/>
        <v>Dark</v>
      </c>
      <c r="P167" t="str">
        <f>_xlfn.XLOOKUP(Orders[[#This Row],[Customer ID]],customers!$A$1:$A$1001,customers!$I$1:$I$1001,0)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cm="1">
        <f t="array" ref="G168">IF(_xlfn.XLOOKUP(C168,customers!$A$1:$A$1001,customers!C167:'customers'!$C$1:$C$1001,0)=0,"",_xlfn.XLOOKUP(C168,customers!$A$1:$A$1001,customers!C167:'customers'!$C$1:$C$1001,0))</f>
        <v/>
      </c>
      <c r="H168" s="2" t="str">
        <f>_xlfn.XLOOKUP(C168,customers!$A$1:$A$1001,customers!$G$1:$G$1001,0)</f>
        <v>United States</v>
      </c>
      <c r="I168" t="str">
        <f>_xlfn.XLOOKUP(orders!D168,products!$A$1:$A$49,products!$B$1:$B$49)</f>
        <v>Rob</v>
      </c>
      <c r="J168" t="str">
        <f>_xlfn.XLOOKUP(orders!D168,products!$A$1:$A$49,products!$C$1:$C$49)</f>
        <v>D</v>
      </c>
      <c r="K168" s="4">
        <f>_xlfn.XLOOKUP(orders!D168,products!$A$1:$A$49,products!$D$1:$D$49)</f>
        <v>0.5</v>
      </c>
      <c r="L168" s="6">
        <f>_xlfn.XLOOKUP(orders!D168,products!$A$1:$A$49,products!$E$1:$E$49)</f>
        <v>5.3699999999999992</v>
      </c>
      <c r="M168" s="6">
        <f t="shared" si="6"/>
        <v>26.849999999999994</v>
      </c>
      <c r="N168" t="str">
        <f t="shared" si="7"/>
        <v>Robusta</v>
      </c>
      <c r="O168" t="str">
        <f t="shared" si="8"/>
        <v>Dark</v>
      </c>
      <c r="P168" t="str">
        <f>_xlfn.XLOOKUP(Orders[[#This Row],[Customer ID]],customers!$A$1:$A$1001,customers!$I$1:$I$1001,0)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cm="1">
        <f t="array" ref="G169">IF(_xlfn.XLOOKUP(C169,customers!$A$1:$A$1001,customers!C168:'customers'!$C$1:$C$1001,0)=0,"",_xlfn.XLOOKUP(C169,customers!$A$1:$A$1001,customers!C168:'customers'!$C$1:$C$1001,0))</f>
        <v>tfero4n@comsenz.com</v>
      </c>
      <c r="H169" s="2" t="str">
        <f>_xlfn.XLOOKUP(C169,customers!$A$1:$A$1001,customers!$G$1:$G$1001,0)</f>
        <v>United States</v>
      </c>
      <c r="I169" t="str">
        <f>_xlfn.XLOOKUP(orders!D169,products!$A$1:$A$49,products!$B$1:$B$49)</f>
        <v>Exc</v>
      </c>
      <c r="J169" t="str">
        <f>_xlfn.XLOOKUP(orders!D169,products!$A$1:$A$49,products!$C$1:$C$49)</f>
        <v>M</v>
      </c>
      <c r="K169" s="4">
        <f>_xlfn.XLOOKUP(orders!D169,products!$A$1:$A$49,products!$D$1:$D$49)</f>
        <v>0.5</v>
      </c>
      <c r="L169" s="6">
        <f>_xlfn.XLOOKUP(orders!D169,products!$A$1:$A$49,products!$E$1:$E$49)</f>
        <v>8.25</v>
      </c>
      <c r="M169" s="6">
        <f t="shared" si="6"/>
        <v>41.25</v>
      </c>
      <c r="N169" t="str">
        <f t="shared" si="7"/>
        <v>Excellsa</v>
      </c>
      <c r="O169" t="str">
        <f t="shared" si="8"/>
        <v>Medium</v>
      </c>
      <c r="P169" t="str">
        <f>_xlfn.XLOOKUP(Orders[[#This Row],[Customer ID]],customers!$A$1:$A$1001,customers!$I$1:$I$1001,0)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cm="1">
        <f t="array" ref="G170">IF(_xlfn.XLOOKUP(C170,customers!$A$1:$A$1001,customers!C169:'customers'!$C$1:$C$1001,0)=0,"",_xlfn.XLOOKUP(C170,customers!$A$1:$A$1001,customers!C169:'customers'!$C$1:$C$1001,0))</f>
        <v/>
      </c>
      <c r="H170" s="2" t="str">
        <f>_xlfn.XLOOKUP(C170,customers!$A$1:$A$1001,customers!$G$1:$G$1001,0)</f>
        <v>Ireland</v>
      </c>
      <c r="I170" t="str">
        <f>_xlfn.XLOOKUP(orders!D170,products!$A$1:$A$49,products!$B$1:$B$49)</f>
        <v>Ara</v>
      </c>
      <c r="J170" t="str">
        <f>_xlfn.XLOOKUP(orders!D170,products!$A$1:$A$49,products!$C$1:$C$49)</f>
        <v>M</v>
      </c>
      <c r="K170" s="4">
        <f>_xlfn.XLOOKUP(orders!D170,products!$A$1:$A$49,products!$D$1:$D$49)</f>
        <v>0.5</v>
      </c>
      <c r="L170" s="6">
        <f>_xlfn.XLOOKUP(orders!D170,products!$A$1:$A$49,products!$E$1:$E$49)</f>
        <v>6.75</v>
      </c>
      <c r="M170" s="6">
        <f t="shared" si="6"/>
        <v>40.5</v>
      </c>
      <c r="N170" t="str">
        <f t="shared" si="7"/>
        <v>Arabica</v>
      </c>
      <c r="O170" t="str">
        <f t="shared" si="8"/>
        <v>Medium</v>
      </c>
      <c r="P170" t="str">
        <f>_xlfn.XLOOKUP(Orders[[#This Row],[Customer ID]],customers!$A$1:$A$1001,customers!$I$1:$I$1001,0)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cm="1">
        <f t="array" ref="G171">IF(_xlfn.XLOOKUP(C171,customers!$A$1:$A$1001,customers!C170:'customers'!$C$1:$C$1001,0)=0,"",_xlfn.XLOOKUP(C171,customers!$A$1:$A$1001,customers!C170:'customers'!$C$1:$C$1001,0))</f>
        <v>fdauney4p@sphinn.com</v>
      </c>
      <c r="H171" s="2" t="str">
        <f>_xlfn.XLOOKUP(C171,customers!$A$1:$A$1001,customers!$G$1:$G$1001,0)</f>
        <v>Ireland</v>
      </c>
      <c r="I171" t="str">
        <f>_xlfn.XLOOKUP(orders!D171,products!$A$1:$A$49,products!$B$1:$B$49)</f>
        <v>Rob</v>
      </c>
      <c r="J171" t="str">
        <f>_xlfn.XLOOKUP(orders!D171,products!$A$1:$A$49,products!$C$1:$C$49)</f>
        <v>D</v>
      </c>
      <c r="K171" s="4">
        <f>_xlfn.XLOOKUP(orders!D171,products!$A$1:$A$49,products!$D$1:$D$49)</f>
        <v>1</v>
      </c>
      <c r="L171" s="6">
        <f>_xlfn.XLOOKUP(orders!D171,products!$A$1:$A$49,products!$E$1:$E$49)</f>
        <v>8.9499999999999993</v>
      </c>
      <c r="M171" s="6">
        <f t="shared" si="6"/>
        <v>17.899999999999999</v>
      </c>
      <c r="N171" t="str">
        <f t="shared" si="7"/>
        <v>Robusta</v>
      </c>
      <c r="O171" t="str">
        <f t="shared" si="8"/>
        <v>Dark</v>
      </c>
      <c r="P171" t="str">
        <f>_xlfn.XLOOKUP(Orders[[#This Row],[Customer ID]],customers!$A$1:$A$1001,customers!$I$1:$I$1001,0)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cm="1">
        <f t="array" ref="G172">IF(_xlfn.XLOOKUP(C172,customers!$A$1:$A$1001,customers!C171:'customers'!$C$1:$C$1001,0)=0,"",_xlfn.XLOOKUP(C172,customers!$A$1:$A$1001,customers!C171:'customers'!$C$1:$C$1001,0))</f>
        <v>searley4q@youku.com</v>
      </c>
      <c r="H172" s="2" t="str">
        <f>_xlfn.XLOOKUP(C172,customers!$A$1:$A$1001,customers!$G$1:$G$1001,0)</f>
        <v>United Kingdom</v>
      </c>
      <c r="I172" t="str">
        <f>_xlfn.XLOOKUP(orders!D172,products!$A$1:$A$49,products!$B$1:$B$49)</f>
        <v>Exc</v>
      </c>
      <c r="J172" t="str">
        <f>_xlfn.XLOOKUP(orders!D172,products!$A$1:$A$49,products!$C$1:$C$49)</f>
        <v>L</v>
      </c>
      <c r="K172" s="4">
        <f>_xlfn.XLOOKUP(orders!D172,products!$A$1:$A$49,products!$D$1:$D$49)</f>
        <v>2.5</v>
      </c>
      <c r="L172" s="6">
        <f>_xlfn.XLOOKUP(orders!D172,products!$A$1:$A$49,products!$E$1:$E$49)</f>
        <v>34.154999999999994</v>
      </c>
      <c r="M172" s="6">
        <f t="shared" si="6"/>
        <v>68.309999999999988</v>
      </c>
      <c r="N172" t="str">
        <f t="shared" si="7"/>
        <v>Excellsa</v>
      </c>
      <c r="O172" t="str">
        <f t="shared" si="8"/>
        <v>Light</v>
      </c>
      <c r="P172" t="str">
        <f>_xlfn.XLOOKUP(Orders[[#This Row],[Customer ID]],customers!$A$1:$A$1001,customers!$I$1:$I$1001,0)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cm="1">
        <f t="array" ref="G173">IF(_xlfn.XLOOKUP(C173,customers!$A$1:$A$1001,customers!C172:'customers'!$C$1:$C$1001,0)=0,"",_xlfn.XLOOKUP(C173,customers!$A$1:$A$1001,customers!C172:'customers'!$C$1:$C$1001,0))</f>
        <v>mchamberlayne4r@bigcartel.com</v>
      </c>
      <c r="H173" s="2" t="str">
        <f>_xlfn.XLOOKUP(C173,customers!$A$1:$A$1001,customers!$G$1:$G$1001,0)</f>
        <v>United States</v>
      </c>
      <c r="I173" t="str">
        <f>_xlfn.XLOOKUP(orders!D173,products!$A$1:$A$49,products!$B$1:$B$49)</f>
        <v>Exc</v>
      </c>
      <c r="J173" t="str">
        <f>_xlfn.XLOOKUP(orders!D173,products!$A$1:$A$49,products!$C$1:$C$49)</f>
        <v>M</v>
      </c>
      <c r="K173" s="4">
        <f>_xlfn.XLOOKUP(orders!D173,products!$A$1:$A$49,products!$D$1:$D$49)</f>
        <v>2.5</v>
      </c>
      <c r="L173" s="6">
        <f>_xlfn.XLOOKUP(orders!D173,products!$A$1:$A$49,products!$E$1:$E$49)</f>
        <v>31.624999999999996</v>
      </c>
      <c r="M173" s="6">
        <f t="shared" si="6"/>
        <v>63.249999999999993</v>
      </c>
      <c r="N173" t="str">
        <f t="shared" si="7"/>
        <v>Excellsa</v>
      </c>
      <c r="O173" t="str">
        <f t="shared" si="8"/>
        <v>Medium</v>
      </c>
      <c r="P173" t="str">
        <f>_xlfn.XLOOKUP(Orders[[#This Row],[Customer ID]],customers!$A$1:$A$1001,customers!$I$1:$I$1001,0)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cm="1">
        <f t="array" ref="G174">IF(_xlfn.XLOOKUP(C174,customers!$A$1:$A$1001,customers!C173:'customers'!$C$1:$C$1001,0)=0,"",_xlfn.XLOOKUP(C174,customers!$A$1:$A$1001,customers!C173:'customers'!$C$1:$C$1001,0))</f>
        <v>bflaherty4s@moonfruit.com</v>
      </c>
      <c r="H174" s="2" t="str">
        <f>_xlfn.XLOOKUP(C174,customers!$A$1:$A$1001,customers!$G$1:$G$1001,0)</f>
        <v>Ireland</v>
      </c>
      <c r="I174" t="str">
        <f>_xlfn.XLOOKUP(orders!D174,products!$A$1:$A$49,products!$B$1:$B$49)</f>
        <v>Exc</v>
      </c>
      <c r="J174" t="str">
        <f>_xlfn.XLOOKUP(orders!D174,products!$A$1:$A$49,products!$C$1:$C$49)</f>
        <v>D</v>
      </c>
      <c r="K174" s="4">
        <f>_xlfn.XLOOKUP(orders!D174,products!$A$1:$A$49,products!$D$1:$D$49)</f>
        <v>0.5</v>
      </c>
      <c r="L174" s="6">
        <f>_xlfn.XLOOKUP(orders!D174,products!$A$1:$A$49,products!$E$1:$E$49)</f>
        <v>7.29</v>
      </c>
      <c r="M174" s="6">
        <f t="shared" si="6"/>
        <v>21.87</v>
      </c>
      <c r="N174" t="str">
        <f t="shared" si="7"/>
        <v>Excellsa</v>
      </c>
      <c r="O174" t="str">
        <f t="shared" si="8"/>
        <v>Dark</v>
      </c>
      <c r="P174" t="str">
        <f>_xlfn.XLOOKUP(Orders[[#This Row],[Customer ID]],customers!$A$1:$A$1001,customers!$I$1:$I$1001,0)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cm="1">
        <f t="array" ref="G175">IF(_xlfn.XLOOKUP(C175,customers!$A$1:$A$1001,customers!C174:'customers'!$C$1:$C$1001,0)=0,"",_xlfn.XLOOKUP(C175,customers!$A$1:$A$1001,customers!C174:'customers'!$C$1:$C$1001,0))</f>
        <v>ocolbeck4t@sina.com.cn</v>
      </c>
      <c r="H175" s="2" t="str">
        <f>_xlfn.XLOOKUP(C175,customers!$A$1:$A$1001,customers!$G$1:$G$1001,0)</f>
        <v>United States</v>
      </c>
      <c r="I175" t="str">
        <f>_xlfn.XLOOKUP(orders!D175,products!$A$1:$A$49,products!$B$1:$B$49)</f>
        <v>Rob</v>
      </c>
      <c r="J175" t="str">
        <f>_xlfn.XLOOKUP(orders!D175,products!$A$1:$A$49,products!$C$1:$C$49)</f>
        <v>M</v>
      </c>
      <c r="K175" s="4">
        <f>_xlfn.XLOOKUP(orders!D175,products!$A$1:$A$49,products!$D$1:$D$49)</f>
        <v>2.5</v>
      </c>
      <c r="L175" s="6">
        <f>_xlfn.XLOOKUP(orders!D175,products!$A$1:$A$49,products!$E$1:$E$49)</f>
        <v>22.884999999999998</v>
      </c>
      <c r="M175" s="6">
        <f t="shared" si="6"/>
        <v>91.539999999999992</v>
      </c>
      <c r="N175" t="str">
        <f t="shared" si="7"/>
        <v>Robusta</v>
      </c>
      <c r="O175" t="str">
        <f t="shared" si="8"/>
        <v>Medium</v>
      </c>
      <c r="P175" t="str">
        <f>_xlfn.XLOOKUP(Orders[[#This Row],[Customer ID]],customers!$A$1:$A$1001,customers!$I$1:$I$1001,0)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cm="1">
        <f t="array" ref="G176">IF(_xlfn.XLOOKUP(C176,customers!$A$1:$A$1001,customers!C175:'customers'!$C$1:$C$1001,0)=0,"",_xlfn.XLOOKUP(C176,customers!$A$1:$A$1001,customers!C175:'customers'!$C$1:$C$1001,0))</f>
        <v/>
      </c>
      <c r="H176" s="2" t="str">
        <f>_xlfn.XLOOKUP(C176,customers!$A$1:$A$1001,customers!$G$1:$G$1001,0)</f>
        <v>United States</v>
      </c>
      <c r="I176" t="str">
        <f>_xlfn.XLOOKUP(orders!D176,products!$A$1:$A$49,products!$B$1:$B$49)</f>
        <v>Exc</v>
      </c>
      <c r="J176" t="str">
        <f>_xlfn.XLOOKUP(orders!D176,products!$A$1:$A$49,products!$C$1:$C$49)</f>
        <v>L</v>
      </c>
      <c r="K176" s="4">
        <f>_xlfn.XLOOKUP(orders!D176,products!$A$1:$A$49,products!$D$1:$D$49)</f>
        <v>2.5</v>
      </c>
      <c r="L176" s="6">
        <f>_xlfn.XLOOKUP(orders!D176,products!$A$1:$A$49,products!$E$1:$E$49)</f>
        <v>34.154999999999994</v>
      </c>
      <c r="M176" s="6">
        <f t="shared" si="6"/>
        <v>204.92999999999995</v>
      </c>
      <c r="N176" t="str">
        <f t="shared" si="7"/>
        <v>Excellsa</v>
      </c>
      <c r="O176" t="str">
        <f t="shared" si="8"/>
        <v>Light</v>
      </c>
      <c r="P176" t="str">
        <f>_xlfn.XLOOKUP(Orders[[#This Row],[Customer ID]],customers!$A$1:$A$1001,customers!$I$1:$I$1001,0)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cm="1">
        <f t="array" ref="G177">IF(_xlfn.XLOOKUP(C177,customers!$A$1:$A$1001,customers!C176:'customers'!$C$1:$C$1001,0)=0,"",_xlfn.XLOOKUP(C177,customers!$A$1:$A$1001,customers!C176:'customers'!$C$1:$C$1001,0))</f>
        <v>ehobbing4v@nsw.gov.au</v>
      </c>
      <c r="H177" s="2" t="str">
        <f>_xlfn.XLOOKUP(C177,customers!$A$1:$A$1001,customers!$G$1:$G$1001,0)</f>
        <v>United States</v>
      </c>
      <c r="I177" t="str">
        <f>_xlfn.XLOOKUP(orders!D177,products!$A$1:$A$49,products!$B$1:$B$49)</f>
        <v>Exc</v>
      </c>
      <c r="J177" t="str">
        <f>_xlfn.XLOOKUP(orders!D177,products!$A$1:$A$49,products!$C$1:$C$49)</f>
        <v>M</v>
      </c>
      <c r="K177" s="4">
        <f>_xlfn.XLOOKUP(orders!D177,products!$A$1:$A$49,products!$D$1:$D$49)</f>
        <v>2.5</v>
      </c>
      <c r="L177" s="6">
        <f>_xlfn.XLOOKUP(orders!D177,products!$A$1:$A$49,products!$E$1:$E$49)</f>
        <v>31.624999999999996</v>
      </c>
      <c r="M177" s="6">
        <f t="shared" si="6"/>
        <v>63.249999999999993</v>
      </c>
      <c r="N177" t="str">
        <f t="shared" si="7"/>
        <v>Excellsa</v>
      </c>
      <c r="O177" t="str">
        <f t="shared" si="8"/>
        <v>Medium</v>
      </c>
      <c r="P177" t="str">
        <f>_xlfn.XLOOKUP(Orders[[#This Row],[Customer ID]],customers!$A$1:$A$1001,customers!$I$1:$I$1001,0)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cm="1">
        <f t="array" ref="G178">IF(_xlfn.XLOOKUP(C178,customers!$A$1:$A$1001,customers!C177:'customers'!$C$1:$C$1001,0)=0,"",_xlfn.XLOOKUP(C178,customers!$A$1:$A$1001,customers!C177:'customers'!$C$1:$C$1001,0))</f>
        <v>othynne4w@auda.org.au</v>
      </c>
      <c r="H178" s="2" t="str">
        <f>_xlfn.XLOOKUP(C178,customers!$A$1:$A$1001,customers!$G$1:$G$1001,0)</f>
        <v>United States</v>
      </c>
      <c r="I178" t="str">
        <f>_xlfn.XLOOKUP(orders!D178,products!$A$1:$A$49,products!$B$1:$B$49)</f>
        <v>Exc</v>
      </c>
      <c r="J178" t="str">
        <f>_xlfn.XLOOKUP(orders!D178,products!$A$1:$A$49,products!$C$1:$C$49)</f>
        <v>L</v>
      </c>
      <c r="K178" s="4">
        <f>_xlfn.XLOOKUP(orders!D178,products!$A$1:$A$49,products!$D$1:$D$49)</f>
        <v>2.5</v>
      </c>
      <c r="L178" s="6">
        <f>_xlfn.XLOOKUP(orders!D178,products!$A$1:$A$49,products!$E$1:$E$49)</f>
        <v>34.154999999999994</v>
      </c>
      <c r="M178" s="6">
        <f t="shared" si="6"/>
        <v>34.154999999999994</v>
      </c>
      <c r="N178" t="str">
        <f t="shared" si="7"/>
        <v>Excellsa</v>
      </c>
      <c r="O178" t="str">
        <f t="shared" si="8"/>
        <v>Light</v>
      </c>
      <c r="P178" t="str">
        <f>_xlfn.XLOOKUP(Orders[[#This Row],[Customer ID]],customers!$A$1:$A$1001,customers!$I$1:$I$1001,0)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cm="1">
        <f t="array" ref="G179">IF(_xlfn.XLOOKUP(C179,customers!$A$1:$A$1001,customers!C178:'customers'!$C$1:$C$1001,0)=0,"",_xlfn.XLOOKUP(C179,customers!$A$1:$A$1001,customers!C178:'customers'!$C$1:$C$1001,0))</f>
        <v>eheining4x@flickr.com</v>
      </c>
      <c r="H179" s="2" t="str">
        <f>_xlfn.XLOOKUP(C179,customers!$A$1:$A$1001,customers!$G$1:$G$1001,0)</f>
        <v>United States</v>
      </c>
      <c r="I179" t="str">
        <f>_xlfn.XLOOKUP(orders!D179,products!$A$1:$A$49,products!$B$1:$B$49)</f>
        <v>Rob</v>
      </c>
      <c r="J179" t="str">
        <f>_xlfn.XLOOKUP(orders!D179,products!$A$1:$A$49,products!$C$1:$C$49)</f>
        <v>L</v>
      </c>
      <c r="K179" s="4">
        <f>_xlfn.XLOOKUP(orders!D179,products!$A$1:$A$49,products!$D$1:$D$49)</f>
        <v>2.5</v>
      </c>
      <c r="L179" s="6">
        <f>_xlfn.XLOOKUP(orders!D179,products!$A$1:$A$49,products!$E$1:$E$49)</f>
        <v>27.484999999999996</v>
      </c>
      <c r="M179" s="6">
        <f t="shared" si="6"/>
        <v>109.93999999999998</v>
      </c>
      <c r="N179" t="str">
        <f t="shared" si="7"/>
        <v>Robusta</v>
      </c>
      <c r="O179" t="str">
        <f t="shared" si="8"/>
        <v>Light</v>
      </c>
      <c r="P179" t="str">
        <f>_xlfn.XLOOKUP(Orders[[#This Row],[Customer ID]],customers!$A$1:$A$1001,customers!$I$1:$I$1001,0)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cm="1">
        <f t="array" ref="G180">IF(_xlfn.XLOOKUP(C180,customers!$A$1:$A$1001,customers!C179:'customers'!$C$1:$C$1001,0)=0,"",_xlfn.XLOOKUP(C180,customers!$A$1:$A$1001,customers!C179:'customers'!$C$1:$C$1001,0))</f>
        <v>kmelloi4y@imdb.com</v>
      </c>
      <c r="H180" s="2" t="str">
        <f>_xlfn.XLOOKUP(C180,customers!$A$1:$A$1001,customers!$G$1:$G$1001,0)</f>
        <v>United States</v>
      </c>
      <c r="I180" t="str">
        <f>_xlfn.XLOOKUP(orders!D180,products!$A$1:$A$49,products!$B$1:$B$49)</f>
        <v>Ara</v>
      </c>
      <c r="J180" t="str">
        <f>_xlfn.XLOOKUP(orders!D180,products!$A$1:$A$49,products!$C$1:$C$49)</f>
        <v>L</v>
      </c>
      <c r="K180" s="4">
        <f>_xlfn.XLOOKUP(orders!D180,products!$A$1:$A$49,products!$D$1:$D$49)</f>
        <v>1</v>
      </c>
      <c r="L180" s="6">
        <f>_xlfn.XLOOKUP(orders!D180,products!$A$1:$A$49,products!$E$1:$E$49)</f>
        <v>12.95</v>
      </c>
      <c r="M180" s="6">
        <f t="shared" si="6"/>
        <v>25.9</v>
      </c>
      <c r="N180" t="str">
        <f t="shared" si="7"/>
        <v>Arabica</v>
      </c>
      <c r="O180" t="str">
        <f t="shared" si="8"/>
        <v>Light</v>
      </c>
      <c r="P180" t="str">
        <f>_xlfn.XLOOKUP(Orders[[#This Row],[Customer ID]],customers!$A$1:$A$1001,customers!$I$1:$I$1001,0)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cm="1">
        <f t="array" ref="G181">IF(_xlfn.XLOOKUP(C181,customers!$A$1:$A$1001,customers!C180:'customers'!$C$1:$C$1001,0)=0,"",_xlfn.XLOOKUP(C181,customers!$A$1:$A$1001,customers!C180:'customers'!$C$1:$C$1001,0))</f>
        <v/>
      </c>
      <c r="H181" s="2" t="str">
        <f>_xlfn.XLOOKUP(C181,customers!$A$1:$A$1001,customers!$G$1:$G$1001,0)</f>
        <v>Ireland</v>
      </c>
      <c r="I181" t="str">
        <f>_xlfn.XLOOKUP(orders!D181,products!$A$1:$A$49,products!$B$1:$B$49)</f>
        <v>Ara</v>
      </c>
      <c r="J181" t="str">
        <f>_xlfn.XLOOKUP(orders!D181,products!$A$1:$A$49,products!$C$1:$C$49)</f>
        <v>D</v>
      </c>
      <c r="K181" s="4">
        <f>_xlfn.XLOOKUP(orders!D181,products!$A$1:$A$49,products!$D$1:$D$49)</f>
        <v>0.2</v>
      </c>
      <c r="L181" s="6">
        <f>_xlfn.XLOOKUP(orders!D181,products!$A$1:$A$49,products!$E$1:$E$49)</f>
        <v>2.9849999999999999</v>
      </c>
      <c r="M181" s="6">
        <f t="shared" si="6"/>
        <v>2.9849999999999999</v>
      </c>
      <c r="N181" t="str">
        <f t="shared" si="7"/>
        <v>Arabica</v>
      </c>
      <c r="O181" t="str">
        <f t="shared" si="8"/>
        <v>Dark</v>
      </c>
      <c r="P181" t="str">
        <f>_xlfn.XLOOKUP(Orders[[#This Row],[Customer ID]],customers!$A$1:$A$1001,customers!$I$1:$I$1001,0)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cm="1">
        <f t="array" ref="G182">IF(_xlfn.XLOOKUP(C182,customers!$A$1:$A$1001,customers!C181:'customers'!$C$1:$C$1001,0)=0,"",_xlfn.XLOOKUP(C182,customers!$A$1:$A$1001,customers!C181:'customers'!$C$1:$C$1001,0))</f>
        <v>amussen50@51.la</v>
      </c>
      <c r="H182" s="2" t="str">
        <f>_xlfn.XLOOKUP(C182,customers!$A$1:$A$1001,customers!$G$1:$G$1001,0)</f>
        <v>United States</v>
      </c>
      <c r="I182" t="str">
        <f>_xlfn.XLOOKUP(orders!D182,products!$A$1:$A$49,products!$B$1:$B$49)</f>
        <v>Exc</v>
      </c>
      <c r="J182" t="str">
        <f>_xlfn.XLOOKUP(orders!D182,products!$A$1:$A$49,products!$C$1:$C$49)</f>
        <v>L</v>
      </c>
      <c r="K182" s="4">
        <f>_xlfn.XLOOKUP(orders!D182,products!$A$1:$A$49,products!$D$1:$D$49)</f>
        <v>0.2</v>
      </c>
      <c r="L182" s="6">
        <f>_xlfn.XLOOKUP(orders!D182,products!$A$1:$A$49,products!$E$1:$E$49)</f>
        <v>4.4550000000000001</v>
      </c>
      <c r="M182" s="6">
        <f t="shared" si="6"/>
        <v>22.274999999999999</v>
      </c>
      <c r="N182" t="str">
        <f t="shared" si="7"/>
        <v>Excellsa</v>
      </c>
      <c r="O182" t="str">
        <f t="shared" si="8"/>
        <v>Light</v>
      </c>
      <c r="P182" t="str">
        <f>_xlfn.XLOOKUP(Orders[[#This Row],[Customer ID]],customers!$A$1:$A$1001,customers!$I$1:$I$1001,0)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cm="1">
        <f t="array" ref="G183">IF(_xlfn.XLOOKUP(C183,customers!$A$1:$A$1001,customers!C182:'customers'!$C$1:$C$1001,0)=0,"",_xlfn.XLOOKUP(C183,customers!$A$1:$A$1001,customers!C182:'customers'!$C$1:$C$1001,0))</f>
        <v>amussen50@51.la</v>
      </c>
      <c r="H183" s="2" t="str">
        <f>_xlfn.XLOOKUP(C183,customers!$A$1:$A$1001,customers!$G$1:$G$1001,0)</f>
        <v>United States</v>
      </c>
      <c r="I183" t="str">
        <f>_xlfn.XLOOKUP(orders!D183,products!$A$1:$A$49,products!$B$1:$B$49)</f>
        <v>Ara</v>
      </c>
      <c r="J183" t="str">
        <f>_xlfn.XLOOKUP(orders!D183,products!$A$1:$A$49,products!$C$1:$C$49)</f>
        <v>D</v>
      </c>
      <c r="K183" s="4">
        <f>_xlfn.XLOOKUP(orders!D183,products!$A$1:$A$49,products!$D$1:$D$49)</f>
        <v>0.5</v>
      </c>
      <c r="L183" s="6">
        <f>_xlfn.XLOOKUP(orders!D183,products!$A$1:$A$49,products!$E$1:$E$49)</f>
        <v>5.97</v>
      </c>
      <c r="M183" s="6">
        <f t="shared" si="6"/>
        <v>29.849999999999998</v>
      </c>
      <c r="N183" t="str">
        <f t="shared" si="7"/>
        <v>Arabica</v>
      </c>
      <c r="O183" t="str">
        <f t="shared" si="8"/>
        <v>Dark</v>
      </c>
      <c r="P183" t="str">
        <f>_xlfn.XLOOKUP(Orders[[#This Row],[Customer ID]],customers!$A$1:$A$1001,customers!$I$1:$I$1001,0)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cm="1">
        <f t="array" ref="G184">IF(_xlfn.XLOOKUP(C184,customers!$A$1:$A$1001,customers!C183:'customers'!$C$1:$C$1001,0)=0,"",_xlfn.XLOOKUP(C184,customers!$A$1:$A$1001,customers!C183:'customers'!$C$1:$C$1001,0))</f>
        <v>amundford52@nbcnews.com</v>
      </c>
      <c r="H184" s="2" t="str">
        <f>_xlfn.XLOOKUP(C184,customers!$A$1:$A$1001,customers!$G$1:$G$1001,0)</f>
        <v>United States</v>
      </c>
      <c r="I184" t="str">
        <f>_xlfn.XLOOKUP(orders!D184,products!$A$1:$A$49,products!$B$1:$B$49)</f>
        <v>Rob</v>
      </c>
      <c r="J184" t="str">
        <f>_xlfn.XLOOKUP(orders!D184,products!$A$1:$A$49,products!$C$1:$C$49)</f>
        <v>D</v>
      </c>
      <c r="K184" s="4">
        <f>_xlfn.XLOOKUP(orders!D184,products!$A$1:$A$49,products!$D$1:$D$49)</f>
        <v>0.5</v>
      </c>
      <c r="L184" s="6">
        <f>_xlfn.XLOOKUP(orders!D184,products!$A$1:$A$49,products!$E$1:$E$49)</f>
        <v>5.3699999999999992</v>
      </c>
      <c r="M184" s="6">
        <f t="shared" si="6"/>
        <v>32.22</v>
      </c>
      <c r="N184" t="str">
        <f t="shared" si="7"/>
        <v>Robusta</v>
      </c>
      <c r="O184" t="str">
        <f t="shared" si="8"/>
        <v>Dark</v>
      </c>
      <c r="P184" t="str">
        <f>_xlfn.XLOOKUP(Orders[[#This Row],[Customer ID]],customers!$A$1:$A$1001,customers!$I$1:$I$1001,0)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cm="1">
        <f t="array" ref="G185">IF(_xlfn.XLOOKUP(C185,customers!$A$1:$A$1001,customers!C184:'customers'!$C$1:$C$1001,0)=0,"",_xlfn.XLOOKUP(C185,customers!$A$1:$A$1001,customers!C184:'customers'!$C$1:$C$1001,0))</f>
        <v>twalas53@google.ca</v>
      </c>
      <c r="H185" s="2" t="str">
        <f>_xlfn.XLOOKUP(C185,customers!$A$1:$A$1001,customers!$G$1:$G$1001,0)</f>
        <v>United States</v>
      </c>
      <c r="I185" t="str">
        <f>_xlfn.XLOOKUP(orders!D185,products!$A$1:$A$49,products!$B$1:$B$49)</f>
        <v>Exc</v>
      </c>
      <c r="J185" t="str">
        <f>_xlfn.XLOOKUP(orders!D185,products!$A$1:$A$49,products!$C$1:$C$49)</f>
        <v>M</v>
      </c>
      <c r="K185" s="4">
        <f>_xlfn.XLOOKUP(orders!D185,products!$A$1:$A$49,products!$D$1:$D$49)</f>
        <v>0.2</v>
      </c>
      <c r="L185" s="6">
        <f>_xlfn.XLOOKUP(orders!D185,products!$A$1:$A$49,products!$E$1:$E$49)</f>
        <v>4.125</v>
      </c>
      <c r="M185" s="6">
        <f t="shared" si="6"/>
        <v>8.25</v>
      </c>
      <c r="N185" t="str">
        <f t="shared" si="7"/>
        <v>Excellsa</v>
      </c>
      <c r="O185" t="str">
        <f t="shared" si="8"/>
        <v>Medium</v>
      </c>
      <c r="P185" t="str">
        <f>_xlfn.XLOOKUP(Orders[[#This Row],[Customer ID]],customers!$A$1:$A$1001,customers!$I$1:$I$1001,0)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cm="1">
        <f t="array" ref="G186">IF(_xlfn.XLOOKUP(C186,customers!$A$1:$A$1001,customers!C185:'customers'!$C$1:$C$1001,0)=0,"",_xlfn.XLOOKUP(C186,customers!$A$1:$A$1001,customers!C185:'customers'!$C$1:$C$1001,0))</f>
        <v>iblazewicz54@thetimes.co.uk</v>
      </c>
      <c r="H186" s="2" t="str">
        <f>_xlfn.XLOOKUP(C186,customers!$A$1:$A$1001,customers!$G$1:$G$1001,0)</f>
        <v>United States</v>
      </c>
      <c r="I186" t="str">
        <f>_xlfn.XLOOKUP(orders!D186,products!$A$1:$A$49,products!$B$1:$B$49)</f>
        <v>Ara</v>
      </c>
      <c r="J186" t="str">
        <f>_xlfn.XLOOKUP(orders!D186,products!$A$1:$A$49,products!$C$1:$C$49)</f>
        <v>L</v>
      </c>
      <c r="K186" s="4">
        <f>_xlfn.XLOOKUP(orders!D186,products!$A$1:$A$49,products!$D$1:$D$49)</f>
        <v>0.5</v>
      </c>
      <c r="L186" s="6">
        <f>_xlfn.XLOOKUP(orders!D186,products!$A$1:$A$49,products!$E$1:$E$49)</f>
        <v>7.77</v>
      </c>
      <c r="M186" s="6">
        <f t="shared" si="6"/>
        <v>31.08</v>
      </c>
      <c r="N186" t="str">
        <f t="shared" si="7"/>
        <v>Arabica</v>
      </c>
      <c r="O186" t="str">
        <f t="shared" si="8"/>
        <v>Light</v>
      </c>
      <c r="P186" t="str">
        <f>_xlfn.XLOOKUP(Orders[[#This Row],[Customer ID]],customers!$A$1:$A$1001,customers!$I$1:$I$1001,0)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cm="1">
        <f t="array" ref="G187">IF(_xlfn.XLOOKUP(C187,customers!$A$1:$A$1001,customers!C186:'customers'!$C$1:$C$1001,0)=0,"",_xlfn.XLOOKUP(C187,customers!$A$1:$A$1001,customers!C186:'customers'!$C$1:$C$1001,0))</f>
        <v>arizzetti55@naver.com</v>
      </c>
      <c r="H187" s="2" t="str">
        <f>_xlfn.XLOOKUP(C187,customers!$A$1:$A$1001,customers!$G$1:$G$1001,0)</f>
        <v>United States</v>
      </c>
      <c r="I187" t="str">
        <f>_xlfn.XLOOKUP(orders!D187,products!$A$1:$A$49,products!$B$1:$B$49)</f>
        <v>Exc</v>
      </c>
      <c r="J187" t="str">
        <f>_xlfn.XLOOKUP(orders!D187,products!$A$1:$A$49,products!$C$1:$C$49)</f>
        <v>D</v>
      </c>
      <c r="K187" s="4">
        <f>_xlfn.XLOOKUP(orders!D187,products!$A$1:$A$49,products!$D$1:$D$49)</f>
        <v>0.5</v>
      </c>
      <c r="L187" s="6">
        <f>_xlfn.XLOOKUP(orders!D187,products!$A$1:$A$49,products!$E$1:$E$49)</f>
        <v>7.29</v>
      </c>
      <c r="M187" s="6">
        <f t="shared" si="6"/>
        <v>36.450000000000003</v>
      </c>
      <c r="N187" t="str">
        <f t="shared" si="7"/>
        <v>Excellsa</v>
      </c>
      <c r="O187" t="str">
        <f t="shared" si="8"/>
        <v>Dark</v>
      </c>
      <c r="P187" t="str">
        <f>_xlfn.XLOOKUP(Orders[[#This Row],[Customer ID]],customers!$A$1:$A$1001,customers!$I$1:$I$1001,0)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cm="1">
        <f t="array" ref="G188">IF(_xlfn.XLOOKUP(C188,customers!$A$1:$A$1001,customers!C187:'customers'!$C$1:$C$1001,0)=0,"",_xlfn.XLOOKUP(C188,customers!$A$1:$A$1001,customers!C187:'customers'!$C$1:$C$1001,0))</f>
        <v>mmeriet56@noaa.gov</v>
      </c>
      <c r="H188" s="2" t="str">
        <f>_xlfn.XLOOKUP(C188,customers!$A$1:$A$1001,customers!$G$1:$G$1001,0)</f>
        <v>United States</v>
      </c>
      <c r="I188" t="str">
        <f>_xlfn.XLOOKUP(orders!D188,products!$A$1:$A$49,products!$B$1:$B$49)</f>
        <v>Rob</v>
      </c>
      <c r="J188" t="str">
        <f>_xlfn.XLOOKUP(orders!D188,products!$A$1:$A$49,products!$C$1:$C$49)</f>
        <v>M</v>
      </c>
      <c r="K188" s="4">
        <f>_xlfn.XLOOKUP(orders!D188,products!$A$1:$A$49,products!$D$1:$D$49)</f>
        <v>2.5</v>
      </c>
      <c r="L188" s="6">
        <f>_xlfn.XLOOKUP(orders!D188,products!$A$1:$A$49,products!$E$1:$E$49)</f>
        <v>22.884999999999998</v>
      </c>
      <c r="M188" s="6">
        <f t="shared" si="6"/>
        <v>68.655000000000001</v>
      </c>
      <c r="N188" t="str">
        <f t="shared" si="7"/>
        <v>Robusta</v>
      </c>
      <c r="O188" t="str">
        <f t="shared" si="8"/>
        <v>Medium</v>
      </c>
      <c r="P188" t="str">
        <f>_xlfn.XLOOKUP(Orders[[#This Row],[Customer ID]],customers!$A$1:$A$1001,customers!$I$1:$I$1001,0)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cm="1">
        <f t="array" ref="G189">IF(_xlfn.XLOOKUP(C189,customers!$A$1:$A$1001,customers!C188:'customers'!$C$1:$C$1001,0)=0,"",_xlfn.XLOOKUP(C189,customers!$A$1:$A$1001,customers!C188:'customers'!$C$1:$C$1001,0))</f>
        <v>lpratt57@netvibes.com</v>
      </c>
      <c r="H189" s="2" t="str">
        <f>_xlfn.XLOOKUP(C189,customers!$A$1:$A$1001,customers!$G$1:$G$1001,0)</f>
        <v>United States</v>
      </c>
      <c r="I189" t="str">
        <f>_xlfn.XLOOKUP(orders!D189,products!$A$1:$A$49,products!$B$1:$B$49)</f>
        <v>Lib</v>
      </c>
      <c r="J189" t="str">
        <f>_xlfn.XLOOKUP(orders!D189,products!$A$1:$A$49,products!$C$1:$C$49)</f>
        <v>M</v>
      </c>
      <c r="K189" s="4">
        <f>_xlfn.XLOOKUP(orders!D189,products!$A$1:$A$49,products!$D$1:$D$49)</f>
        <v>0.5</v>
      </c>
      <c r="L189" s="6">
        <f>_xlfn.XLOOKUP(orders!D189,products!$A$1:$A$49,products!$E$1:$E$49)</f>
        <v>8.73</v>
      </c>
      <c r="M189" s="6">
        <f t="shared" si="6"/>
        <v>43.650000000000006</v>
      </c>
      <c r="N189" t="str">
        <f t="shared" si="7"/>
        <v>Libarica</v>
      </c>
      <c r="O189" t="str">
        <f t="shared" si="8"/>
        <v>Medium</v>
      </c>
      <c r="P189" t="str">
        <f>_xlfn.XLOOKUP(Orders[[#This Row],[Customer ID]],customers!$A$1:$A$1001,customers!$I$1:$I$1001,0)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cm="1">
        <f t="array" ref="G190">IF(_xlfn.XLOOKUP(C190,customers!$A$1:$A$1001,customers!C189:'customers'!$C$1:$C$1001,0)=0,"",_xlfn.XLOOKUP(C190,customers!$A$1:$A$1001,customers!C189:'customers'!$C$1:$C$1001,0))</f>
        <v>akitchingham58@com.com</v>
      </c>
      <c r="H190" s="2" t="str">
        <f>_xlfn.XLOOKUP(C190,customers!$A$1:$A$1001,customers!$G$1:$G$1001,0)</f>
        <v>United States</v>
      </c>
      <c r="I190" t="str">
        <f>_xlfn.XLOOKUP(orders!D190,products!$A$1:$A$49,products!$B$1:$B$49)</f>
        <v>Exc</v>
      </c>
      <c r="J190" t="str">
        <f>_xlfn.XLOOKUP(orders!D190,products!$A$1:$A$49,products!$C$1:$C$49)</f>
        <v>L</v>
      </c>
      <c r="K190" s="4">
        <f>_xlfn.XLOOKUP(orders!D190,products!$A$1:$A$49,products!$D$1:$D$49)</f>
        <v>0.2</v>
      </c>
      <c r="L190" s="6">
        <f>_xlfn.XLOOKUP(orders!D190,products!$A$1:$A$49,products!$E$1:$E$49)</f>
        <v>4.4550000000000001</v>
      </c>
      <c r="M190" s="6">
        <f t="shared" si="6"/>
        <v>4.4550000000000001</v>
      </c>
      <c r="N190" t="str">
        <f t="shared" si="7"/>
        <v>Excellsa</v>
      </c>
      <c r="O190" t="str">
        <f t="shared" si="8"/>
        <v>Light</v>
      </c>
      <c r="P190" t="str">
        <f>_xlfn.XLOOKUP(Orders[[#This Row],[Customer ID]],customers!$A$1:$A$1001,customers!$I$1:$I$1001,0)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cm="1">
        <f t="array" ref="G191">IF(_xlfn.XLOOKUP(C191,customers!$A$1:$A$1001,customers!C190:'customers'!$C$1:$C$1001,0)=0,"",_xlfn.XLOOKUP(C191,customers!$A$1:$A$1001,customers!C190:'customers'!$C$1:$C$1001,0))</f>
        <v>bbartholin59@xinhuanet.com</v>
      </c>
      <c r="H191" s="2" t="str">
        <f>_xlfn.XLOOKUP(C191,customers!$A$1:$A$1001,customers!$G$1:$G$1001,0)</f>
        <v>United States</v>
      </c>
      <c r="I191" t="str">
        <f>_xlfn.XLOOKUP(orders!D191,products!$A$1:$A$49,products!$B$1:$B$49)</f>
        <v>Lib</v>
      </c>
      <c r="J191" t="str">
        <f>_xlfn.XLOOKUP(orders!D191,products!$A$1:$A$49,products!$C$1:$C$49)</f>
        <v>M</v>
      </c>
      <c r="K191" s="4">
        <f>_xlfn.XLOOKUP(orders!D191,products!$A$1:$A$49,products!$D$1:$D$49)</f>
        <v>1</v>
      </c>
      <c r="L191" s="6">
        <f>_xlfn.XLOOKUP(orders!D191,products!$A$1:$A$49,products!$E$1:$E$49)</f>
        <v>14.55</v>
      </c>
      <c r="M191" s="6">
        <f t="shared" si="6"/>
        <v>43.650000000000006</v>
      </c>
      <c r="N191" t="str">
        <f t="shared" si="7"/>
        <v>Libarica</v>
      </c>
      <c r="O191" t="str">
        <f t="shared" si="8"/>
        <v>Medium</v>
      </c>
      <c r="P191" t="str">
        <f>_xlfn.XLOOKUP(Orders[[#This Row],[Customer ID]],customers!$A$1:$A$1001,customers!$I$1:$I$1001,0)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cm="1">
        <f t="array" ref="G192">IF(_xlfn.XLOOKUP(C192,customers!$A$1:$A$1001,customers!C191:'customers'!$C$1:$C$1001,0)=0,"",_xlfn.XLOOKUP(C192,customers!$A$1:$A$1001,customers!C191:'customers'!$C$1:$C$1001,0))</f>
        <v>mprinn5a@usa.gov</v>
      </c>
      <c r="H192" s="2" t="str">
        <f>_xlfn.XLOOKUP(C192,customers!$A$1:$A$1001,customers!$G$1:$G$1001,0)</f>
        <v>United States</v>
      </c>
      <c r="I192" t="str">
        <f>_xlfn.XLOOKUP(orders!D192,products!$A$1:$A$49,products!$B$1:$B$49)</f>
        <v>Lib</v>
      </c>
      <c r="J192" t="str">
        <f>_xlfn.XLOOKUP(orders!D192,products!$A$1:$A$49,products!$C$1:$C$49)</f>
        <v>M</v>
      </c>
      <c r="K192" s="4">
        <f>_xlfn.XLOOKUP(orders!D192,products!$A$1:$A$49,products!$D$1:$D$49)</f>
        <v>2.5</v>
      </c>
      <c r="L192" s="6">
        <f>_xlfn.XLOOKUP(orders!D192,products!$A$1:$A$49,products!$E$1:$E$49)</f>
        <v>33.464999999999996</v>
      </c>
      <c r="M192" s="6">
        <f t="shared" si="6"/>
        <v>33.464999999999996</v>
      </c>
      <c r="N192" t="str">
        <f t="shared" si="7"/>
        <v>Libarica</v>
      </c>
      <c r="O192" t="str">
        <f t="shared" si="8"/>
        <v>Medium</v>
      </c>
      <c r="P192" t="str">
        <f>_xlfn.XLOOKUP(Orders[[#This Row],[Customer ID]],customers!$A$1:$A$1001,customers!$I$1:$I$1001,0)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cm="1">
        <f t="array" ref="G193">IF(_xlfn.XLOOKUP(C193,customers!$A$1:$A$1001,customers!C192:'customers'!$C$1:$C$1001,0)=0,"",_xlfn.XLOOKUP(C193,customers!$A$1:$A$1001,customers!C192:'customers'!$C$1:$C$1001,0))</f>
        <v>abaudino5b@netvibes.com</v>
      </c>
      <c r="H193" s="2" t="str">
        <f>_xlfn.XLOOKUP(C193,customers!$A$1:$A$1001,customers!$G$1:$G$1001,0)</f>
        <v>United States</v>
      </c>
      <c r="I193" t="str">
        <f>_xlfn.XLOOKUP(orders!D193,products!$A$1:$A$49,products!$B$1:$B$49)</f>
        <v>Lib</v>
      </c>
      <c r="J193" t="str">
        <f>_xlfn.XLOOKUP(orders!D193,products!$A$1:$A$49,products!$C$1:$C$49)</f>
        <v>D</v>
      </c>
      <c r="K193" s="4">
        <f>_xlfn.XLOOKUP(orders!D193,products!$A$1:$A$49,products!$D$1:$D$49)</f>
        <v>0.2</v>
      </c>
      <c r="L193" s="6">
        <f>_xlfn.XLOOKUP(orders!D193,products!$A$1:$A$49,products!$E$1:$E$49)</f>
        <v>3.8849999999999998</v>
      </c>
      <c r="M193" s="6">
        <f t="shared" si="6"/>
        <v>19.424999999999997</v>
      </c>
      <c r="N193" t="str">
        <f t="shared" si="7"/>
        <v>Libarica</v>
      </c>
      <c r="O193" t="str">
        <f t="shared" si="8"/>
        <v>Dark</v>
      </c>
      <c r="P193" t="str">
        <f>_xlfn.XLOOKUP(Orders[[#This Row],[Customer ID]],customers!$A$1:$A$1001,customers!$I$1:$I$1001,0)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cm="1">
        <f t="array" ref="G194">IF(_xlfn.XLOOKUP(C194,customers!$A$1:$A$1001,customers!C193:'customers'!$C$1:$C$1001,0)=0,"",_xlfn.XLOOKUP(C194,customers!$A$1:$A$1001,customers!C193:'customers'!$C$1:$C$1001,0))</f>
        <v>ppetrushanko5c@blinklist.com</v>
      </c>
      <c r="H194" s="2" t="str">
        <f>_xlfn.XLOOKUP(C194,customers!$A$1:$A$1001,customers!$G$1:$G$1001,0)</f>
        <v>Ireland</v>
      </c>
      <c r="I194" t="str">
        <f>_xlfn.XLOOKUP(orders!D194,products!$A$1:$A$49,products!$B$1:$B$49)</f>
        <v>Exc</v>
      </c>
      <c r="J194" t="str">
        <f>_xlfn.XLOOKUP(orders!D194,products!$A$1:$A$49,products!$C$1:$C$49)</f>
        <v>D</v>
      </c>
      <c r="K194" s="4">
        <f>_xlfn.XLOOKUP(orders!D194,products!$A$1:$A$49,products!$D$1:$D$49)</f>
        <v>1</v>
      </c>
      <c r="L194" s="6">
        <f>_xlfn.XLOOKUP(orders!D194,products!$A$1:$A$49,products!$E$1:$E$49)</f>
        <v>12.15</v>
      </c>
      <c r="M194" s="6">
        <f t="shared" si="6"/>
        <v>72.900000000000006</v>
      </c>
      <c r="N194" t="str">
        <f t="shared" si="7"/>
        <v>Excellsa</v>
      </c>
      <c r="O194" t="str">
        <f t="shared" si="8"/>
        <v>Dark</v>
      </c>
      <c r="P194" t="str">
        <f>_xlfn.XLOOKUP(Orders[[#This Row],[Customer ID]],customers!$A$1:$A$1001,customers!$I$1:$I$1001,0)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cm="1">
        <f t="array" ref="G195">IF(_xlfn.XLOOKUP(C195,customers!$A$1:$A$1001,customers!C194:'customers'!$C$1:$C$1001,0)=0,"",_xlfn.XLOOKUP(C195,customers!$A$1:$A$1001,customers!C194:'customers'!$C$1:$C$1001,0))</f>
        <v/>
      </c>
      <c r="H195" s="2" t="str">
        <f>_xlfn.XLOOKUP(C195,customers!$A$1:$A$1001,customers!$G$1:$G$1001,0)</f>
        <v>United States</v>
      </c>
      <c r="I195" t="str">
        <f>_xlfn.XLOOKUP(orders!D195,products!$A$1:$A$49,products!$B$1:$B$49)</f>
        <v>Exc</v>
      </c>
      <c r="J195" t="str">
        <f>_xlfn.XLOOKUP(orders!D195,products!$A$1:$A$49,products!$C$1:$C$49)</f>
        <v>L</v>
      </c>
      <c r="K195" s="4">
        <f>_xlfn.XLOOKUP(orders!D195,products!$A$1:$A$49,products!$D$1:$D$49)</f>
        <v>1</v>
      </c>
      <c r="L195" s="6">
        <f>_xlfn.XLOOKUP(orders!D195,products!$A$1:$A$49,products!$E$1:$E$49)</f>
        <v>14.85</v>
      </c>
      <c r="M195" s="6">
        <f t="shared" ref="M195:M258" si="9">L195*E195</f>
        <v>44.55</v>
      </c>
      <c r="N195" t="str">
        <f t="shared" ref="N195:N258" si="10">IF(I195="Rob","Robusta",IF(I195="Exc","Excellsa",IF(I195="Ara","Arabica",IF(I195="Lib","Libarica",""))))</f>
        <v>Excellsa</v>
      </c>
      <c r="O195" t="str">
        <f t="shared" ref="O195:O258" si="11">IF(J195="M","Medium",IF(J195="L","Light",IF(J195="D","Dark")))</f>
        <v>Light</v>
      </c>
      <c r="P195" t="str">
        <f>_xlfn.XLOOKUP(Orders[[#This Row],[Customer ID]],customers!$A$1:$A$1001,customers!$I$1:$I$1001,0)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cm="1">
        <f t="array" ref="G196">IF(_xlfn.XLOOKUP(C196,customers!$A$1:$A$1001,customers!C195:'customers'!$C$1:$C$1001,0)=0,"",_xlfn.XLOOKUP(C196,customers!$A$1:$A$1001,customers!C195:'customers'!$C$1:$C$1001,0))</f>
        <v>elaird5e@bing.com</v>
      </c>
      <c r="H196" s="2" t="str">
        <f>_xlfn.XLOOKUP(C196,customers!$A$1:$A$1001,customers!$G$1:$G$1001,0)</f>
        <v>United States</v>
      </c>
      <c r="I196" t="str">
        <f>_xlfn.XLOOKUP(orders!D196,products!$A$1:$A$49,products!$B$1:$B$49)</f>
        <v>Exc</v>
      </c>
      <c r="J196" t="str">
        <f>_xlfn.XLOOKUP(orders!D196,products!$A$1:$A$49,products!$C$1:$C$49)</f>
        <v>D</v>
      </c>
      <c r="K196" s="4">
        <f>_xlfn.XLOOKUP(orders!D196,products!$A$1:$A$49,products!$D$1:$D$49)</f>
        <v>0.5</v>
      </c>
      <c r="L196" s="6">
        <f>_xlfn.XLOOKUP(orders!D196,products!$A$1:$A$49,products!$E$1:$E$49)</f>
        <v>7.29</v>
      </c>
      <c r="M196" s="6">
        <f t="shared" si="9"/>
        <v>36.450000000000003</v>
      </c>
      <c r="N196" t="str">
        <f t="shared" si="10"/>
        <v>Excellsa</v>
      </c>
      <c r="O196" t="str">
        <f t="shared" si="11"/>
        <v>Dark</v>
      </c>
      <c r="P196" t="str">
        <f>_xlfn.XLOOKUP(Orders[[#This Row],[Customer ID]],customers!$A$1:$A$1001,customers!$I$1:$I$1001,0)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cm="1">
        <f t="array" ref="G197">IF(_xlfn.XLOOKUP(C197,customers!$A$1:$A$1001,customers!C196:'customers'!$C$1:$C$1001,0)=0,"",_xlfn.XLOOKUP(C197,customers!$A$1:$A$1001,customers!C196:'customers'!$C$1:$C$1001,0))</f>
        <v>mhowsden5f@infoseek.co.jp</v>
      </c>
      <c r="H197" s="2" t="str">
        <f>_xlfn.XLOOKUP(C197,customers!$A$1:$A$1001,customers!$G$1:$G$1001,0)</f>
        <v>United States</v>
      </c>
      <c r="I197" t="str">
        <f>_xlfn.XLOOKUP(orders!D197,products!$A$1:$A$49,products!$B$1:$B$49)</f>
        <v>Ara</v>
      </c>
      <c r="J197" t="str">
        <f>_xlfn.XLOOKUP(orders!D197,products!$A$1:$A$49,products!$C$1:$C$49)</f>
        <v>L</v>
      </c>
      <c r="K197" s="4">
        <f>_xlfn.XLOOKUP(orders!D197,products!$A$1:$A$49,products!$D$1:$D$49)</f>
        <v>1</v>
      </c>
      <c r="L197" s="6">
        <f>_xlfn.XLOOKUP(orders!D197,products!$A$1:$A$49,products!$E$1:$E$49)</f>
        <v>12.95</v>
      </c>
      <c r="M197" s="6">
        <f t="shared" si="9"/>
        <v>38.849999999999994</v>
      </c>
      <c r="N197" t="str">
        <f t="shared" si="10"/>
        <v>Arabica</v>
      </c>
      <c r="O197" t="str">
        <f t="shared" si="11"/>
        <v>Light</v>
      </c>
      <c r="P197" t="str">
        <f>_xlfn.XLOOKUP(Orders[[#This Row],[Customer ID]],customers!$A$1:$A$1001,customers!$I$1:$I$1001,0)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cm="1">
        <f t="array" ref="G198">IF(_xlfn.XLOOKUP(C198,customers!$A$1:$A$1001,customers!C197:'customers'!$C$1:$C$1001,0)=0,"",_xlfn.XLOOKUP(C198,customers!$A$1:$A$1001,customers!C197:'customers'!$C$1:$C$1001,0))</f>
        <v>ncuttler5g@parallels.com</v>
      </c>
      <c r="H198" s="2" t="str">
        <f>_xlfn.XLOOKUP(C198,customers!$A$1:$A$1001,customers!$G$1:$G$1001,0)</f>
        <v>United States</v>
      </c>
      <c r="I198" t="str">
        <f>_xlfn.XLOOKUP(orders!D198,products!$A$1:$A$49,products!$B$1:$B$49)</f>
        <v>Exc</v>
      </c>
      <c r="J198" t="str">
        <f>_xlfn.XLOOKUP(orders!D198,products!$A$1:$A$49,products!$C$1:$C$49)</f>
        <v>L</v>
      </c>
      <c r="K198" s="4">
        <f>_xlfn.XLOOKUP(orders!D198,products!$A$1:$A$49,products!$D$1:$D$49)</f>
        <v>0.5</v>
      </c>
      <c r="L198" s="6">
        <f>_xlfn.XLOOKUP(orders!D198,products!$A$1:$A$49,products!$E$1:$E$49)</f>
        <v>8.91</v>
      </c>
      <c r="M198" s="6">
        <f t="shared" si="9"/>
        <v>53.46</v>
      </c>
      <c r="N198" t="str">
        <f t="shared" si="10"/>
        <v>Excellsa</v>
      </c>
      <c r="O198" t="str">
        <f t="shared" si="11"/>
        <v>Light</v>
      </c>
      <c r="P198" t="str">
        <f>_xlfn.XLOOKUP(Orders[[#This Row],[Customer ID]],customers!$A$1:$A$1001,customers!$I$1:$I$1001,0)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cm="1">
        <f t="array" ref="G199">IF(_xlfn.XLOOKUP(C199,customers!$A$1:$A$1001,customers!C198:'customers'!$C$1:$C$1001,0)=0,"",_xlfn.XLOOKUP(C199,customers!$A$1:$A$1001,customers!C198:'customers'!$C$1:$C$1001,0))</f>
        <v>ncuttler5g@parallels.com</v>
      </c>
      <c r="H199" s="2" t="str">
        <f>_xlfn.XLOOKUP(C199,customers!$A$1:$A$1001,customers!$G$1:$G$1001,0)</f>
        <v>United States</v>
      </c>
      <c r="I199" t="str">
        <f>_xlfn.XLOOKUP(orders!D199,products!$A$1:$A$49,products!$B$1:$B$49)</f>
        <v>Lib</v>
      </c>
      <c r="J199" t="str">
        <f>_xlfn.XLOOKUP(orders!D199,products!$A$1:$A$49,products!$C$1:$C$49)</f>
        <v>D</v>
      </c>
      <c r="K199" s="4">
        <f>_xlfn.XLOOKUP(orders!D199,products!$A$1:$A$49,products!$D$1:$D$49)</f>
        <v>2.5</v>
      </c>
      <c r="L199" s="6">
        <f>_xlfn.XLOOKUP(orders!D199,products!$A$1:$A$49,products!$E$1:$E$49)</f>
        <v>29.784999999999997</v>
      </c>
      <c r="M199" s="6">
        <f t="shared" si="9"/>
        <v>59.569999999999993</v>
      </c>
      <c r="N199" t="str">
        <f t="shared" si="10"/>
        <v>Libarica</v>
      </c>
      <c r="O199" t="str">
        <f t="shared" si="11"/>
        <v>Dark</v>
      </c>
      <c r="P199" t="str">
        <f>_xlfn.XLOOKUP(Orders[[#This Row],[Customer ID]],customers!$A$1:$A$1001,customers!$I$1:$I$1001,0)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str" cm="1">
        <f t="array" ref="G200">IF(_xlfn.XLOOKUP(C200,customers!$A$1:$A$1001,customers!C199:'customers'!$C$1:$C$1001,0)=0,"",_xlfn.XLOOKUP(C200,customers!$A$1:$A$1001,customers!C199:'customers'!$C$1:$C$1001,0))</f>
        <v>ncuttler5g@parallels.com</v>
      </c>
      <c r="H200" s="2" t="str">
        <f>_xlfn.XLOOKUP(C200,customers!$A$1:$A$1001,customers!$G$1:$G$1001,0)</f>
        <v>United States</v>
      </c>
      <c r="I200" t="str">
        <f>_xlfn.XLOOKUP(orders!D200,products!$A$1:$A$49,products!$B$1:$B$49)</f>
        <v>Lib</v>
      </c>
      <c r="J200" t="str">
        <f>_xlfn.XLOOKUP(orders!D200,products!$A$1:$A$49,products!$C$1:$C$49)</f>
        <v>D</v>
      </c>
      <c r="K200" s="4">
        <f>_xlfn.XLOOKUP(orders!D200,products!$A$1:$A$49,products!$D$1:$D$49)</f>
        <v>2.5</v>
      </c>
      <c r="L200" s="6">
        <f>_xlfn.XLOOKUP(orders!D200,products!$A$1:$A$49,products!$E$1:$E$49)</f>
        <v>29.784999999999997</v>
      </c>
      <c r="M200" s="6">
        <f t="shared" si="9"/>
        <v>89.35499999999999</v>
      </c>
      <c r="N200" t="str">
        <f t="shared" si="10"/>
        <v>Libarica</v>
      </c>
      <c r="O200" t="str">
        <f t="shared" si="11"/>
        <v>Dark</v>
      </c>
      <c r="P200" t="str">
        <f>_xlfn.XLOOKUP(Orders[[#This Row],[Customer ID]],customers!$A$1:$A$1001,customers!$I$1:$I$1001,0)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str" cm="1">
        <f t="array" ref="G201">IF(_xlfn.XLOOKUP(C201,customers!$A$1:$A$1001,customers!C200:'customers'!$C$1:$C$1001,0)=0,"",_xlfn.XLOOKUP(C201,customers!$A$1:$A$1001,customers!C200:'customers'!$C$1:$C$1001,0))</f>
        <v>ncuttler5g@parallels.com</v>
      </c>
      <c r="H201" s="2" t="str">
        <f>_xlfn.XLOOKUP(C201,customers!$A$1:$A$1001,customers!$G$1:$G$1001,0)</f>
        <v>United States</v>
      </c>
      <c r="I201" t="str">
        <f>_xlfn.XLOOKUP(orders!D201,products!$A$1:$A$49,products!$B$1:$B$49)</f>
        <v>Lib</v>
      </c>
      <c r="J201" t="str">
        <f>_xlfn.XLOOKUP(orders!D201,products!$A$1:$A$49,products!$C$1:$C$49)</f>
        <v>L</v>
      </c>
      <c r="K201" s="4">
        <f>_xlfn.XLOOKUP(orders!D201,products!$A$1:$A$49,products!$D$1:$D$49)</f>
        <v>0.5</v>
      </c>
      <c r="L201" s="6">
        <f>_xlfn.XLOOKUP(orders!D201,products!$A$1:$A$49,products!$E$1:$E$49)</f>
        <v>9.51</v>
      </c>
      <c r="M201" s="6">
        <f t="shared" si="9"/>
        <v>38.04</v>
      </c>
      <c r="N201" t="str">
        <f t="shared" si="10"/>
        <v>Libarica</v>
      </c>
      <c r="O201" t="str">
        <f t="shared" si="11"/>
        <v>Light</v>
      </c>
      <c r="P201" t="str">
        <f>_xlfn.XLOOKUP(Orders[[#This Row],[Customer ID]],customers!$A$1:$A$1001,customers!$I$1:$I$1001,0)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str" cm="1">
        <f t="array" ref="G202">IF(_xlfn.XLOOKUP(C202,customers!$A$1:$A$1001,customers!C201:'customers'!$C$1:$C$1001,0)=0,"",_xlfn.XLOOKUP(C202,customers!$A$1:$A$1001,customers!C201:'customers'!$C$1:$C$1001,0))</f>
        <v>ncuttler5g@parallels.com</v>
      </c>
      <c r="H202" s="2" t="str">
        <f>_xlfn.XLOOKUP(C202,customers!$A$1:$A$1001,customers!$G$1:$G$1001,0)</f>
        <v>United States</v>
      </c>
      <c r="I202" t="str">
        <f>_xlfn.XLOOKUP(orders!D202,products!$A$1:$A$49,products!$B$1:$B$49)</f>
        <v>Exc</v>
      </c>
      <c r="J202" t="str">
        <f>_xlfn.XLOOKUP(orders!D202,products!$A$1:$A$49,products!$C$1:$C$49)</f>
        <v>M</v>
      </c>
      <c r="K202" s="4">
        <f>_xlfn.XLOOKUP(orders!D202,products!$A$1:$A$49,products!$D$1:$D$49)</f>
        <v>1</v>
      </c>
      <c r="L202" s="6">
        <f>_xlfn.XLOOKUP(orders!D202,products!$A$1:$A$49,products!$E$1:$E$49)</f>
        <v>13.75</v>
      </c>
      <c r="M202" s="6">
        <f t="shared" si="9"/>
        <v>41.25</v>
      </c>
      <c r="N202" t="str">
        <f t="shared" si="10"/>
        <v>Excellsa</v>
      </c>
      <c r="O202" t="str">
        <f t="shared" si="11"/>
        <v>Medium</v>
      </c>
      <c r="P202" t="str">
        <f>_xlfn.XLOOKUP(Orders[[#This Row],[Customer ID]],customers!$A$1:$A$1001,customers!$I$1:$I$1001,0)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cm="1">
        <f t="array" ref="G203">IF(_xlfn.XLOOKUP(C203,customers!$A$1:$A$1001,customers!C202:'customers'!$C$1:$C$1001,0)=0,"",_xlfn.XLOOKUP(C203,customers!$A$1:$A$1001,customers!C202:'customers'!$C$1:$C$1001,0))</f>
        <v/>
      </c>
      <c r="H203" s="2" t="str">
        <f>_xlfn.XLOOKUP(C203,customers!$A$1:$A$1001,customers!$G$1:$G$1001,0)</f>
        <v>United States</v>
      </c>
      <c r="I203" t="str">
        <f>_xlfn.XLOOKUP(orders!D203,products!$A$1:$A$49,products!$B$1:$B$49)</f>
        <v>Lib</v>
      </c>
      <c r="J203" t="str">
        <f>_xlfn.XLOOKUP(orders!D203,products!$A$1:$A$49,products!$C$1:$C$49)</f>
        <v>L</v>
      </c>
      <c r="K203" s="4">
        <f>_xlfn.XLOOKUP(orders!D203,products!$A$1:$A$49,products!$D$1:$D$49)</f>
        <v>0.5</v>
      </c>
      <c r="L203" s="6">
        <f>_xlfn.XLOOKUP(orders!D203,products!$A$1:$A$49,products!$E$1:$E$49)</f>
        <v>9.51</v>
      </c>
      <c r="M203" s="6">
        <f t="shared" si="9"/>
        <v>57.06</v>
      </c>
      <c r="N203" t="str">
        <f t="shared" si="10"/>
        <v>Libarica</v>
      </c>
      <c r="O203" t="str">
        <f t="shared" si="11"/>
        <v>Light</v>
      </c>
      <c r="P203" t="str">
        <f>_xlfn.XLOOKUP(Orders[[#This Row],[Customer ID]],customers!$A$1:$A$1001,customers!$I$1:$I$1001,0)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cm="1">
        <f t="array" ref="G204">IF(_xlfn.XLOOKUP(C204,customers!$A$1:$A$1001,customers!C203:'customers'!$C$1:$C$1001,0)=0,"",_xlfn.XLOOKUP(C204,customers!$A$1:$A$1001,customers!C203:'customers'!$C$1:$C$1001,0))</f>
        <v>tfelip5m@typepad.com</v>
      </c>
      <c r="H204" s="2" t="str">
        <f>_xlfn.XLOOKUP(C204,customers!$A$1:$A$1001,customers!$G$1:$G$1001,0)</f>
        <v>United States</v>
      </c>
      <c r="I204" t="str">
        <f>_xlfn.XLOOKUP(orders!D204,products!$A$1:$A$49,products!$B$1:$B$49)</f>
        <v>Lib</v>
      </c>
      <c r="J204" t="str">
        <f>_xlfn.XLOOKUP(orders!D204,products!$A$1:$A$49,products!$C$1:$C$49)</f>
        <v>D</v>
      </c>
      <c r="K204" s="4">
        <f>_xlfn.XLOOKUP(orders!D204,products!$A$1:$A$49,products!$D$1:$D$49)</f>
        <v>2.5</v>
      </c>
      <c r="L204" s="6">
        <f>_xlfn.XLOOKUP(orders!D204,products!$A$1:$A$49,products!$E$1:$E$49)</f>
        <v>29.784999999999997</v>
      </c>
      <c r="M204" s="6">
        <f t="shared" si="9"/>
        <v>178.70999999999998</v>
      </c>
      <c r="N204" t="str">
        <f t="shared" si="10"/>
        <v>Libarica</v>
      </c>
      <c r="O204" t="str">
        <f t="shared" si="11"/>
        <v>Dark</v>
      </c>
      <c r="P204" t="str">
        <f>_xlfn.XLOOKUP(Orders[[#This Row],[Customer ID]],customers!$A$1:$A$1001,customers!$I$1:$I$1001,0)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cm="1">
        <f t="array" ref="G205">IF(_xlfn.XLOOKUP(C205,customers!$A$1:$A$1001,customers!C204:'customers'!$C$1:$C$1001,0)=0,"",_xlfn.XLOOKUP(C205,customers!$A$1:$A$1001,customers!C204:'customers'!$C$1:$C$1001,0))</f>
        <v>vle5n@disqus.com</v>
      </c>
      <c r="H205" s="2" t="str">
        <f>_xlfn.XLOOKUP(C205,customers!$A$1:$A$1001,customers!$G$1:$G$1001,0)</f>
        <v>United States</v>
      </c>
      <c r="I205" t="str">
        <f>_xlfn.XLOOKUP(orders!D205,products!$A$1:$A$49,products!$B$1:$B$49)</f>
        <v>Lib</v>
      </c>
      <c r="J205" t="str">
        <f>_xlfn.XLOOKUP(orders!D205,products!$A$1:$A$49,products!$C$1:$C$49)</f>
        <v>L</v>
      </c>
      <c r="K205" s="4">
        <f>_xlfn.XLOOKUP(orders!D205,products!$A$1:$A$49,products!$D$1:$D$49)</f>
        <v>0.2</v>
      </c>
      <c r="L205" s="6">
        <f>_xlfn.XLOOKUP(orders!D205,products!$A$1:$A$49,products!$E$1:$E$49)</f>
        <v>4.7549999999999999</v>
      </c>
      <c r="M205" s="6">
        <f t="shared" si="9"/>
        <v>4.7549999999999999</v>
      </c>
      <c r="N205" t="str">
        <f t="shared" si="10"/>
        <v>Libarica</v>
      </c>
      <c r="O205" t="str">
        <f t="shared" si="11"/>
        <v>Light</v>
      </c>
      <c r="P205" t="str">
        <f>_xlfn.XLOOKUP(Orders[[#This Row],[Customer ID]],customers!$A$1:$A$1001,customers!$I$1:$I$1001,0)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cm="1">
        <f t="array" ref="G206">IF(_xlfn.XLOOKUP(C206,customers!$A$1:$A$1001,customers!C205:'customers'!$C$1:$C$1001,0)=0,"",_xlfn.XLOOKUP(C206,customers!$A$1:$A$1001,customers!C205:'customers'!$C$1:$C$1001,0))</f>
        <v/>
      </c>
      <c r="H206" s="2" t="str">
        <f>_xlfn.XLOOKUP(C206,customers!$A$1:$A$1001,customers!$G$1:$G$1001,0)</f>
        <v>United States</v>
      </c>
      <c r="I206" t="str">
        <f>_xlfn.XLOOKUP(orders!D206,products!$A$1:$A$49,products!$B$1:$B$49)</f>
        <v>Exc</v>
      </c>
      <c r="J206" t="str">
        <f>_xlfn.XLOOKUP(orders!D206,products!$A$1:$A$49,products!$C$1:$C$49)</f>
        <v>M</v>
      </c>
      <c r="K206" s="4">
        <f>_xlfn.XLOOKUP(orders!D206,products!$A$1:$A$49,products!$D$1:$D$49)</f>
        <v>1</v>
      </c>
      <c r="L206" s="6">
        <f>_xlfn.XLOOKUP(orders!D206,products!$A$1:$A$49,products!$E$1:$E$49)</f>
        <v>13.75</v>
      </c>
      <c r="M206" s="6">
        <f t="shared" si="9"/>
        <v>82.5</v>
      </c>
      <c r="N206" t="str">
        <f t="shared" si="10"/>
        <v>Excellsa</v>
      </c>
      <c r="O206" t="str">
        <f t="shared" si="11"/>
        <v>Medium</v>
      </c>
      <c r="P206" t="str">
        <f>_xlfn.XLOOKUP(Orders[[#This Row],[Customer ID]],customers!$A$1:$A$1001,customers!$I$1:$I$1001,0)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cm="1">
        <f t="array" ref="G207">IF(_xlfn.XLOOKUP(C207,customers!$A$1:$A$1001,customers!C206:'customers'!$C$1:$C$1001,0)=0,"",_xlfn.XLOOKUP(C207,customers!$A$1:$A$1001,customers!C206:'customers'!$C$1:$C$1001,0))</f>
        <v/>
      </c>
      <c r="H207" s="2" t="str">
        <f>_xlfn.XLOOKUP(C207,customers!$A$1:$A$1001,customers!$G$1:$G$1001,0)</f>
        <v>United States</v>
      </c>
      <c r="I207" t="str">
        <f>_xlfn.XLOOKUP(orders!D207,products!$A$1:$A$49,products!$B$1:$B$49)</f>
        <v>Rob</v>
      </c>
      <c r="J207" t="str">
        <f>_xlfn.XLOOKUP(orders!D207,products!$A$1:$A$49,products!$C$1:$C$49)</f>
        <v>D</v>
      </c>
      <c r="K207" s="4">
        <f>_xlfn.XLOOKUP(orders!D207,products!$A$1:$A$49,products!$D$1:$D$49)</f>
        <v>0.2</v>
      </c>
      <c r="L207" s="6">
        <f>_xlfn.XLOOKUP(orders!D207,products!$A$1:$A$49,products!$E$1:$E$49)</f>
        <v>2.6849999999999996</v>
      </c>
      <c r="M207" s="6">
        <f t="shared" si="9"/>
        <v>8.0549999999999997</v>
      </c>
      <c r="N207" t="str">
        <f t="shared" si="10"/>
        <v>Robusta</v>
      </c>
      <c r="O207" t="str">
        <f t="shared" si="11"/>
        <v>Dark</v>
      </c>
      <c r="P207" t="str">
        <f>_xlfn.XLOOKUP(Orders[[#This Row],[Customer ID]],customers!$A$1:$A$1001,customers!$I$1:$I$1001,0)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cm="1">
        <f t="array" ref="G208">IF(_xlfn.XLOOKUP(C208,customers!$A$1:$A$1001,customers!C207:'customers'!$C$1:$C$1001,0)=0,"",_xlfn.XLOOKUP(C208,customers!$A$1:$A$1001,customers!C207:'customers'!$C$1:$C$1001,0))</f>
        <v>npoolman5q@howstuffworks.com</v>
      </c>
      <c r="H208" s="2" t="str">
        <f>_xlfn.XLOOKUP(C208,customers!$A$1:$A$1001,customers!$G$1:$G$1001,0)</f>
        <v>United States</v>
      </c>
      <c r="I208" t="str">
        <f>_xlfn.XLOOKUP(orders!D208,products!$A$1:$A$49,products!$B$1:$B$49)</f>
        <v>Ara</v>
      </c>
      <c r="J208" t="str">
        <f>_xlfn.XLOOKUP(orders!D208,products!$A$1:$A$49,products!$C$1:$C$49)</f>
        <v>M</v>
      </c>
      <c r="K208" s="4">
        <f>_xlfn.XLOOKUP(orders!D208,products!$A$1:$A$49,products!$D$1:$D$49)</f>
        <v>1</v>
      </c>
      <c r="L208" s="6">
        <f>_xlfn.XLOOKUP(orders!D208,products!$A$1:$A$49,products!$E$1:$E$49)</f>
        <v>11.25</v>
      </c>
      <c r="M208" s="6">
        <f t="shared" si="9"/>
        <v>22.5</v>
      </c>
      <c r="N208" t="str">
        <f t="shared" si="10"/>
        <v>Arabica</v>
      </c>
      <c r="O208" t="str">
        <f t="shared" si="11"/>
        <v>Medium</v>
      </c>
      <c r="P208" t="str">
        <f>_xlfn.XLOOKUP(Orders[[#This Row],[Customer ID]],customers!$A$1:$A$1001,customers!$I$1:$I$1001,0)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cm="1">
        <f t="array" ref="G209">IF(_xlfn.XLOOKUP(C209,customers!$A$1:$A$1001,customers!C208:'customers'!$C$1:$C$1001,0)=0,"",_xlfn.XLOOKUP(C209,customers!$A$1:$A$1001,customers!C208:'customers'!$C$1:$C$1001,0))</f>
        <v>oduny5r@constantcontact.com</v>
      </c>
      <c r="H209" s="2" t="str">
        <f>_xlfn.XLOOKUP(C209,customers!$A$1:$A$1001,customers!$G$1:$G$1001,0)</f>
        <v>United States</v>
      </c>
      <c r="I209" t="str">
        <f>_xlfn.XLOOKUP(orders!D209,products!$A$1:$A$49,products!$B$1:$B$49)</f>
        <v>Ara</v>
      </c>
      <c r="J209" t="str">
        <f>_xlfn.XLOOKUP(orders!D209,products!$A$1:$A$49,products!$C$1:$C$49)</f>
        <v>M</v>
      </c>
      <c r="K209" s="4">
        <f>_xlfn.XLOOKUP(orders!D209,products!$A$1:$A$49,products!$D$1:$D$49)</f>
        <v>0.5</v>
      </c>
      <c r="L209" s="6">
        <f>_xlfn.XLOOKUP(orders!D209,products!$A$1:$A$49,products!$E$1:$E$49)</f>
        <v>6.75</v>
      </c>
      <c r="M209" s="6">
        <f t="shared" si="9"/>
        <v>40.5</v>
      </c>
      <c r="N209" t="str">
        <f t="shared" si="10"/>
        <v>Arabica</v>
      </c>
      <c r="O209" t="str">
        <f t="shared" si="11"/>
        <v>Medium</v>
      </c>
      <c r="P209" t="str">
        <f>_xlfn.XLOOKUP(Orders[[#This Row],[Customer ID]],customers!$A$1:$A$1001,customers!$I$1:$I$1001,0)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cm="1">
        <f t="array" ref="G210">IF(_xlfn.XLOOKUP(C210,customers!$A$1:$A$1001,customers!C209:'customers'!$C$1:$C$1001,0)=0,"",_xlfn.XLOOKUP(C210,customers!$A$1:$A$1001,customers!C209:'customers'!$C$1:$C$1001,0))</f>
        <v>chalfhide5s@google.ru</v>
      </c>
      <c r="H210" s="2" t="str">
        <f>_xlfn.XLOOKUP(C210,customers!$A$1:$A$1001,customers!$G$1:$G$1001,0)</f>
        <v>Ireland</v>
      </c>
      <c r="I210" t="str">
        <f>_xlfn.XLOOKUP(orders!D210,products!$A$1:$A$49,products!$B$1:$B$49)</f>
        <v>Exc</v>
      </c>
      <c r="J210" t="str">
        <f>_xlfn.XLOOKUP(orders!D210,products!$A$1:$A$49,products!$C$1:$C$49)</f>
        <v>D</v>
      </c>
      <c r="K210" s="4">
        <f>_xlfn.XLOOKUP(orders!D210,products!$A$1:$A$49,products!$D$1:$D$49)</f>
        <v>0.5</v>
      </c>
      <c r="L210" s="6">
        <f>_xlfn.XLOOKUP(orders!D210,products!$A$1:$A$49,products!$E$1:$E$49)</f>
        <v>7.29</v>
      </c>
      <c r="M210" s="6">
        <f t="shared" si="9"/>
        <v>29.16</v>
      </c>
      <c r="N210" t="str">
        <f t="shared" si="10"/>
        <v>Excellsa</v>
      </c>
      <c r="O210" t="str">
        <f t="shared" si="11"/>
        <v>Dark</v>
      </c>
      <c r="P210" t="str">
        <f>_xlfn.XLOOKUP(Orders[[#This Row],[Customer ID]],customers!$A$1:$A$1001,customers!$I$1:$I$1001,0)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cm="1">
        <f t="array" ref="G211">IF(_xlfn.XLOOKUP(C211,customers!$A$1:$A$1001,customers!C210:'customers'!$C$1:$C$1001,0)=0,"",_xlfn.XLOOKUP(C211,customers!$A$1:$A$1001,customers!C210:'customers'!$C$1:$C$1001,0))</f>
        <v>fmalecky5t@list-manage.com</v>
      </c>
      <c r="H211" s="2" t="str">
        <f>_xlfn.XLOOKUP(C211,customers!$A$1:$A$1001,customers!$G$1:$G$1001,0)</f>
        <v>United Kingdom</v>
      </c>
      <c r="I211" t="str">
        <f>_xlfn.XLOOKUP(orders!D211,products!$A$1:$A$49,products!$B$1:$B$49)</f>
        <v>Ara</v>
      </c>
      <c r="J211" t="str">
        <f>_xlfn.XLOOKUP(orders!D211,products!$A$1:$A$49,products!$C$1:$C$49)</f>
        <v>M</v>
      </c>
      <c r="K211" s="4">
        <f>_xlfn.XLOOKUP(orders!D211,products!$A$1:$A$49,products!$D$1:$D$49)</f>
        <v>0.5</v>
      </c>
      <c r="L211" s="6">
        <f>_xlfn.XLOOKUP(orders!D211,products!$A$1:$A$49,products!$E$1:$E$49)</f>
        <v>6.75</v>
      </c>
      <c r="M211" s="6">
        <f t="shared" si="9"/>
        <v>6.75</v>
      </c>
      <c r="N211" t="str">
        <f t="shared" si="10"/>
        <v>Arabica</v>
      </c>
      <c r="O211" t="str">
        <f t="shared" si="11"/>
        <v>Medium</v>
      </c>
      <c r="P211" t="str">
        <f>_xlfn.XLOOKUP(Orders[[#This Row],[Customer ID]],customers!$A$1:$A$1001,customers!$I$1:$I$1001,0)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cm="1">
        <f t="array" ref="G212">IF(_xlfn.XLOOKUP(C212,customers!$A$1:$A$1001,customers!C211:'customers'!$C$1:$C$1001,0)=0,"",_xlfn.XLOOKUP(C212,customers!$A$1:$A$1001,customers!C211:'customers'!$C$1:$C$1001,0))</f>
        <v>aattwater5u@wikia.com</v>
      </c>
      <c r="H212" s="2" t="str">
        <f>_xlfn.XLOOKUP(C212,customers!$A$1:$A$1001,customers!$G$1:$G$1001,0)</f>
        <v>United States</v>
      </c>
      <c r="I212" t="str">
        <f>_xlfn.XLOOKUP(orders!D212,products!$A$1:$A$49,products!$B$1:$B$49)</f>
        <v>Lib</v>
      </c>
      <c r="J212" t="str">
        <f>_xlfn.XLOOKUP(orders!D212,products!$A$1:$A$49,products!$C$1:$C$49)</f>
        <v>D</v>
      </c>
      <c r="K212" s="4">
        <f>_xlfn.XLOOKUP(orders!D212,products!$A$1:$A$49,products!$D$1:$D$49)</f>
        <v>1</v>
      </c>
      <c r="L212" s="6">
        <f>_xlfn.XLOOKUP(orders!D212,products!$A$1:$A$49,products!$E$1:$E$49)</f>
        <v>12.95</v>
      </c>
      <c r="M212" s="6">
        <f t="shared" si="9"/>
        <v>51.8</v>
      </c>
      <c r="N212" t="str">
        <f t="shared" si="10"/>
        <v>Libarica</v>
      </c>
      <c r="O212" t="str">
        <f t="shared" si="11"/>
        <v>Dark</v>
      </c>
      <c r="P212" t="str">
        <f>_xlfn.XLOOKUP(Orders[[#This Row],[Customer ID]],customers!$A$1:$A$1001,customers!$I$1:$I$1001,0)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cm="1">
        <f t="array" ref="G213">IF(_xlfn.XLOOKUP(C213,customers!$A$1:$A$1001,customers!C212:'customers'!$C$1:$C$1001,0)=0,"",_xlfn.XLOOKUP(C213,customers!$A$1:$A$1001,customers!C212:'customers'!$C$1:$C$1001,0))</f>
        <v>mwhellans5v@mapquest.com</v>
      </c>
      <c r="H213" s="2" t="str">
        <f>_xlfn.XLOOKUP(C213,customers!$A$1:$A$1001,customers!$G$1:$G$1001,0)</f>
        <v>United States</v>
      </c>
      <c r="I213" t="str">
        <f>_xlfn.XLOOKUP(orders!D213,products!$A$1:$A$49,products!$B$1:$B$49)</f>
        <v>Exc</v>
      </c>
      <c r="J213" t="str">
        <f>_xlfn.XLOOKUP(orders!D213,products!$A$1:$A$49,products!$C$1:$C$49)</f>
        <v>L</v>
      </c>
      <c r="K213" s="4">
        <f>_xlfn.XLOOKUP(orders!D213,products!$A$1:$A$49,products!$D$1:$D$49)</f>
        <v>0.5</v>
      </c>
      <c r="L213" s="6">
        <f>_xlfn.XLOOKUP(orders!D213,products!$A$1:$A$49,products!$E$1:$E$49)</f>
        <v>8.91</v>
      </c>
      <c r="M213" s="6">
        <f t="shared" si="9"/>
        <v>53.46</v>
      </c>
      <c r="N213" t="str">
        <f t="shared" si="10"/>
        <v>Excellsa</v>
      </c>
      <c r="O213" t="str">
        <f t="shared" si="11"/>
        <v>Light</v>
      </c>
      <c r="P213" t="str">
        <f>_xlfn.XLOOKUP(Orders[[#This Row],[Customer ID]],customers!$A$1:$A$1001,customers!$I$1:$I$1001,0)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cm="1">
        <f t="array" ref="G214">IF(_xlfn.XLOOKUP(C214,customers!$A$1:$A$1001,customers!C213:'customers'!$C$1:$C$1001,0)=0,"",_xlfn.XLOOKUP(C214,customers!$A$1:$A$1001,customers!C213:'customers'!$C$1:$C$1001,0))</f>
        <v>dcamilletti5w@businesswire.com</v>
      </c>
      <c r="H214" s="2" t="str">
        <f>_xlfn.XLOOKUP(C214,customers!$A$1:$A$1001,customers!$G$1:$G$1001,0)</f>
        <v>United States</v>
      </c>
      <c r="I214" t="str">
        <f>_xlfn.XLOOKUP(orders!D214,products!$A$1:$A$49,products!$B$1:$B$49)</f>
        <v>Exc</v>
      </c>
      <c r="J214" t="str">
        <f>_xlfn.XLOOKUP(orders!D214,products!$A$1:$A$49,products!$C$1:$C$49)</f>
        <v>D</v>
      </c>
      <c r="K214" s="4">
        <f>_xlfn.XLOOKUP(orders!D214,products!$A$1:$A$49,products!$D$1:$D$49)</f>
        <v>0.2</v>
      </c>
      <c r="L214" s="6">
        <f>_xlfn.XLOOKUP(orders!D214,products!$A$1:$A$49,products!$E$1:$E$49)</f>
        <v>3.645</v>
      </c>
      <c r="M214" s="6">
        <f t="shared" si="9"/>
        <v>14.58</v>
      </c>
      <c r="N214" t="str">
        <f t="shared" si="10"/>
        <v>Excellsa</v>
      </c>
      <c r="O214" t="str">
        <f t="shared" si="11"/>
        <v>Dark</v>
      </c>
      <c r="P214" t="str">
        <f>_xlfn.XLOOKUP(Orders[[#This Row],[Customer ID]],customers!$A$1:$A$1001,customers!$I$1:$I$1001,0)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cm="1">
        <f t="array" ref="G215">IF(_xlfn.XLOOKUP(C215,customers!$A$1:$A$1001,customers!C214:'customers'!$C$1:$C$1001,0)=0,"",_xlfn.XLOOKUP(C215,customers!$A$1:$A$1001,customers!C214:'customers'!$C$1:$C$1001,0))</f>
        <v>egalgey5x@wufoo.com</v>
      </c>
      <c r="H215" s="2" t="str">
        <f>_xlfn.XLOOKUP(C215,customers!$A$1:$A$1001,customers!$G$1:$G$1001,0)</f>
        <v>United States</v>
      </c>
      <c r="I215" t="str">
        <f>_xlfn.XLOOKUP(orders!D215,products!$A$1:$A$49,products!$B$1:$B$49)</f>
        <v>Rob</v>
      </c>
      <c r="J215" t="str">
        <f>_xlfn.XLOOKUP(orders!D215,products!$A$1:$A$49,products!$C$1:$C$49)</f>
        <v>D</v>
      </c>
      <c r="K215" s="4">
        <f>_xlfn.XLOOKUP(orders!D215,products!$A$1:$A$49,products!$D$1:$D$49)</f>
        <v>2.5</v>
      </c>
      <c r="L215" s="6">
        <f>_xlfn.XLOOKUP(orders!D215,products!$A$1:$A$49,products!$E$1:$E$49)</f>
        <v>20.584999999999997</v>
      </c>
      <c r="M215" s="6">
        <f t="shared" si="9"/>
        <v>20.584999999999997</v>
      </c>
      <c r="N215" t="str">
        <f t="shared" si="10"/>
        <v>Robusta</v>
      </c>
      <c r="O215" t="str">
        <f t="shared" si="11"/>
        <v>Dark</v>
      </c>
      <c r="P215" t="str">
        <f>_xlfn.XLOOKUP(Orders[[#This Row],[Customer ID]],customers!$A$1:$A$1001,customers!$I$1:$I$1001,0)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cm="1">
        <f t="array" ref="G216">IF(_xlfn.XLOOKUP(C216,customers!$A$1:$A$1001,customers!C215:'customers'!$C$1:$C$1001,0)=0,"",_xlfn.XLOOKUP(C216,customers!$A$1:$A$1001,customers!C215:'customers'!$C$1:$C$1001,0))</f>
        <v>mhame5y@newsvine.com</v>
      </c>
      <c r="H216" s="2" t="str">
        <f>_xlfn.XLOOKUP(C216,customers!$A$1:$A$1001,customers!$G$1:$G$1001,0)</f>
        <v>Ireland</v>
      </c>
      <c r="I216" t="str">
        <f>_xlfn.XLOOKUP(orders!D216,products!$A$1:$A$49,products!$B$1:$B$49)</f>
        <v>Lib</v>
      </c>
      <c r="J216" t="str">
        <f>_xlfn.XLOOKUP(orders!D216,products!$A$1:$A$49,products!$C$1:$C$49)</f>
        <v>L</v>
      </c>
      <c r="K216" s="4">
        <f>_xlfn.XLOOKUP(orders!D216,products!$A$1:$A$49,products!$D$1:$D$49)</f>
        <v>1</v>
      </c>
      <c r="L216" s="6">
        <f>_xlfn.XLOOKUP(orders!D216,products!$A$1:$A$49,products!$E$1:$E$49)</f>
        <v>15.85</v>
      </c>
      <c r="M216" s="6">
        <f t="shared" si="9"/>
        <v>31.7</v>
      </c>
      <c r="N216" t="str">
        <f t="shared" si="10"/>
        <v>Libarica</v>
      </c>
      <c r="O216" t="str">
        <f t="shared" si="11"/>
        <v>Light</v>
      </c>
      <c r="P216" t="str">
        <f>_xlfn.XLOOKUP(Orders[[#This Row],[Customer ID]],customers!$A$1:$A$1001,customers!$I$1:$I$1001,0)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cm="1">
        <f t="array" ref="G217">IF(_xlfn.XLOOKUP(C217,customers!$A$1:$A$1001,customers!C216:'customers'!$C$1:$C$1001,0)=0,"",_xlfn.XLOOKUP(C217,customers!$A$1:$A$1001,customers!C216:'customers'!$C$1:$C$1001,0))</f>
        <v>igurnee5z@usnews.com</v>
      </c>
      <c r="H217" s="2" t="str">
        <f>_xlfn.XLOOKUP(C217,customers!$A$1:$A$1001,customers!$G$1:$G$1001,0)</f>
        <v>United States</v>
      </c>
      <c r="I217" t="str">
        <f>_xlfn.XLOOKUP(orders!D217,products!$A$1:$A$49,products!$B$1:$B$49)</f>
        <v>Lib</v>
      </c>
      <c r="J217" t="str">
        <f>_xlfn.XLOOKUP(orders!D217,products!$A$1:$A$49,products!$C$1:$C$49)</f>
        <v>D</v>
      </c>
      <c r="K217" s="4">
        <f>_xlfn.XLOOKUP(orders!D217,products!$A$1:$A$49,products!$D$1:$D$49)</f>
        <v>0.2</v>
      </c>
      <c r="L217" s="6">
        <f>_xlfn.XLOOKUP(orders!D217,products!$A$1:$A$49,products!$E$1:$E$49)</f>
        <v>3.8849999999999998</v>
      </c>
      <c r="M217" s="6">
        <f t="shared" si="9"/>
        <v>23.31</v>
      </c>
      <c r="N217" t="str">
        <f t="shared" si="10"/>
        <v>Libarica</v>
      </c>
      <c r="O217" t="str">
        <f t="shared" si="11"/>
        <v>Dark</v>
      </c>
      <c r="P217" t="str">
        <f>_xlfn.XLOOKUP(Orders[[#This Row],[Customer ID]],customers!$A$1:$A$1001,customers!$I$1:$I$1001,0)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cm="1">
        <f t="array" ref="G218">IF(_xlfn.XLOOKUP(C218,customers!$A$1:$A$1001,customers!C217:'customers'!$C$1:$C$1001,0)=0,"",_xlfn.XLOOKUP(C218,customers!$A$1:$A$1001,customers!C217:'customers'!$C$1:$C$1001,0))</f>
        <v>asnowding60@comsenz.com</v>
      </c>
      <c r="H218" s="2" t="str">
        <f>_xlfn.XLOOKUP(C218,customers!$A$1:$A$1001,customers!$G$1:$G$1001,0)</f>
        <v>United States</v>
      </c>
      <c r="I218" t="str">
        <f>_xlfn.XLOOKUP(orders!D218,products!$A$1:$A$49,products!$B$1:$B$49)</f>
        <v>Lib</v>
      </c>
      <c r="J218" t="str">
        <f>_xlfn.XLOOKUP(orders!D218,products!$A$1:$A$49,products!$C$1:$C$49)</f>
        <v>M</v>
      </c>
      <c r="K218" s="4">
        <f>_xlfn.XLOOKUP(orders!D218,products!$A$1:$A$49,products!$D$1:$D$49)</f>
        <v>1</v>
      </c>
      <c r="L218" s="6">
        <f>_xlfn.XLOOKUP(orders!D218,products!$A$1:$A$49,products!$E$1:$E$49)</f>
        <v>14.55</v>
      </c>
      <c r="M218" s="6">
        <f t="shared" si="9"/>
        <v>58.2</v>
      </c>
      <c r="N218" t="str">
        <f t="shared" si="10"/>
        <v>Libarica</v>
      </c>
      <c r="O218" t="str">
        <f t="shared" si="11"/>
        <v>Medium</v>
      </c>
      <c r="P218" t="str">
        <f>_xlfn.XLOOKUP(Orders[[#This Row],[Customer ID]],customers!$A$1:$A$1001,customers!$I$1:$I$1001,0)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cm="1">
        <f t="array" ref="G219">IF(_xlfn.XLOOKUP(C219,customers!$A$1:$A$1001,customers!C218:'customers'!$C$1:$C$1001,0)=0,"",_xlfn.XLOOKUP(C219,customers!$A$1:$A$1001,customers!C218:'customers'!$C$1:$C$1001,0))</f>
        <v>gpoinsett61@berkeley.edu</v>
      </c>
      <c r="H219" s="2" t="str">
        <f>_xlfn.XLOOKUP(C219,customers!$A$1:$A$1001,customers!$G$1:$G$1001,0)</f>
        <v>United States</v>
      </c>
      <c r="I219" t="str">
        <f>_xlfn.XLOOKUP(orders!D219,products!$A$1:$A$49,products!$B$1:$B$49)</f>
        <v>Exc</v>
      </c>
      <c r="J219" t="str">
        <f>_xlfn.XLOOKUP(orders!D219,products!$A$1:$A$49,products!$C$1:$C$49)</f>
        <v>L</v>
      </c>
      <c r="K219" s="4">
        <f>_xlfn.XLOOKUP(orders!D219,products!$A$1:$A$49,products!$D$1:$D$49)</f>
        <v>0.5</v>
      </c>
      <c r="L219" s="6">
        <f>_xlfn.XLOOKUP(orders!D219,products!$A$1:$A$49,products!$E$1:$E$49)</f>
        <v>8.91</v>
      </c>
      <c r="M219" s="6">
        <f t="shared" si="9"/>
        <v>35.64</v>
      </c>
      <c r="N219" t="str">
        <f t="shared" si="10"/>
        <v>Excellsa</v>
      </c>
      <c r="O219" t="str">
        <f t="shared" si="11"/>
        <v>Light</v>
      </c>
      <c r="P219" t="str">
        <f>_xlfn.XLOOKUP(Orders[[#This Row],[Customer ID]],customers!$A$1:$A$1001,customers!$I$1:$I$1001,0)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cm="1">
        <f t="array" ref="G220">IF(_xlfn.XLOOKUP(C220,customers!$A$1:$A$1001,customers!C219:'customers'!$C$1:$C$1001,0)=0,"",_xlfn.XLOOKUP(C220,customers!$A$1:$A$1001,customers!C219:'customers'!$C$1:$C$1001,0))</f>
        <v>rfurman62@t.co</v>
      </c>
      <c r="H220" s="2" t="str">
        <f>_xlfn.XLOOKUP(C220,customers!$A$1:$A$1001,customers!$G$1:$G$1001,0)</f>
        <v>Ireland</v>
      </c>
      <c r="I220" t="str">
        <f>_xlfn.XLOOKUP(orders!D220,products!$A$1:$A$49,products!$B$1:$B$49)</f>
        <v>Ara</v>
      </c>
      <c r="J220" t="str">
        <f>_xlfn.XLOOKUP(orders!D220,products!$A$1:$A$49,products!$C$1:$C$49)</f>
        <v>M</v>
      </c>
      <c r="K220" s="4">
        <f>_xlfn.XLOOKUP(orders!D220,products!$A$1:$A$49,products!$D$1:$D$49)</f>
        <v>1</v>
      </c>
      <c r="L220" s="6">
        <f>_xlfn.XLOOKUP(orders!D220,products!$A$1:$A$49,products!$E$1:$E$49)</f>
        <v>11.25</v>
      </c>
      <c r="M220" s="6">
        <f t="shared" si="9"/>
        <v>56.25</v>
      </c>
      <c r="N220" t="str">
        <f t="shared" si="10"/>
        <v>Arabica</v>
      </c>
      <c r="O220" t="str">
        <f t="shared" si="11"/>
        <v>Medium</v>
      </c>
      <c r="P220" t="str">
        <f>_xlfn.XLOOKUP(Orders[[#This Row],[Customer ID]],customers!$A$1:$A$1001,customers!$I$1:$I$1001,0)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cm="1">
        <f t="array" ref="G221">IF(_xlfn.XLOOKUP(C221,customers!$A$1:$A$1001,customers!C220:'customers'!$C$1:$C$1001,0)=0,"",_xlfn.XLOOKUP(C221,customers!$A$1:$A$1001,customers!C220:'customers'!$C$1:$C$1001,0))</f>
        <v>ccrosier63@xrea.com</v>
      </c>
      <c r="H221" s="2" t="str">
        <f>_xlfn.XLOOKUP(C221,customers!$A$1:$A$1001,customers!$G$1:$G$1001,0)</f>
        <v>United States</v>
      </c>
      <c r="I221" t="str">
        <f>_xlfn.XLOOKUP(orders!D221,products!$A$1:$A$49,products!$B$1:$B$49)</f>
        <v>Rob</v>
      </c>
      <c r="J221" t="str">
        <f>_xlfn.XLOOKUP(orders!D221,products!$A$1:$A$49,products!$C$1:$C$49)</f>
        <v>L</v>
      </c>
      <c r="K221" s="4">
        <f>_xlfn.XLOOKUP(orders!D221,products!$A$1:$A$49,products!$D$1:$D$49)</f>
        <v>0.2</v>
      </c>
      <c r="L221" s="6">
        <f>_xlfn.XLOOKUP(orders!D221,products!$A$1:$A$49,products!$E$1:$E$49)</f>
        <v>3.5849999999999995</v>
      </c>
      <c r="M221" s="6">
        <f t="shared" si="9"/>
        <v>10.754999999999999</v>
      </c>
      <c r="N221" t="str">
        <f t="shared" si="10"/>
        <v>Robusta</v>
      </c>
      <c r="O221" t="str">
        <f t="shared" si="11"/>
        <v>Light</v>
      </c>
      <c r="P221" t="str">
        <f>_xlfn.XLOOKUP(Orders[[#This Row],[Customer ID]],customers!$A$1:$A$1001,customers!$I$1:$I$1001,0)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cm="1">
        <f t="array" ref="G222">IF(_xlfn.XLOOKUP(C222,customers!$A$1:$A$1001,customers!C221:'customers'!$C$1:$C$1001,0)=0,"",_xlfn.XLOOKUP(C222,customers!$A$1:$A$1001,customers!C221:'customers'!$C$1:$C$1001,0))</f>
        <v>ccrosier63@xrea.com</v>
      </c>
      <c r="H222" s="2" t="str">
        <f>_xlfn.XLOOKUP(C222,customers!$A$1:$A$1001,customers!$G$1:$G$1001,0)</f>
        <v>United States</v>
      </c>
      <c r="I222" t="str">
        <f>_xlfn.XLOOKUP(orders!D222,products!$A$1:$A$49,products!$B$1:$B$49)</f>
        <v>Rob</v>
      </c>
      <c r="J222" t="str">
        <f>_xlfn.XLOOKUP(orders!D222,products!$A$1:$A$49,products!$C$1:$C$49)</f>
        <v>M</v>
      </c>
      <c r="K222" s="4">
        <f>_xlfn.XLOOKUP(orders!D222,products!$A$1:$A$49,products!$D$1:$D$49)</f>
        <v>0.2</v>
      </c>
      <c r="L222" s="6">
        <f>_xlfn.XLOOKUP(orders!D222,products!$A$1:$A$49,products!$E$1:$E$49)</f>
        <v>2.9849999999999999</v>
      </c>
      <c r="M222" s="6">
        <f t="shared" si="9"/>
        <v>14.924999999999999</v>
      </c>
      <c r="N222" t="str">
        <f t="shared" si="10"/>
        <v>Robusta</v>
      </c>
      <c r="O222" t="str">
        <f t="shared" si="11"/>
        <v>Medium</v>
      </c>
      <c r="P222" t="str">
        <f>_xlfn.XLOOKUP(Orders[[#This Row],[Customer ID]],customers!$A$1:$A$1001,customers!$I$1:$I$1001,0)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cm="1">
        <f t="array" ref="G223">IF(_xlfn.XLOOKUP(C223,customers!$A$1:$A$1001,customers!C222:'customers'!$C$1:$C$1001,0)=0,"",_xlfn.XLOOKUP(C223,customers!$A$1:$A$1001,customers!C222:'customers'!$C$1:$C$1001,0))</f>
        <v>lrushmer65@europa.eu</v>
      </c>
      <c r="H223" s="2" t="str">
        <f>_xlfn.XLOOKUP(C223,customers!$A$1:$A$1001,customers!$G$1:$G$1001,0)</f>
        <v>United States</v>
      </c>
      <c r="I223" t="str">
        <f>_xlfn.XLOOKUP(orders!D223,products!$A$1:$A$49,products!$B$1:$B$49)</f>
        <v>Ara</v>
      </c>
      <c r="J223" t="str">
        <f>_xlfn.XLOOKUP(orders!D223,products!$A$1:$A$49,products!$C$1:$C$49)</f>
        <v>L</v>
      </c>
      <c r="K223" s="4">
        <f>_xlfn.XLOOKUP(orders!D223,products!$A$1:$A$49,products!$D$1:$D$49)</f>
        <v>1</v>
      </c>
      <c r="L223" s="6">
        <f>_xlfn.XLOOKUP(orders!D223,products!$A$1:$A$49,products!$E$1:$E$49)</f>
        <v>12.95</v>
      </c>
      <c r="M223" s="6">
        <f t="shared" si="9"/>
        <v>77.699999999999989</v>
      </c>
      <c r="N223" t="str">
        <f t="shared" si="10"/>
        <v>Arabica</v>
      </c>
      <c r="O223" t="str">
        <f t="shared" si="11"/>
        <v>Light</v>
      </c>
      <c r="P223" t="str">
        <f>_xlfn.XLOOKUP(Orders[[#This Row],[Customer ID]],customers!$A$1:$A$1001,customers!$I$1:$I$1001,0)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cm="1">
        <f t="array" ref="G224">IF(_xlfn.XLOOKUP(C224,customers!$A$1:$A$1001,customers!C223:'customers'!$C$1:$C$1001,0)=0,"",_xlfn.XLOOKUP(C224,customers!$A$1:$A$1001,customers!C223:'customers'!$C$1:$C$1001,0))</f>
        <v>wedinborough66@github.io</v>
      </c>
      <c r="H224" s="2" t="str">
        <f>_xlfn.XLOOKUP(C224,customers!$A$1:$A$1001,customers!$G$1:$G$1001,0)</f>
        <v>United States</v>
      </c>
      <c r="I224" t="str">
        <f>_xlfn.XLOOKUP(orders!D224,products!$A$1:$A$49,products!$B$1:$B$49)</f>
        <v>Lib</v>
      </c>
      <c r="J224" t="str">
        <f>_xlfn.XLOOKUP(orders!D224,products!$A$1:$A$49,products!$C$1:$C$49)</f>
        <v>D</v>
      </c>
      <c r="K224" s="4">
        <f>_xlfn.XLOOKUP(orders!D224,products!$A$1:$A$49,products!$D$1:$D$49)</f>
        <v>0.5</v>
      </c>
      <c r="L224" s="6">
        <f>_xlfn.XLOOKUP(orders!D224,products!$A$1:$A$49,products!$E$1:$E$49)</f>
        <v>7.77</v>
      </c>
      <c r="M224" s="6">
        <f t="shared" si="9"/>
        <v>23.31</v>
      </c>
      <c r="N224" t="str">
        <f t="shared" si="10"/>
        <v>Libarica</v>
      </c>
      <c r="O224" t="str">
        <f t="shared" si="11"/>
        <v>Dark</v>
      </c>
      <c r="P224" t="str">
        <f>_xlfn.XLOOKUP(Orders[[#This Row],[Customer ID]],customers!$A$1:$A$1001,customers!$I$1:$I$1001,0)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cm="1">
        <f t="array" ref="G225">IF(_xlfn.XLOOKUP(C225,customers!$A$1:$A$1001,customers!C224:'customers'!$C$1:$C$1001,0)=0,"",_xlfn.XLOOKUP(C225,customers!$A$1:$A$1001,customers!C224:'customers'!$C$1:$C$1001,0))</f>
        <v/>
      </c>
      <c r="H225" s="2" t="str">
        <f>_xlfn.XLOOKUP(C225,customers!$A$1:$A$1001,customers!$G$1:$G$1001,0)</f>
        <v>United States</v>
      </c>
      <c r="I225" t="str">
        <f>_xlfn.XLOOKUP(orders!D225,products!$A$1:$A$49,products!$B$1:$B$49)</f>
        <v>Exc</v>
      </c>
      <c r="J225" t="str">
        <f>_xlfn.XLOOKUP(orders!D225,products!$A$1:$A$49,products!$C$1:$C$49)</f>
        <v>L</v>
      </c>
      <c r="K225" s="4">
        <f>_xlfn.XLOOKUP(orders!D225,products!$A$1:$A$49,products!$D$1:$D$49)</f>
        <v>1</v>
      </c>
      <c r="L225" s="6">
        <f>_xlfn.XLOOKUP(orders!D225,products!$A$1:$A$49,products!$E$1:$E$49)</f>
        <v>14.85</v>
      </c>
      <c r="M225" s="6">
        <f t="shared" si="9"/>
        <v>59.4</v>
      </c>
      <c r="N225" t="str">
        <f t="shared" si="10"/>
        <v>Excellsa</v>
      </c>
      <c r="O225" t="str">
        <f t="shared" si="11"/>
        <v>Light</v>
      </c>
      <c r="P225" t="str">
        <f>_xlfn.XLOOKUP(Orders[[#This Row],[Customer ID]],customers!$A$1:$A$1001,customers!$I$1:$I$1001,0)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cm="1">
        <f t="array" ref="G226">IF(_xlfn.XLOOKUP(C226,customers!$A$1:$A$1001,customers!C225:'customers'!$C$1:$C$1001,0)=0,"",_xlfn.XLOOKUP(C226,customers!$A$1:$A$1001,customers!C225:'customers'!$C$1:$C$1001,0))</f>
        <v>kbromehead68@un.org</v>
      </c>
      <c r="H226" s="2" t="str">
        <f>_xlfn.XLOOKUP(C226,customers!$A$1:$A$1001,customers!$G$1:$G$1001,0)</f>
        <v>United States</v>
      </c>
      <c r="I226" t="str">
        <f>_xlfn.XLOOKUP(orders!D226,products!$A$1:$A$49,products!$B$1:$B$49)</f>
        <v>Lib</v>
      </c>
      <c r="J226" t="str">
        <f>_xlfn.XLOOKUP(orders!D226,products!$A$1:$A$49,products!$C$1:$C$49)</f>
        <v>D</v>
      </c>
      <c r="K226" s="4">
        <f>_xlfn.XLOOKUP(orders!D226,products!$A$1:$A$49,products!$D$1:$D$49)</f>
        <v>2.5</v>
      </c>
      <c r="L226" s="6">
        <f>_xlfn.XLOOKUP(orders!D226,products!$A$1:$A$49,products!$E$1:$E$49)</f>
        <v>29.784999999999997</v>
      </c>
      <c r="M226" s="6">
        <f t="shared" si="9"/>
        <v>119.13999999999999</v>
      </c>
      <c r="N226" t="str">
        <f t="shared" si="10"/>
        <v>Libarica</v>
      </c>
      <c r="O226" t="str">
        <f t="shared" si="11"/>
        <v>Dark</v>
      </c>
      <c r="P226" t="str">
        <f>_xlfn.XLOOKUP(Orders[[#This Row],[Customer ID]],customers!$A$1:$A$1001,customers!$I$1:$I$1001,0)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cm="1">
        <f t="array" ref="G227">IF(_xlfn.XLOOKUP(C227,customers!$A$1:$A$1001,customers!C226:'customers'!$C$1:$C$1001,0)=0,"",_xlfn.XLOOKUP(C227,customers!$A$1:$A$1001,customers!C226:'customers'!$C$1:$C$1001,0))</f>
        <v>ewesterman69@si.edu</v>
      </c>
      <c r="H227" s="2" t="str">
        <f>_xlfn.XLOOKUP(C227,customers!$A$1:$A$1001,customers!$G$1:$G$1001,0)</f>
        <v>Ireland</v>
      </c>
      <c r="I227" t="str">
        <f>_xlfn.XLOOKUP(orders!D227,products!$A$1:$A$49,products!$B$1:$B$49)</f>
        <v>Rob</v>
      </c>
      <c r="J227" t="str">
        <f>_xlfn.XLOOKUP(orders!D227,products!$A$1:$A$49,products!$C$1:$C$49)</f>
        <v>L</v>
      </c>
      <c r="K227" s="4">
        <f>_xlfn.XLOOKUP(orders!D227,products!$A$1:$A$49,products!$D$1:$D$49)</f>
        <v>0.2</v>
      </c>
      <c r="L227" s="6">
        <f>_xlfn.XLOOKUP(orders!D227,products!$A$1:$A$49,products!$E$1:$E$49)</f>
        <v>3.5849999999999995</v>
      </c>
      <c r="M227" s="6">
        <f t="shared" si="9"/>
        <v>14.339999999999998</v>
      </c>
      <c r="N227" t="str">
        <f t="shared" si="10"/>
        <v>Robusta</v>
      </c>
      <c r="O227" t="str">
        <f t="shared" si="11"/>
        <v>Light</v>
      </c>
      <c r="P227" t="str">
        <f>_xlfn.XLOOKUP(Orders[[#This Row],[Customer ID]],customers!$A$1:$A$1001,customers!$I$1:$I$1001,0)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cm="1">
        <f t="array" ref="G228">IF(_xlfn.XLOOKUP(C228,customers!$A$1:$A$1001,customers!C227:'customers'!$C$1:$C$1001,0)=0,"",_xlfn.XLOOKUP(C228,customers!$A$1:$A$1001,customers!C227:'customers'!$C$1:$C$1001,0))</f>
        <v>ahutchens6a@amazonaws.com</v>
      </c>
      <c r="H228" s="2" t="str">
        <f>_xlfn.XLOOKUP(C228,customers!$A$1:$A$1001,customers!$G$1:$G$1001,0)</f>
        <v>United States</v>
      </c>
      <c r="I228" t="str">
        <f>_xlfn.XLOOKUP(orders!D228,products!$A$1:$A$49,products!$B$1:$B$49)</f>
        <v>Ara</v>
      </c>
      <c r="J228" t="str">
        <f>_xlfn.XLOOKUP(orders!D228,products!$A$1:$A$49,products!$C$1:$C$49)</f>
        <v>M</v>
      </c>
      <c r="K228" s="4">
        <f>_xlfn.XLOOKUP(orders!D228,products!$A$1:$A$49,products!$D$1:$D$49)</f>
        <v>2.5</v>
      </c>
      <c r="L228" s="6">
        <f>_xlfn.XLOOKUP(orders!D228,products!$A$1:$A$49,products!$E$1:$E$49)</f>
        <v>25.874999999999996</v>
      </c>
      <c r="M228" s="6">
        <f t="shared" si="9"/>
        <v>129.37499999999997</v>
      </c>
      <c r="N228" t="str">
        <f t="shared" si="10"/>
        <v>Arabica</v>
      </c>
      <c r="O228" t="str">
        <f t="shared" si="11"/>
        <v>Medium</v>
      </c>
      <c r="P228" t="str">
        <f>_xlfn.XLOOKUP(Orders[[#This Row],[Customer ID]],customers!$A$1:$A$1001,customers!$I$1:$I$1001,0)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cm="1">
        <f t="array" ref="G229">IF(_xlfn.XLOOKUP(C229,customers!$A$1:$A$1001,customers!C228:'customers'!$C$1:$C$1001,0)=0,"",_xlfn.XLOOKUP(C229,customers!$A$1:$A$1001,customers!C228:'customers'!$C$1:$C$1001,0))</f>
        <v>nwyvill6b@naver.com</v>
      </c>
      <c r="H229" s="2" t="str">
        <f>_xlfn.XLOOKUP(C229,customers!$A$1:$A$1001,customers!$G$1:$G$1001,0)</f>
        <v>United Kingdom</v>
      </c>
      <c r="I229" t="str">
        <f>_xlfn.XLOOKUP(orders!D229,products!$A$1:$A$49,products!$B$1:$B$49)</f>
        <v>Rob</v>
      </c>
      <c r="J229" t="str">
        <f>_xlfn.XLOOKUP(orders!D229,products!$A$1:$A$49,products!$C$1:$C$49)</f>
        <v>D</v>
      </c>
      <c r="K229" s="4">
        <f>_xlfn.XLOOKUP(orders!D229,products!$A$1:$A$49,products!$D$1:$D$49)</f>
        <v>0.2</v>
      </c>
      <c r="L229" s="6">
        <f>_xlfn.XLOOKUP(orders!D229,products!$A$1:$A$49,products!$E$1:$E$49)</f>
        <v>2.6849999999999996</v>
      </c>
      <c r="M229" s="6">
        <f t="shared" si="9"/>
        <v>16.11</v>
      </c>
      <c r="N229" t="str">
        <f t="shared" si="10"/>
        <v>Robusta</v>
      </c>
      <c r="O229" t="str">
        <f t="shared" si="11"/>
        <v>Dark</v>
      </c>
      <c r="P229" t="str">
        <f>_xlfn.XLOOKUP(Orders[[#This Row],[Customer ID]],customers!$A$1:$A$1001,customers!$I$1:$I$1001,0)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cm="1">
        <f t="array" ref="G230">IF(_xlfn.XLOOKUP(C230,customers!$A$1:$A$1001,customers!C229:'customers'!$C$1:$C$1001,0)=0,"",_xlfn.XLOOKUP(C230,customers!$A$1:$A$1001,customers!C229:'customers'!$C$1:$C$1001,0))</f>
        <v>bmathon6c@barnesandnoble.com</v>
      </c>
      <c r="H230" s="2" t="str">
        <f>_xlfn.XLOOKUP(C230,customers!$A$1:$A$1001,customers!$G$1:$G$1001,0)</f>
        <v>United States</v>
      </c>
      <c r="I230" t="str">
        <f>_xlfn.XLOOKUP(orders!D230,products!$A$1:$A$49,products!$B$1:$B$49)</f>
        <v>Rob</v>
      </c>
      <c r="J230" t="str">
        <f>_xlfn.XLOOKUP(orders!D230,products!$A$1:$A$49,products!$C$1:$C$49)</f>
        <v>L</v>
      </c>
      <c r="K230" s="4">
        <f>_xlfn.XLOOKUP(orders!D230,products!$A$1:$A$49,products!$D$1:$D$49)</f>
        <v>0.2</v>
      </c>
      <c r="L230" s="6">
        <f>_xlfn.XLOOKUP(orders!D230,products!$A$1:$A$49,products!$E$1:$E$49)</f>
        <v>3.5849999999999995</v>
      </c>
      <c r="M230" s="6">
        <f t="shared" si="9"/>
        <v>17.924999999999997</v>
      </c>
      <c r="N230" t="str">
        <f t="shared" si="10"/>
        <v>Robusta</v>
      </c>
      <c r="O230" t="str">
        <f t="shared" si="11"/>
        <v>Light</v>
      </c>
      <c r="P230" t="str">
        <f>_xlfn.XLOOKUP(Orders[[#This Row],[Customer ID]],customers!$A$1:$A$1001,customers!$I$1:$I$1001,0)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cm="1">
        <f t="array" ref="G231">IF(_xlfn.XLOOKUP(C231,customers!$A$1:$A$1001,customers!C230:'customers'!$C$1:$C$1001,0)=0,"",_xlfn.XLOOKUP(C231,customers!$A$1:$A$1001,customers!C230:'customers'!$C$1:$C$1001,0))</f>
        <v>kstreight6d@about.com</v>
      </c>
      <c r="H231" s="2" t="str">
        <f>_xlfn.XLOOKUP(C231,customers!$A$1:$A$1001,customers!$G$1:$G$1001,0)</f>
        <v>United States</v>
      </c>
      <c r="I231" t="str">
        <f>_xlfn.XLOOKUP(orders!D231,products!$A$1:$A$49,products!$B$1:$B$49)</f>
        <v>Lib</v>
      </c>
      <c r="J231" t="str">
        <f>_xlfn.XLOOKUP(orders!D231,products!$A$1:$A$49,products!$C$1:$C$49)</f>
        <v>M</v>
      </c>
      <c r="K231" s="4">
        <f>_xlfn.XLOOKUP(orders!D231,products!$A$1:$A$49,products!$D$1:$D$49)</f>
        <v>0.2</v>
      </c>
      <c r="L231" s="6">
        <f>_xlfn.XLOOKUP(orders!D231,products!$A$1:$A$49,products!$E$1:$E$49)</f>
        <v>4.3650000000000002</v>
      </c>
      <c r="M231" s="6">
        <f t="shared" si="9"/>
        <v>8.73</v>
      </c>
      <c r="N231" t="str">
        <f t="shared" si="10"/>
        <v>Libarica</v>
      </c>
      <c r="O231" t="str">
        <f t="shared" si="11"/>
        <v>Medium</v>
      </c>
      <c r="P231" t="str">
        <f>_xlfn.XLOOKUP(Orders[[#This Row],[Customer ID]],customers!$A$1:$A$1001,customers!$I$1:$I$1001,0)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cm="1">
        <f t="array" ref="G232">IF(_xlfn.XLOOKUP(C232,customers!$A$1:$A$1001,customers!C231:'customers'!$C$1:$C$1001,0)=0,"",_xlfn.XLOOKUP(C232,customers!$A$1:$A$1001,customers!C231:'customers'!$C$1:$C$1001,0))</f>
        <v>pcutchie6e@globo.com</v>
      </c>
      <c r="H232" s="2" t="str">
        <f>_xlfn.XLOOKUP(C232,customers!$A$1:$A$1001,customers!$G$1:$G$1001,0)</f>
        <v>United States</v>
      </c>
      <c r="I232" t="str">
        <f>_xlfn.XLOOKUP(orders!D232,products!$A$1:$A$49,products!$B$1:$B$49)</f>
        <v>Ara</v>
      </c>
      <c r="J232" t="str">
        <f>_xlfn.XLOOKUP(orders!D232,products!$A$1:$A$49,products!$C$1:$C$49)</f>
        <v>M</v>
      </c>
      <c r="K232" s="4">
        <f>_xlfn.XLOOKUP(orders!D232,products!$A$1:$A$49,products!$D$1:$D$49)</f>
        <v>2.5</v>
      </c>
      <c r="L232" s="6">
        <f>_xlfn.XLOOKUP(orders!D232,products!$A$1:$A$49,products!$E$1:$E$49)</f>
        <v>25.874999999999996</v>
      </c>
      <c r="M232" s="6">
        <f t="shared" si="9"/>
        <v>51.749999999999993</v>
      </c>
      <c r="N232" t="str">
        <f t="shared" si="10"/>
        <v>Arabica</v>
      </c>
      <c r="O232" t="str">
        <f t="shared" si="11"/>
        <v>Medium</v>
      </c>
      <c r="P232" t="str">
        <f>_xlfn.XLOOKUP(Orders[[#This Row],[Customer ID]],customers!$A$1:$A$1001,customers!$I$1:$I$1001,0)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cm="1">
        <f t="array" ref="G233">IF(_xlfn.XLOOKUP(C233,customers!$A$1:$A$1001,customers!C232:'customers'!$C$1:$C$1001,0)=0,"",_xlfn.XLOOKUP(C233,customers!$A$1:$A$1001,customers!C232:'customers'!$C$1:$C$1001,0))</f>
        <v/>
      </c>
      <c r="H233" s="2" t="str">
        <f>_xlfn.XLOOKUP(C233,customers!$A$1:$A$1001,customers!$G$1:$G$1001,0)</f>
        <v>United States</v>
      </c>
      <c r="I233" t="str">
        <f>_xlfn.XLOOKUP(orders!D233,products!$A$1:$A$49,products!$B$1:$B$49)</f>
        <v>Lib</v>
      </c>
      <c r="J233" t="str">
        <f>_xlfn.XLOOKUP(orders!D233,products!$A$1:$A$49,products!$C$1:$C$49)</f>
        <v>M</v>
      </c>
      <c r="K233" s="4">
        <f>_xlfn.XLOOKUP(orders!D233,products!$A$1:$A$49,products!$D$1:$D$49)</f>
        <v>0.2</v>
      </c>
      <c r="L233" s="6">
        <f>_xlfn.XLOOKUP(orders!D233,products!$A$1:$A$49,products!$E$1:$E$49)</f>
        <v>4.3650000000000002</v>
      </c>
      <c r="M233" s="6">
        <f t="shared" si="9"/>
        <v>8.73</v>
      </c>
      <c r="N233" t="str">
        <f t="shared" si="10"/>
        <v>Libarica</v>
      </c>
      <c r="O233" t="str">
        <f t="shared" si="11"/>
        <v>Medium</v>
      </c>
      <c r="P233" t="str">
        <f>_xlfn.XLOOKUP(Orders[[#This Row],[Customer ID]],customers!$A$1:$A$1001,customers!$I$1:$I$1001,0)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cm="1">
        <f t="array" ref="G234">IF(_xlfn.XLOOKUP(C234,customers!$A$1:$A$1001,customers!C233:'customers'!$C$1:$C$1001,0)=0,"",_xlfn.XLOOKUP(C234,customers!$A$1:$A$1001,customers!C233:'customers'!$C$1:$C$1001,0))</f>
        <v>cgheraldi6g@opera.com</v>
      </c>
      <c r="H234" s="2" t="str">
        <f>_xlfn.XLOOKUP(C234,customers!$A$1:$A$1001,customers!$G$1:$G$1001,0)</f>
        <v>United Kingdom</v>
      </c>
      <c r="I234" t="str">
        <f>_xlfn.XLOOKUP(orders!D234,products!$A$1:$A$49,products!$B$1:$B$49)</f>
        <v>Lib</v>
      </c>
      <c r="J234" t="str">
        <f>_xlfn.XLOOKUP(orders!D234,products!$A$1:$A$49,products!$C$1:$C$49)</f>
        <v>L</v>
      </c>
      <c r="K234" s="4">
        <f>_xlfn.XLOOKUP(orders!D234,products!$A$1:$A$49,products!$D$1:$D$49)</f>
        <v>0.2</v>
      </c>
      <c r="L234" s="6">
        <f>_xlfn.XLOOKUP(orders!D234,products!$A$1:$A$49,products!$E$1:$E$49)</f>
        <v>4.7549999999999999</v>
      </c>
      <c r="M234" s="6">
        <f t="shared" si="9"/>
        <v>23.774999999999999</v>
      </c>
      <c r="N234" t="str">
        <f t="shared" si="10"/>
        <v>Libarica</v>
      </c>
      <c r="O234" t="str">
        <f t="shared" si="11"/>
        <v>Light</v>
      </c>
      <c r="P234" t="str">
        <f>_xlfn.XLOOKUP(Orders[[#This Row],[Customer ID]],customers!$A$1:$A$1001,customers!$I$1:$I$1001,0)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cm="1">
        <f t="array" ref="G235">IF(_xlfn.XLOOKUP(C235,customers!$A$1:$A$1001,customers!C234:'customers'!$C$1:$C$1001,0)=0,"",_xlfn.XLOOKUP(C235,customers!$A$1:$A$1001,customers!C234:'customers'!$C$1:$C$1001,0))</f>
        <v>bkenwell6h@over-blog.com</v>
      </c>
      <c r="H235" s="2" t="str">
        <f>_xlfn.XLOOKUP(C235,customers!$A$1:$A$1001,customers!$G$1:$G$1001,0)</f>
        <v>United States</v>
      </c>
      <c r="I235" t="str">
        <f>_xlfn.XLOOKUP(orders!D235,products!$A$1:$A$49,products!$B$1:$B$49)</f>
        <v>Exc</v>
      </c>
      <c r="J235" t="str">
        <f>_xlfn.XLOOKUP(orders!D235,products!$A$1:$A$49,products!$C$1:$C$49)</f>
        <v>M</v>
      </c>
      <c r="K235" s="4">
        <f>_xlfn.XLOOKUP(orders!D235,products!$A$1:$A$49,products!$D$1:$D$49)</f>
        <v>0.2</v>
      </c>
      <c r="L235" s="6">
        <f>_xlfn.XLOOKUP(orders!D235,products!$A$1:$A$49,products!$E$1:$E$49)</f>
        <v>4.125</v>
      </c>
      <c r="M235" s="6">
        <f t="shared" si="9"/>
        <v>20.625</v>
      </c>
      <c r="N235" t="str">
        <f t="shared" si="10"/>
        <v>Excellsa</v>
      </c>
      <c r="O235" t="str">
        <f t="shared" si="11"/>
        <v>Medium</v>
      </c>
      <c r="P235" t="str">
        <f>_xlfn.XLOOKUP(Orders[[#This Row],[Customer ID]],customers!$A$1:$A$1001,customers!$I$1:$I$1001,0)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cm="1">
        <f t="array" ref="G236">IF(_xlfn.XLOOKUP(C236,customers!$A$1:$A$1001,customers!C235:'customers'!$C$1:$C$1001,0)=0,"",_xlfn.XLOOKUP(C236,customers!$A$1:$A$1001,customers!C235:'customers'!$C$1:$C$1001,0))</f>
        <v>tsutty6i@google.es</v>
      </c>
      <c r="H236" s="2" t="str">
        <f>_xlfn.XLOOKUP(C236,customers!$A$1:$A$1001,customers!$G$1:$G$1001,0)</f>
        <v>United States</v>
      </c>
      <c r="I236" t="str">
        <f>_xlfn.XLOOKUP(orders!D236,products!$A$1:$A$49,products!$B$1:$B$49)</f>
        <v>Lib</v>
      </c>
      <c r="J236" t="str">
        <f>_xlfn.XLOOKUP(orders!D236,products!$A$1:$A$49,products!$C$1:$C$49)</f>
        <v>L</v>
      </c>
      <c r="K236" s="4">
        <f>_xlfn.XLOOKUP(orders!D236,products!$A$1:$A$49,products!$D$1:$D$49)</f>
        <v>2.5</v>
      </c>
      <c r="L236" s="6">
        <f>_xlfn.XLOOKUP(orders!D236,products!$A$1:$A$49,products!$E$1:$E$49)</f>
        <v>36.454999999999998</v>
      </c>
      <c r="M236" s="6">
        <f t="shared" si="9"/>
        <v>36.454999999999998</v>
      </c>
      <c r="N236" t="str">
        <f t="shared" si="10"/>
        <v>Libarica</v>
      </c>
      <c r="O236" t="str">
        <f t="shared" si="11"/>
        <v>Light</v>
      </c>
      <c r="P236" t="str">
        <f>_xlfn.XLOOKUP(Orders[[#This Row],[Customer ID]],customers!$A$1:$A$1001,customers!$I$1:$I$1001,0)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cm="1">
        <f t="array" ref="G237">IF(_xlfn.XLOOKUP(C237,customers!$A$1:$A$1001,customers!C236:'customers'!$C$1:$C$1001,0)=0,"",_xlfn.XLOOKUP(C237,customers!$A$1:$A$1001,customers!C236:'customers'!$C$1:$C$1001,0))</f>
        <v/>
      </c>
      <c r="H237" s="2" t="str">
        <f>_xlfn.XLOOKUP(C237,customers!$A$1:$A$1001,customers!$G$1:$G$1001,0)</f>
        <v>Ireland</v>
      </c>
      <c r="I237" t="str">
        <f>_xlfn.XLOOKUP(orders!D237,products!$A$1:$A$49,products!$B$1:$B$49)</f>
        <v>Lib</v>
      </c>
      <c r="J237" t="str">
        <f>_xlfn.XLOOKUP(orders!D237,products!$A$1:$A$49,products!$C$1:$C$49)</f>
        <v>L</v>
      </c>
      <c r="K237" s="4">
        <f>_xlfn.XLOOKUP(orders!D237,products!$A$1:$A$49,products!$D$1:$D$49)</f>
        <v>2.5</v>
      </c>
      <c r="L237" s="6">
        <f>_xlfn.XLOOKUP(orders!D237,products!$A$1:$A$49,products!$E$1:$E$49)</f>
        <v>36.454999999999998</v>
      </c>
      <c r="M237" s="6">
        <f t="shared" si="9"/>
        <v>182.27499999999998</v>
      </c>
      <c r="N237" t="str">
        <f t="shared" si="10"/>
        <v>Libarica</v>
      </c>
      <c r="O237" t="str">
        <f t="shared" si="11"/>
        <v>Light</v>
      </c>
      <c r="P237" t="str">
        <f>_xlfn.XLOOKUP(Orders[[#This Row],[Customer ID]],customers!$A$1:$A$1001,customers!$I$1:$I$1001,0)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cm="1">
        <f t="array" ref="G238">IF(_xlfn.XLOOKUP(C238,customers!$A$1:$A$1001,customers!C237:'customers'!$C$1:$C$1001,0)=0,"",_xlfn.XLOOKUP(C238,customers!$A$1:$A$1001,customers!C237:'customers'!$C$1:$C$1001,0))</f>
        <v>charce6k@cafepress.com</v>
      </c>
      <c r="H238" s="2" t="str">
        <f>_xlfn.XLOOKUP(C238,customers!$A$1:$A$1001,customers!$G$1:$G$1001,0)</f>
        <v>Ireland</v>
      </c>
      <c r="I238" t="str">
        <f>_xlfn.XLOOKUP(orders!D238,products!$A$1:$A$49,products!$B$1:$B$49)</f>
        <v>Lib</v>
      </c>
      <c r="J238" t="str">
        <f>_xlfn.XLOOKUP(orders!D238,products!$A$1:$A$49,products!$C$1:$C$49)</f>
        <v>D</v>
      </c>
      <c r="K238" s="4">
        <f>_xlfn.XLOOKUP(orders!D238,products!$A$1:$A$49,products!$D$1:$D$49)</f>
        <v>2.5</v>
      </c>
      <c r="L238" s="6">
        <f>_xlfn.XLOOKUP(orders!D238,products!$A$1:$A$49,products!$E$1:$E$49)</f>
        <v>29.784999999999997</v>
      </c>
      <c r="M238" s="6">
        <f t="shared" si="9"/>
        <v>89.35499999999999</v>
      </c>
      <c r="N238" t="str">
        <f t="shared" si="10"/>
        <v>Libarica</v>
      </c>
      <c r="O238" t="str">
        <f t="shared" si="11"/>
        <v>Dark</v>
      </c>
      <c r="P238" t="str">
        <f>_xlfn.XLOOKUP(Orders[[#This Row],[Customer ID]],customers!$A$1:$A$1001,customers!$I$1:$I$1001,0)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cm="1">
        <f t="array" ref="G239">IF(_xlfn.XLOOKUP(C239,customers!$A$1:$A$1001,customers!C238:'customers'!$C$1:$C$1001,0)=0,"",_xlfn.XLOOKUP(C239,customers!$A$1:$A$1001,customers!C238:'customers'!$C$1:$C$1001,0))</f>
        <v/>
      </c>
      <c r="H239" s="2" t="str">
        <f>_xlfn.XLOOKUP(C239,customers!$A$1:$A$1001,customers!$G$1:$G$1001,0)</f>
        <v>United States</v>
      </c>
      <c r="I239" t="str">
        <f>_xlfn.XLOOKUP(orders!D239,products!$A$1:$A$49,products!$B$1:$B$49)</f>
        <v>Rob</v>
      </c>
      <c r="J239" t="str">
        <f>_xlfn.XLOOKUP(orders!D239,products!$A$1:$A$49,products!$C$1:$C$49)</f>
        <v>L</v>
      </c>
      <c r="K239" s="4">
        <f>_xlfn.XLOOKUP(orders!D239,products!$A$1:$A$49,products!$D$1:$D$49)</f>
        <v>0.2</v>
      </c>
      <c r="L239" s="6">
        <f>_xlfn.XLOOKUP(orders!D239,products!$A$1:$A$49,products!$E$1:$E$49)</f>
        <v>3.5849999999999995</v>
      </c>
      <c r="M239" s="6">
        <f t="shared" si="9"/>
        <v>3.5849999999999995</v>
      </c>
      <c r="N239" t="str">
        <f t="shared" si="10"/>
        <v>Robusta</v>
      </c>
      <c r="O239" t="str">
        <f t="shared" si="11"/>
        <v>Light</v>
      </c>
      <c r="P239" t="str">
        <f>_xlfn.XLOOKUP(Orders[[#This Row],[Customer ID]],customers!$A$1:$A$1001,customers!$I$1:$I$1001,0)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cm="1">
        <f t="array" ref="G240">IF(_xlfn.XLOOKUP(C240,customers!$A$1:$A$1001,customers!C239:'customers'!$C$1:$C$1001,0)=0,"",_xlfn.XLOOKUP(C240,customers!$A$1:$A$1001,customers!C239:'customers'!$C$1:$C$1001,0))</f>
        <v>fdrysdale6m@symantec.com</v>
      </c>
      <c r="H240" s="2" t="str">
        <f>_xlfn.XLOOKUP(C240,customers!$A$1:$A$1001,customers!$G$1:$G$1001,0)</f>
        <v>United States</v>
      </c>
      <c r="I240" t="str">
        <f>_xlfn.XLOOKUP(orders!D240,products!$A$1:$A$49,products!$B$1:$B$49)</f>
        <v>Rob</v>
      </c>
      <c r="J240" t="str">
        <f>_xlfn.XLOOKUP(orders!D240,products!$A$1:$A$49,products!$C$1:$C$49)</f>
        <v>M</v>
      </c>
      <c r="K240" s="4">
        <f>_xlfn.XLOOKUP(orders!D240,products!$A$1:$A$49,products!$D$1:$D$49)</f>
        <v>2.5</v>
      </c>
      <c r="L240" s="6">
        <f>_xlfn.XLOOKUP(orders!D240,products!$A$1:$A$49,products!$E$1:$E$49)</f>
        <v>22.884999999999998</v>
      </c>
      <c r="M240" s="6">
        <f t="shared" si="9"/>
        <v>45.769999999999996</v>
      </c>
      <c r="N240" t="str">
        <f t="shared" si="10"/>
        <v>Robusta</v>
      </c>
      <c r="O240" t="str">
        <f t="shared" si="11"/>
        <v>Medium</v>
      </c>
      <c r="P240" t="str">
        <f>_xlfn.XLOOKUP(Orders[[#This Row],[Customer ID]],customers!$A$1:$A$1001,customers!$I$1:$I$1001,0)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cm="1">
        <f t="array" ref="G241">IF(_xlfn.XLOOKUP(C241,customers!$A$1:$A$1001,customers!C240:'customers'!$C$1:$C$1001,0)=0,"",_xlfn.XLOOKUP(C241,customers!$A$1:$A$1001,customers!C240:'customers'!$C$1:$C$1001,0))</f>
        <v>dmagowan6n@fc2.com</v>
      </c>
      <c r="H241" s="2" t="str">
        <f>_xlfn.XLOOKUP(C241,customers!$A$1:$A$1001,customers!$G$1:$G$1001,0)</f>
        <v>United States</v>
      </c>
      <c r="I241" t="str">
        <f>_xlfn.XLOOKUP(orders!D241,products!$A$1:$A$49,products!$B$1:$B$49)</f>
        <v>Exc</v>
      </c>
      <c r="J241" t="str">
        <f>_xlfn.XLOOKUP(orders!D241,products!$A$1:$A$49,products!$C$1:$C$49)</f>
        <v>L</v>
      </c>
      <c r="K241" s="4">
        <f>_xlfn.XLOOKUP(orders!D241,products!$A$1:$A$49,products!$D$1:$D$49)</f>
        <v>1</v>
      </c>
      <c r="L241" s="6">
        <f>_xlfn.XLOOKUP(orders!D241,products!$A$1:$A$49,products!$E$1:$E$49)</f>
        <v>14.85</v>
      </c>
      <c r="M241" s="6">
        <f t="shared" si="9"/>
        <v>59.4</v>
      </c>
      <c r="N241" t="str">
        <f t="shared" si="10"/>
        <v>Excellsa</v>
      </c>
      <c r="O241" t="str">
        <f t="shared" si="11"/>
        <v>Light</v>
      </c>
      <c r="P241" t="str">
        <f>_xlfn.XLOOKUP(Orders[[#This Row],[Customer ID]],customers!$A$1:$A$1001,customers!$I$1:$I$1001,0)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cm="1">
        <f t="array" ref="G242">IF(_xlfn.XLOOKUP(C242,customers!$A$1:$A$1001,customers!C241:'customers'!$C$1:$C$1001,0)=0,"",_xlfn.XLOOKUP(C242,customers!$A$1:$A$1001,customers!C241:'customers'!$C$1:$C$1001,0))</f>
        <v/>
      </c>
      <c r="H242" s="2" t="str">
        <f>_xlfn.XLOOKUP(C242,customers!$A$1:$A$1001,customers!$G$1:$G$1001,0)</f>
        <v>United States</v>
      </c>
      <c r="I242" t="str">
        <f>_xlfn.XLOOKUP(orders!D242,products!$A$1:$A$49,products!$B$1:$B$49)</f>
        <v>Ara</v>
      </c>
      <c r="J242" t="str">
        <f>_xlfn.XLOOKUP(orders!D242,products!$A$1:$A$49,products!$C$1:$C$49)</f>
        <v>M</v>
      </c>
      <c r="K242" s="4">
        <f>_xlfn.XLOOKUP(orders!D242,products!$A$1:$A$49,products!$D$1:$D$49)</f>
        <v>2.5</v>
      </c>
      <c r="L242" s="6">
        <f>_xlfn.XLOOKUP(orders!D242,products!$A$1:$A$49,products!$E$1:$E$49)</f>
        <v>25.874999999999996</v>
      </c>
      <c r="M242" s="6">
        <f t="shared" si="9"/>
        <v>155.24999999999997</v>
      </c>
      <c r="N242" t="str">
        <f t="shared" si="10"/>
        <v>Arabica</v>
      </c>
      <c r="O242" t="str">
        <f t="shared" si="11"/>
        <v>Medium</v>
      </c>
      <c r="P242" t="str">
        <f>_xlfn.XLOOKUP(Orders[[#This Row],[Customer ID]],customers!$A$1:$A$1001,customers!$I$1:$I$1001,0)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cm="1">
        <f t="array" ref="G243">IF(_xlfn.XLOOKUP(C243,customers!$A$1:$A$1001,customers!C242:'customers'!$C$1:$C$1001,0)=0,"",_xlfn.XLOOKUP(C243,customers!$A$1:$A$1001,customers!C242:'customers'!$C$1:$C$1001,0))</f>
        <v/>
      </c>
      <c r="H243" s="2" t="str">
        <f>_xlfn.XLOOKUP(C243,customers!$A$1:$A$1001,customers!$G$1:$G$1001,0)</f>
        <v>United States</v>
      </c>
      <c r="I243" t="str">
        <f>_xlfn.XLOOKUP(orders!D243,products!$A$1:$A$49,products!$B$1:$B$49)</f>
        <v>Rob</v>
      </c>
      <c r="J243" t="str">
        <f>_xlfn.XLOOKUP(orders!D243,products!$A$1:$A$49,products!$C$1:$C$49)</f>
        <v>M</v>
      </c>
      <c r="K243" s="4">
        <f>_xlfn.XLOOKUP(orders!D243,products!$A$1:$A$49,products!$D$1:$D$49)</f>
        <v>2.5</v>
      </c>
      <c r="L243" s="6">
        <f>_xlfn.XLOOKUP(orders!D243,products!$A$1:$A$49,products!$E$1:$E$49)</f>
        <v>22.884999999999998</v>
      </c>
      <c r="M243" s="6">
        <f t="shared" si="9"/>
        <v>45.769999999999996</v>
      </c>
      <c r="N243" t="str">
        <f t="shared" si="10"/>
        <v>Robusta</v>
      </c>
      <c r="O243" t="str">
        <f t="shared" si="11"/>
        <v>Medium</v>
      </c>
      <c r="P243" t="str">
        <f>_xlfn.XLOOKUP(Orders[[#This Row],[Customer ID]],customers!$A$1:$A$1001,customers!$I$1:$I$1001,0)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cm="1">
        <f t="array" ref="G244">IF(_xlfn.XLOOKUP(C244,customers!$A$1:$A$1001,customers!C243:'customers'!$C$1:$C$1001,0)=0,"",_xlfn.XLOOKUP(C244,customers!$A$1:$A$1001,customers!C243:'customers'!$C$1:$C$1001,0))</f>
        <v>srushbrooke6q@youku.com</v>
      </c>
      <c r="H244" s="2" t="str">
        <f>_xlfn.XLOOKUP(C244,customers!$A$1:$A$1001,customers!$G$1:$G$1001,0)</f>
        <v>United States</v>
      </c>
      <c r="I244" t="str">
        <f>_xlfn.XLOOKUP(orders!D244,products!$A$1:$A$49,products!$B$1:$B$49)</f>
        <v>Exc</v>
      </c>
      <c r="J244" t="str">
        <f>_xlfn.XLOOKUP(orders!D244,products!$A$1:$A$49,products!$C$1:$C$49)</f>
        <v>D</v>
      </c>
      <c r="K244" s="4">
        <f>_xlfn.XLOOKUP(orders!D244,products!$A$1:$A$49,products!$D$1:$D$49)</f>
        <v>1</v>
      </c>
      <c r="L244" s="6">
        <f>_xlfn.XLOOKUP(orders!D244,products!$A$1:$A$49,products!$E$1:$E$49)</f>
        <v>12.15</v>
      </c>
      <c r="M244" s="6">
        <f t="shared" si="9"/>
        <v>36.450000000000003</v>
      </c>
      <c r="N244" t="str">
        <f t="shared" si="10"/>
        <v>Excellsa</v>
      </c>
      <c r="O244" t="str">
        <f t="shared" si="11"/>
        <v>Dark</v>
      </c>
      <c r="P244" t="str">
        <f>_xlfn.XLOOKUP(Orders[[#This Row],[Customer ID]],customers!$A$1:$A$1001,customers!$I$1:$I$1001,0)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cm="1">
        <f t="array" ref="G245">IF(_xlfn.XLOOKUP(C245,customers!$A$1:$A$1001,customers!C244:'customers'!$C$1:$C$1001,0)=0,"",_xlfn.XLOOKUP(C245,customers!$A$1:$A$1001,customers!C244:'customers'!$C$1:$C$1001,0))</f>
        <v>tdrynan6r@deviantart.com</v>
      </c>
      <c r="H245" s="2" t="str">
        <f>_xlfn.XLOOKUP(C245,customers!$A$1:$A$1001,customers!$G$1:$G$1001,0)</f>
        <v>United States</v>
      </c>
      <c r="I245" t="str">
        <f>_xlfn.XLOOKUP(orders!D245,products!$A$1:$A$49,products!$B$1:$B$49)</f>
        <v>Exc</v>
      </c>
      <c r="J245" t="str">
        <f>_xlfn.XLOOKUP(orders!D245,products!$A$1:$A$49,products!$C$1:$C$49)</f>
        <v>D</v>
      </c>
      <c r="K245" s="4">
        <f>_xlfn.XLOOKUP(orders!D245,products!$A$1:$A$49,products!$D$1:$D$49)</f>
        <v>0.5</v>
      </c>
      <c r="L245" s="6">
        <f>_xlfn.XLOOKUP(orders!D245,products!$A$1:$A$49,products!$E$1:$E$49)</f>
        <v>7.29</v>
      </c>
      <c r="M245" s="6">
        <f t="shared" si="9"/>
        <v>29.16</v>
      </c>
      <c r="N245" t="str">
        <f t="shared" si="10"/>
        <v>Excellsa</v>
      </c>
      <c r="O245" t="str">
        <f t="shared" si="11"/>
        <v>Dark</v>
      </c>
      <c r="P245" t="str">
        <f>_xlfn.XLOOKUP(Orders[[#This Row],[Customer ID]],customers!$A$1:$A$1001,customers!$I$1:$I$1001,0)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cm="1">
        <f t="array" ref="G246">IF(_xlfn.XLOOKUP(C246,customers!$A$1:$A$1001,customers!C245:'customers'!$C$1:$C$1001,0)=0,"",_xlfn.XLOOKUP(C246,customers!$A$1:$A$1001,customers!C245:'customers'!$C$1:$C$1001,0))</f>
        <v>eyurkov6s@hud.gov</v>
      </c>
      <c r="H246" s="2" t="str">
        <f>_xlfn.XLOOKUP(C246,customers!$A$1:$A$1001,customers!$G$1:$G$1001,0)</f>
        <v>United States</v>
      </c>
      <c r="I246" t="str">
        <f>_xlfn.XLOOKUP(orders!D246,products!$A$1:$A$49,products!$B$1:$B$49)</f>
        <v>Lib</v>
      </c>
      <c r="J246" t="str">
        <f>_xlfn.XLOOKUP(orders!D246,products!$A$1:$A$49,products!$C$1:$C$49)</f>
        <v>M</v>
      </c>
      <c r="K246" s="4">
        <f>_xlfn.XLOOKUP(orders!D246,products!$A$1:$A$49,products!$D$1:$D$49)</f>
        <v>2.5</v>
      </c>
      <c r="L246" s="6">
        <f>_xlfn.XLOOKUP(orders!D246,products!$A$1:$A$49,products!$E$1:$E$49)</f>
        <v>33.464999999999996</v>
      </c>
      <c r="M246" s="6">
        <f t="shared" si="9"/>
        <v>133.85999999999999</v>
      </c>
      <c r="N246" t="str">
        <f t="shared" si="10"/>
        <v>Libarica</v>
      </c>
      <c r="O246" t="str">
        <f t="shared" si="11"/>
        <v>Medium</v>
      </c>
      <c r="P246" t="str">
        <f>_xlfn.XLOOKUP(Orders[[#This Row],[Customer ID]],customers!$A$1:$A$1001,customers!$I$1:$I$1001,0)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cm="1">
        <f t="array" ref="G247">IF(_xlfn.XLOOKUP(C247,customers!$A$1:$A$1001,customers!C246:'customers'!$C$1:$C$1001,0)=0,"",_xlfn.XLOOKUP(C247,customers!$A$1:$A$1001,customers!C246:'customers'!$C$1:$C$1001,0))</f>
        <v>lmallan6t@state.gov</v>
      </c>
      <c r="H247" s="2" t="str">
        <f>_xlfn.XLOOKUP(C247,customers!$A$1:$A$1001,customers!$G$1:$G$1001,0)</f>
        <v>United States</v>
      </c>
      <c r="I247" t="str">
        <f>_xlfn.XLOOKUP(orders!D247,products!$A$1:$A$49,products!$B$1:$B$49)</f>
        <v>Lib</v>
      </c>
      <c r="J247" t="str">
        <f>_xlfn.XLOOKUP(orders!D247,products!$A$1:$A$49,products!$C$1:$C$49)</f>
        <v>L</v>
      </c>
      <c r="K247" s="4">
        <f>_xlfn.XLOOKUP(orders!D247,products!$A$1:$A$49,products!$D$1:$D$49)</f>
        <v>0.2</v>
      </c>
      <c r="L247" s="6">
        <f>_xlfn.XLOOKUP(orders!D247,products!$A$1:$A$49,products!$E$1:$E$49)</f>
        <v>4.7549999999999999</v>
      </c>
      <c r="M247" s="6">
        <f t="shared" si="9"/>
        <v>23.774999999999999</v>
      </c>
      <c r="N247" t="str">
        <f t="shared" si="10"/>
        <v>Libarica</v>
      </c>
      <c r="O247" t="str">
        <f t="shared" si="11"/>
        <v>Light</v>
      </c>
      <c r="P247" t="str">
        <f>_xlfn.XLOOKUP(Orders[[#This Row],[Customer ID]],customers!$A$1:$A$1001,customers!$I$1:$I$1001,0)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cm="1">
        <f t="array" ref="G248">IF(_xlfn.XLOOKUP(C248,customers!$A$1:$A$1001,customers!C247:'customers'!$C$1:$C$1001,0)=0,"",_xlfn.XLOOKUP(C248,customers!$A$1:$A$1001,customers!C247:'customers'!$C$1:$C$1001,0))</f>
        <v>gbentjens6u@netlog.com</v>
      </c>
      <c r="H248" s="2" t="str">
        <f>_xlfn.XLOOKUP(C248,customers!$A$1:$A$1001,customers!$G$1:$G$1001,0)</f>
        <v>United Kingdom</v>
      </c>
      <c r="I248" t="str">
        <f>_xlfn.XLOOKUP(orders!D248,products!$A$1:$A$49,products!$B$1:$B$49)</f>
        <v>Lib</v>
      </c>
      <c r="J248" t="str">
        <f>_xlfn.XLOOKUP(orders!D248,products!$A$1:$A$49,products!$C$1:$C$49)</f>
        <v>D</v>
      </c>
      <c r="K248" s="4">
        <f>_xlfn.XLOOKUP(orders!D248,products!$A$1:$A$49,products!$D$1:$D$49)</f>
        <v>1</v>
      </c>
      <c r="L248" s="6">
        <f>_xlfn.XLOOKUP(orders!D248,products!$A$1:$A$49,products!$E$1:$E$49)</f>
        <v>12.95</v>
      </c>
      <c r="M248" s="6">
        <f t="shared" si="9"/>
        <v>38.849999999999994</v>
      </c>
      <c r="N248" t="str">
        <f t="shared" si="10"/>
        <v>Libarica</v>
      </c>
      <c r="O248" t="str">
        <f t="shared" si="11"/>
        <v>Dark</v>
      </c>
      <c r="P248" t="str">
        <f>_xlfn.XLOOKUP(Orders[[#This Row],[Customer ID]],customers!$A$1:$A$1001,customers!$I$1:$I$1001,0)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cm="1">
        <f t="array" ref="G249">IF(_xlfn.XLOOKUP(C249,customers!$A$1:$A$1001,customers!C248:'customers'!$C$1:$C$1001,0)=0,"",_xlfn.XLOOKUP(C249,customers!$A$1:$A$1001,customers!C248:'customers'!$C$1:$C$1001,0))</f>
        <v/>
      </c>
      <c r="H249" s="2" t="str">
        <f>_xlfn.XLOOKUP(C249,customers!$A$1:$A$1001,customers!$G$1:$G$1001,0)</f>
        <v>Ireland</v>
      </c>
      <c r="I249" t="str">
        <f>_xlfn.XLOOKUP(orders!D249,products!$A$1:$A$49,products!$B$1:$B$49)</f>
        <v>Rob</v>
      </c>
      <c r="J249" t="str">
        <f>_xlfn.XLOOKUP(orders!D249,products!$A$1:$A$49,products!$C$1:$C$49)</f>
        <v>L</v>
      </c>
      <c r="K249" s="4">
        <f>_xlfn.XLOOKUP(orders!D249,products!$A$1:$A$49,products!$D$1:$D$49)</f>
        <v>0.2</v>
      </c>
      <c r="L249" s="6">
        <f>_xlfn.XLOOKUP(orders!D249,products!$A$1:$A$49,products!$E$1:$E$49)</f>
        <v>3.5849999999999995</v>
      </c>
      <c r="M249" s="6">
        <f t="shared" si="9"/>
        <v>21.509999999999998</v>
      </c>
      <c r="N249" t="str">
        <f t="shared" si="10"/>
        <v>Robusta</v>
      </c>
      <c r="O249" t="str">
        <f t="shared" si="11"/>
        <v>Light</v>
      </c>
      <c r="P249" t="str">
        <f>_xlfn.XLOOKUP(Orders[[#This Row],[Customer ID]],customers!$A$1:$A$1001,customers!$I$1:$I$1001,0)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cm="1">
        <f t="array" ref="G250">IF(_xlfn.XLOOKUP(C250,customers!$A$1:$A$1001,customers!C249:'customers'!$C$1:$C$1001,0)=0,"",_xlfn.XLOOKUP(C250,customers!$A$1:$A$1001,customers!C249:'customers'!$C$1:$C$1001,0))</f>
        <v>lentwistle6w@omniture.com</v>
      </c>
      <c r="H250" s="2" t="str">
        <f>_xlfn.XLOOKUP(C250,customers!$A$1:$A$1001,customers!$G$1:$G$1001,0)</f>
        <v>United States</v>
      </c>
      <c r="I250" t="str">
        <f>_xlfn.XLOOKUP(orders!D250,products!$A$1:$A$49,products!$B$1:$B$49)</f>
        <v>Ara</v>
      </c>
      <c r="J250" t="str">
        <f>_xlfn.XLOOKUP(orders!D250,products!$A$1:$A$49,products!$C$1:$C$49)</f>
        <v>D</v>
      </c>
      <c r="K250" s="4">
        <f>_xlfn.XLOOKUP(orders!D250,products!$A$1:$A$49,products!$D$1:$D$49)</f>
        <v>1</v>
      </c>
      <c r="L250" s="6">
        <f>_xlfn.XLOOKUP(orders!D250,products!$A$1:$A$49,products!$E$1:$E$49)</f>
        <v>9.9499999999999993</v>
      </c>
      <c r="M250" s="6">
        <f t="shared" si="9"/>
        <v>9.9499999999999993</v>
      </c>
      <c r="N250" t="str">
        <f t="shared" si="10"/>
        <v>Arabica</v>
      </c>
      <c r="O250" t="str">
        <f t="shared" si="11"/>
        <v>Dark</v>
      </c>
      <c r="P250" t="str">
        <f>_xlfn.XLOOKUP(Orders[[#This Row],[Customer ID]],customers!$A$1:$A$1001,customers!$I$1:$I$1001,0)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cm="1">
        <f t="array" ref="G251">IF(_xlfn.XLOOKUP(C251,customers!$A$1:$A$1001,customers!C250:'customers'!$C$1:$C$1001,0)=0,"",_xlfn.XLOOKUP(C251,customers!$A$1:$A$1001,customers!C250:'customers'!$C$1:$C$1001,0))</f>
        <v>zkiffe74@cyberchimps.com</v>
      </c>
      <c r="H251" s="2" t="str">
        <f>_xlfn.XLOOKUP(C251,customers!$A$1:$A$1001,customers!$G$1:$G$1001,0)</f>
        <v>United States</v>
      </c>
      <c r="I251" t="str">
        <f>_xlfn.XLOOKUP(orders!D251,products!$A$1:$A$49,products!$B$1:$B$49)</f>
        <v>Lib</v>
      </c>
      <c r="J251" t="str">
        <f>_xlfn.XLOOKUP(orders!D251,products!$A$1:$A$49,products!$C$1:$C$49)</f>
        <v>L</v>
      </c>
      <c r="K251" s="4">
        <f>_xlfn.XLOOKUP(orders!D251,products!$A$1:$A$49,products!$D$1:$D$49)</f>
        <v>1</v>
      </c>
      <c r="L251" s="6">
        <f>_xlfn.XLOOKUP(orders!D251,products!$A$1:$A$49,products!$E$1:$E$49)</f>
        <v>15.85</v>
      </c>
      <c r="M251" s="6">
        <f t="shared" si="9"/>
        <v>15.85</v>
      </c>
      <c r="N251" t="str">
        <f t="shared" si="10"/>
        <v>Libarica</v>
      </c>
      <c r="O251" t="str">
        <f t="shared" si="11"/>
        <v>Light</v>
      </c>
      <c r="P251" t="str">
        <f>_xlfn.XLOOKUP(Orders[[#This Row],[Customer ID]],customers!$A$1:$A$1001,customers!$I$1:$I$1001,0)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cm="1">
        <f t="array" ref="G252">IF(_xlfn.XLOOKUP(C252,customers!$A$1:$A$1001,customers!C251:'customers'!$C$1:$C$1001,0)=0,"",_xlfn.XLOOKUP(C252,customers!$A$1:$A$1001,customers!C251:'customers'!$C$1:$C$1001,0))</f>
        <v>macott6y@pagesperso-orange.fr</v>
      </c>
      <c r="H252" s="2" t="str">
        <f>_xlfn.XLOOKUP(C252,customers!$A$1:$A$1001,customers!$G$1:$G$1001,0)</f>
        <v>United States</v>
      </c>
      <c r="I252" t="str">
        <f>_xlfn.XLOOKUP(orders!D252,products!$A$1:$A$49,products!$B$1:$B$49)</f>
        <v>Rob</v>
      </c>
      <c r="J252" t="str">
        <f>_xlfn.XLOOKUP(orders!D252,products!$A$1:$A$49,products!$C$1:$C$49)</f>
        <v>M</v>
      </c>
      <c r="K252" s="4">
        <f>_xlfn.XLOOKUP(orders!D252,products!$A$1:$A$49,products!$D$1:$D$49)</f>
        <v>0.2</v>
      </c>
      <c r="L252" s="6">
        <f>_xlfn.XLOOKUP(orders!D252,products!$A$1:$A$49,products!$E$1:$E$49)</f>
        <v>2.9849999999999999</v>
      </c>
      <c r="M252" s="6">
        <f t="shared" si="9"/>
        <v>2.9849999999999999</v>
      </c>
      <c r="N252" t="str">
        <f t="shared" si="10"/>
        <v>Robusta</v>
      </c>
      <c r="O252" t="str">
        <f t="shared" si="11"/>
        <v>Medium</v>
      </c>
      <c r="P252" t="str">
        <f>_xlfn.XLOOKUP(Orders[[#This Row],[Customer ID]],customers!$A$1:$A$1001,customers!$I$1:$I$1001,0)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cm="1">
        <f t="array" ref="G253">IF(_xlfn.XLOOKUP(C253,customers!$A$1:$A$1001,customers!C252:'customers'!$C$1:$C$1001,0)=0,"",_xlfn.XLOOKUP(C253,customers!$A$1:$A$1001,customers!C252:'customers'!$C$1:$C$1001,0))</f>
        <v>cheaviside6z@rediff.com</v>
      </c>
      <c r="H253" s="2" t="str">
        <f>_xlfn.XLOOKUP(C253,customers!$A$1:$A$1001,customers!$G$1:$G$1001,0)</f>
        <v>United States</v>
      </c>
      <c r="I253" t="str">
        <f>_xlfn.XLOOKUP(orders!D253,products!$A$1:$A$49,products!$B$1:$B$49)</f>
        <v>Exc</v>
      </c>
      <c r="J253" t="str">
        <f>_xlfn.XLOOKUP(orders!D253,products!$A$1:$A$49,products!$C$1:$C$49)</f>
        <v>M</v>
      </c>
      <c r="K253" s="4">
        <f>_xlfn.XLOOKUP(orders!D253,products!$A$1:$A$49,products!$D$1:$D$49)</f>
        <v>1</v>
      </c>
      <c r="L253" s="6">
        <f>_xlfn.XLOOKUP(orders!D253,products!$A$1:$A$49,products!$E$1:$E$49)</f>
        <v>13.75</v>
      </c>
      <c r="M253" s="6">
        <f t="shared" si="9"/>
        <v>68.75</v>
      </c>
      <c r="N253" t="str">
        <f t="shared" si="10"/>
        <v>Excellsa</v>
      </c>
      <c r="O253" t="str">
        <f t="shared" si="11"/>
        <v>Medium</v>
      </c>
      <c r="P253" t="str">
        <f>_xlfn.XLOOKUP(Orders[[#This Row],[Customer ID]],customers!$A$1:$A$1001,customers!$I$1:$I$1001,0)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cm="1">
        <f t="array" ref="G254">IF(_xlfn.XLOOKUP(C254,customers!$A$1:$A$1001,customers!C253:'customers'!$C$1:$C$1001,0)=0,"",_xlfn.XLOOKUP(C254,customers!$A$1:$A$1001,customers!C253:'customers'!$C$1:$C$1001,0))</f>
        <v/>
      </c>
      <c r="H254" s="2" t="str">
        <f>_xlfn.XLOOKUP(C254,customers!$A$1:$A$1001,customers!$G$1:$G$1001,0)</f>
        <v>United States</v>
      </c>
      <c r="I254" t="str">
        <f>_xlfn.XLOOKUP(orders!D254,products!$A$1:$A$49,products!$B$1:$B$49)</f>
        <v>Ara</v>
      </c>
      <c r="J254" t="str">
        <f>_xlfn.XLOOKUP(orders!D254,products!$A$1:$A$49,products!$C$1:$C$49)</f>
        <v>D</v>
      </c>
      <c r="K254" s="4">
        <f>_xlfn.XLOOKUP(orders!D254,products!$A$1:$A$49,products!$D$1:$D$49)</f>
        <v>1</v>
      </c>
      <c r="L254" s="6">
        <f>_xlfn.XLOOKUP(orders!D254,products!$A$1:$A$49,products!$E$1:$E$49)</f>
        <v>9.9499999999999993</v>
      </c>
      <c r="M254" s="6">
        <f t="shared" si="9"/>
        <v>29.849999999999998</v>
      </c>
      <c r="N254" t="str">
        <f t="shared" si="10"/>
        <v>Arabica</v>
      </c>
      <c r="O254" t="str">
        <f t="shared" si="11"/>
        <v>Dark</v>
      </c>
      <c r="P254" t="str">
        <f>_xlfn.XLOOKUP(Orders[[#This Row],[Customer ID]],customers!$A$1:$A$1001,customers!$I$1:$I$1001,0)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cm="1">
        <f t="array" ref="G255">IF(_xlfn.XLOOKUP(C255,customers!$A$1:$A$1001,customers!C254:'customers'!$C$1:$C$1001,0)=0,"",_xlfn.XLOOKUP(C255,customers!$A$1:$A$1001,customers!C254:'customers'!$C$1:$C$1001,0))</f>
        <v>lkernan71@wsj.com</v>
      </c>
      <c r="H255" s="2" t="str">
        <f>_xlfn.XLOOKUP(C255,customers!$A$1:$A$1001,customers!$G$1:$G$1001,0)</f>
        <v>United States</v>
      </c>
      <c r="I255" t="str">
        <f>_xlfn.XLOOKUP(orders!D255,products!$A$1:$A$49,products!$B$1:$B$49)</f>
        <v>Lib</v>
      </c>
      <c r="J255" t="str">
        <f>_xlfn.XLOOKUP(orders!D255,products!$A$1:$A$49,products!$C$1:$C$49)</f>
        <v>M</v>
      </c>
      <c r="K255" s="4">
        <f>_xlfn.XLOOKUP(orders!D255,products!$A$1:$A$49,products!$D$1:$D$49)</f>
        <v>1</v>
      </c>
      <c r="L255" s="6">
        <f>_xlfn.XLOOKUP(orders!D255,products!$A$1:$A$49,products!$E$1:$E$49)</f>
        <v>14.55</v>
      </c>
      <c r="M255" s="6">
        <f t="shared" si="9"/>
        <v>58.2</v>
      </c>
      <c r="N255" t="str">
        <f t="shared" si="10"/>
        <v>Libarica</v>
      </c>
      <c r="O255" t="str">
        <f t="shared" si="11"/>
        <v>Medium</v>
      </c>
      <c r="P255" t="str">
        <f>_xlfn.XLOOKUP(Orders[[#This Row],[Customer ID]],customers!$A$1:$A$1001,customers!$I$1:$I$1001,0)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cm="1">
        <f t="array" ref="G256">IF(_xlfn.XLOOKUP(C256,customers!$A$1:$A$1001,customers!C255:'customers'!$C$1:$C$1001,0)=0,"",_xlfn.XLOOKUP(C256,customers!$A$1:$A$1001,customers!C255:'customers'!$C$1:$C$1001,0))</f>
        <v>rmclae72@dailymotion.com</v>
      </c>
      <c r="H256" s="2" t="str">
        <f>_xlfn.XLOOKUP(C256,customers!$A$1:$A$1001,customers!$G$1:$G$1001,0)</f>
        <v>United Kingdom</v>
      </c>
      <c r="I256" t="str">
        <f>_xlfn.XLOOKUP(orders!D256,products!$A$1:$A$49,products!$B$1:$B$49)</f>
        <v>Rob</v>
      </c>
      <c r="J256" t="str">
        <f>_xlfn.XLOOKUP(orders!D256,products!$A$1:$A$49,products!$C$1:$C$49)</f>
        <v>L</v>
      </c>
      <c r="K256" s="4">
        <f>_xlfn.XLOOKUP(orders!D256,products!$A$1:$A$49,products!$D$1:$D$49)</f>
        <v>0.5</v>
      </c>
      <c r="L256" s="6">
        <f>_xlfn.XLOOKUP(orders!D256,products!$A$1:$A$49,products!$E$1:$E$49)</f>
        <v>7.169999999999999</v>
      </c>
      <c r="M256" s="6">
        <f t="shared" si="9"/>
        <v>28.679999999999996</v>
      </c>
      <c r="N256" t="str">
        <f t="shared" si="10"/>
        <v>Robusta</v>
      </c>
      <c r="O256" t="str">
        <f t="shared" si="11"/>
        <v>Light</v>
      </c>
      <c r="P256" t="str">
        <f>_xlfn.XLOOKUP(Orders[[#This Row],[Customer ID]],customers!$A$1:$A$1001,customers!$I$1:$I$1001,0)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cm="1">
        <f t="array" ref="G257">IF(_xlfn.XLOOKUP(C257,customers!$A$1:$A$1001,customers!C256:'customers'!$C$1:$C$1001,0)=0,"",_xlfn.XLOOKUP(C257,customers!$A$1:$A$1001,customers!C256:'customers'!$C$1:$C$1001,0))</f>
        <v>cblowfelde73@ustream.tv</v>
      </c>
      <c r="H257" s="2" t="str">
        <f>_xlfn.XLOOKUP(C257,customers!$A$1:$A$1001,customers!$G$1:$G$1001,0)</f>
        <v>United States</v>
      </c>
      <c r="I257" t="str">
        <f>_xlfn.XLOOKUP(orders!D257,products!$A$1:$A$49,products!$B$1:$B$49)</f>
        <v>Rob</v>
      </c>
      <c r="J257" t="str">
        <f>_xlfn.XLOOKUP(orders!D257,products!$A$1:$A$49,products!$C$1:$C$49)</f>
        <v>L</v>
      </c>
      <c r="K257" s="4">
        <f>_xlfn.XLOOKUP(orders!D257,products!$A$1:$A$49,products!$D$1:$D$49)</f>
        <v>0.5</v>
      </c>
      <c r="L257" s="6">
        <f>_xlfn.XLOOKUP(orders!D257,products!$A$1:$A$49,products!$E$1:$E$49)</f>
        <v>7.169999999999999</v>
      </c>
      <c r="M257" s="6">
        <f t="shared" si="9"/>
        <v>21.509999999999998</v>
      </c>
      <c r="N257" t="str">
        <f t="shared" si="10"/>
        <v>Robusta</v>
      </c>
      <c r="O257" t="str">
        <f t="shared" si="11"/>
        <v>Light</v>
      </c>
      <c r="P257" t="str">
        <f>_xlfn.XLOOKUP(Orders[[#This Row],[Customer ID]],customers!$A$1:$A$1001,customers!$I$1:$I$1001,0)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cm="1">
        <f t="array" ref="G258">IF(_xlfn.XLOOKUP(C258,customers!$A$1:$A$1001,customers!C257:'customers'!$C$1:$C$1001,0)=0,"",_xlfn.XLOOKUP(C258,customers!$A$1:$A$1001,customers!C257:'customers'!$C$1:$C$1001,0))</f>
        <v>zkiffe74@cyberchimps.com</v>
      </c>
      <c r="H258" s="2" t="str">
        <f>_xlfn.XLOOKUP(C258,customers!$A$1:$A$1001,customers!$G$1:$G$1001,0)</f>
        <v>United States</v>
      </c>
      <c r="I258" t="str">
        <f>_xlfn.XLOOKUP(orders!D258,products!$A$1:$A$49,products!$B$1:$B$49)</f>
        <v>Lib</v>
      </c>
      <c r="J258" t="str">
        <f>_xlfn.XLOOKUP(orders!D258,products!$A$1:$A$49,products!$C$1:$C$49)</f>
        <v>M</v>
      </c>
      <c r="K258" s="4">
        <f>_xlfn.XLOOKUP(orders!D258,products!$A$1:$A$49,products!$D$1:$D$49)</f>
        <v>0.5</v>
      </c>
      <c r="L258" s="6">
        <f>_xlfn.XLOOKUP(orders!D258,products!$A$1:$A$49,products!$E$1:$E$49)</f>
        <v>8.73</v>
      </c>
      <c r="M258" s="6">
        <f t="shared" si="9"/>
        <v>17.46</v>
      </c>
      <c r="N258" t="str">
        <f t="shared" si="10"/>
        <v>Libarica</v>
      </c>
      <c r="O258" t="str">
        <f t="shared" si="11"/>
        <v>Medium</v>
      </c>
      <c r="P258" t="str">
        <f>_xlfn.XLOOKUP(Orders[[#This Row],[Customer ID]],customers!$A$1:$A$1001,customers!$I$1:$I$1001,0)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cm="1">
        <f t="array" ref="G259">IF(_xlfn.XLOOKUP(C259,customers!$A$1:$A$1001,customers!C258:'customers'!$C$1:$C$1001,0)=0,"",_xlfn.XLOOKUP(C259,customers!$A$1:$A$1001,customers!C258:'customers'!$C$1:$C$1001,0))</f>
        <v>docalleran75@ucla.edu</v>
      </c>
      <c r="H259" s="2" t="str">
        <f>_xlfn.XLOOKUP(C259,customers!$A$1:$A$1001,customers!$G$1:$G$1001,0)</f>
        <v>United States</v>
      </c>
      <c r="I259" t="str">
        <f>_xlfn.XLOOKUP(orders!D259,products!$A$1:$A$49,products!$B$1:$B$49)</f>
        <v>Exc</v>
      </c>
      <c r="J259" t="str">
        <f>_xlfn.XLOOKUP(orders!D259,products!$A$1:$A$49,products!$C$1:$C$49)</f>
        <v>D</v>
      </c>
      <c r="K259" s="4">
        <f>_xlfn.XLOOKUP(orders!D259,products!$A$1:$A$49,products!$D$1:$D$49)</f>
        <v>2.5</v>
      </c>
      <c r="L259" s="6">
        <f>_xlfn.XLOOKUP(orders!D259,products!$A$1:$A$49,products!$E$1:$E$49)</f>
        <v>27.945</v>
      </c>
      <c r="M259" s="6">
        <f t="shared" ref="M259:M322" si="12">L259*E259</f>
        <v>27.945</v>
      </c>
      <c r="N259" t="str">
        <f t="shared" ref="N259:N322" si="13">IF(I259="Rob","Robusta",IF(I259="Exc","Excellsa",IF(I259="Ara","Arabica",IF(I259="Lib","Libarica",""))))</f>
        <v>Excellsa</v>
      </c>
      <c r="O259" t="str">
        <f t="shared" ref="O259:O322" si="14">IF(J259="M","Medium",IF(J259="L","Light",IF(J259="D","Dark")))</f>
        <v>Dark</v>
      </c>
      <c r="P259" t="str">
        <f>_xlfn.XLOOKUP(Orders[[#This Row],[Customer ID]],customers!$A$1:$A$1001,customers!$I$1:$I$1001,0)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cm="1">
        <f t="array" ref="G260">IF(_xlfn.XLOOKUP(C260,customers!$A$1:$A$1001,customers!C259:'customers'!$C$1:$C$1001,0)=0,"",_xlfn.XLOOKUP(C260,customers!$A$1:$A$1001,customers!C259:'customers'!$C$1:$C$1001,0))</f>
        <v>ccromwell76@desdev.cn</v>
      </c>
      <c r="H260" s="2" t="str">
        <f>_xlfn.XLOOKUP(C260,customers!$A$1:$A$1001,customers!$G$1:$G$1001,0)</f>
        <v>United States</v>
      </c>
      <c r="I260" t="str">
        <f>_xlfn.XLOOKUP(orders!D260,products!$A$1:$A$49,products!$B$1:$B$49)</f>
        <v>Exc</v>
      </c>
      <c r="J260" t="str">
        <f>_xlfn.XLOOKUP(orders!D260,products!$A$1:$A$49,products!$C$1:$C$49)</f>
        <v>D</v>
      </c>
      <c r="K260" s="4">
        <f>_xlfn.XLOOKUP(orders!D260,products!$A$1:$A$49,products!$D$1:$D$49)</f>
        <v>2.5</v>
      </c>
      <c r="L260" s="6">
        <f>_xlfn.XLOOKUP(orders!D260,products!$A$1:$A$49,products!$E$1:$E$49)</f>
        <v>27.945</v>
      </c>
      <c r="M260" s="6">
        <f t="shared" si="12"/>
        <v>139.72499999999999</v>
      </c>
      <c r="N260" t="str">
        <f t="shared" si="13"/>
        <v>Excellsa</v>
      </c>
      <c r="O260" t="str">
        <f t="shared" si="14"/>
        <v>Dark</v>
      </c>
      <c r="P260" t="str">
        <f>_xlfn.XLOOKUP(Orders[[#This Row],[Customer ID]],customers!$A$1:$A$1001,customers!$I$1:$I$1001,0)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cm="1">
        <f t="array" ref="G261">IF(_xlfn.XLOOKUP(C261,customers!$A$1:$A$1001,customers!C260:'customers'!$C$1:$C$1001,0)=0,"",_xlfn.XLOOKUP(C261,customers!$A$1:$A$1001,customers!C260:'customers'!$C$1:$C$1001,0))</f>
        <v>ihay77@lulu.com</v>
      </c>
      <c r="H261" s="2" t="str">
        <f>_xlfn.XLOOKUP(C261,customers!$A$1:$A$1001,customers!$G$1:$G$1001,0)</f>
        <v>United Kingdom</v>
      </c>
      <c r="I261" t="str">
        <f>_xlfn.XLOOKUP(orders!D261,products!$A$1:$A$49,products!$B$1:$B$49)</f>
        <v>Rob</v>
      </c>
      <c r="J261" t="str">
        <f>_xlfn.XLOOKUP(orders!D261,products!$A$1:$A$49,products!$C$1:$C$49)</f>
        <v>M</v>
      </c>
      <c r="K261" s="4">
        <f>_xlfn.XLOOKUP(orders!D261,products!$A$1:$A$49,products!$D$1:$D$49)</f>
        <v>0.2</v>
      </c>
      <c r="L261" s="6">
        <f>_xlfn.XLOOKUP(orders!D261,products!$A$1:$A$49,products!$E$1:$E$49)</f>
        <v>2.9849999999999999</v>
      </c>
      <c r="M261" s="6">
        <f t="shared" si="12"/>
        <v>5.97</v>
      </c>
      <c r="N261" t="str">
        <f t="shared" si="13"/>
        <v>Robusta</v>
      </c>
      <c r="O261" t="str">
        <f t="shared" si="14"/>
        <v>Medium</v>
      </c>
      <c r="P261" t="str">
        <f>_xlfn.XLOOKUP(Orders[[#This Row],[Customer ID]],customers!$A$1:$A$1001,customers!$I$1:$I$1001,0)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cm="1">
        <f t="array" ref="G262">IF(_xlfn.XLOOKUP(C262,customers!$A$1:$A$1001,customers!C261:'customers'!$C$1:$C$1001,0)=0,"",_xlfn.XLOOKUP(C262,customers!$A$1:$A$1001,customers!C261:'customers'!$C$1:$C$1001,0))</f>
        <v>ttaffarello78@sciencedaily.com</v>
      </c>
      <c r="H262" s="2" t="str">
        <f>_xlfn.XLOOKUP(C262,customers!$A$1:$A$1001,customers!$G$1:$G$1001,0)</f>
        <v>United States</v>
      </c>
      <c r="I262" t="str">
        <f>_xlfn.XLOOKUP(orders!D262,products!$A$1:$A$49,products!$B$1:$B$49)</f>
        <v>Rob</v>
      </c>
      <c r="J262" t="str">
        <f>_xlfn.XLOOKUP(orders!D262,products!$A$1:$A$49,products!$C$1:$C$49)</f>
        <v>L</v>
      </c>
      <c r="K262" s="4">
        <f>_xlfn.XLOOKUP(orders!D262,products!$A$1:$A$49,products!$D$1:$D$49)</f>
        <v>2.5</v>
      </c>
      <c r="L262" s="6">
        <f>_xlfn.XLOOKUP(orders!D262,products!$A$1:$A$49,products!$E$1:$E$49)</f>
        <v>27.484999999999996</v>
      </c>
      <c r="M262" s="6">
        <f t="shared" si="12"/>
        <v>27.484999999999996</v>
      </c>
      <c r="N262" t="str">
        <f t="shared" si="13"/>
        <v>Robusta</v>
      </c>
      <c r="O262" t="str">
        <f t="shared" si="14"/>
        <v>Light</v>
      </c>
      <c r="P262" t="str">
        <f>_xlfn.XLOOKUP(Orders[[#This Row],[Customer ID]],customers!$A$1:$A$1001,customers!$I$1:$I$1001,0)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cm="1">
        <f t="array" ref="G263">IF(_xlfn.XLOOKUP(C263,customers!$A$1:$A$1001,customers!C262:'customers'!$C$1:$C$1001,0)=0,"",_xlfn.XLOOKUP(C263,customers!$A$1:$A$1001,customers!C262:'customers'!$C$1:$C$1001,0))</f>
        <v>mcanty79@jigsy.com</v>
      </c>
      <c r="H263" s="2" t="str">
        <f>_xlfn.XLOOKUP(C263,customers!$A$1:$A$1001,customers!$G$1:$G$1001,0)</f>
        <v>United States</v>
      </c>
      <c r="I263" t="str">
        <f>_xlfn.XLOOKUP(orders!D263,products!$A$1:$A$49,products!$B$1:$B$49)</f>
        <v>Rob</v>
      </c>
      <c r="J263" t="str">
        <f>_xlfn.XLOOKUP(orders!D263,products!$A$1:$A$49,products!$C$1:$C$49)</f>
        <v>L</v>
      </c>
      <c r="K263" s="4">
        <f>_xlfn.XLOOKUP(orders!D263,products!$A$1:$A$49,products!$D$1:$D$49)</f>
        <v>1</v>
      </c>
      <c r="L263" s="6">
        <f>_xlfn.XLOOKUP(orders!D263,products!$A$1:$A$49,products!$E$1:$E$49)</f>
        <v>11.95</v>
      </c>
      <c r="M263" s="6">
        <f t="shared" si="12"/>
        <v>59.75</v>
      </c>
      <c r="N263" t="str">
        <f t="shared" si="13"/>
        <v>Robusta</v>
      </c>
      <c r="O263" t="str">
        <f t="shared" si="14"/>
        <v>Light</v>
      </c>
      <c r="P263" t="str">
        <f>_xlfn.XLOOKUP(Orders[[#This Row],[Customer ID]],customers!$A$1:$A$1001,customers!$I$1:$I$1001,0)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cm="1">
        <f t="array" ref="G264">IF(_xlfn.XLOOKUP(C264,customers!$A$1:$A$1001,customers!C263:'customers'!$C$1:$C$1001,0)=0,"",_xlfn.XLOOKUP(C264,customers!$A$1:$A$1001,customers!C263:'customers'!$C$1:$C$1001,0))</f>
        <v>jkopke7a@auda.org.au</v>
      </c>
      <c r="H264" s="2" t="str">
        <f>_xlfn.XLOOKUP(C264,customers!$A$1:$A$1001,customers!$G$1:$G$1001,0)</f>
        <v>United States</v>
      </c>
      <c r="I264" t="str">
        <f>_xlfn.XLOOKUP(orders!D264,products!$A$1:$A$49,products!$B$1:$B$49)</f>
        <v>Exc</v>
      </c>
      <c r="J264" t="str">
        <f>_xlfn.XLOOKUP(orders!D264,products!$A$1:$A$49,products!$C$1:$C$49)</f>
        <v>M</v>
      </c>
      <c r="K264" s="4">
        <f>_xlfn.XLOOKUP(orders!D264,products!$A$1:$A$49,products!$D$1:$D$49)</f>
        <v>1</v>
      </c>
      <c r="L264" s="6">
        <f>_xlfn.XLOOKUP(orders!D264,products!$A$1:$A$49,products!$E$1:$E$49)</f>
        <v>13.75</v>
      </c>
      <c r="M264" s="6">
        <f t="shared" si="12"/>
        <v>41.25</v>
      </c>
      <c r="N264" t="str">
        <f t="shared" si="13"/>
        <v>Excellsa</v>
      </c>
      <c r="O264" t="str">
        <f t="shared" si="14"/>
        <v>Medium</v>
      </c>
      <c r="P264" t="str">
        <f>_xlfn.XLOOKUP(Orders[[#This Row],[Customer ID]],customers!$A$1:$A$1001,customers!$I$1:$I$1001,0)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cm="1">
        <f t="array" ref="G265">IF(_xlfn.XLOOKUP(C265,customers!$A$1:$A$1001,customers!C264:'customers'!$C$1:$C$1001,0)=0,"",_xlfn.XLOOKUP(C265,customers!$A$1:$A$1001,customers!C264:'customers'!$C$1:$C$1001,0))</f>
        <v/>
      </c>
      <c r="H265" s="2" t="str">
        <f>_xlfn.XLOOKUP(C265,customers!$A$1:$A$1001,customers!$G$1:$G$1001,0)</f>
        <v>United States</v>
      </c>
      <c r="I265" t="str">
        <f>_xlfn.XLOOKUP(orders!D265,products!$A$1:$A$49,products!$B$1:$B$49)</f>
        <v>Lib</v>
      </c>
      <c r="J265" t="str">
        <f>_xlfn.XLOOKUP(orders!D265,products!$A$1:$A$49,products!$C$1:$C$49)</f>
        <v>M</v>
      </c>
      <c r="K265" s="4">
        <f>_xlfn.XLOOKUP(orders!D265,products!$A$1:$A$49,products!$D$1:$D$49)</f>
        <v>2.5</v>
      </c>
      <c r="L265" s="6">
        <f>_xlfn.XLOOKUP(orders!D265,products!$A$1:$A$49,products!$E$1:$E$49)</f>
        <v>33.464999999999996</v>
      </c>
      <c r="M265" s="6">
        <f t="shared" si="12"/>
        <v>133.85999999999999</v>
      </c>
      <c r="N265" t="str">
        <f t="shared" si="13"/>
        <v>Libarica</v>
      </c>
      <c r="O265" t="str">
        <f t="shared" si="14"/>
        <v>Medium</v>
      </c>
      <c r="P265" t="str">
        <f>_xlfn.XLOOKUP(Orders[[#This Row],[Customer ID]],customers!$A$1:$A$1001,customers!$I$1:$I$1001,0)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cm="1">
        <f t="array" ref="G266">IF(_xlfn.XLOOKUP(C266,customers!$A$1:$A$1001,customers!C265:'customers'!$C$1:$C$1001,0)=0,"",_xlfn.XLOOKUP(C266,customers!$A$1:$A$1001,customers!C265:'customers'!$C$1:$C$1001,0))</f>
        <v/>
      </c>
      <c r="H266" s="2" t="str">
        <f>_xlfn.XLOOKUP(C266,customers!$A$1:$A$1001,customers!$G$1:$G$1001,0)</f>
        <v>Ireland</v>
      </c>
      <c r="I266" t="str">
        <f>_xlfn.XLOOKUP(orders!D266,products!$A$1:$A$49,products!$B$1:$B$49)</f>
        <v>Rob</v>
      </c>
      <c r="J266" t="str">
        <f>_xlfn.XLOOKUP(orders!D266,products!$A$1:$A$49,products!$C$1:$C$49)</f>
        <v>L</v>
      </c>
      <c r="K266" s="4">
        <f>_xlfn.XLOOKUP(orders!D266,products!$A$1:$A$49,products!$D$1:$D$49)</f>
        <v>1</v>
      </c>
      <c r="L266" s="6">
        <f>_xlfn.XLOOKUP(orders!D266,products!$A$1:$A$49,products!$E$1:$E$49)</f>
        <v>11.95</v>
      </c>
      <c r="M266" s="6">
        <f t="shared" si="12"/>
        <v>59.75</v>
      </c>
      <c r="N266" t="str">
        <f t="shared" si="13"/>
        <v>Robusta</v>
      </c>
      <c r="O266" t="str">
        <f t="shared" si="14"/>
        <v>Light</v>
      </c>
      <c r="P266" t="str">
        <f>_xlfn.XLOOKUP(Orders[[#This Row],[Customer ID]],customers!$A$1:$A$1001,customers!$I$1:$I$1001,0)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cm="1">
        <f t="array" ref="G267">IF(_xlfn.XLOOKUP(C267,customers!$A$1:$A$1001,customers!C266:'customers'!$C$1:$C$1001,0)=0,"",_xlfn.XLOOKUP(C267,customers!$A$1:$A$1001,customers!C266:'customers'!$C$1:$C$1001,0))</f>
        <v>vhellmore7d@bbc.co.uk</v>
      </c>
      <c r="H267" s="2" t="str">
        <f>_xlfn.XLOOKUP(C267,customers!$A$1:$A$1001,customers!$G$1:$G$1001,0)</f>
        <v>United States</v>
      </c>
      <c r="I267" t="str">
        <f>_xlfn.XLOOKUP(orders!D267,products!$A$1:$A$49,products!$B$1:$B$49)</f>
        <v>Ara</v>
      </c>
      <c r="J267" t="str">
        <f>_xlfn.XLOOKUP(orders!D267,products!$A$1:$A$49,products!$C$1:$C$49)</f>
        <v>D</v>
      </c>
      <c r="K267" s="4">
        <f>_xlfn.XLOOKUP(orders!D267,products!$A$1:$A$49,products!$D$1:$D$49)</f>
        <v>0.5</v>
      </c>
      <c r="L267" s="6">
        <f>_xlfn.XLOOKUP(orders!D267,products!$A$1:$A$49,products!$E$1:$E$49)</f>
        <v>5.97</v>
      </c>
      <c r="M267" s="6">
        <f t="shared" si="12"/>
        <v>5.97</v>
      </c>
      <c r="N267" t="str">
        <f t="shared" si="13"/>
        <v>Arabica</v>
      </c>
      <c r="O267" t="str">
        <f t="shared" si="14"/>
        <v>Dark</v>
      </c>
      <c r="P267" t="str">
        <f>_xlfn.XLOOKUP(Orders[[#This Row],[Customer ID]],customers!$A$1:$A$1001,customers!$I$1:$I$1001,0)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cm="1">
        <f t="array" ref="G268">IF(_xlfn.XLOOKUP(C268,customers!$A$1:$A$1001,customers!C267:'customers'!$C$1:$C$1001,0)=0,"",_xlfn.XLOOKUP(C268,customers!$A$1:$A$1001,customers!C267:'customers'!$C$1:$C$1001,0))</f>
        <v>mseawright7e@nbcnews.com</v>
      </c>
      <c r="H268" s="2" t="str">
        <f>_xlfn.XLOOKUP(C268,customers!$A$1:$A$1001,customers!$G$1:$G$1001,0)</f>
        <v>United Kingdom</v>
      </c>
      <c r="I268" t="str">
        <f>_xlfn.XLOOKUP(orders!D268,products!$A$1:$A$49,products!$B$1:$B$49)</f>
        <v>Exc</v>
      </c>
      <c r="J268" t="str">
        <f>_xlfn.XLOOKUP(orders!D268,products!$A$1:$A$49,products!$C$1:$C$49)</f>
        <v>D</v>
      </c>
      <c r="K268" s="4">
        <f>_xlfn.XLOOKUP(orders!D268,products!$A$1:$A$49,products!$D$1:$D$49)</f>
        <v>1</v>
      </c>
      <c r="L268" s="6">
        <f>_xlfn.XLOOKUP(orders!D268,products!$A$1:$A$49,products!$E$1:$E$49)</f>
        <v>12.15</v>
      </c>
      <c r="M268" s="6">
        <f t="shared" si="12"/>
        <v>24.3</v>
      </c>
      <c r="N268" t="str">
        <f t="shared" si="13"/>
        <v>Excellsa</v>
      </c>
      <c r="O268" t="str">
        <f t="shared" si="14"/>
        <v>Dark</v>
      </c>
      <c r="P268" t="str">
        <f>_xlfn.XLOOKUP(Orders[[#This Row],[Customer ID]],customers!$A$1:$A$1001,customers!$I$1:$I$1001,0)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cm="1">
        <f t="array" ref="G269">IF(_xlfn.XLOOKUP(C269,customers!$A$1:$A$1001,customers!C268:'customers'!$C$1:$C$1001,0)=0,"",_xlfn.XLOOKUP(C269,customers!$A$1:$A$1001,customers!C268:'customers'!$C$1:$C$1001,0))</f>
        <v>snortheast7f@mashable.com</v>
      </c>
      <c r="H269" s="2" t="str">
        <f>_xlfn.XLOOKUP(C269,customers!$A$1:$A$1001,customers!$G$1:$G$1001,0)</f>
        <v>United States</v>
      </c>
      <c r="I269" t="str">
        <f>_xlfn.XLOOKUP(orders!D269,products!$A$1:$A$49,products!$B$1:$B$49)</f>
        <v>Exc</v>
      </c>
      <c r="J269" t="str">
        <f>_xlfn.XLOOKUP(orders!D269,products!$A$1:$A$49,products!$C$1:$C$49)</f>
        <v>D</v>
      </c>
      <c r="K269" s="4">
        <f>_xlfn.XLOOKUP(orders!D269,products!$A$1:$A$49,products!$D$1:$D$49)</f>
        <v>0.2</v>
      </c>
      <c r="L269" s="6">
        <f>_xlfn.XLOOKUP(orders!D269,products!$A$1:$A$49,products!$E$1:$E$49)</f>
        <v>3.645</v>
      </c>
      <c r="M269" s="6">
        <f t="shared" si="12"/>
        <v>21.87</v>
      </c>
      <c r="N269" t="str">
        <f t="shared" si="13"/>
        <v>Excellsa</v>
      </c>
      <c r="O269" t="str">
        <f t="shared" si="14"/>
        <v>Dark</v>
      </c>
      <c r="P269" t="str">
        <f>_xlfn.XLOOKUP(Orders[[#This Row],[Customer ID]],customers!$A$1:$A$1001,customers!$I$1:$I$1001,0)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str" cm="1">
        <f t="array" ref="G270">IF(_xlfn.XLOOKUP(C270,customers!$A$1:$A$1001,customers!C269:'customers'!$C$1:$C$1001,0)=0,"",_xlfn.XLOOKUP(C270,customers!$A$1:$A$1001,customers!C269:'customers'!$C$1:$C$1001,0))</f>
        <v>aattwater5u@wikia.com</v>
      </c>
      <c r="H270" s="2" t="str">
        <f>_xlfn.XLOOKUP(C270,customers!$A$1:$A$1001,customers!$G$1:$G$1001,0)</f>
        <v>United States</v>
      </c>
      <c r="I270" t="str">
        <f>_xlfn.XLOOKUP(orders!D270,products!$A$1:$A$49,products!$B$1:$B$49)</f>
        <v>Ara</v>
      </c>
      <c r="J270" t="str">
        <f>_xlfn.XLOOKUP(orders!D270,products!$A$1:$A$49,products!$C$1:$C$49)</f>
        <v>D</v>
      </c>
      <c r="K270" s="4">
        <f>_xlfn.XLOOKUP(orders!D270,products!$A$1:$A$49,products!$D$1:$D$49)</f>
        <v>1</v>
      </c>
      <c r="L270" s="6">
        <f>_xlfn.XLOOKUP(orders!D270,products!$A$1:$A$49,products!$E$1:$E$49)</f>
        <v>9.9499999999999993</v>
      </c>
      <c r="M270" s="6">
        <f t="shared" si="12"/>
        <v>19.899999999999999</v>
      </c>
      <c r="N270" t="str">
        <f t="shared" si="13"/>
        <v>Arabica</v>
      </c>
      <c r="O270" t="str">
        <f t="shared" si="14"/>
        <v>Dark</v>
      </c>
      <c r="P270" t="str">
        <f>_xlfn.XLOOKUP(Orders[[#This Row],[Customer ID]],customers!$A$1:$A$1001,customers!$I$1:$I$1001,0)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cm="1">
        <f t="array" ref="G271">IF(_xlfn.XLOOKUP(C271,customers!$A$1:$A$1001,customers!C270:'customers'!$C$1:$C$1001,0)=0,"",_xlfn.XLOOKUP(C271,customers!$A$1:$A$1001,customers!C270:'customers'!$C$1:$C$1001,0))</f>
        <v>mfearon7h@reverbnation.com</v>
      </c>
      <c r="H271" s="2" t="str">
        <f>_xlfn.XLOOKUP(C271,customers!$A$1:$A$1001,customers!$G$1:$G$1001,0)</f>
        <v>United States</v>
      </c>
      <c r="I271" t="str">
        <f>_xlfn.XLOOKUP(orders!D271,products!$A$1:$A$49,products!$B$1:$B$49)</f>
        <v>Ara</v>
      </c>
      <c r="J271" t="str">
        <f>_xlfn.XLOOKUP(orders!D271,products!$A$1:$A$49,products!$C$1:$C$49)</f>
        <v>D</v>
      </c>
      <c r="K271" s="4">
        <f>_xlfn.XLOOKUP(orders!D271,products!$A$1:$A$49,products!$D$1:$D$49)</f>
        <v>0.2</v>
      </c>
      <c r="L271" s="6">
        <f>_xlfn.XLOOKUP(orders!D271,products!$A$1:$A$49,products!$E$1:$E$49)</f>
        <v>2.9849999999999999</v>
      </c>
      <c r="M271" s="6">
        <f t="shared" si="12"/>
        <v>5.97</v>
      </c>
      <c r="N271" t="str">
        <f t="shared" si="13"/>
        <v>Arabica</v>
      </c>
      <c r="O271" t="str">
        <f t="shared" si="14"/>
        <v>Dark</v>
      </c>
      <c r="P271" t="str">
        <f>_xlfn.XLOOKUP(Orders[[#This Row],[Customer ID]],customers!$A$1:$A$1001,customers!$I$1:$I$1001,0)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cm="1">
        <f t="array" ref="G272">IF(_xlfn.XLOOKUP(C272,customers!$A$1:$A$1001,customers!C271:'customers'!$C$1:$C$1001,0)=0,"",_xlfn.XLOOKUP(C272,customers!$A$1:$A$1001,customers!C271:'customers'!$C$1:$C$1001,0))</f>
        <v/>
      </c>
      <c r="H272" s="2" t="str">
        <f>_xlfn.XLOOKUP(C272,customers!$A$1:$A$1001,customers!$G$1:$G$1001,0)</f>
        <v>Ireland</v>
      </c>
      <c r="I272" t="str">
        <f>_xlfn.XLOOKUP(orders!D272,products!$A$1:$A$49,products!$B$1:$B$49)</f>
        <v>Exc</v>
      </c>
      <c r="J272" t="str">
        <f>_xlfn.XLOOKUP(orders!D272,products!$A$1:$A$49,products!$C$1:$C$49)</f>
        <v>D</v>
      </c>
      <c r="K272" s="4">
        <f>_xlfn.XLOOKUP(orders!D272,products!$A$1:$A$49,products!$D$1:$D$49)</f>
        <v>0.5</v>
      </c>
      <c r="L272" s="6">
        <f>_xlfn.XLOOKUP(orders!D272,products!$A$1:$A$49,products!$E$1:$E$49)</f>
        <v>7.29</v>
      </c>
      <c r="M272" s="6">
        <f t="shared" si="12"/>
        <v>7.29</v>
      </c>
      <c r="N272" t="str">
        <f t="shared" si="13"/>
        <v>Excellsa</v>
      </c>
      <c r="O272" t="str">
        <f t="shared" si="14"/>
        <v>Dark</v>
      </c>
      <c r="P272" t="str">
        <f>_xlfn.XLOOKUP(Orders[[#This Row],[Customer ID]],customers!$A$1:$A$1001,customers!$I$1:$I$1001,0)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cm="1">
        <f t="array" ref="G273">IF(_xlfn.XLOOKUP(C273,customers!$A$1:$A$1001,customers!C272:'customers'!$C$1:$C$1001,0)=0,"",_xlfn.XLOOKUP(C273,customers!$A$1:$A$1001,customers!C272:'customers'!$C$1:$C$1001,0))</f>
        <v>jsisneros7j@a8.net</v>
      </c>
      <c r="H273" s="2" t="str">
        <f>_xlfn.XLOOKUP(C273,customers!$A$1:$A$1001,customers!$G$1:$G$1001,0)</f>
        <v>United States</v>
      </c>
      <c r="I273" t="str">
        <f>_xlfn.XLOOKUP(orders!D273,products!$A$1:$A$49,products!$B$1:$B$49)</f>
        <v>Ara</v>
      </c>
      <c r="J273" t="str">
        <f>_xlfn.XLOOKUP(orders!D273,products!$A$1:$A$49,products!$C$1:$C$49)</f>
        <v>D</v>
      </c>
      <c r="K273" s="4">
        <f>_xlfn.XLOOKUP(orders!D273,products!$A$1:$A$49,products!$D$1:$D$49)</f>
        <v>0.2</v>
      </c>
      <c r="L273" s="6">
        <f>_xlfn.XLOOKUP(orders!D273,products!$A$1:$A$49,products!$E$1:$E$49)</f>
        <v>2.9849999999999999</v>
      </c>
      <c r="M273" s="6">
        <f t="shared" si="12"/>
        <v>11.94</v>
      </c>
      <c r="N273" t="str">
        <f t="shared" si="13"/>
        <v>Arabica</v>
      </c>
      <c r="O273" t="str">
        <f t="shared" si="14"/>
        <v>Dark</v>
      </c>
      <c r="P273" t="str">
        <f>_xlfn.XLOOKUP(Orders[[#This Row],[Customer ID]],customers!$A$1:$A$1001,customers!$I$1:$I$1001,0)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cm="1">
        <f t="array" ref="G274">IF(_xlfn.XLOOKUP(C274,customers!$A$1:$A$1001,customers!C273:'customers'!$C$1:$C$1001,0)=0,"",_xlfn.XLOOKUP(C274,customers!$A$1:$A$1001,customers!C273:'customers'!$C$1:$C$1001,0))</f>
        <v>zcarlson7k@bigcartel.com</v>
      </c>
      <c r="H274" s="2" t="str">
        <f>_xlfn.XLOOKUP(C274,customers!$A$1:$A$1001,customers!$G$1:$G$1001,0)</f>
        <v>Ireland</v>
      </c>
      <c r="I274" t="str">
        <f>_xlfn.XLOOKUP(orders!D274,products!$A$1:$A$49,products!$B$1:$B$49)</f>
        <v>Rob</v>
      </c>
      <c r="J274" t="str">
        <f>_xlfn.XLOOKUP(orders!D274,products!$A$1:$A$49,products!$C$1:$C$49)</f>
        <v>L</v>
      </c>
      <c r="K274" s="4">
        <f>_xlfn.XLOOKUP(orders!D274,products!$A$1:$A$49,products!$D$1:$D$49)</f>
        <v>1</v>
      </c>
      <c r="L274" s="6">
        <f>_xlfn.XLOOKUP(orders!D274,products!$A$1:$A$49,products!$E$1:$E$49)</f>
        <v>11.95</v>
      </c>
      <c r="M274" s="6">
        <f t="shared" si="12"/>
        <v>71.699999999999989</v>
      </c>
      <c r="N274" t="str">
        <f t="shared" si="13"/>
        <v>Robusta</v>
      </c>
      <c r="O274" t="str">
        <f t="shared" si="14"/>
        <v>Light</v>
      </c>
      <c r="P274" t="str">
        <f>_xlfn.XLOOKUP(Orders[[#This Row],[Customer ID]],customers!$A$1:$A$1001,customers!$I$1:$I$1001,0)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cm="1">
        <f t="array" ref="G275">IF(_xlfn.XLOOKUP(C275,customers!$A$1:$A$1001,customers!C274:'customers'!$C$1:$C$1001,0)=0,"",_xlfn.XLOOKUP(C275,customers!$A$1:$A$1001,customers!C274:'customers'!$C$1:$C$1001,0))</f>
        <v>wmaddox7l@timesonline.co.uk</v>
      </c>
      <c r="H275" s="2" t="str">
        <f>_xlfn.XLOOKUP(C275,customers!$A$1:$A$1001,customers!$G$1:$G$1001,0)</f>
        <v>United States</v>
      </c>
      <c r="I275" t="str">
        <f>_xlfn.XLOOKUP(orders!D275,products!$A$1:$A$49,products!$B$1:$B$49)</f>
        <v>Ara</v>
      </c>
      <c r="J275" t="str">
        <f>_xlfn.XLOOKUP(orders!D275,products!$A$1:$A$49,products!$C$1:$C$49)</f>
        <v>L</v>
      </c>
      <c r="K275" s="4">
        <f>_xlfn.XLOOKUP(orders!D275,products!$A$1:$A$49,products!$D$1:$D$49)</f>
        <v>0.2</v>
      </c>
      <c r="L275" s="6">
        <f>_xlfn.XLOOKUP(orders!D275,products!$A$1:$A$49,products!$E$1:$E$49)</f>
        <v>3.8849999999999998</v>
      </c>
      <c r="M275" s="6">
        <f t="shared" si="12"/>
        <v>7.77</v>
      </c>
      <c r="N275" t="str">
        <f t="shared" si="13"/>
        <v>Arabica</v>
      </c>
      <c r="O275" t="str">
        <f t="shared" si="14"/>
        <v>Light</v>
      </c>
      <c r="P275" t="str">
        <f>_xlfn.XLOOKUP(Orders[[#This Row],[Customer ID]],customers!$A$1:$A$1001,customers!$I$1:$I$1001,0)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cm="1">
        <f t="array" ref="G276">IF(_xlfn.XLOOKUP(C276,customers!$A$1:$A$1001,customers!C275:'customers'!$C$1:$C$1001,0)=0,"",_xlfn.XLOOKUP(C276,customers!$A$1:$A$1001,customers!C275:'customers'!$C$1:$C$1001,0))</f>
        <v>dhedlestone7m@craigslist.org</v>
      </c>
      <c r="H276" s="2" t="str">
        <f>_xlfn.XLOOKUP(C276,customers!$A$1:$A$1001,customers!$G$1:$G$1001,0)</f>
        <v>United States</v>
      </c>
      <c r="I276" t="str">
        <f>_xlfn.XLOOKUP(orders!D276,products!$A$1:$A$49,products!$B$1:$B$49)</f>
        <v>Ara</v>
      </c>
      <c r="J276" t="str">
        <f>_xlfn.XLOOKUP(orders!D276,products!$A$1:$A$49,products!$C$1:$C$49)</f>
        <v>M</v>
      </c>
      <c r="K276" s="4">
        <f>_xlfn.XLOOKUP(orders!D276,products!$A$1:$A$49,products!$D$1:$D$49)</f>
        <v>2.5</v>
      </c>
      <c r="L276" s="6">
        <f>_xlfn.XLOOKUP(orders!D276,products!$A$1:$A$49,products!$E$1:$E$49)</f>
        <v>25.874999999999996</v>
      </c>
      <c r="M276" s="6">
        <f t="shared" si="12"/>
        <v>25.874999999999996</v>
      </c>
      <c r="N276" t="str">
        <f t="shared" si="13"/>
        <v>Arabica</v>
      </c>
      <c r="O276" t="str">
        <f t="shared" si="14"/>
        <v>Medium</v>
      </c>
      <c r="P276" t="str">
        <f>_xlfn.XLOOKUP(Orders[[#This Row],[Customer ID]],customers!$A$1:$A$1001,customers!$I$1:$I$1001,0)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cm="1">
        <f t="array" ref="G277">IF(_xlfn.XLOOKUP(C277,customers!$A$1:$A$1001,customers!C276:'customers'!$C$1:$C$1001,0)=0,"",_xlfn.XLOOKUP(C277,customers!$A$1:$A$1001,customers!C276:'customers'!$C$1:$C$1001,0))</f>
        <v>tcrowthe7n@europa.eu</v>
      </c>
      <c r="H277" s="2" t="str">
        <f>_xlfn.XLOOKUP(C277,customers!$A$1:$A$1001,customers!$G$1:$G$1001,0)</f>
        <v>United States</v>
      </c>
      <c r="I277" t="str">
        <f>_xlfn.XLOOKUP(orders!D277,products!$A$1:$A$49,products!$B$1:$B$49)</f>
        <v>Exc</v>
      </c>
      <c r="J277" t="str">
        <f>_xlfn.XLOOKUP(orders!D277,products!$A$1:$A$49,products!$C$1:$C$49)</f>
        <v>L</v>
      </c>
      <c r="K277" s="4">
        <f>_xlfn.XLOOKUP(orders!D277,products!$A$1:$A$49,products!$D$1:$D$49)</f>
        <v>2.5</v>
      </c>
      <c r="L277" s="6">
        <f>_xlfn.XLOOKUP(orders!D277,products!$A$1:$A$49,products!$E$1:$E$49)</f>
        <v>34.154999999999994</v>
      </c>
      <c r="M277" s="6">
        <f t="shared" si="12"/>
        <v>204.92999999999995</v>
      </c>
      <c r="N277" t="str">
        <f t="shared" si="13"/>
        <v>Excellsa</v>
      </c>
      <c r="O277" t="str">
        <f t="shared" si="14"/>
        <v>Light</v>
      </c>
      <c r="P277" t="str">
        <f>_xlfn.XLOOKUP(Orders[[#This Row],[Customer ID]],customers!$A$1:$A$1001,customers!$I$1:$I$1001,0)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cm="1">
        <f t="array" ref="G278">IF(_xlfn.XLOOKUP(C278,customers!$A$1:$A$1001,customers!C277:'customers'!$C$1:$C$1001,0)=0,"",_xlfn.XLOOKUP(C278,customers!$A$1:$A$1001,customers!C277:'customers'!$C$1:$C$1001,0))</f>
        <v>dbury7o@tinyurl.com</v>
      </c>
      <c r="H278" s="2" t="str">
        <f>_xlfn.XLOOKUP(C278,customers!$A$1:$A$1001,customers!$G$1:$G$1001,0)</f>
        <v>Ireland</v>
      </c>
      <c r="I278" t="str">
        <f>_xlfn.XLOOKUP(orders!D278,products!$A$1:$A$49,products!$B$1:$B$49)</f>
        <v>Rob</v>
      </c>
      <c r="J278" t="str">
        <f>_xlfn.XLOOKUP(orders!D278,products!$A$1:$A$49,products!$C$1:$C$49)</f>
        <v>L</v>
      </c>
      <c r="K278" s="4">
        <f>_xlfn.XLOOKUP(orders!D278,products!$A$1:$A$49,products!$D$1:$D$49)</f>
        <v>2.5</v>
      </c>
      <c r="L278" s="6">
        <f>_xlfn.XLOOKUP(orders!D278,products!$A$1:$A$49,products!$E$1:$E$49)</f>
        <v>27.484999999999996</v>
      </c>
      <c r="M278" s="6">
        <f t="shared" si="12"/>
        <v>109.93999999999998</v>
      </c>
      <c r="N278" t="str">
        <f t="shared" si="13"/>
        <v>Robusta</v>
      </c>
      <c r="O278" t="str">
        <f t="shared" si="14"/>
        <v>Light</v>
      </c>
      <c r="P278" t="str">
        <f>_xlfn.XLOOKUP(Orders[[#This Row],[Customer ID]],customers!$A$1:$A$1001,customers!$I$1:$I$1001,0)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cm="1">
        <f t="array" ref="G279">IF(_xlfn.XLOOKUP(C279,customers!$A$1:$A$1001,customers!C278:'customers'!$C$1:$C$1001,0)=0,"",_xlfn.XLOOKUP(C279,customers!$A$1:$A$1001,customers!C278:'customers'!$C$1:$C$1001,0))</f>
        <v>gbroadbear7p@omniture.com</v>
      </c>
      <c r="H279" s="2" t="str">
        <f>_xlfn.XLOOKUP(C279,customers!$A$1:$A$1001,customers!$G$1:$G$1001,0)</f>
        <v>United States</v>
      </c>
      <c r="I279" t="str">
        <f>_xlfn.XLOOKUP(orders!D279,products!$A$1:$A$49,products!$B$1:$B$49)</f>
        <v>Exc</v>
      </c>
      <c r="J279" t="str">
        <f>_xlfn.XLOOKUP(orders!D279,products!$A$1:$A$49,products!$C$1:$C$49)</f>
        <v>L</v>
      </c>
      <c r="K279" s="4">
        <f>_xlfn.XLOOKUP(orders!D279,products!$A$1:$A$49,products!$D$1:$D$49)</f>
        <v>1</v>
      </c>
      <c r="L279" s="6">
        <f>_xlfn.XLOOKUP(orders!D279,products!$A$1:$A$49,products!$E$1:$E$49)</f>
        <v>14.85</v>
      </c>
      <c r="M279" s="6">
        <f t="shared" si="12"/>
        <v>89.1</v>
      </c>
      <c r="N279" t="str">
        <f t="shared" si="13"/>
        <v>Excellsa</v>
      </c>
      <c r="O279" t="str">
        <f t="shared" si="14"/>
        <v>Light</v>
      </c>
      <c r="P279" t="str">
        <f>_xlfn.XLOOKUP(Orders[[#This Row],[Customer ID]],customers!$A$1:$A$1001,customers!$I$1:$I$1001,0)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cm="1">
        <f t="array" ref="G280">IF(_xlfn.XLOOKUP(C280,customers!$A$1:$A$1001,customers!C279:'customers'!$C$1:$C$1001,0)=0,"",_xlfn.XLOOKUP(C280,customers!$A$1:$A$1001,customers!C279:'customers'!$C$1:$C$1001,0))</f>
        <v>epalfrey7q@devhub.com</v>
      </c>
      <c r="H280" s="2" t="str">
        <f>_xlfn.XLOOKUP(C280,customers!$A$1:$A$1001,customers!$G$1:$G$1001,0)</f>
        <v>United States</v>
      </c>
      <c r="I280" t="str">
        <f>_xlfn.XLOOKUP(orders!D280,products!$A$1:$A$49,products!$B$1:$B$49)</f>
        <v>Ara</v>
      </c>
      <c r="J280" t="str">
        <f>_xlfn.XLOOKUP(orders!D280,products!$A$1:$A$49,products!$C$1:$C$49)</f>
        <v>L</v>
      </c>
      <c r="K280" s="4">
        <f>_xlfn.XLOOKUP(orders!D280,products!$A$1:$A$49,products!$D$1:$D$49)</f>
        <v>0.2</v>
      </c>
      <c r="L280" s="6">
        <f>_xlfn.XLOOKUP(orders!D280,products!$A$1:$A$49,products!$E$1:$E$49)</f>
        <v>3.8849999999999998</v>
      </c>
      <c r="M280" s="6">
        <f t="shared" si="12"/>
        <v>7.77</v>
      </c>
      <c r="N280" t="str">
        <f t="shared" si="13"/>
        <v>Arabica</v>
      </c>
      <c r="O280" t="str">
        <f t="shared" si="14"/>
        <v>Light</v>
      </c>
      <c r="P280" t="str">
        <f>_xlfn.XLOOKUP(Orders[[#This Row],[Customer ID]],customers!$A$1:$A$1001,customers!$I$1:$I$1001,0)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cm="1">
        <f t="array" ref="G281">IF(_xlfn.XLOOKUP(C281,customers!$A$1:$A$1001,customers!C280:'customers'!$C$1:$C$1001,0)=0,"",_xlfn.XLOOKUP(C281,customers!$A$1:$A$1001,customers!C280:'customers'!$C$1:$C$1001,0))</f>
        <v>pmetrick7r@rakuten.co.jp</v>
      </c>
      <c r="H281" s="2" t="str">
        <f>_xlfn.XLOOKUP(C281,customers!$A$1:$A$1001,customers!$G$1:$G$1001,0)</f>
        <v>United States</v>
      </c>
      <c r="I281" t="str">
        <f>_xlfn.XLOOKUP(orders!D281,products!$A$1:$A$49,products!$B$1:$B$49)</f>
        <v>Lib</v>
      </c>
      <c r="J281" t="str">
        <f>_xlfn.XLOOKUP(orders!D281,products!$A$1:$A$49,products!$C$1:$C$49)</f>
        <v>M</v>
      </c>
      <c r="K281" s="4">
        <f>_xlfn.XLOOKUP(orders!D281,products!$A$1:$A$49,products!$D$1:$D$49)</f>
        <v>2.5</v>
      </c>
      <c r="L281" s="6">
        <f>_xlfn.XLOOKUP(orders!D281,products!$A$1:$A$49,products!$E$1:$E$49)</f>
        <v>33.464999999999996</v>
      </c>
      <c r="M281" s="6">
        <f t="shared" si="12"/>
        <v>33.464999999999996</v>
      </c>
      <c r="N281" t="str">
        <f t="shared" si="13"/>
        <v>Libarica</v>
      </c>
      <c r="O281" t="str">
        <f t="shared" si="14"/>
        <v>Medium</v>
      </c>
      <c r="P281" t="str">
        <f>_xlfn.XLOOKUP(Orders[[#This Row],[Customer ID]],customers!$A$1:$A$1001,customers!$I$1:$I$1001,0)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cm="1">
        <f t="array" ref="G282">IF(_xlfn.XLOOKUP(C282,customers!$A$1:$A$1001,customers!C281:'customers'!$C$1:$C$1001,0)=0,"",_xlfn.XLOOKUP(C282,customers!$A$1:$A$1001,customers!C281:'customers'!$C$1:$C$1001,0))</f>
        <v/>
      </c>
      <c r="H282" s="2" t="str">
        <f>_xlfn.XLOOKUP(C282,customers!$A$1:$A$1001,customers!$G$1:$G$1001,0)</f>
        <v>United States</v>
      </c>
      <c r="I282" t="str">
        <f>_xlfn.XLOOKUP(orders!D282,products!$A$1:$A$49,products!$B$1:$B$49)</f>
        <v>Exc</v>
      </c>
      <c r="J282" t="str">
        <f>_xlfn.XLOOKUP(orders!D282,products!$A$1:$A$49,products!$C$1:$C$49)</f>
        <v>M</v>
      </c>
      <c r="K282" s="4">
        <f>_xlfn.XLOOKUP(orders!D282,products!$A$1:$A$49,products!$D$1:$D$49)</f>
        <v>0.5</v>
      </c>
      <c r="L282" s="6">
        <f>_xlfn.XLOOKUP(orders!D282,products!$A$1:$A$49,products!$E$1:$E$49)</f>
        <v>8.25</v>
      </c>
      <c r="M282" s="6">
        <f t="shared" si="12"/>
        <v>41.25</v>
      </c>
      <c r="N282" t="str">
        <f t="shared" si="13"/>
        <v>Excellsa</v>
      </c>
      <c r="O282" t="str">
        <f t="shared" si="14"/>
        <v>Medium</v>
      </c>
      <c r="P282" t="str">
        <f>_xlfn.XLOOKUP(Orders[[#This Row],[Customer ID]],customers!$A$1:$A$1001,customers!$I$1:$I$1001,0)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cm="1">
        <f t="array" ref="G283">IF(_xlfn.XLOOKUP(C283,customers!$A$1:$A$1001,customers!C282:'customers'!$C$1:$C$1001,0)=0,"",_xlfn.XLOOKUP(C283,customers!$A$1:$A$1001,customers!C282:'customers'!$C$1:$C$1001,0))</f>
        <v>kkarby7t@sbwire.com</v>
      </c>
      <c r="H283" s="2" t="str">
        <f>_xlfn.XLOOKUP(C283,customers!$A$1:$A$1001,customers!$G$1:$G$1001,0)</f>
        <v>United States</v>
      </c>
      <c r="I283" t="str">
        <f>_xlfn.XLOOKUP(orders!D283,products!$A$1:$A$49,products!$B$1:$B$49)</f>
        <v>Exc</v>
      </c>
      <c r="J283" t="str">
        <f>_xlfn.XLOOKUP(orders!D283,products!$A$1:$A$49,products!$C$1:$C$49)</f>
        <v>L</v>
      </c>
      <c r="K283" s="4">
        <f>_xlfn.XLOOKUP(orders!D283,products!$A$1:$A$49,products!$D$1:$D$49)</f>
        <v>1</v>
      </c>
      <c r="L283" s="6">
        <f>_xlfn.XLOOKUP(orders!D283,products!$A$1:$A$49,products!$E$1:$E$49)</f>
        <v>14.85</v>
      </c>
      <c r="M283" s="6">
        <f t="shared" si="12"/>
        <v>59.4</v>
      </c>
      <c r="N283" t="str">
        <f t="shared" si="13"/>
        <v>Excellsa</v>
      </c>
      <c r="O283" t="str">
        <f t="shared" si="14"/>
        <v>Light</v>
      </c>
      <c r="P283" t="str">
        <f>_xlfn.XLOOKUP(Orders[[#This Row],[Customer ID]],customers!$A$1:$A$1001,customers!$I$1:$I$1001,0)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cm="1">
        <f t="array" ref="G284">IF(_xlfn.XLOOKUP(C284,customers!$A$1:$A$1001,customers!C283:'customers'!$C$1:$C$1001,0)=0,"",_xlfn.XLOOKUP(C284,customers!$A$1:$A$1001,customers!C283:'customers'!$C$1:$C$1001,0))</f>
        <v>fcrumpe7u@ftc.gov</v>
      </c>
      <c r="H284" s="2" t="str">
        <f>_xlfn.XLOOKUP(C284,customers!$A$1:$A$1001,customers!$G$1:$G$1001,0)</f>
        <v>United Kingdom</v>
      </c>
      <c r="I284" t="str">
        <f>_xlfn.XLOOKUP(orders!D284,products!$A$1:$A$49,products!$B$1:$B$49)</f>
        <v>Ara</v>
      </c>
      <c r="J284" t="str">
        <f>_xlfn.XLOOKUP(orders!D284,products!$A$1:$A$49,products!$C$1:$C$49)</f>
        <v>L</v>
      </c>
      <c r="K284" s="4">
        <f>_xlfn.XLOOKUP(orders!D284,products!$A$1:$A$49,products!$D$1:$D$49)</f>
        <v>0.5</v>
      </c>
      <c r="L284" s="6">
        <f>_xlfn.XLOOKUP(orders!D284,products!$A$1:$A$49,products!$E$1:$E$49)</f>
        <v>7.77</v>
      </c>
      <c r="M284" s="6">
        <f t="shared" si="12"/>
        <v>7.77</v>
      </c>
      <c r="N284" t="str">
        <f t="shared" si="13"/>
        <v>Arabica</v>
      </c>
      <c r="O284" t="str">
        <f t="shared" si="14"/>
        <v>Light</v>
      </c>
      <c r="P284" t="str">
        <f>_xlfn.XLOOKUP(Orders[[#This Row],[Customer ID]],customers!$A$1:$A$1001,customers!$I$1:$I$1001,0)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cm="1">
        <f t="array" ref="G285">IF(_xlfn.XLOOKUP(C285,customers!$A$1:$A$1001,customers!C284:'customers'!$C$1:$C$1001,0)=0,"",_xlfn.XLOOKUP(C285,customers!$A$1:$A$1001,customers!C284:'customers'!$C$1:$C$1001,0))</f>
        <v>achatto7v@sakura.ne.jp</v>
      </c>
      <c r="H285" s="2" t="str">
        <f>_xlfn.XLOOKUP(C285,customers!$A$1:$A$1001,customers!$G$1:$G$1001,0)</f>
        <v>United Kingdom</v>
      </c>
      <c r="I285" t="str">
        <f>_xlfn.XLOOKUP(orders!D285,products!$A$1:$A$49,products!$B$1:$B$49)</f>
        <v>Rob</v>
      </c>
      <c r="J285" t="str">
        <f>_xlfn.XLOOKUP(orders!D285,products!$A$1:$A$49,products!$C$1:$C$49)</f>
        <v>D</v>
      </c>
      <c r="K285" s="4">
        <f>_xlfn.XLOOKUP(orders!D285,products!$A$1:$A$49,products!$D$1:$D$49)</f>
        <v>0.5</v>
      </c>
      <c r="L285" s="6">
        <f>_xlfn.XLOOKUP(orders!D285,products!$A$1:$A$49,products!$E$1:$E$49)</f>
        <v>5.3699999999999992</v>
      </c>
      <c r="M285" s="6">
        <f t="shared" si="12"/>
        <v>5.3699999999999992</v>
      </c>
      <c r="N285" t="str">
        <f t="shared" si="13"/>
        <v>Robusta</v>
      </c>
      <c r="O285" t="str">
        <f t="shared" si="14"/>
        <v>Dark</v>
      </c>
      <c r="P285" t="str">
        <f>_xlfn.XLOOKUP(Orders[[#This Row],[Customer ID]],customers!$A$1:$A$1001,customers!$I$1:$I$1001,0)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cm="1">
        <f t="array" ref="G286">IF(_xlfn.XLOOKUP(C286,customers!$A$1:$A$1001,customers!C285:'customers'!$C$1:$C$1001,0)=0,"",_xlfn.XLOOKUP(C286,customers!$A$1:$A$1001,customers!C285:'customers'!$C$1:$C$1001,0))</f>
        <v/>
      </c>
      <c r="H286" s="2" t="str">
        <f>_xlfn.XLOOKUP(C286,customers!$A$1:$A$1001,customers!$G$1:$G$1001,0)</f>
        <v>United States</v>
      </c>
      <c r="I286" t="str">
        <f>_xlfn.XLOOKUP(orders!D286,products!$A$1:$A$49,products!$B$1:$B$49)</f>
        <v>Exc</v>
      </c>
      <c r="J286" t="str">
        <f>_xlfn.XLOOKUP(orders!D286,products!$A$1:$A$49,products!$C$1:$C$49)</f>
        <v>M</v>
      </c>
      <c r="K286" s="4">
        <f>_xlfn.XLOOKUP(orders!D286,products!$A$1:$A$49,products!$D$1:$D$49)</f>
        <v>2.5</v>
      </c>
      <c r="L286" s="6">
        <f>_xlfn.XLOOKUP(orders!D286,products!$A$1:$A$49,products!$E$1:$E$49)</f>
        <v>31.624999999999996</v>
      </c>
      <c r="M286" s="6">
        <f t="shared" si="12"/>
        <v>94.874999999999986</v>
      </c>
      <c r="N286" t="str">
        <f t="shared" si="13"/>
        <v>Excellsa</v>
      </c>
      <c r="O286" t="str">
        <f t="shared" si="14"/>
        <v>Medium</v>
      </c>
      <c r="P286" t="str">
        <f>_xlfn.XLOOKUP(Orders[[#This Row],[Customer ID]],customers!$A$1:$A$1001,customers!$I$1:$I$1001,0)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cm="1">
        <f t="array" ref="G287">IF(_xlfn.XLOOKUP(C287,customers!$A$1:$A$1001,customers!C286:'customers'!$C$1:$C$1001,0)=0,"",_xlfn.XLOOKUP(C287,customers!$A$1:$A$1001,customers!C286:'customers'!$C$1:$C$1001,0))</f>
        <v/>
      </c>
      <c r="H287" s="2" t="str">
        <f>_xlfn.XLOOKUP(C287,customers!$A$1:$A$1001,customers!$G$1:$G$1001,0)</f>
        <v>United States</v>
      </c>
      <c r="I287" t="str">
        <f>_xlfn.XLOOKUP(orders!D287,products!$A$1:$A$49,products!$B$1:$B$49)</f>
        <v>Lib</v>
      </c>
      <c r="J287" t="str">
        <f>_xlfn.XLOOKUP(orders!D287,products!$A$1:$A$49,products!$C$1:$C$49)</f>
        <v>L</v>
      </c>
      <c r="K287" s="4">
        <f>_xlfn.XLOOKUP(orders!D287,products!$A$1:$A$49,products!$D$1:$D$49)</f>
        <v>2.5</v>
      </c>
      <c r="L287" s="6">
        <f>_xlfn.XLOOKUP(orders!D287,products!$A$1:$A$49,products!$E$1:$E$49)</f>
        <v>36.454999999999998</v>
      </c>
      <c r="M287" s="6">
        <f t="shared" si="12"/>
        <v>36.454999999999998</v>
      </c>
      <c r="N287" t="str">
        <f t="shared" si="13"/>
        <v>Libarica</v>
      </c>
      <c r="O287" t="str">
        <f t="shared" si="14"/>
        <v>Light</v>
      </c>
      <c r="P287" t="str">
        <f>_xlfn.XLOOKUP(Orders[[#This Row],[Customer ID]],customers!$A$1:$A$1001,customers!$I$1:$I$1001,0)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cm="1">
        <f t="array" ref="G288">IF(_xlfn.XLOOKUP(C288,customers!$A$1:$A$1001,customers!C287:'customers'!$C$1:$C$1001,0)=0,"",_xlfn.XLOOKUP(C288,customers!$A$1:$A$1001,customers!C287:'customers'!$C$1:$C$1001,0))</f>
        <v>bmergue7y@umn.edu</v>
      </c>
      <c r="H288" s="2" t="str">
        <f>_xlfn.XLOOKUP(C288,customers!$A$1:$A$1001,customers!$G$1:$G$1001,0)</f>
        <v>United States</v>
      </c>
      <c r="I288" t="str">
        <f>_xlfn.XLOOKUP(orders!D288,products!$A$1:$A$49,products!$B$1:$B$49)</f>
        <v>Ara</v>
      </c>
      <c r="J288" t="str">
        <f>_xlfn.XLOOKUP(orders!D288,products!$A$1:$A$49,products!$C$1:$C$49)</f>
        <v>M</v>
      </c>
      <c r="K288" s="4">
        <f>_xlfn.XLOOKUP(orders!D288,products!$A$1:$A$49,products!$D$1:$D$49)</f>
        <v>0.2</v>
      </c>
      <c r="L288" s="6">
        <f>_xlfn.XLOOKUP(orders!D288,products!$A$1:$A$49,products!$E$1:$E$49)</f>
        <v>3.375</v>
      </c>
      <c r="M288" s="6">
        <f t="shared" si="12"/>
        <v>13.5</v>
      </c>
      <c r="N288" t="str">
        <f t="shared" si="13"/>
        <v>Arabica</v>
      </c>
      <c r="O288" t="str">
        <f t="shared" si="14"/>
        <v>Medium</v>
      </c>
      <c r="P288" t="str">
        <f>_xlfn.XLOOKUP(Orders[[#This Row],[Customer ID]],customers!$A$1:$A$1001,customers!$I$1:$I$1001,0)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cm="1">
        <f t="array" ref="G289">IF(_xlfn.XLOOKUP(C289,customers!$A$1:$A$1001,customers!C288:'customers'!$C$1:$C$1001,0)=0,"",_xlfn.XLOOKUP(C289,customers!$A$1:$A$1001,customers!C288:'customers'!$C$1:$C$1001,0))</f>
        <v>kpatise7z@jigsy.com</v>
      </c>
      <c r="H289" s="2" t="str">
        <f>_xlfn.XLOOKUP(C289,customers!$A$1:$A$1001,customers!$G$1:$G$1001,0)</f>
        <v>United States</v>
      </c>
      <c r="I289" t="str">
        <f>_xlfn.XLOOKUP(orders!D289,products!$A$1:$A$49,products!$B$1:$B$49)</f>
        <v>Rob</v>
      </c>
      <c r="J289" t="str">
        <f>_xlfn.XLOOKUP(orders!D289,products!$A$1:$A$49,products!$C$1:$C$49)</f>
        <v>L</v>
      </c>
      <c r="K289" s="4">
        <f>_xlfn.XLOOKUP(orders!D289,products!$A$1:$A$49,products!$D$1:$D$49)</f>
        <v>0.2</v>
      </c>
      <c r="L289" s="6">
        <f>_xlfn.XLOOKUP(orders!D289,products!$A$1:$A$49,products!$E$1:$E$49)</f>
        <v>3.5849999999999995</v>
      </c>
      <c r="M289" s="6">
        <f t="shared" si="12"/>
        <v>14.339999999999998</v>
      </c>
      <c r="N289" t="str">
        <f t="shared" si="13"/>
        <v>Robusta</v>
      </c>
      <c r="O289" t="str">
        <f t="shared" si="14"/>
        <v>Light</v>
      </c>
      <c r="P289" t="str">
        <f>_xlfn.XLOOKUP(Orders[[#This Row],[Customer ID]],customers!$A$1:$A$1001,customers!$I$1:$I$1001,0)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cm="1">
        <f t="array" ref="G290">IF(_xlfn.XLOOKUP(C290,customers!$A$1:$A$1001,customers!C289:'customers'!$C$1:$C$1001,0)=0,"",_xlfn.XLOOKUP(C290,customers!$A$1:$A$1001,customers!C289:'customers'!$C$1:$C$1001,0))</f>
        <v/>
      </c>
      <c r="H290" s="2" t="str">
        <f>_xlfn.XLOOKUP(C290,customers!$A$1:$A$1001,customers!$G$1:$G$1001,0)</f>
        <v>Ireland</v>
      </c>
      <c r="I290" t="str">
        <f>_xlfn.XLOOKUP(orders!D290,products!$A$1:$A$49,products!$B$1:$B$49)</f>
        <v>Exc</v>
      </c>
      <c r="J290" t="str">
        <f>_xlfn.XLOOKUP(orders!D290,products!$A$1:$A$49,products!$C$1:$C$49)</f>
        <v>M</v>
      </c>
      <c r="K290" s="4">
        <f>_xlfn.XLOOKUP(orders!D290,products!$A$1:$A$49,products!$D$1:$D$49)</f>
        <v>0.5</v>
      </c>
      <c r="L290" s="6">
        <f>_xlfn.XLOOKUP(orders!D290,products!$A$1:$A$49,products!$E$1:$E$49)</f>
        <v>8.25</v>
      </c>
      <c r="M290" s="6">
        <f t="shared" si="12"/>
        <v>8.25</v>
      </c>
      <c r="N290" t="str">
        <f t="shared" si="13"/>
        <v>Excellsa</v>
      </c>
      <c r="O290" t="str">
        <f t="shared" si="14"/>
        <v>Medium</v>
      </c>
      <c r="P290" t="str">
        <f>_xlfn.XLOOKUP(Orders[[#This Row],[Customer ID]],customers!$A$1:$A$1001,customers!$I$1:$I$1001,0)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cm="1">
        <f t="array" ref="G291">IF(_xlfn.XLOOKUP(C291,customers!$A$1:$A$1001,customers!C290:'customers'!$C$1:$C$1001,0)=0,"",_xlfn.XLOOKUP(C291,customers!$A$1:$A$1001,customers!C290:'customers'!$C$1:$C$1001,0))</f>
        <v/>
      </c>
      <c r="H291" s="2" t="str">
        <f>_xlfn.XLOOKUP(C291,customers!$A$1:$A$1001,customers!$G$1:$G$1001,0)</f>
        <v>United States</v>
      </c>
      <c r="I291" t="str">
        <f>_xlfn.XLOOKUP(orders!D291,products!$A$1:$A$49,products!$B$1:$B$49)</f>
        <v>Rob</v>
      </c>
      <c r="J291" t="str">
        <f>_xlfn.XLOOKUP(orders!D291,products!$A$1:$A$49,products!$C$1:$C$49)</f>
        <v>D</v>
      </c>
      <c r="K291" s="4">
        <f>_xlfn.XLOOKUP(orders!D291,products!$A$1:$A$49,products!$D$1:$D$49)</f>
        <v>0.2</v>
      </c>
      <c r="L291" s="6">
        <f>_xlfn.XLOOKUP(orders!D291,products!$A$1:$A$49,products!$E$1:$E$49)</f>
        <v>2.6849999999999996</v>
      </c>
      <c r="M291" s="6">
        <f t="shared" si="12"/>
        <v>13.424999999999997</v>
      </c>
      <c r="N291" t="str">
        <f t="shared" si="13"/>
        <v>Robusta</v>
      </c>
      <c r="O291" t="str">
        <f t="shared" si="14"/>
        <v>Dark</v>
      </c>
      <c r="P291" t="str">
        <f>_xlfn.XLOOKUP(Orders[[#This Row],[Customer ID]],customers!$A$1:$A$1001,customers!$I$1:$I$1001,0)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cm="1">
        <f t="array" ref="G292">IF(_xlfn.XLOOKUP(C292,customers!$A$1:$A$1001,customers!C291:'customers'!$C$1:$C$1001,0)=0,"",_xlfn.XLOOKUP(C292,customers!$A$1:$A$1001,customers!C291:'customers'!$C$1:$C$1001,0))</f>
        <v>dduke82@vkontakte.ru</v>
      </c>
      <c r="H292" s="2" t="str">
        <f>_xlfn.XLOOKUP(C292,customers!$A$1:$A$1001,customers!$G$1:$G$1001,0)</f>
        <v>United States</v>
      </c>
      <c r="I292" t="str">
        <f>_xlfn.XLOOKUP(orders!D292,products!$A$1:$A$49,products!$B$1:$B$49)</f>
        <v>Ara</v>
      </c>
      <c r="J292" t="str">
        <f>_xlfn.XLOOKUP(orders!D292,products!$A$1:$A$49,products!$C$1:$C$49)</f>
        <v>D</v>
      </c>
      <c r="K292" s="4">
        <f>_xlfn.XLOOKUP(orders!D292,products!$A$1:$A$49,products!$D$1:$D$49)</f>
        <v>1</v>
      </c>
      <c r="L292" s="6">
        <f>_xlfn.XLOOKUP(orders!D292,products!$A$1:$A$49,products!$E$1:$E$49)</f>
        <v>9.9499999999999993</v>
      </c>
      <c r="M292" s="6">
        <f t="shared" si="12"/>
        <v>49.75</v>
      </c>
      <c r="N292" t="str">
        <f t="shared" si="13"/>
        <v>Arabica</v>
      </c>
      <c r="O292" t="str">
        <f t="shared" si="14"/>
        <v>Dark</v>
      </c>
      <c r="P292" t="str">
        <f>_xlfn.XLOOKUP(Orders[[#This Row],[Customer ID]],customers!$A$1:$A$1001,customers!$I$1:$I$1001,0)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cm="1">
        <f t="array" ref="G293">IF(_xlfn.XLOOKUP(C293,customers!$A$1:$A$1001,customers!C292:'customers'!$C$1:$C$1001,0)=0,"",_xlfn.XLOOKUP(C293,customers!$A$1:$A$1001,customers!C292:'customers'!$C$1:$C$1001,0))</f>
        <v/>
      </c>
      <c r="H293" s="2" t="str">
        <f>_xlfn.XLOOKUP(C293,customers!$A$1:$A$1001,customers!$G$1:$G$1001,0)</f>
        <v>Ireland</v>
      </c>
      <c r="I293" t="str">
        <f>_xlfn.XLOOKUP(orders!D293,products!$A$1:$A$49,products!$B$1:$B$49)</f>
        <v>Exc</v>
      </c>
      <c r="J293" t="str">
        <f>_xlfn.XLOOKUP(orders!D293,products!$A$1:$A$49,products!$C$1:$C$49)</f>
        <v>M</v>
      </c>
      <c r="K293" s="4">
        <f>_xlfn.XLOOKUP(orders!D293,products!$A$1:$A$49,products!$D$1:$D$49)</f>
        <v>0.5</v>
      </c>
      <c r="L293" s="6">
        <f>_xlfn.XLOOKUP(orders!D293,products!$A$1:$A$49,products!$E$1:$E$49)</f>
        <v>8.25</v>
      </c>
      <c r="M293" s="6">
        <f t="shared" si="12"/>
        <v>16.5</v>
      </c>
      <c r="N293" t="str">
        <f t="shared" si="13"/>
        <v>Excellsa</v>
      </c>
      <c r="O293" t="str">
        <f t="shared" si="14"/>
        <v>Medium</v>
      </c>
      <c r="P293" t="str">
        <f>_xlfn.XLOOKUP(Orders[[#This Row],[Customer ID]],customers!$A$1:$A$1001,customers!$I$1:$I$1001,0)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cm="1">
        <f t="array" ref="G294">IF(_xlfn.XLOOKUP(C294,customers!$A$1:$A$1001,customers!C293:'customers'!$C$1:$C$1001,0)=0,"",_xlfn.XLOOKUP(C294,customers!$A$1:$A$1001,customers!C293:'customers'!$C$1:$C$1001,0))</f>
        <v>ihussey84@mapy.cz</v>
      </c>
      <c r="H294" s="2" t="str">
        <f>_xlfn.XLOOKUP(C294,customers!$A$1:$A$1001,customers!$G$1:$G$1001,0)</f>
        <v>United States</v>
      </c>
      <c r="I294" t="str">
        <f>_xlfn.XLOOKUP(orders!D294,products!$A$1:$A$49,products!$B$1:$B$49)</f>
        <v>Ara</v>
      </c>
      <c r="J294" t="str">
        <f>_xlfn.XLOOKUP(orders!D294,products!$A$1:$A$49,products!$C$1:$C$49)</f>
        <v>D</v>
      </c>
      <c r="K294" s="4">
        <f>_xlfn.XLOOKUP(orders!D294,products!$A$1:$A$49,products!$D$1:$D$49)</f>
        <v>0.5</v>
      </c>
      <c r="L294" s="6">
        <f>_xlfn.XLOOKUP(orders!D294,products!$A$1:$A$49,products!$E$1:$E$49)</f>
        <v>5.97</v>
      </c>
      <c r="M294" s="6">
        <f t="shared" si="12"/>
        <v>17.91</v>
      </c>
      <c r="N294" t="str">
        <f t="shared" si="13"/>
        <v>Arabica</v>
      </c>
      <c r="O294" t="str">
        <f t="shared" si="14"/>
        <v>Dark</v>
      </c>
      <c r="P294" t="str">
        <f>_xlfn.XLOOKUP(Orders[[#This Row],[Customer ID]],customers!$A$1:$A$1001,customers!$I$1:$I$1001,0)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cm="1">
        <f t="array" ref="G295">IF(_xlfn.XLOOKUP(C295,customers!$A$1:$A$1001,customers!C294:'customers'!$C$1:$C$1001,0)=0,"",_xlfn.XLOOKUP(C295,customers!$A$1:$A$1001,customers!C294:'customers'!$C$1:$C$1001,0))</f>
        <v>cpinkerton85@upenn.edu</v>
      </c>
      <c r="H295" s="2" t="str">
        <f>_xlfn.XLOOKUP(C295,customers!$A$1:$A$1001,customers!$G$1:$G$1001,0)</f>
        <v>United States</v>
      </c>
      <c r="I295" t="str">
        <f>_xlfn.XLOOKUP(orders!D295,products!$A$1:$A$49,products!$B$1:$B$49)</f>
        <v>Ara</v>
      </c>
      <c r="J295" t="str">
        <f>_xlfn.XLOOKUP(orders!D295,products!$A$1:$A$49,products!$C$1:$C$49)</f>
        <v>D</v>
      </c>
      <c r="K295" s="4">
        <f>_xlfn.XLOOKUP(orders!D295,products!$A$1:$A$49,products!$D$1:$D$49)</f>
        <v>0.5</v>
      </c>
      <c r="L295" s="6">
        <f>_xlfn.XLOOKUP(orders!D295,products!$A$1:$A$49,products!$E$1:$E$49)</f>
        <v>5.97</v>
      </c>
      <c r="M295" s="6">
        <f t="shared" si="12"/>
        <v>29.849999999999998</v>
      </c>
      <c r="N295" t="str">
        <f t="shared" si="13"/>
        <v>Arabica</v>
      </c>
      <c r="O295" t="str">
        <f t="shared" si="14"/>
        <v>Dark</v>
      </c>
      <c r="P295" t="str">
        <f>_xlfn.XLOOKUP(Orders[[#This Row],[Customer ID]],customers!$A$1:$A$1001,customers!$I$1:$I$1001,0)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cm="1">
        <f t="array" ref="G296">IF(_xlfn.XLOOKUP(C296,customers!$A$1:$A$1001,customers!C295:'customers'!$C$1:$C$1001,0)=0,"",_xlfn.XLOOKUP(C296,customers!$A$1:$A$1001,customers!C295:'customers'!$C$1:$C$1001,0))</f>
        <v/>
      </c>
      <c r="H296" s="2" t="str">
        <f>_xlfn.XLOOKUP(C296,customers!$A$1:$A$1001,customers!$G$1:$G$1001,0)</f>
        <v>United States</v>
      </c>
      <c r="I296" t="str">
        <f>_xlfn.XLOOKUP(orders!D296,products!$A$1:$A$49,products!$B$1:$B$49)</f>
        <v>Exc</v>
      </c>
      <c r="J296" t="str">
        <f>_xlfn.XLOOKUP(orders!D296,products!$A$1:$A$49,products!$C$1:$C$49)</f>
        <v>L</v>
      </c>
      <c r="K296" s="4">
        <f>_xlfn.XLOOKUP(orders!D296,products!$A$1:$A$49,products!$D$1:$D$49)</f>
        <v>1</v>
      </c>
      <c r="L296" s="6">
        <f>_xlfn.XLOOKUP(orders!D296,products!$A$1:$A$49,products!$E$1:$E$49)</f>
        <v>14.85</v>
      </c>
      <c r="M296" s="6">
        <f t="shared" si="12"/>
        <v>44.55</v>
      </c>
      <c r="N296" t="str">
        <f t="shared" si="13"/>
        <v>Excellsa</v>
      </c>
      <c r="O296" t="str">
        <f t="shared" si="14"/>
        <v>Light</v>
      </c>
      <c r="P296" t="str">
        <f>_xlfn.XLOOKUP(Orders[[#This Row],[Customer ID]],customers!$A$1:$A$1001,customers!$I$1:$I$1001,0)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cm="1">
        <f t="array" ref="G297">IF(_xlfn.XLOOKUP(C297,customers!$A$1:$A$1001,customers!C296:'customers'!$C$1:$C$1001,0)=0,"",_xlfn.XLOOKUP(C297,customers!$A$1:$A$1001,customers!C296:'customers'!$C$1:$C$1001,0))</f>
        <v/>
      </c>
      <c r="H297" s="2" t="str">
        <f>_xlfn.XLOOKUP(C297,customers!$A$1:$A$1001,customers!$G$1:$G$1001,0)</f>
        <v>United States</v>
      </c>
      <c r="I297" t="str">
        <f>_xlfn.XLOOKUP(orders!D297,products!$A$1:$A$49,products!$B$1:$B$49)</f>
        <v>Exc</v>
      </c>
      <c r="J297" t="str">
        <f>_xlfn.XLOOKUP(orders!D297,products!$A$1:$A$49,products!$C$1:$C$49)</f>
        <v>M</v>
      </c>
      <c r="K297" s="4">
        <f>_xlfn.XLOOKUP(orders!D297,products!$A$1:$A$49,products!$D$1:$D$49)</f>
        <v>1</v>
      </c>
      <c r="L297" s="6">
        <f>_xlfn.XLOOKUP(orders!D297,products!$A$1:$A$49,products!$E$1:$E$49)</f>
        <v>13.75</v>
      </c>
      <c r="M297" s="6">
        <f t="shared" si="12"/>
        <v>27.5</v>
      </c>
      <c r="N297" t="str">
        <f t="shared" si="13"/>
        <v>Excellsa</v>
      </c>
      <c r="O297" t="str">
        <f t="shared" si="14"/>
        <v>Medium</v>
      </c>
      <c r="P297" t="str">
        <f>_xlfn.XLOOKUP(Orders[[#This Row],[Customer ID]],customers!$A$1:$A$1001,customers!$I$1:$I$1001,0)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cm="1">
        <f t="array" ref="G298">IF(_xlfn.XLOOKUP(C298,customers!$A$1:$A$1001,customers!C297:'customers'!$C$1:$C$1001,0)=0,"",_xlfn.XLOOKUP(C298,customers!$A$1:$A$1001,customers!C297:'customers'!$C$1:$C$1001,0))</f>
        <v>dvizor88@furl.net</v>
      </c>
      <c r="H298" s="2" t="str">
        <f>_xlfn.XLOOKUP(C298,customers!$A$1:$A$1001,customers!$G$1:$G$1001,0)</f>
        <v>United States</v>
      </c>
      <c r="I298" t="str">
        <f>_xlfn.XLOOKUP(orders!D298,products!$A$1:$A$49,products!$B$1:$B$49)</f>
        <v>Rob</v>
      </c>
      <c r="J298" t="str">
        <f>_xlfn.XLOOKUP(orders!D298,products!$A$1:$A$49,products!$C$1:$C$49)</f>
        <v>M</v>
      </c>
      <c r="K298" s="4">
        <f>_xlfn.XLOOKUP(orders!D298,products!$A$1:$A$49,products!$D$1:$D$49)</f>
        <v>0.5</v>
      </c>
      <c r="L298" s="6">
        <f>_xlfn.XLOOKUP(orders!D298,products!$A$1:$A$49,products!$E$1:$E$49)</f>
        <v>5.97</v>
      </c>
      <c r="M298" s="6">
        <f t="shared" si="12"/>
        <v>35.82</v>
      </c>
      <c r="N298" t="str">
        <f t="shared" si="13"/>
        <v>Robusta</v>
      </c>
      <c r="O298" t="str">
        <f t="shared" si="14"/>
        <v>Medium</v>
      </c>
      <c r="P298" t="str">
        <f>_xlfn.XLOOKUP(Orders[[#This Row],[Customer ID]],customers!$A$1:$A$1001,customers!$I$1:$I$1001,0)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cm="1">
        <f t="array" ref="G299">IF(_xlfn.XLOOKUP(C299,customers!$A$1:$A$1001,customers!C298:'customers'!$C$1:$C$1001,0)=0,"",_xlfn.XLOOKUP(C299,customers!$A$1:$A$1001,customers!C298:'customers'!$C$1:$C$1001,0))</f>
        <v>esedgebeer89@oaic.gov.au</v>
      </c>
      <c r="H299" s="2" t="str">
        <f>_xlfn.XLOOKUP(C299,customers!$A$1:$A$1001,customers!$G$1:$G$1001,0)</f>
        <v>United States</v>
      </c>
      <c r="I299" t="str">
        <f>_xlfn.XLOOKUP(orders!D299,products!$A$1:$A$49,products!$B$1:$B$49)</f>
        <v>Rob</v>
      </c>
      <c r="J299" t="str">
        <f>_xlfn.XLOOKUP(orders!D299,products!$A$1:$A$49,products!$C$1:$C$49)</f>
        <v>D</v>
      </c>
      <c r="K299" s="4">
        <f>_xlfn.XLOOKUP(orders!D299,products!$A$1:$A$49,products!$D$1:$D$49)</f>
        <v>0.5</v>
      </c>
      <c r="L299" s="6">
        <f>_xlfn.XLOOKUP(orders!D299,products!$A$1:$A$49,products!$E$1:$E$49)</f>
        <v>5.3699999999999992</v>
      </c>
      <c r="M299" s="6">
        <f t="shared" si="12"/>
        <v>16.11</v>
      </c>
      <c r="N299" t="str">
        <f t="shared" si="13"/>
        <v>Robusta</v>
      </c>
      <c r="O299" t="str">
        <f t="shared" si="14"/>
        <v>Dark</v>
      </c>
      <c r="P299" t="str">
        <f>_xlfn.XLOOKUP(Orders[[#This Row],[Customer ID]],customers!$A$1:$A$1001,customers!$I$1:$I$1001,0)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cm="1">
        <f t="array" ref="G300">IF(_xlfn.XLOOKUP(C300,customers!$A$1:$A$1001,customers!C299:'customers'!$C$1:$C$1001,0)=0,"",_xlfn.XLOOKUP(C300,customers!$A$1:$A$1001,customers!C299:'customers'!$C$1:$C$1001,0))</f>
        <v>klestrange8a@lulu.com</v>
      </c>
      <c r="H300" s="2" t="str">
        <f>_xlfn.XLOOKUP(C300,customers!$A$1:$A$1001,customers!$G$1:$G$1001,0)</f>
        <v>United States</v>
      </c>
      <c r="I300" t="str">
        <f>_xlfn.XLOOKUP(orders!D300,products!$A$1:$A$49,products!$B$1:$B$49)</f>
        <v>Exc</v>
      </c>
      <c r="J300" t="str">
        <f>_xlfn.XLOOKUP(orders!D300,products!$A$1:$A$49,products!$C$1:$C$49)</f>
        <v>L</v>
      </c>
      <c r="K300" s="4">
        <f>_xlfn.XLOOKUP(orders!D300,products!$A$1:$A$49,products!$D$1:$D$49)</f>
        <v>0.2</v>
      </c>
      <c r="L300" s="6">
        <f>_xlfn.XLOOKUP(orders!D300,products!$A$1:$A$49,products!$E$1:$E$49)</f>
        <v>4.4550000000000001</v>
      </c>
      <c r="M300" s="6">
        <f t="shared" si="12"/>
        <v>26.73</v>
      </c>
      <c r="N300" t="str">
        <f t="shared" si="13"/>
        <v>Excellsa</v>
      </c>
      <c r="O300" t="str">
        <f t="shared" si="14"/>
        <v>Light</v>
      </c>
      <c r="P300" t="str">
        <f>_xlfn.XLOOKUP(Orders[[#This Row],[Customer ID]],customers!$A$1:$A$1001,customers!$I$1:$I$1001,0)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cm="1">
        <f t="array" ref="G301">IF(_xlfn.XLOOKUP(C301,customers!$A$1:$A$1001,customers!C300:'customers'!$C$1:$C$1001,0)=0,"",_xlfn.XLOOKUP(C301,customers!$A$1:$A$1001,customers!C300:'customers'!$C$1:$C$1001,0))</f>
        <v>ltanti8b@techcrunch.com</v>
      </c>
      <c r="H301" s="2" t="str">
        <f>_xlfn.XLOOKUP(C301,customers!$A$1:$A$1001,customers!$G$1:$G$1001,0)</f>
        <v>United States</v>
      </c>
      <c r="I301" t="str">
        <f>_xlfn.XLOOKUP(orders!D301,products!$A$1:$A$49,products!$B$1:$B$49)</f>
        <v>Exc</v>
      </c>
      <c r="J301" t="str">
        <f>_xlfn.XLOOKUP(orders!D301,products!$A$1:$A$49,products!$C$1:$C$49)</f>
        <v>L</v>
      </c>
      <c r="K301" s="4">
        <f>_xlfn.XLOOKUP(orders!D301,products!$A$1:$A$49,products!$D$1:$D$49)</f>
        <v>2.5</v>
      </c>
      <c r="L301" s="6">
        <f>_xlfn.XLOOKUP(orders!D301,products!$A$1:$A$49,products!$E$1:$E$49)</f>
        <v>34.154999999999994</v>
      </c>
      <c r="M301" s="6">
        <f t="shared" si="12"/>
        <v>204.92999999999995</v>
      </c>
      <c r="N301" t="str">
        <f t="shared" si="13"/>
        <v>Excellsa</v>
      </c>
      <c r="O301" t="str">
        <f t="shared" si="14"/>
        <v>Light</v>
      </c>
      <c r="P301" t="str">
        <f>_xlfn.XLOOKUP(Orders[[#This Row],[Customer ID]],customers!$A$1:$A$1001,customers!$I$1:$I$1001,0)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cm="1">
        <f t="array" ref="G302">IF(_xlfn.XLOOKUP(C302,customers!$A$1:$A$1001,customers!C301:'customers'!$C$1:$C$1001,0)=0,"",_xlfn.XLOOKUP(C302,customers!$A$1:$A$1001,customers!C301:'customers'!$C$1:$C$1001,0))</f>
        <v>ade8c@1und1.de</v>
      </c>
      <c r="H302" s="2" t="str">
        <f>_xlfn.XLOOKUP(C302,customers!$A$1:$A$1001,customers!$G$1:$G$1001,0)</f>
        <v>United States</v>
      </c>
      <c r="I302" t="str">
        <f>_xlfn.XLOOKUP(orders!D302,products!$A$1:$A$49,products!$B$1:$B$49)</f>
        <v>Ara</v>
      </c>
      <c r="J302" t="str">
        <f>_xlfn.XLOOKUP(orders!D302,products!$A$1:$A$49,products!$C$1:$C$49)</f>
        <v>L</v>
      </c>
      <c r="K302" s="4">
        <f>_xlfn.XLOOKUP(orders!D302,products!$A$1:$A$49,products!$D$1:$D$49)</f>
        <v>1</v>
      </c>
      <c r="L302" s="6">
        <f>_xlfn.XLOOKUP(orders!D302,products!$A$1:$A$49,products!$E$1:$E$49)</f>
        <v>12.95</v>
      </c>
      <c r="M302" s="6">
        <f t="shared" si="12"/>
        <v>38.849999999999994</v>
      </c>
      <c r="N302" t="str">
        <f t="shared" si="13"/>
        <v>Arabica</v>
      </c>
      <c r="O302" t="str">
        <f t="shared" si="14"/>
        <v>Light</v>
      </c>
      <c r="P302" t="str">
        <f>_xlfn.XLOOKUP(Orders[[#This Row],[Customer ID]],customers!$A$1:$A$1001,customers!$I$1:$I$1001,0)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cm="1">
        <f t="array" ref="G303">IF(_xlfn.XLOOKUP(C303,customers!$A$1:$A$1001,customers!C302:'customers'!$C$1:$C$1001,0)=0,"",_xlfn.XLOOKUP(C303,customers!$A$1:$A$1001,customers!C302:'customers'!$C$1:$C$1001,0))</f>
        <v>tjedrachowicz8d@acquirethisname.com</v>
      </c>
      <c r="H303" s="2" t="str">
        <f>_xlfn.XLOOKUP(C303,customers!$A$1:$A$1001,customers!$G$1:$G$1001,0)</f>
        <v>United States</v>
      </c>
      <c r="I303" t="str">
        <f>_xlfn.XLOOKUP(orders!D303,products!$A$1:$A$49,products!$B$1:$B$49)</f>
        <v>Lib</v>
      </c>
      <c r="J303" t="str">
        <f>_xlfn.XLOOKUP(orders!D303,products!$A$1:$A$49,products!$C$1:$C$49)</f>
        <v>D</v>
      </c>
      <c r="K303" s="4">
        <f>_xlfn.XLOOKUP(orders!D303,products!$A$1:$A$49,products!$D$1:$D$49)</f>
        <v>0.2</v>
      </c>
      <c r="L303" s="6">
        <f>_xlfn.XLOOKUP(orders!D303,products!$A$1:$A$49,products!$E$1:$E$49)</f>
        <v>3.8849999999999998</v>
      </c>
      <c r="M303" s="6">
        <f t="shared" si="12"/>
        <v>15.54</v>
      </c>
      <c r="N303" t="str">
        <f t="shared" si="13"/>
        <v>Libarica</v>
      </c>
      <c r="O303" t="str">
        <f t="shared" si="14"/>
        <v>Dark</v>
      </c>
      <c r="P303" t="str">
        <f>_xlfn.XLOOKUP(Orders[[#This Row],[Customer ID]],customers!$A$1:$A$1001,customers!$I$1:$I$1001,0)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cm="1">
        <f t="array" ref="G304">IF(_xlfn.XLOOKUP(C304,customers!$A$1:$A$1001,customers!C303:'customers'!$C$1:$C$1001,0)=0,"",_xlfn.XLOOKUP(C304,customers!$A$1:$A$1001,customers!C303:'customers'!$C$1:$C$1001,0))</f>
        <v>pstonner8e@moonfruit.com</v>
      </c>
      <c r="H304" s="2" t="str">
        <f>_xlfn.XLOOKUP(C304,customers!$A$1:$A$1001,customers!$G$1:$G$1001,0)</f>
        <v>United States</v>
      </c>
      <c r="I304" t="str">
        <f>_xlfn.XLOOKUP(orders!D304,products!$A$1:$A$49,products!$B$1:$B$49)</f>
        <v>Ara</v>
      </c>
      <c r="J304" t="str">
        <f>_xlfn.XLOOKUP(orders!D304,products!$A$1:$A$49,products!$C$1:$C$49)</f>
        <v>M</v>
      </c>
      <c r="K304" s="4">
        <f>_xlfn.XLOOKUP(orders!D304,products!$A$1:$A$49,products!$D$1:$D$49)</f>
        <v>0.5</v>
      </c>
      <c r="L304" s="6">
        <f>_xlfn.XLOOKUP(orders!D304,products!$A$1:$A$49,products!$E$1:$E$49)</f>
        <v>6.75</v>
      </c>
      <c r="M304" s="6">
        <f t="shared" si="12"/>
        <v>6.75</v>
      </c>
      <c r="N304" t="str">
        <f t="shared" si="13"/>
        <v>Arabica</v>
      </c>
      <c r="O304" t="str">
        <f t="shared" si="14"/>
        <v>Medium</v>
      </c>
      <c r="P304" t="str">
        <f>_xlfn.XLOOKUP(Orders[[#This Row],[Customer ID]],customers!$A$1:$A$1001,customers!$I$1:$I$1001,0)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cm="1">
        <f t="array" ref="G305">IF(_xlfn.XLOOKUP(C305,customers!$A$1:$A$1001,customers!C304:'customers'!$C$1:$C$1001,0)=0,"",_xlfn.XLOOKUP(C305,customers!$A$1:$A$1001,customers!C304:'customers'!$C$1:$C$1001,0))</f>
        <v>dtingly8f@goo.ne.jp</v>
      </c>
      <c r="H305" s="2" t="str">
        <f>_xlfn.XLOOKUP(C305,customers!$A$1:$A$1001,customers!$G$1:$G$1001,0)</f>
        <v>United States</v>
      </c>
      <c r="I305" t="str">
        <f>_xlfn.XLOOKUP(orders!D305,products!$A$1:$A$49,products!$B$1:$B$49)</f>
        <v>Exc</v>
      </c>
      <c r="J305" t="str">
        <f>_xlfn.XLOOKUP(orders!D305,products!$A$1:$A$49,products!$C$1:$C$49)</f>
        <v>D</v>
      </c>
      <c r="K305" s="4">
        <f>_xlfn.XLOOKUP(orders!D305,products!$A$1:$A$49,products!$D$1:$D$49)</f>
        <v>2.5</v>
      </c>
      <c r="L305" s="6">
        <f>_xlfn.XLOOKUP(orders!D305,products!$A$1:$A$49,products!$E$1:$E$49)</f>
        <v>27.945</v>
      </c>
      <c r="M305" s="6">
        <f t="shared" si="12"/>
        <v>111.78</v>
      </c>
      <c r="N305" t="str">
        <f t="shared" si="13"/>
        <v>Excellsa</v>
      </c>
      <c r="O305" t="str">
        <f t="shared" si="14"/>
        <v>Dark</v>
      </c>
      <c r="P305" t="str">
        <f>_xlfn.XLOOKUP(Orders[[#This Row],[Customer ID]],customers!$A$1:$A$1001,customers!$I$1:$I$1001,0)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cm="1">
        <f t="array" ref="G306">IF(_xlfn.XLOOKUP(C306,customers!$A$1:$A$1001,customers!C305:'customers'!$C$1:$C$1001,0)=0,"",_xlfn.XLOOKUP(C306,customers!$A$1:$A$1001,customers!C305:'customers'!$C$1:$C$1001,0))</f>
        <v>crushe8n@about.me</v>
      </c>
      <c r="H306" s="2" t="str">
        <f>_xlfn.XLOOKUP(C306,customers!$A$1:$A$1001,customers!$G$1:$G$1001,0)</f>
        <v>United States</v>
      </c>
      <c r="I306" t="str">
        <f>_xlfn.XLOOKUP(orders!D306,products!$A$1:$A$49,products!$B$1:$B$49)</f>
        <v>Ara</v>
      </c>
      <c r="J306" t="str">
        <f>_xlfn.XLOOKUP(orders!D306,products!$A$1:$A$49,products!$C$1:$C$49)</f>
        <v>L</v>
      </c>
      <c r="K306" s="4">
        <f>_xlfn.XLOOKUP(orders!D306,products!$A$1:$A$49,products!$D$1:$D$49)</f>
        <v>0.2</v>
      </c>
      <c r="L306" s="6">
        <f>_xlfn.XLOOKUP(orders!D306,products!$A$1:$A$49,products!$E$1:$E$49)</f>
        <v>3.8849999999999998</v>
      </c>
      <c r="M306" s="6">
        <f t="shared" si="12"/>
        <v>3.8849999999999998</v>
      </c>
      <c r="N306" t="str">
        <f t="shared" si="13"/>
        <v>Arabica</v>
      </c>
      <c r="O306" t="str">
        <f t="shared" si="14"/>
        <v>Light</v>
      </c>
      <c r="P306" t="str">
        <f>_xlfn.XLOOKUP(Orders[[#This Row],[Customer ID]],customers!$A$1:$A$1001,customers!$I$1:$I$1001,0)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cm="1">
        <f t="array" ref="G307">IF(_xlfn.XLOOKUP(C307,customers!$A$1:$A$1001,customers!C306:'customers'!$C$1:$C$1001,0)=0,"",_xlfn.XLOOKUP(C307,customers!$A$1:$A$1001,customers!C306:'customers'!$C$1:$C$1001,0))</f>
        <v>bchecci8h@usa.gov</v>
      </c>
      <c r="H307" s="2" t="str">
        <f>_xlfn.XLOOKUP(C307,customers!$A$1:$A$1001,customers!$G$1:$G$1001,0)</f>
        <v>United Kingdom</v>
      </c>
      <c r="I307" t="str">
        <f>_xlfn.XLOOKUP(orders!D307,products!$A$1:$A$49,products!$B$1:$B$49)</f>
        <v>Lib</v>
      </c>
      <c r="J307" t="str">
        <f>_xlfn.XLOOKUP(orders!D307,products!$A$1:$A$49,products!$C$1:$C$49)</f>
        <v>M</v>
      </c>
      <c r="K307" s="4">
        <f>_xlfn.XLOOKUP(orders!D307,products!$A$1:$A$49,products!$D$1:$D$49)</f>
        <v>0.2</v>
      </c>
      <c r="L307" s="6">
        <f>_xlfn.XLOOKUP(orders!D307,products!$A$1:$A$49,products!$E$1:$E$49)</f>
        <v>4.3650000000000002</v>
      </c>
      <c r="M307" s="6">
        <f t="shared" si="12"/>
        <v>21.825000000000003</v>
      </c>
      <c r="N307" t="str">
        <f t="shared" si="13"/>
        <v>Libarica</v>
      </c>
      <c r="O307" t="str">
        <f t="shared" si="14"/>
        <v>Medium</v>
      </c>
      <c r="P307" t="str">
        <f>_xlfn.XLOOKUP(Orders[[#This Row],[Customer ID]],customers!$A$1:$A$1001,customers!$I$1:$I$1001,0)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cm="1">
        <f t="array" ref="G308">IF(_xlfn.XLOOKUP(C308,customers!$A$1:$A$1001,customers!C307:'customers'!$C$1:$C$1001,0)=0,"",_xlfn.XLOOKUP(C308,customers!$A$1:$A$1001,customers!C307:'customers'!$C$1:$C$1001,0))</f>
        <v>jbagot8i@mac.com</v>
      </c>
      <c r="H308" s="2" t="str">
        <f>_xlfn.XLOOKUP(C308,customers!$A$1:$A$1001,customers!$G$1:$G$1001,0)</f>
        <v>United States</v>
      </c>
      <c r="I308" t="str">
        <f>_xlfn.XLOOKUP(orders!D308,products!$A$1:$A$49,products!$B$1:$B$49)</f>
        <v>Rob</v>
      </c>
      <c r="J308" t="str">
        <f>_xlfn.XLOOKUP(orders!D308,products!$A$1:$A$49,products!$C$1:$C$49)</f>
        <v>M</v>
      </c>
      <c r="K308" s="4">
        <f>_xlfn.XLOOKUP(orders!D308,products!$A$1:$A$49,products!$D$1:$D$49)</f>
        <v>0.2</v>
      </c>
      <c r="L308" s="6">
        <f>_xlfn.XLOOKUP(orders!D308,products!$A$1:$A$49,products!$E$1:$E$49)</f>
        <v>2.9849999999999999</v>
      </c>
      <c r="M308" s="6">
        <f t="shared" si="12"/>
        <v>14.924999999999999</v>
      </c>
      <c r="N308" t="str">
        <f t="shared" si="13"/>
        <v>Robusta</v>
      </c>
      <c r="O308" t="str">
        <f t="shared" si="14"/>
        <v>Medium</v>
      </c>
      <c r="P308" t="str">
        <f>_xlfn.XLOOKUP(Orders[[#This Row],[Customer ID]],customers!$A$1:$A$1001,customers!$I$1:$I$1001,0)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cm="1">
        <f t="array" ref="G309">IF(_xlfn.XLOOKUP(C309,customers!$A$1:$A$1001,customers!C308:'customers'!$C$1:$C$1001,0)=0,"",_xlfn.XLOOKUP(C309,customers!$A$1:$A$1001,customers!C308:'customers'!$C$1:$C$1001,0))</f>
        <v>ebeeble8j@soundcloud.com</v>
      </c>
      <c r="H309" s="2" t="str">
        <f>_xlfn.XLOOKUP(C309,customers!$A$1:$A$1001,customers!$G$1:$G$1001,0)</f>
        <v>United States</v>
      </c>
      <c r="I309" t="str">
        <f>_xlfn.XLOOKUP(orders!D309,products!$A$1:$A$49,products!$B$1:$B$49)</f>
        <v>Ara</v>
      </c>
      <c r="J309" t="str">
        <f>_xlfn.XLOOKUP(orders!D309,products!$A$1:$A$49,products!$C$1:$C$49)</f>
        <v>M</v>
      </c>
      <c r="K309" s="4">
        <f>_xlfn.XLOOKUP(orders!D309,products!$A$1:$A$49,products!$D$1:$D$49)</f>
        <v>1</v>
      </c>
      <c r="L309" s="6">
        <f>_xlfn.XLOOKUP(orders!D309,products!$A$1:$A$49,products!$E$1:$E$49)</f>
        <v>11.25</v>
      </c>
      <c r="M309" s="6">
        <f t="shared" si="12"/>
        <v>33.75</v>
      </c>
      <c r="N309" t="str">
        <f t="shared" si="13"/>
        <v>Arabica</v>
      </c>
      <c r="O309" t="str">
        <f t="shared" si="14"/>
        <v>Medium</v>
      </c>
      <c r="P309" t="str">
        <f>_xlfn.XLOOKUP(Orders[[#This Row],[Customer ID]],customers!$A$1:$A$1001,customers!$I$1:$I$1001,0)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cm="1">
        <f t="array" ref="G310">IF(_xlfn.XLOOKUP(C310,customers!$A$1:$A$1001,customers!C309:'customers'!$C$1:$C$1001,0)=0,"",_xlfn.XLOOKUP(C310,customers!$A$1:$A$1001,customers!C309:'customers'!$C$1:$C$1001,0))</f>
        <v>cfluin8k@flickr.com</v>
      </c>
      <c r="H310" s="2" t="str">
        <f>_xlfn.XLOOKUP(C310,customers!$A$1:$A$1001,customers!$G$1:$G$1001,0)</f>
        <v>United Kingdom</v>
      </c>
      <c r="I310" t="str">
        <f>_xlfn.XLOOKUP(orders!D310,products!$A$1:$A$49,products!$B$1:$B$49)</f>
        <v>Ara</v>
      </c>
      <c r="J310" t="str">
        <f>_xlfn.XLOOKUP(orders!D310,products!$A$1:$A$49,products!$C$1:$C$49)</f>
        <v>M</v>
      </c>
      <c r="K310" s="4">
        <f>_xlfn.XLOOKUP(orders!D310,products!$A$1:$A$49,products!$D$1:$D$49)</f>
        <v>1</v>
      </c>
      <c r="L310" s="6">
        <f>_xlfn.XLOOKUP(orders!D310,products!$A$1:$A$49,products!$E$1:$E$49)</f>
        <v>11.25</v>
      </c>
      <c r="M310" s="6">
        <f t="shared" si="12"/>
        <v>33.75</v>
      </c>
      <c r="N310" t="str">
        <f t="shared" si="13"/>
        <v>Arabica</v>
      </c>
      <c r="O310" t="str">
        <f t="shared" si="14"/>
        <v>Medium</v>
      </c>
      <c r="P310" t="str">
        <f>_xlfn.XLOOKUP(Orders[[#This Row],[Customer ID]],customers!$A$1:$A$1001,customers!$I$1:$I$1001,0)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cm="1">
        <f t="array" ref="G311">IF(_xlfn.XLOOKUP(C311,customers!$A$1:$A$1001,customers!C310:'customers'!$C$1:$C$1001,0)=0,"",_xlfn.XLOOKUP(C311,customers!$A$1:$A$1001,customers!C310:'customers'!$C$1:$C$1001,0))</f>
        <v>ebletsor8l@vinaora.com</v>
      </c>
      <c r="H311" s="2" t="str">
        <f>_xlfn.XLOOKUP(C311,customers!$A$1:$A$1001,customers!$G$1:$G$1001,0)</f>
        <v>United States</v>
      </c>
      <c r="I311" t="str">
        <f>_xlfn.XLOOKUP(orders!D311,products!$A$1:$A$49,products!$B$1:$B$49)</f>
        <v>Lib</v>
      </c>
      <c r="J311" t="str">
        <f>_xlfn.XLOOKUP(orders!D311,products!$A$1:$A$49,products!$C$1:$C$49)</f>
        <v>M</v>
      </c>
      <c r="K311" s="4">
        <f>_xlfn.XLOOKUP(orders!D311,products!$A$1:$A$49,products!$D$1:$D$49)</f>
        <v>0.2</v>
      </c>
      <c r="L311" s="6">
        <f>_xlfn.XLOOKUP(orders!D311,products!$A$1:$A$49,products!$E$1:$E$49)</f>
        <v>4.3650000000000002</v>
      </c>
      <c r="M311" s="6">
        <f t="shared" si="12"/>
        <v>26.19</v>
      </c>
      <c r="N311" t="str">
        <f t="shared" si="13"/>
        <v>Libarica</v>
      </c>
      <c r="O311" t="str">
        <f t="shared" si="14"/>
        <v>Medium</v>
      </c>
      <c r="P311" t="str">
        <f>_xlfn.XLOOKUP(Orders[[#This Row],[Customer ID]],customers!$A$1:$A$1001,customers!$I$1:$I$1001,0)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cm="1">
        <f t="array" ref="G312">IF(_xlfn.XLOOKUP(C312,customers!$A$1:$A$1001,customers!C311:'customers'!$C$1:$C$1001,0)=0,"",_xlfn.XLOOKUP(C312,customers!$A$1:$A$1001,customers!C311:'customers'!$C$1:$C$1001,0))</f>
        <v>pbrydell8m@bloglovin.com</v>
      </c>
      <c r="H312" s="2" t="str">
        <f>_xlfn.XLOOKUP(C312,customers!$A$1:$A$1001,customers!$G$1:$G$1001,0)</f>
        <v>Ireland</v>
      </c>
      <c r="I312" t="str">
        <f>_xlfn.XLOOKUP(orders!D312,products!$A$1:$A$49,products!$B$1:$B$49)</f>
        <v>Exc</v>
      </c>
      <c r="J312" t="str">
        <f>_xlfn.XLOOKUP(orders!D312,products!$A$1:$A$49,products!$C$1:$C$49)</f>
        <v>L</v>
      </c>
      <c r="K312" s="4">
        <f>_xlfn.XLOOKUP(orders!D312,products!$A$1:$A$49,products!$D$1:$D$49)</f>
        <v>1</v>
      </c>
      <c r="L312" s="6">
        <f>_xlfn.XLOOKUP(orders!D312,products!$A$1:$A$49,products!$E$1:$E$49)</f>
        <v>14.85</v>
      </c>
      <c r="M312" s="6">
        <f t="shared" si="12"/>
        <v>14.85</v>
      </c>
      <c r="N312" t="str">
        <f t="shared" si="13"/>
        <v>Excellsa</v>
      </c>
      <c r="O312" t="str">
        <f t="shared" si="14"/>
        <v>Light</v>
      </c>
      <c r="P312" t="str">
        <f>_xlfn.XLOOKUP(Orders[[#This Row],[Customer ID]],customers!$A$1:$A$1001,customers!$I$1:$I$1001,0)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cm="1">
        <f t="array" ref="G313">IF(_xlfn.XLOOKUP(C313,customers!$A$1:$A$1001,customers!C312:'customers'!$C$1:$C$1001,0)=0,"",_xlfn.XLOOKUP(C313,customers!$A$1:$A$1001,customers!C312:'customers'!$C$1:$C$1001,0))</f>
        <v>crushe8n@about.me</v>
      </c>
      <c r="H313" s="2" t="str">
        <f>_xlfn.XLOOKUP(C313,customers!$A$1:$A$1001,customers!$G$1:$G$1001,0)</f>
        <v>United States</v>
      </c>
      <c r="I313" t="str">
        <f>_xlfn.XLOOKUP(orders!D313,products!$A$1:$A$49,products!$B$1:$B$49)</f>
        <v>Exc</v>
      </c>
      <c r="J313" t="str">
        <f>_xlfn.XLOOKUP(orders!D313,products!$A$1:$A$49,products!$C$1:$C$49)</f>
        <v>M</v>
      </c>
      <c r="K313" s="4">
        <f>_xlfn.XLOOKUP(orders!D313,products!$A$1:$A$49,products!$D$1:$D$49)</f>
        <v>2.5</v>
      </c>
      <c r="L313" s="6">
        <f>_xlfn.XLOOKUP(orders!D313,products!$A$1:$A$49,products!$E$1:$E$49)</f>
        <v>31.624999999999996</v>
      </c>
      <c r="M313" s="6">
        <f t="shared" si="12"/>
        <v>189.74999999999997</v>
      </c>
      <c r="N313" t="str">
        <f t="shared" si="13"/>
        <v>Excellsa</v>
      </c>
      <c r="O313" t="str">
        <f t="shared" si="14"/>
        <v>Medium</v>
      </c>
      <c r="P313" t="str">
        <f>_xlfn.XLOOKUP(Orders[[#This Row],[Customer ID]],customers!$A$1:$A$1001,customers!$I$1:$I$1001,0)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cm="1">
        <f t="array" ref="G314">IF(_xlfn.XLOOKUP(C314,customers!$A$1:$A$1001,customers!C313:'customers'!$C$1:$C$1001,0)=0,"",_xlfn.XLOOKUP(C314,customers!$A$1:$A$1001,customers!C313:'customers'!$C$1:$C$1001,0))</f>
        <v>nleethem8o@mac.com</v>
      </c>
      <c r="H314" s="2" t="str">
        <f>_xlfn.XLOOKUP(C314,customers!$A$1:$A$1001,customers!$G$1:$G$1001,0)</f>
        <v>United States</v>
      </c>
      <c r="I314" t="str">
        <f>_xlfn.XLOOKUP(orders!D314,products!$A$1:$A$49,products!$B$1:$B$49)</f>
        <v>Rob</v>
      </c>
      <c r="J314" t="str">
        <f>_xlfn.XLOOKUP(orders!D314,products!$A$1:$A$49,products!$C$1:$C$49)</f>
        <v>M</v>
      </c>
      <c r="K314" s="4">
        <f>_xlfn.XLOOKUP(orders!D314,products!$A$1:$A$49,products!$D$1:$D$49)</f>
        <v>0.5</v>
      </c>
      <c r="L314" s="6">
        <f>_xlfn.XLOOKUP(orders!D314,products!$A$1:$A$49,products!$E$1:$E$49)</f>
        <v>5.97</v>
      </c>
      <c r="M314" s="6">
        <f t="shared" si="12"/>
        <v>5.97</v>
      </c>
      <c r="N314" t="str">
        <f t="shared" si="13"/>
        <v>Robusta</v>
      </c>
      <c r="O314" t="str">
        <f t="shared" si="14"/>
        <v>Medium</v>
      </c>
      <c r="P314" t="str">
        <f>_xlfn.XLOOKUP(Orders[[#This Row],[Customer ID]],customers!$A$1:$A$1001,customers!$I$1:$I$1001,0)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cm="1">
        <f t="array" ref="G315">IF(_xlfn.XLOOKUP(C315,customers!$A$1:$A$1001,customers!C314:'customers'!$C$1:$C$1001,0)=0,"",_xlfn.XLOOKUP(C315,customers!$A$1:$A$1001,customers!C314:'customers'!$C$1:$C$1001,0))</f>
        <v>anesfield8p@people.com.cn</v>
      </c>
      <c r="H315" s="2" t="str">
        <f>_xlfn.XLOOKUP(C315,customers!$A$1:$A$1001,customers!$G$1:$G$1001,0)</f>
        <v>United Kingdom</v>
      </c>
      <c r="I315" t="str">
        <f>_xlfn.XLOOKUP(orders!D315,products!$A$1:$A$49,products!$B$1:$B$49)</f>
        <v>Rob</v>
      </c>
      <c r="J315" t="str">
        <f>_xlfn.XLOOKUP(orders!D315,products!$A$1:$A$49,products!$C$1:$C$49)</f>
        <v>M</v>
      </c>
      <c r="K315" s="4">
        <f>_xlfn.XLOOKUP(orders!D315,products!$A$1:$A$49,products!$D$1:$D$49)</f>
        <v>1</v>
      </c>
      <c r="L315" s="6">
        <f>_xlfn.XLOOKUP(orders!D315,products!$A$1:$A$49,products!$E$1:$E$49)</f>
        <v>9.9499999999999993</v>
      </c>
      <c r="M315" s="6">
        <f t="shared" si="12"/>
        <v>29.849999999999998</v>
      </c>
      <c r="N315" t="str">
        <f t="shared" si="13"/>
        <v>Robusta</v>
      </c>
      <c r="O315" t="str">
        <f t="shared" si="14"/>
        <v>Medium</v>
      </c>
      <c r="P315" t="str">
        <f>_xlfn.XLOOKUP(Orders[[#This Row],[Customer ID]],customers!$A$1:$A$1001,customers!$I$1:$I$1001,0)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cm="1">
        <f t="array" ref="G316">IF(_xlfn.XLOOKUP(C316,customers!$A$1:$A$1001,customers!C315:'customers'!$C$1:$C$1001,0)=0,"",_xlfn.XLOOKUP(C316,customers!$A$1:$A$1001,customers!C315:'customers'!$C$1:$C$1001,0))</f>
        <v/>
      </c>
      <c r="H316" s="2" t="str">
        <f>_xlfn.XLOOKUP(C316,customers!$A$1:$A$1001,customers!$G$1:$G$1001,0)</f>
        <v>United States</v>
      </c>
      <c r="I316" t="str">
        <f>_xlfn.XLOOKUP(orders!D316,products!$A$1:$A$49,products!$B$1:$B$49)</f>
        <v>Rob</v>
      </c>
      <c r="J316" t="str">
        <f>_xlfn.XLOOKUP(orders!D316,products!$A$1:$A$49,products!$C$1:$C$49)</f>
        <v>D</v>
      </c>
      <c r="K316" s="4">
        <f>_xlfn.XLOOKUP(orders!D316,products!$A$1:$A$49,products!$D$1:$D$49)</f>
        <v>1</v>
      </c>
      <c r="L316" s="6">
        <f>_xlfn.XLOOKUP(orders!D316,products!$A$1:$A$49,products!$E$1:$E$49)</f>
        <v>8.9499999999999993</v>
      </c>
      <c r="M316" s="6">
        <f t="shared" si="12"/>
        <v>44.75</v>
      </c>
      <c r="N316" t="str">
        <f t="shared" si="13"/>
        <v>Robusta</v>
      </c>
      <c r="O316" t="str">
        <f t="shared" si="14"/>
        <v>Dark</v>
      </c>
      <c r="P316" t="str">
        <f>_xlfn.XLOOKUP(Orders[[#This Row],[Customer ID]],customers!$A$1:$A$1001,customers!$I$1:$I$1001,0)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cm="1">
        <f t="array" ref="G317">IF(_xlfn.XLOOKUP(C317,customers!$A$1:$A$1001,customers!C316:'customers'!$C$1:$C$1001,0)=0,"",_xlfn.XLOOKUP(C317,customers!$A$1:$A$1001,customers!C316:'customers'!$C$1:$C$1001,0))</f>
        <v>mbrockway8r@ibm.com</v>
      </c>
      <c r="H317" s="2" t="str">
        <f>_xlfn.XLOOKUP(C317,customers!$A$1:$A$1001,customers!$G$1:$G$1001,0)</f>
        <v>United States</v>
      </c>
      <c r="I317" t="str">
        <f>_xlfn.XLOOKUP(orders!D317,products!$A$1:$A$49,products!$B$1:$B$49)</f>
        <v>Exc</v>
      </c>
      <c r="J317" t="str">
        <f>_xlfn.XLOOKUP(orders!D317,products!$A$1:$A$49,products!$C$1:$C$49)</f>
        <v>L</v>
      </c>
      <c r="K317" s="4">
        <f>_xlfn.XLOOKUP(orders!D317,products!$A$1:$A$49,products!$D$1:$D$49)</f>
        <v>2.5</v>
      </c>
      <c r="L317" s="6">
        <f>_xlfn.XLOOKUP(orders!D317,products!$A$1:$A$49,products!$E$1:$E$49)</f>
        <v>34.154999999999994</v>
      </c>
      <c r="M317" s="6">
        <f t="shared" si="12"/>
        <v>34.154999999999994</v>
      </c>
      <c r="N317" t="str">
        <f t="shared" si="13"/>
        <v>Excellsa</v>
      </c>
      <c r="O317" t="str">
        <f t="shared" si="14"/>
        <v>Light</v>
      </c>
      <c r="P317" t="str">
        <f>_xlfn.XLOOKUP(Orders[[#This Row],[Customer ID]],customers!$A$1:$A$1001,customers!$I$1:$I$1001,0)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cm="1">
        <f t="array" ref="G318">IF(_xlfn.XLOOKUP(C318,customers!$A$1:$A$1001,customers!C317:'customers'!$C$1:$C$1001,0)=0,"",_xlfn.XLOOKUP(C318,customers!$A$1:$A$1001,customers!C317:'customers'!$C$1:$C$1001,0))</f>
        <v>nlush8s@dedecms.com</v>
      </c>
      <c r="H318" s="2" t="str">
        <f>_xlfn.XLOOKUP(C318,customers!$A$1:$A$1001,customers!$G$1:$G$1001,0)</f>
        <v>Ireland</v>
      </c>
      <c r="I318" t="str">
        <f>_xlfn.XLOOKUP(orders!D318,products!$A$1:$A$49,products!$B$1:$B$49)</f>
        <v>Exc</v>
      </c>
      <c r="J318" t="str">
        <f>_xlfn.XLOOKUP(orders!D318,products!$A$1:$A$49,products!$C$1:$C$49)</f>
        <v>L</v>
      </c>
      <c r="K318" s="4">
        <f>_xlfn.XLOOKUP(orders!D318,products!$A$1:$A$49,products!$D$1:$D$49)</f>
        <v>2.5</v>
      </c>
      <c r="L318" s="6">
        <f>_xlfn.XLOOKUP(orders!D318,products!$A$1:$A$49,products!$E$1:$E$49)</f>
        <v>34.154999999999994</v>
      </c>
      <c r="M318" s="6">
        <f t="shared" si="12"/>
        <v>204.92999999999995</v>
      </c>
      <c r="N318" t="str">
        <f t="shared" si="13"/>
        <v>Excellsa</v>
      </c>
      <c r="O318" t="str">
        <f t="shared" si="14"/>
        <v>Light</v>
      </c>
      <c r="P318" t="str">
        <f>_xlfn.XLOOKUP(Orders[[#This Row],[Customer ID]],customers!$A$1:$A$1001,customers!$I$1:$I$1001,0)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cm="1">
        <f t="array" ref="G319">IF(_xlfn.XLOOKUP(C319,customers!$A$1:$A$1001,customers!C318:'customers'!$C$1:$C$1001,0)=0,"",_xlfn.XLOOKUP(C319,customers!$A$1:$A$1001,customers!C318:'customers'!$C$1:$C$1001,0))</f>
        <v>smcmillian8t@csmonitor.com</v>
      </c>
      <c r="H319" s="2" t="str">
        <f>_xlfn.XLOOKUP(C319,customers!$A$1:$A$1001,customers!$G$1:$G$1001,0)</f>
        <v>United States</v>
      </c>
      <c r="I319" t="str">
        <f>_xlfn.XLOOKUP(orders!D319,products!$A$1:$A$49,products!$B$1:$B$49)</f>
        <v>Exc</v>
      </c>
      <c r="J319" t="str">
        <f>_xlfn.XLOOKUP(orders!D319,products!$A$1:$A$49,products!$C$1:$C$49)</f>
        <v>D</v>
      </c>
      <c r="K319" s="4">
        <f>_xlfn.XLOOKUP(orders!D319,products!$A$1:$A$49,products!$D$1:$D$49)</f>
        <v>0.5</v>
      </c>
      <c r="L319" s="6">
        <f>_xlfn.XLOOKUP(orders!D319,products!$A$1:$A$49,products!$E$1:$E$49)</f>
        <v>7.29</v>
      </c>
      <c r="M319" s="6">
        <f t="shared" si="12"/>
        <v>21.87</v>
      </c>
      <c r="N319" t="str">
        <f t="shared" si="13"/>
        <v>Excellsa</v>
      </c>
      <c r="O319" t="str">
        <f t="shared" si="14"/>
        <v>Dark</v>
      </c>
      <c r="P319" t="str">
        <f>_xlfn.XLOOKUP(Orders[[#This Row],[Customer ID]],customers!$A$1:$A$1001,customers!$I$1:$I$1001,0)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cm="1">
        <f t="array" ref="G320">IF(_xlfn.XLOOKUP(C320,customers!$A$1:$A$1001,customers!C319:'customers'!$C$1:$C$1001,0)=0,"",_xlfn.XLOOKUP(C320,customers!$A$1:$A$1001,customers!C319:'customers'!$C$1:$C$1001,0))</f>
        <v>tbennison8u@google.cn</v>
      </c>
      <c r="H320" s="2" t="str">
        <f>_xlfn.XLOOKUP(C320,customers!$A$1:$A$1001,customers!$G$1:$G$1001,0)</f>
        <v>United States</v>
      </c>
      <c r="I320" t="str">
        <f>_xlfn.XLOOKUP(orders!D320,products!$A$1:$A$49,products!$B$1:$B$49)</f>
        <v>Ara</v>
      </c>
      <c r="J320" t="str">
        <f>_xlfn.XLOOKUP(orders!D320,products!$A$1:$A$49,products!$C$1:$C$49)</f>
        <v>M</v>
      </c>
      <c r="K320" s="4">
        <f>_xlfn.XLOOKUP(orders!D320,products!$A$1:$A$49,products!$D$1:$D$49)</f>
        <v>2.5</v>
      </c>
      <c r="L320" s="6">
        <f>_xlfn.XLOOKUP(orders!D320,products!$A$1:$A$49,products!$E$1:$E$49)</f>
        <v>25.874999999999996</v>
      </c>
      <c r="M320" s="6">
        <f t="shared" si="12"/>
        <v>51.749999999999993</v>
      </c>
      <c r="N320" t="str">
        <f t="shared" si="13"/>
        <v>Arabica</v>
      </c>
      <c r="O320" t="str">
        <f t="shared" si="14"/>
        <v>Medium</v>
      </c>
      <c r="P320" t="str">
        <f>_xlfn.XLOOKUP(Orders[[#This Row],[Customer ID]],customers!$A$1:$A$1001,customers!$I$1:$I$1001,0)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cm="1">
        <f t="array" ref="G321">IF(_xlfn.XLOOKUP(C321,customers!$A$1:$A$1001,customers!C320:'customers'!$C$1:$C$1001,0)=0,"",_xlfn.XLOOKUP(C321,customers!$A$1:$A$1001,customers!C320:'customers'!$C$1:$C$1001,0))</f>
        <v>gtweed8v@yolasite.com</v>
      </c>
      <c r="H321" s="2" t="str">
        <f>_xlfn.XLOOKUP(C321,customers!$A$1:$A$1001,customers!$G$1:$G$1001,0)</f>
        <v>United States</v>
      </c>
      <c r="I321" t="str">
        <f>_xlfn.XLOOKUP(orders!D321,products!$A$1:$A$49,products!$B$1:$B$49)</f>
        <v>Exc</v>
      </c>
      <c r="J321" t="str">
        <f>_xlfn.XLOOKUP(orders!D321,products!$A$1:$A$49,products!$C$1:$C$49)</f>
        <v>M</v>
      </c>
      <c r="K321" s="4">
        <f>_xlfn.XLOOKUP(orders!D321,products!$A$1:$A$49,products!$D$1:$D$49)</f>
        <v>0.2</v>
      </c>
      <c r="L321" s="6">
        <f>_xlfn.XLOOKUP(orders!D321,products!$A$1:$A$49,products!$E$1:$E$49)</f>
        <v>4.125</v>
      </c>
      <c r="M321" s="6">
        <f t="shared" si="12"/>
        <v>8.25</v>
      </c>
      <c r="N321" t="str">
        <f t="shared" si="13"/>
        <v>Excellsa</v>
      </c>
      <c r="O321" t="str">
        <f t="shared" si="14"/>
        <v>Medium</v>
      </c>
      <c r="P321" t="str">
        <f>_xlfn.XLOOKUP(Orders[[#This Row],[Customer ID]],customers!$A$1:$A$1001,customers!$I$1:$I$1001,0)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cm="1">
        <f t="array" ref="G322">IF(_xlfn.XLOOKUP(C322,customers!$A$1:$A$1001,customers!C321:'customers'!$C$1:$C$1001,0)=0,"",_xlfn.XLOOKUP(C322,customers!$A$1:$A$1001,customers!C321:'customers'!$C$1:$C$1001,0))</f>
        <v>gtweed8v@yolasite.com</v>
      </c>
      <c r="H322" s="2" t="str">
        <f>_xlfn.XLOOKUP(C322,customers!$A$1:$A$1001,customers!$G$1:$G$1001,0)</f>
        <v>United States</v>
      </c>
      <c r="I322" t="str">
        <f>_xlfn.XLOOKUP(orders!D322,products!$A$1:$A$49,products!$B$1:$B$49)</f>
        <v>Ara</v>
      </c>
      <c r="J322" t="str">
        <f>_xlfn.XLOOKUP(orders!D322,products!$A$1:$A$49,products!$C$1:$C$49)</f>
        <v>L</v>
      </c>
      <c r="K322" s="4">
        <f>_xlfn.XLOOKUP(orders!D322,products!$A$1:$A$49,products!$D$1:$D$49)</f>
        <v>0.2</v>
      </c>
      <c r="L322" s="6">
        <f>_xlfn.XLOOKUP(orders!D322,products!$A$1:$A$49,products!$E$1:$E$49)</f>
        <v>3.8849999999999998</v>
      </c>
      <c r="M322" s="6">
        <f t="shared" si="12"/>
        <v>19.424999999999997</v>
      </c>
      <c r="N322" t="str">
        <f t="shared" si="13"/>
        <v>Arabica</v>
      </c>
      <c r="O322" t="str">
        <f t="shared" si="14"/>
        <v>Light</v>
      </c>
      <c r="P322" t="str">
        <f>_xlfn.XLOOKUP(Orders[[#This Row],[Customer ID]],customers!$A$1:$A$1001,customers!$I$1:$I$1001,0)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cm="1">
        <f t="array" ref="G323">IF(_xlfn.XLOOKUP(C323,customers!$A$1:$A$1001,customers!C322:'customers'!$C$1:$C$1001,0)=0,"",_xlfn.XLOOKUP(C323,customers!$A$1:$A$1001,customers!C322:'customers'!$C$1:$C$1001,0))</f>
        <v>ggoggin8x@wix.com</v>
      </c>
      <c r="H323" s="2" t="str">
        <f>_xlfn.XLOOKUP(C323,customers!$A$1:$A$1001,customers!$G$1:$G$1001,0)</f>
        <v>Ireland</v>
      </c>
      <c r="I323" t="str">
        <f>_xlfn.XLOOKUP(orders!D323,products!$A$1:$A$49,products!$B$1:$B$49)</f>
        <v>Ara</v>
      </c>
      <c r="J323" t="str">
        <f>_xlfn.XLOOKUP(orders!D323,products!$A$1:$A$49,products!$C$1:$C$49)</f>
        <v>M</v>
      </c>
      <c r="K323" s="4">
        <f>_xlfn.XLOOKUP(orders!D323,products!$A$1:$A$49,products!$D$1:$D$49)</f>
        <v>0.2</v>
      </c>
      <c r="L323" s="6">
        <f>_xlfn.XLOOKUP(orders!D323,products!$A$1:$A$49,products!$E$1:$E$49)</f>
        <v>3.375</v>
      </c>
      <c r="M323" s="6">
        <f t="shared" ref="M323:M386" si="15">L323*E323</f>
        <v>20.25</v>
      </c>
      <c r="N323" t="str">
        <f t="shared" ref="N323:N386" si="16">IF(I323="Rob","Robusta",IF(I323="Exc","Excellsa",IF(I323="Ara","Arabica",IF(I323="Lib","Libarica",""))))</f>
        <v>Arabica</v>
      </c>
      <c r="O323" t="str">
        <f t="shared" ref="O323:O386" si="17">IF(J323="M","Medium",IF(J323="L","Light",IF(J323="D","Dark")))</f>
        <v>Medium</v>
      </c>
      <c r="P323" t="str">
        <f>_xlfn.XLOOKUP(Orders[[#This Row],[Customer ID]],customers!$A$1:$A$1001,customers!$I$1:$I$1001,0)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cm="1">
        <f t="array" ref="G324">IF(_xlfn.XLOOKUP(C324,customers!$A$1:$A$1001,customers!C323:'customers'!$C$1:$C$1001,0)=0,"",_xlfn.XLOOKUP(C324,customers!$A$1:$A$1001,customers!C323:'customers'!$C$1:$C$1001,0))</f>
        <v>sjeyness8y@biglobe.ne.jp</v>
      </c>
      <c r="H324" s="2" t="str">
        <f>_xlfn.XLOOKUP(C324,customers!$A$1:$A$1001,customers!$G$1:$G$1001,0)</f>
        <v>Ireland</v>
      </c>
      <c r="I324" t="str">
        <f>_xlfn.XLOOKUP(orders!D324,products!$A$1:$A$49,products!$B$1:$B$49)</f>
        <v>Lib</v>
      </c>
      <c r="J324" t="str">
        <f>_xlfn.XLOOKUP(orders!D324,products!$A$1:$A$49,products!$C$1:$C$49)</f>
        <v>D</v>
      </c>
      <c r="K324" s="4">
        <f>_xlfn.XLOOKUP(orders!D324,products!$A$1:$A$49,products!$D$1:$D$49)</f>
        <v>0.5</v>
      </c>
      <c r="L324" s="6">
        <f>_xlfn.XLOOKUP(orders!D324,products!$A$1:$A$49,products!$E$1:$E$49)</f>
        <v>7.77</v>
      </c>
      <c r="M324" s="6">
        <f t="shared" si="15"/>
        <v>23.31</v>
      </c>
      <c r="N324" t="str">
        <f t="shared" si="16"/>
        <v>Libarica</v>
      </c>
      <c r="O324" t="str">
        <f t="shared" si="17"/>
        <v>Dark</v>
      </c>
      <c r="P324" t="str">
        <f>_xlfn.XLOOKUP(Orders[[#This Row],[Customer ID]],customers!$A$1:$A$1001,customers!$I$1:$I$1001,0)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cm="1">
        <f t="array" ref="G325">IF(_xlfn.XLOOKUP(C325,customers!$A$1:$A$1001,customers!C324:'customers'!$C$1:$C$1001,0)=0,"",_xlfn.XLOOKUP(C325,customers!$A$1:$A$1001,customers!C324:'customers'!$C$1:$C$1001,0))</f>
        <v>dbonhome8z@shinystat.com</v>
      </c>
      <c r="H325" s="2" t="str">
        <f>_xlfn.XLOOKUP(C325,customers!$A$1:$A$1001,customers!$G$1:$G$1001,0)</f>
        <v>United States</v>
      </c>
      <c r="I325" t="str">
        <f>_xlfn.XLOOKUP(orders!D325,products!$A$1:$A$49,products!$B$1:$B$49)</f>
        <v>Exc</v>
      </c>
      <c r="J325" t="str">
        <f>_xlfn.XLOOKUP(orders!D325,products!$A$1:$A$49,products!$C$1:$C$49)</f>
        <v>D</v>
      </c>
      <c r="K325" s="4">
        <f>_xlfn.XLOOKUP(orders!D325,products!$A$1:$A$49,products!$D$1:$D$49)</f>
        <v>0.2</v>
      </c>
      <c r="L325" s="6">
        <f>_xlfn.XLOOKUP(orders!D325,products!$A$1:$A$49,products!$E$1:$E$49)</f>
        <v>3.645</v>
      </c>
      <c r="M325" s="6">
        <f t="shared" si="15"/>
        <v>18.225000000000001</v>
      </c>
      <c r="N325" t="str">
        <f t="shared" si="16"/>
        <v>Excellsa</v>
      </c>
      <c r="O325" t="str">
        <f t="shared" si="17"/>
        <v>Dark</v>
      </c>
      <c r="P325" t="str">
        <f>_xlfn.XLOOKUP(Orders[[#This Row],[Customer ID]],customers!$A$1:$A$1001,customers!$I$1:$I$1001,0)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cm="1">
        <f t="array" ref="G326">IF(_xlfn.XLOOKUP(C326,customers!$A$1:$A$1001,customers!C325:'customers'!$C$1:$C$1001,0)=0,"",_xlfn.XLOOKUP(C326,customers!$A$1:$A$1001,customers!C325:'customers'!$C$1:$C$1001,0))</f>
        <v/>
      </c>
      <c r="H326" s="2" t="str">
        <f>_xlfn.XLOOKUP(C326,customers!$A$1:$A$1001,customers!$G$1:$G$1001,0)</f>
        <v>United States</v>
      </c>
      <c r="I326" t="str">
        <f>_xlfn.XLOOKUP(orders!D326,products!$A$1:$A$49,products!$B$1:$B$49)</f>
        <v>Exc</v>
      </c>
      <c r="J326" t="str">
        <f>_xlfn.XLOOKUP(orders!D326,products!$A$1:$A$49,products!$C$1:$C$49)</f>
        <v>M</v>
      </c>
      <c r="K326" s="4">
        <f>_xlfn.XLOOKUP(orders!D326,products!$A$1:$A$49,products!$D$1:$D$49)</f>
        <v>1</v>
      </c>
      <c r="L326" s="6">
        <f>_xlfn.XLOOKUP(orders!D326,products!$A$1:$A$49,products!$E$1:$E$49)</f>
        <v>13.75</v>
      </c>
      <c r="M326" s="6">
        <f t="shared" si="15"/>
        <v>13.75</v>
      </c>
      <c r="N326" t="str">
        <f t="shared" si="16"/>
        <v>Excellsa</v>
      </c>
      <c r="O326" t="str">
        <f t="shared" si="17"/>
        <v>Medium</v>
      </c>
      <c r="P326" t="str">
        <f>_xlfn.XLOOKUP(Orders[[#This Row],[Customer ID]],customers!$A$1:$A$1001,customers!$I$1:$I$1001,0)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cm="1">
        <f t="array" ref="G327">IF(_xlfn.XLOOKUP(C327,customers!$A$1:$A$1001,customers!C326:'customers'!$C$1:$C$1001,0)=0,"",_xlfn.XLOOKUP(C327,customers!$A$1:$A$1001,customers!C326:'customers'!$C$1:$C$1001,0))</f>
        <v>tle91@epa.gov</v>
      </c>
      <c r="H327" s="2" t="str">
        <f>_xlfn.XLOOKUP(C327,customers!$A$1:$A$1001,customers!$G$1:$G$1001,0)</f>
        <v>United States</v>
      </c>
      <c r="I327" t="str">
        <f>_xlfn.XLOOKUP(orders!D327,products!$A$1:$A$49,products!$B$1:$B$49)</f>
        <v>Ara</v>
      </c>
      <c r="J327" t="str">
        <f>_xlfn.XLOOKUP(orders!D327,products!$A$1:$A$49,products!$C$1:$C$49)</f>
        <v>L</v>
      </c>
      <c r="K327" s="4">
        <f>_xlfn.XLOOKUP(orders!D327,products!$A$1:$A$49,products!$D$1:$D$49)</f>
        <v>2.5</v>
      </c>
      <c r="L327" s="6">
        <f>_xlfn.XLOOKUP(orders!D327,products!$A$1:$A$49,products!$E$1:$E$49)</f>
        <v>29.784999999999997</v>
      </c>
      <c r="M327" s="6">
        <f t="shared" si="15"/>
        <v>29.784999999999997</v>
      </c>
      <c r="N327" t="str">
        <f t="shared" si="16"/>
        <v>Arabica</v>
      </c>
      <c r="O327" t="str">
        <f t="shared" si="17"/>
        <v>Light</v>
      </c>
      <c r="P327" t="str">
        <f>_xlfn.XLOOKUP(Orders[[#This Row],[Customer ID]],customers!$A$1:$A$1001,customers!$I$1:$I$1001,0)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cm="1">
        <f t="array" ref="G328">IF(_xlfn.XLOOKUP(C328,customers!$A$1:$A$1001,customers!C327:'customers'!$C$1:$C$1001,0)=0,"",_xlfn.XLOOKUP(C328,customers!$A$1:$A$1001,customers!C327:'customers'!$C$1:$C$1001,0))</f>
        <v/>
      </c>
      <c r="H328" s="2" t="str">
        <f>_xlfn.XLOOKUP(C328,customers!$A$1:$A$1001,customers!$G$1:$G$1001,0)</f>
        <v>United States</v>
      </c>
      <c r="I328" t="str">
        <f>_xlfn.XLOOKUP(orders!D328,products!$A$1:$A$49,products!$B$1:$B$49)</f>
        <v>Rob</v>
      </c>
      <c r="J328" t="str">
        <f>_xlfn.XLOOKUP(orders!D328,products!$A$1:$A$49,products!$C$1:$C$49)</f>
        <v>D</v>
      </c>
      <c r="K328" s="4">
        <f>_xlfn.XLOOKUP(orders!D328,products!$A$1:$A$49,products!$D$1:$D$49)</f>
        <v>1</v>
      </c>
      <c r="L328" s="6">
        <f>_xlfn.XLOOKUP(orders!D328,products!$A$1:$A$49,products!$E$1:$E$49)</f>
        <v>8.9499999999999993</v>
      </c>
      <c r="M328" s="6">
        <f t="shared" si="15"/>
        <v>44.75</v>
      </c>
      <c r="N328" t="str">
        <f t="shared" si="16"/>
        <v>Robusta</v>
      </c>
      <c r="O328" t="str">
        <f t="shared" si="17"/>
        <v>Dark</v>
      </c>
      <c r="P328" t="str">
        <f>_xlfn.XLOOKUP(Orders[[#This Row],[Customer ID]],customers!$A$1:$A$1001,customers!$I$1:$I$1001,0)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cm="1">
        <f t="array" ref="G329">IF(_xlfn.XLOOKUP(C329,customers!$A$1:$A$1001,customers!C328:'customers'!$C$1:$C$1001,0)=0,"",_xlfn.XLOOKUP(C329,customers!$A$1:$A$1001,customers!C328:'customers'!$C$1:$C$1001,0))</f>
        <v>balldridge93@yandex.ru</v>
      </c>
      <c r="H329" s="2" t="str">
        <f>_xlfn.XLOOKUP(C329,customers!$A$1:$A$1001,customers!$G$1:$G$1001,0)</f>
        <v>United States</v>
      </c>
      <c r="I329" t="str">
        <f>_xlfn.XLOOKUP(orders!D329,products!$A$1:$A$49,products!$B$1:$B$49)</f>
        <v>Rob</v>
      </c>
      <c r="J329" t="str">
        <f>_xlfn.XLOOKUP(orders!D329,products!$A$1:$A$49,products!$C$1:$C$49)</f>
        <v>D</v>
      </c>
      <c r="K329" s="4">
        <f>_xlfn.XLOOKUP(orders!D329,products!$A$1:$A$49,products!$D$1:$D$49)</f>
        <v>1</v>
      </c>
      <c r="L329" s="6">
        <f>_xlfn.XLOOKUP(orders!D329,products!$A$1:$A$49,products!$E$1:$E$49)</f>
        <v>8.9499999999999993</v>
      </c>
      <c r="M329" s="6">
        <f t="shared" si="15"/>
        <v>44.75</v>
      </c>
      <c r="N329" t="str">
        <f t="shared" si="16"/>
        <v>Robusta</v>
      </c>
      <c r="O329" t="str">
        <f t="shared" si="17"/>
        <v>Dark</v>
      </c>
      <c r="P329" t="str">
        <f>_xlfn.XLOOKUP(Orders[[#This Row],[Customer ID]],customers!$A$1:$A$1001,customers!$I$1:$I$1001,0)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cm="1">
        <f t="array" ref="G330">IF(_xlfn.XLOOKUP(C330,customers!$A$1:$A$1001,customers!C329:'customers'!$C$1:$C$1001,0)=0,"",_xlfn.XLOOKUP(C330,customers!$A$1:$A$1001,customers!C329:'customers'!$C$1:$C$1001,0))</f>
        <v/>
      </c>
      <c r="H330" s="2" t="str">
        <f>_xlfn.XLOOKUP(C330,customers!$A$1:$A$1001,customers!$G$1:$G$1001,0)</f>
        <v>United States</v>
      </c>
      <c r="I330" t="str">
        <f>_xlfn.XLOOKUP(orders!D330,products!$A$1:$A$49,products!$B$1:$B$49)</f>
        <v>Lib</v>
      </c>
      <c r="J330" t="str">
        <f>_xlfn.XLOOKUP(orders!D330,products!$A$1:$A$49,products!$C$1:$C$49)</f>
        <v>L</v>
      </c>
      <c r="K330" s="4">
        <f>_xlfn.XLOOKUP(orders!D330,products!$A$1:$A$49,products!$D$1:$D$49)</f>
        <v>0.5</v>
      </c>
      <c r="L330" s="6">
        <f>_xlfn.XLOOKUP(orders!D330,products!$A$1:$A$49,products!$E$1:$E$49)</f>
        <v>9.51</v>
      </c>
      <c r="M330" s="6">
        <f t="shared" si="15"/>
        <v>38.04</v>
      </c>
      <c r="N330" t="str">
        <f t="shared" si="16"/>
        <v>Libarica</v>
      </c>
      <c r="O330" t="str">
        <f t="shared" si="17"/>
        <v>Light</v>
      </c>
      <c r="P330" t="str">
        <f>_xlfn.XLOOKUP(Orders[[#This Row],[Customer ID]],customers!$A$1:$A$1001,customers!$I$1:$I$1001,0)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cm="1">
        <f t="array" ref="G331">IF(_xlfn.XLOOKUP(C331,customers!$A$1:$A$1001,customers!C330:'customers'!$C$1:$C$1001,0)=0,"",_xlfn.XLOOKUP(C331,customers!$A$1:$A$1001,customers!C330:'customers'!$C$1:$C$1001,0))</f>
        <v>lgoodger95@guardian.co.uk</v>
      </c>
      <c r="H331" s="2" t="str">
        <f>_xlfn.XLOOKUP(C331,customers!$A$1:$A$1001,customers!$G$1:$G$1001,0)</f>
        <v>United States</v>
      </c>
      <c r="I331" t="str">
        <f>_xlfn.XLOOKUP(orders!D331,products!$A$1:$A$49,products!$B$1:$B$49)</f>
        <v>Rob</v>
      </c>
      <c r="J331" t="str">
        <f>_xlfn.XLOOKUP(orders!D331,products!$A$1:$A$49,products!$C$1:$C$49)</f>
        <v>D</v>
      </c>
      <c r="K331" s="4">
        <f>_xlfn.XLOOKUP(orders!D331,products!$A$1:$A$49,products!$D$1:$D$49)</f>
        <v>0.5</v>
      </c>
      <c r="L331" s="6">
        <f>_xlfn.XLOOKUP(orders!D331,products!$A$1:$A$49,products!$E$1:$E$49)</f>
        <v>5.3699999999999992</v>
      </c>
      <c r="M331" s="6">
        <f t="shared" si="15"/>
        <v>21.479999999999997</v>
      </c>
      <c r="N331" t="str">
        <f t="shared" si="16"/>
        <v>Robusta</v>
      </c>
      <c r="O331" t="str">
        <f t="shared" si="17"/>
        <v>Dark</v>
      </c>
      <c r="P331" t="str">
        <f>_xlfn.XLOOKUP(Orders[[#This Row],[Customer ID]],customers!$A$1:$A$1001,customers!$I$1:$I$1001,0)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str" cm="1">
        <f t="array" ref="G332">IF(_xlfn.XLOOKUP(C332,customers!$A$1:$A$1001,customers!C331:'customers'!$C$1:$C$1001,0)=0,"",_xlfn.XLOOKUP(C332,customers!$A$1:$A$1001,customers!C331:'customers'!$C$1:$C$1001,0))</f>
        <v>smcmillian8t@csmonitor.com</v>
      </c>
      <c r="H332" s="2" t="str">
        <f>_xlfn.XLOOKUP(C332,customers!$A$1:$A$1001,customers!$G$1:$G$1001,0)</f>
        <v>United States</v>
      </c>
      <c r="I332" t="str">
        <f>_xlfn.XLOOKUP(orders!D332,products!$A$1:$A$49,products!$B$1:$B$49)</f>
        <v>Rob</v>
      </c>
      <c r="J332" t="str">
        <f>_xlfn.XLOOKUP(orders!D332,products!$A$1:$A$49,products!$C$1:$C$49)</f>
        <v>D</v>
      </c>
      <c r="K332" s="4">
        <f>_xlfn.XLOOKUP(orders!D332,products!$A$1:$A$49,products!$D$1:$D$49)</f>
        <v>0.5</v>
      </c>
      <c r="L332" s="6">
        <f>_xlfn.XLOOKUP(orders!D332,products!$A$1:$A$49,products!$E$1:$E$49)</f>
        <v>5.3699999999999992</v>
      </c>
      <c r="M332" s="6">
        <f t="shared" si="15"/>
        <v>16.11</v>
      </c>
      <c r="N332" t="str">
        <f t="shared" si="16"/>
        <v>Robusta</v>
      </c>
      <c r="O332" t="str">
        <f t="shared" si="17"/>
        <v>Dark</v>
      </c>
      <c r="P332" t="str">
        <f>_xlfn.XLOOKUP(Orders[[#This Row],[Customer ID]],customers!$A$1:$A$1001,customers!$I$1:$I$1001,0)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cm="1">
        <f t="array" ref="G333">IF(_xlfn.XLOOKUP(C333,customers!$A$1:$A$1001,customers!C332:'customers'!$C$1:$C$1001,0)=0,"",_xlfn.XLOOKUP(C333,customers!$A$1:$A$1001,customers!C332:'customers'!$C$1:$C$1001,0))</f>
        <v>cdrewett97@wikipedia.org</v>
      </c>
      <c r="H333" s="2" t="str">
        <f>_xlfn.XLOOKUP(C333,customers!$A$1:$A$1001,customers!$G$1:$G$1001,0)</f>
        <v>United States</v>
      </c>
      <c r="I333" t="str">
        <f>_xlfn.XLOOKUP(orders!D333,products!$A$1:$A$49,products!$B$1:$B$49)</f>
        <v>Rob</v>
      </c>
      <c r="J333" t="str">
        <f>_xlfn.XLOOKUP(orders!D333,products!$A$1:$A$49,products!$C$1:$C$49)</f>
        <v>M</v>
      </c>
      <c r="K333" s="4">
        <f>_xlfn.XLOOKUP(orders!D333,products!$A$1:$A$49,products!$D$1:$D$49)</f>
        <v>2.5</v>
      </c>
      <c r="L333" s="6">
        <f>_xlfn.XLOOKUP(orders!D333,products!$A$1:$A$49,products!$E$1:$E$49)</f>
        <v>22.884999999999998</v>
      </c>
      <c r="M333" s="6">
        <f t="shared" si="15"/>
        <v>22.884999999999998</v>
      </c>
      <c r="N333" t="str">
        <f t="shared" si="16"/>
        <v>Robusta</v>
      </c>
      <c r="O333" t="str">
        <f t="shared" si="17"/>
        <v>Medium</v>
      </c>
      <c r="P333" t="str">
        <f>_xlfn.XLOOKUP(Orders[[#This Row],[Customer ID]],customers!$A$1:$A$1001,customers!$I$1:$I$1001,0)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cm="1">
        <f t="array" ref="G334">IF(_xlfn.XLOOKUP(C334,customers!$A$1:$A$1001,customers!C333:'customers'!$C$1:$C$1001,0)=0,"",_xlfn.XLOOKUP(C334,customers!$A$1:$A$1001,customers!C333:'customers'!$C$1:$C$1001,0))</f>
        <v>qparsons98@blogtalkradio.com</v>
      </c>
      <c r="H334" s="2" t="str">
        <f>_xlfn.XLOOKUP(C334,customers!$A$1:$A$1001,customers!$G$1:$G$1001,0)</f>
        <v>United States</v>
      </c>
      <c r="I334" t="str">
        <f>_xlfn.XLOOKUP(orders!D334,products!$A$1:$A$49,products!$B$1:$B$49)</f>
        <v>Ara</v>
      </c>
      <c r="J334" t="str">
        <f>_xlfn.XLOOKUP(orders!D334,products!$A$1:$A$49,products!$C$1:$C$49)</f>
        <v>D</v>
      </c>
      <c r="K334" s="4">
        <f>_xlfn.XLOOKUP(orders!D334,products!$A$1:$A$49,products!$D$1:$D$49)</f>
        <v>0.5</v>
      </c>
      <c r="L334" s="6">
        <f>_xlfn.XLOOKUP(orders!D334,products!$A$1:$A$49,products!$E$1:$E$49)</f>
        <v>5.97</v>
      </c>
      <c r="M334" s="6">
        <f t="shared" si="15"/>
        <v>17.91</v>
      </c>
      <c r="N334" t="str">
        <f t="shared" si="16"/>
        <v>Arabica</v>
      </c>
      <c r="O334" t="str">
        <f t="shared" si="17"/>
        <v>Dark</v>
      </c>
      <c r="P334" t="str">
        <f>_xlfn.XLOOKUP(Orders[[#This Row],[Customer ID]],customers!$A$1:$A$1001,customers!$I$1:$I$1001,0)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cm="1">
        <f t="array" ref="G335">IF(_xlfn.XLOOKUP(C335,customers!$A$1:$A$1001,customers!C334:'customers'!$C$1:$C$1001,0)=0,"",_xlfn.XLOOKUP(C335,customers!$A$1:$A$1001,customers!C334:'customers'!$C$1:$C$1001,0))</f>
        <v>vceely99@auda.org.au</v>
      </c>
      <c r="H335" s="2" t="str">
        <f>_xlfn.XLOOKUP(C335,customers!$A$1:$A$1001,customers!$G$1:$G$1001,0)</f>
        <v>United States</v>
      </c>
      <c r="I335" t="str">
        <f>_xlfn.XLOOKUP(orders!D335,products!$A$1:$A$49,products!$B$1:$B$49)</f>
        <v>Rob</v>
      </c>
      <c r="J335" t="str">
        <f>_xlfn.XLOOKUP(orders!D335,products!$A$1:$A$49,products!$C$1:$C$49)</f>
        <v>M</v>
      </c>
      <c r="K335" s="4">
        <f>_xlfn.XLOOKUP(orders!D335,products!$A$1:$A$49,products!$D$1:$D$49)</f>
        <v>0.5</v>
      </c>
      <c r="L335" s="6">
        <f>_xlfn.XLOOKUP(orders!D335,products!$A$1:$A$49,products!$E$1:$E$49)</f>
        <v>5.97</v>
      </c>
      <c r="M335" s="6">
        <f t="shared" si="15"/>
        <v>23.88</v>
      </c>
      <c r="N335" t="str">
        <f t="shared" si="16"/>
        <v>Robusta</v>
      </c>
      <c r="O335" t="str">
        <f t="shared" si="17"/>
        <v>Medium</v>
      </c>
      <c r="P335" t="str">
        <f>_xlfn.XLOOKUP(Orders[[#This Row],[Customer ID]],customers!$A$1:$A$1001,customers!$I$1:$I$1001,0)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cm="1">
        <f t="array" ref="G336">IF(_xlfn.XLOOKUP(C336,customers!$A$1:$A$1001,customers!C335:'customers'!$C$1:$C$1001,0)=0,"",_xlfn.XLOOKUP(C336,customers!$A$1:$A$1001,customers!C335:'customers'!$C$1:$C$1001,0))</f>
        <v/>
      </c>
      <c r="H336" s="2" t="str">
        <f>_xlfn.XLOOKUP(C336,customers!$A$1:$A$1001,customers!$G$1:$G$1001,0)</f>
        <v>United States</v>
      </c>
      <c r="I336" t="str">
        <f>_xlfn.XLOOKUP(orders!D336,products!$A$1:$A$49,products!$B$1:$B$49)</f>
        <v>Rob</v>
      </c>
      <c r="J336" t="str">
        <f>_xlfn.XLOOKUP(orders!D336,products!$A$1:$A$49,products!$C$1:$C$49)</f>
        <v>L</v>
      </c>
      <c r="K336" s="4">
        <f>_xlfn.XLOOKUP(orders!D336,products!$A$1:$A$49,products!$D$1:$D$49)</f>
        <v>1</v>
      </c>
      <c r="L336" s="6">
        <f>_xlfn.XLOOKUP(orders!D336,products!$A$1:$A$49,products!$E$1:$E$49)</f>
        <v>11.95</v>
      </c>
      <c r="M336" s="6">
        <f t="shared" si="15"/>
        <v>59.75</v>
      </c>
      <c r="N336" t="str">
        <f t="shared" si="16"/>
        <v>Robusta</v>
      </c>
      <c r="O336" t="str">
        <f t="shared" si="17"/>
        <v>Light</v>
      </c>
      <c r="P336" t="str">
        <f>_xlfn.XLOOKUP(Orders[[#This Row],[Customer ID]],customers!$A$1:$A$1001,customers!$I$1:$I$1001,0)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cm="1">
        <f t="array" ref="G337">IF(_xlfn.XLOOKUP(C337,customers!$A$1:$A$1001,customers!C336:'customers'!$C$1:$C$1001,0)=0,"",_xlfn.XLOOKUP(C337,customers!$A$1:$A$1001,customers!C336:'customers'!$C$1:$C$1001,0))</f>
        <v>cvasiliev9b@discuz.net</v>
      </c>
      <c r="H337" s="2" t="str">
        <f>_xlfn.XLOOKUP(C337,customers!$A$1:$A$1001,customers!$G$1:$G$1001,0)</f>
        <v>United States</v>
      </c>
      <c r="I337" t="str">
        <f>_xlfn.XLOOKUP(orders!D337,products!$A$1:$A$49,products!$B$1:$B$49)</f>
        <v>Lib</v>
      </c>
      <c r="J337" t="str">
        <f>_xlfn.XLOOKUP(orders!D337,products!$A$1:$A$49,products!$C$1:$C$49)</f>
        <v>L</v>
      </c>
      <c r="K337" s="4">
        <f>_xlfn.XLOOKUP(orders!D337,products!$A$1:$A$49,products!$D$1:$D$49)</f>
        <v>0.2</v>
      </c>
      <c r="L337" s="6">
        <f>_xlfn.XLOOKUP(orders!D337,products!$A$1:$A$49,products!$E$1:$E$49)</f>
        <v>4.7549999999999999</v>
      </c>
      <c r="M337" s="6">
        <f t="shared" si="15"/>
        <v>28.53</v>
      </c>
      <c r="N337" t="str">
        <f t="shared" si="16"/>
        <v>Libarica</v>
      </c>
      <c r="O337" t="str">
        <f t="shared" si="17"/>
        <v>Light</v>
      </c>
      <c r="P337" t="str">
        <f>_xlfn.XLOOKUP(Orders[[#This Row],[Customer ID]],customers!$A$1:$A$1001,customers!$I$1:$I$1001,0)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cm="1">
        <f t="array" ref="G338">IF(_xlfn.XLOOKUP(C338,customers!$A$1:$A$1001,customers!C337:'customers'!$C$1:$C$1001,0)=0,"",_xlfn.XLOOKUP(C338,customers!$A$1:$A$1001,customers!C337:'customers'!$C$1:$C$1001,0))</f>
        <v>tomoylan9c@liveinternet.ru</v>
      </c>
      <c r="H338" s="2" t="str">
        <f>_xlfn.XLOOKUP(C338,customers!$A$1:$A$1001,customers!$G$1:$G$1001,0)</f>
        <v>United Kingdom</v>
      </c>
      <c r="I338" t="str">
        <f>_xlfn.XLOOKUP(orders!D338,products!$A$1:$A$49,products!$B$1:$B$49)</f>
        <v>Ara</v>
      </c>
      <c r="J338" t="str">
        <f>_xlfn.XLOOKUP(orders!D338,products!$A$1:$A$49,products!$C$1:$C$49)</f>
        <v>M</v>
      </c>
      <c r="K338" s="4">
        <f>_xlfn.XLOOKUP(orders!D338,products!$A$1:$A$49,products!$D$1:$D$49)</f>
        <v>1</v>
      </c>
      <c r="L338" s="6">
        <f>_xlfn.XLOOKUP(orders!D338,products!$A$1:$A$49,products!$E$1:$E$49)</f>
        <v>11.25</v>
      </c>
      <c r="M338" s="6">
        <f t="shared" si="15"/>
        <v>45</v>
      </c>
      <c r="N338" t="str">
        <f t="shared" si="16"/>
        <v>Arabica</v>
      </c>
      <c r="O338" t="str">
        <f t="shared" si="17"/>
        <v>Medium</v>
      </c>
      <c r="P338" t="str">
        <f>_xlfn.XLOOKUP(Orders[[#This Row],[Customer ID]],customers!$A$1:$A$1001,customers!$I$1:$I$1001,0)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str" cm="1">
        <f t="array" ref="G339">IF(_xlfn.XLOOKUP(C339,customers!$A$1:$A$1001,customers!C338:'customers'!$C$1:$C$1001,0)=0,"",_xlfn.XLOOKUP(C339,customers!$A$1:$A$1001,customers!C338:'customers'!$C$1:$C$1001,0))</f>
        <v/>
      </c>
      <c r="H339" s="2" t="str">
        <f>_xlfn.XLOOKUP(C339,customers!$A$1:$A$1001,customers!$G$1:$G$1001,0)</f>
        <v>United States</v>
      </c>
      <c r="I339" t="str">
        <f>_xlfn.XLOOKUP(orders!D339,products!$A$1:$A$49,products!$B$1:$B$49)</f>
        <v>Exc</v>
      </c>
      <c r="J339" t="str">
        <f>_xlfn.XLOOKUP(orders!D339,products!$A$1:$A$49,products!$C$1:$C$49)</f>
        <v>D</v>
      </c>
      <c r="K339" s="4">
        <f>_xlfn.XLOOKUP(orders!D339,products!$A$1:$A$49,products!$D$1:$D$49)</f>
        <v>2.5</v>
      </c>
      <c r="L339" s="6">
        <f>_xlfn.XLOOKUP(orders!D339,products!$A$1:$A$49,products!$E$1:$E$49)</f>
        <v>27.945</v>
      </c>
      <c r="M339" s="6">
        <f t="shared" si="15"/>
        <v>55.89</v>
      </c>
      <c r="N339" t="str">
        <f t="shared" si="16"/>
        <v>Excellsa</v>
      </c>
      <c r="O339" t="str">
        <f t="shared" si="17"/>
        <v>Dark</v>
      </c>
      <c r="P339" t="str">
        <f>_xlfn.XLOOKUP(Orders[[#This Row],[Customer ID]],customers!$A$1:$A$1001,customers!$I$1:$I$1001,0)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cm="1">
        <f t="array" ref="G340">IF(_xlfn.XLOOKUP(C340,customers!$A$1:$A$1001,customers!C339:'customers'!$C$1:$C$1001,0)=0,"",_xlfn.XLOOKUP(C340,customers!$A$1:$A$1001,customers!C339:'customers'!$C$1:$C$1001,0))</f>
        <v>wfetherston9e@constantcontact.com</v>
      </c>
      <c r="H340" s="2" t="str">
        <f>_xlfn.XLOOKUP(C340,customers!$A$1:$A$1001,customers!$G$1:$G$1001,0)</f>
        <v>United States</v>
      </c>
      <c r="I340" t="str">
        <f>_xlfn.XLOOKUP(orders!D340,products!$A$1:$A$49,products!$B$1:$B$49)</f>
        <v>Exc</v>
      </c>
      <c r="J340" t="str">
        <f>_xlfn.XLOOKUP(orders!D340,products!$A$1:$A$49,products!$C$1:$C$49)</f>
        <v>L</v>
      </c>
      <c r="K340" s="4">
        <f>_xlfn.XLOOKUP(orders!D340,products!$A$1:$A$49,products!$D$1:$D$49)</f>
        <v>1</v>
      </c>
      <c r="L340" s="6">
        <f>_xlfn.XLOOKUP(orders!D340,products!$A$1:$A$49,products!$E$1:$E$49)</f>
        <v>14.85</v>
      </c>
      <c r="M340" s="6">
        <f t="shared" si="15"/>
        <v>59.4</v>
      </c>
      <c r="N340" t="str">
        <f t="shared" si="16"/>
        <v>Excellsa</v>
      </c>
      <c r="O340" t="str">
        <f t="shared" si="17"/>
        <v>Light</v>
      </c>
      <c r="P340" t="str">
        <f>_xlfn.XLOOKUP(Orders[[#This Row],[Customer ID]],customers!$A$1:$A$1001,customers!$I$1:$I$1001,0)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cm="1">
        <f t="array" ref="G341">IF(_xlfn.XLOOKUP(C341,customers!$A$1:$A$1001,customers!C340:'customers'!$C$1:$C$1001,0)=0,"",_xlfn.XLOOKUP(C341,customers!$A$1:$A$1001,customers!C340:'customers'!$C$1:$C$1001,0))</f>
        <v>erasmus9f@techcrunch.com</v>
      </c>
      <c r="H341" s="2" t="str">
        <f>_xlfn.XLOOKUP(C341,customers!$A$1:$A$1001,customers!$G$1:$G$1001,0)</f>
        <v>United States</v>
      </c>
      <c r="I341" t="str">
        <f>_xlfn.XLOOKUP(orders!D341,products!$A$1:$A$49,products!$B$1:$B$49)</f>
        <v>Exc</v>
      </c>
      <c r="J341" t="str">
        <f>_xlfn.XLOOKUP(orders!D341,products!$A$1:$A$49,products!$C$1:$C$49)</f>
        <v>D</v>
      </c>
      <c r="K341" s="4">
        <f>_xlfn.XLOOKUP(orders!D341,products!$A$1:$A$49,products!$D$1:$D$49)</f>
        <v>0.2</v>
      </c>
      <c r="L341" s="6">
        <f>_xlfn.XLOOKUP(orders!D341,products!$A$1:$A$49,products!$E$1:$E$49)</f>
        <v>3.645</v>
      </c>
      <c r="M341" s="6">
        <f t="shared" si="15"/>
        <v>7.29</v>
      </c>
      <c r="N341" t="str">
        <f t="shared" si="16"/>
        <v>Excellsa</v>
      </c>
      <c r="O341" t="str">
        <f t="shared" si="17"/>
        <v>Dark</v>
      </c>
      <c r="P341" t="str">
        <f>_xlfn.XLOOKUP(Orders[[#This Row],[Customer ID]],customers!$A$1:$A$1001,customers!$I$1:$I$1001,0)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cm="1">
        <f t="array" ref="G342">IF(_xlfn.XLOOKUP(C342,customers!$A$1:$A$1001,customers!C341:'customers'!$C$1:$C$1001,0)=0,"",_xlfn.XLOOKUP(C342,customers!$A$1:$A$1001,customers!C341:'customers'!$C$1:$C$1001,0))</f>
        <v>wgiorgioni9g@wikipedia.org</v>
      </c>
      <c r="H342" s="2" t="str">
        <f>_xlfn.XLOOKUP(C342,customers!$A$1:$A$1001,customers!$G$1:$G$1001,0)</f>
        <v>United States</v>
      </c>
      <c r="I342" t="str">
        <f>_xlfn.XLOOKUP(orders!D342,products!$A$1:$A$49,products!$B$1:$B$49)</f>
        <v>Exc</v>
      </c>
      <c r="J342" t="str">
        <f>_xlfn.XLOOKUP(orders!D342,products!$A$1:$A$49,products!$C$1:$C$49)</f>
        <v>D</v>
      </c>
      <c r="K342" s="4">
        <f>_xlfn.XLOOKUP(orders!D342,products!$A$1:$A$49,products!$D$1:$D$49)</f>
        <v>0.5</v>
      </c>
      <c r="L342" s="6">
        <f>_xlfn.XLOOKUP(orders!D342,products!$A$1:$A$49,products!$E$1:$E$49)</f>
        <v>7.29</v>
      </c>
      <c r="M342" s="6">
        <f t="shared" si="15"/>
        <v>7.29</v>
      </c>
      <c r="N342" t="str">
        <f t="shared" si="16"/>
        <v>Excellsa</v>
      </c>
      <c r="O342" t="str">
        <f t="shared" si="17"/>
        <v>Dark</v>
      </c>
      <c r="P342" t="str">
        <f>_xlfn.XLOOKUP(Orders[[#This Row],[Customer ID]],customers!$A$1:$A$1001,customers!$I$1:$I$1001,0)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cm="1">
        <f t="array" ref="G343">IF(_xlfn.XLOOKUP(C343,customers!$A$1:$A$1001,customers!C342:'customers'!$C$1:$C$1001,0)=0,"",_xlfn.XLOOKUP(C343,customers!$A$1:$A$1001,customers!C342:'customers'!$C$1:$C$1001,0))</f>
        <v>lscargle9h@myspace.com</v>
      </c>
      <c r="H343" s="2" t="str">
        <f>_xlfn.XLOOKUP(C343,customers!$A$1:$A$1001,customers!$G$1:$G$1001,0)</f>
        <v>United States</v>
      </c>
      <c r="I343" t="str">
        <f>_xlfn.XLOOKUP(orders!D343,products!$A$1:$A$49,products!$B$1:$B$49)</f>
        <v>Exc</v>
      </c>
      <c r="J343" t="str">
        <f>_xlfn.XLOOKUP(orders!D343,products!$A$1:$A$49,products!$C$1:$C$49)</f>
        <v>L</v>
      </c>
      <c r="K343" s="4">
        <f>_xlfn.XLOOKUP(orders!D343,products!$A$1:$A$49,products!$D$1:$D$49)</f>
        <v>0.5</v>
      </c>
      <c r="L343" s="6">
        <f>_xlfn.XLOOKUP(orders!D343,products!$A$1:$A$49,products!$E$1:$E$49)</f>
        <v>8.91</v>
      </c>
      <c r="M343" s="6">
        <f t="shared" si="15"/>
        <v>17.82</v>
      </c>
      <c r="N343" t="str">
        <f t="shared" si="16"/>
        <v>Excellsa</v>
      </c>
      <c r="O343" t="str">
        <f t="shared" si="17"/>
        <v>Light</v>
      </c>
      <c r="P343" t="str">
        <f>_xlfn.XLOOKUP(Orders[[#This Row],[Customer ID]],customers!$A$1:$A$1001,customers!$I$1:$I$1001,0)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cm="1">
        <f t="array" ref="G344">IF(_xlfn.XLOOKUP(C344,customers!$A$1:$A$1001,customers!C343:'customers'!$C$1:$C$1001,0)=0,"",_xlfn.XLOOKUP(C344,customers!$A$1:$A$1001,customers!C343:'customers'!$C$1:$C$1001,0))</f>
        <v>lscargle9h@myspace.com</v>
      </c>
      <c r="H344" s="2" t="str">
        <f>_xlfn.XLOOKUP(C344,customers!$A$1:$A$1001,customers!$G$1:$G$1001,0)</f>
        <v>United States</v>
      </c>
      <c r="I344" t="str">
        <f>_xlfn.XLOOKUP(orders!D344,products!$A$1:$A$49,products!$B$1:$B$49)</f>
        <v>Lib</v>
      </c>
      <c r="J344" t="str">
        <f>_xlfn.XLOOKUP(orders!D344,products!$A$1:$A$49,products!$C$1:$C$49)</f>
        <v>D</v>
      </c>
      <c r="K344" s="4">
        <f>_xlfn.XLOOKUP(orders!D344,products!$A$1:$A$49,products!$D$1:$D$49)</f>
        <v>0.5</v>
      </c>
      <c r="L344" s="6">
        <f>_xlfn.XLOOKUP(orders!D344,products!$A$1:$A$49,products!$E$1:$E$49)</f>
        <v>7.77</v>
      </c>
      <c r="M344" s="6">
        <f t="shared" si="15"/>
        <v>38.849999999999994</v>
      </c>
      <c r="N344" t="str">
        <f t="shared" si="16"/>
        <v>Libarica</v>
      </c>
      <c r="O344" t="str">
        <f t="shared" si="17"/>
        <v>Dark</v>
      </c>
      <c r="P344" t="str">
        <f>_xlfn.XLOOKUP(Orders[[#This Row],[Customer ID]],customers!$A$1:$A$1001,customers!$I$1:$I$1001,0)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cm="1">
        <f t="array" ref="G345">IF(_xlfn.XLOOKUP(C345,customers!$A$1:$A$1001,customers!C344:'customers'!$C$1:$C$1001,0)=0,"",_xlfn.XLOOKUP(C345,customers!$A$1:$A$1001,customers!C344:'customers'!$C$1:$C$1001,0))</f>
        <v>nclimance9j@europa.eu</v>
      </c>
      <c r="H345" s="2" t="str">
        <f>_xlfn.XLOOKUP(C345,customers!$A$1:$A$1001,customers!$G$1:$G$1001,0)</f>
        <v>United States</v>
      </c>
      <c r="I345" t="str">
        <f>_xlfn.XLOOKUP(orders!D345,products!$A$1:$A$49,products!$B$1:$B$49)</f>
        <v>Rob</v>
      </c>
      <c r="J345" t="str">
        <f>_xlfn.XLOOKUP(orders!D345,products!$A$1:$A$49,products!$C$1:$C$49)</f>
        <v>D</v>
      </c>
      <c r="K345" s="4">
        <f>_xlfn.XLOOKUP(orders!D345,products!$A$1:$A$49,products!$D$1:$D$49)</f>
        <v>0.5</v>
      </c>
      <c r="L345" s="6">
        <f>_xlfn.XLOOKUP(orders!D345,products!$A$1:$A$49,products!$E$1:$E$49)</f>
        <v>5.3699999999999992</v>
      </c>
      <c r="M345" s="6">
        <f t="shared" si="15"/>
        <v>32.22</v>
      </c>
      <c r="N345" t="str">
        <f t="shared" si="16"/>
        <v>Robusta</v>
      </c>
      <c r="O345" t="str">
        <f t="shared" si="17"/>
        <v>Dark</v>
      </c>
      <c r="P345" t="str">
        <f>_xlfn.XLOOKUP(Orders[[#This Row],[Customer ID]],customers!$A$1:$A$1001,customers!$I$1:$I$1001,0)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cm="1">
        <f t="array" ref="G346">IF(_xlfn.XLOOKUP(C346,customers!$A$1:$A$1001,customers!C345:'customers'!$C$1:$C$1001,0)=0,"",_xlfn.XLOOKUP(C346,customers!$A$1:$A$1001,customers!C345:'customers'!$C$1:$C$1001,0))</f>
        <v/>
      </c>
      <c r="H346" s="2" t="str">
        <f>_xlfn.XLOOKUP(C346,customers!$A$1:$A$1001,customers!$G$1:$G$1001,0)</f>
        <v>Ireland</v>
      </c>
      <c r="I346" t="str">
        <f>_xlfn.XLOOKUP(orders!D346,products!$A$1:$A$49,products!$B$1:$B$49)</f>
        <v>Rob</v>
      </c>
      <c r="J346" t="str">
        <f>_xlfn.XLOOKUP(orders!D346,products!$A$1:$A$49,products!$C$1:$C$49)</f>
        <v>M</v>
      </c>
      <c r="K346" s="4">
        <f>_xlfn.XLOOKUP(orders!D346,products!$A$1:$A$49,products!$D$1:$D$49)</f>
        <v>1</v>
      </c>
      <c r="L346" s="6">
        <f>_xlfn.XLOOKUP(orders!D346,products!$A$1:$A$49,products!$E$1:$E$49)</f>
        <v>9.9499999999999993</v>
      </c>
      <c r="M346" s="6">
        <f t="shared" si="15"/>
        <v>19.899999999999999</v>
      </c>
      <c r="N346" t="str">
        <f t="shared" si="16"/>
        <v>Robusta</v>
      </c>
      <c r="O346" t="str">
        <f t="shared" si="17"/>
        <v>Medium</v>
      </c>
      <c r="P346" t="str">
        <f>_xlfn.XLOOKUP(Orders[[#This Row],[Customer ID]],customers!$A$1:$A$1001,customers!$I$1:$I$1001,0)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cm="1">
        <f t="array" ref="G347">IF(_xlfn.XLOOKUP(C347,customers!$A$1:$A$1001,customers!C346:'customers'!$C$1:$C$1001,0)=0,"",_xlfn.XLOOKUP(C347,customers!$A$1:$A$1001,customers!C346:'customers'!$C$1:$C$1001,0))</f>
        <v>asnazle9l@oracle.com</v>
      </c>
      <c r="H347" s="2" t="str">
        <f>_xlfn.XLOOKUP(C347,customers!$A$1:$A$1001,customers!$G$1:$G$1001,0)</f>
        <v>United States</v>
      </c>
      <c r="I347" t="str">
        <f>_xlfn.XLOOKUP(orders!D347,products!$A$1:$A$49,products!$B$1:$B$49)</f>
        <v>Rob</v>
      </c>
      <c r="J347" t="str">
        <f>_xlfn.XLOOKUP(orders!D347,products!$A$1:$A$49,products!$C$1:$C$49)</f>
        <v>L</v>
      </c>
      <c r="K347" s="4">
        <f>_xlfn.XLOOKUP(orders!D347,products!$A$1:$A$49,products!$D$1:$D$49)</f>
        <v>1</v>
      </c>
      <c r="L347" s="6">
        <f>_xlfn.XLOOKUP(orders!D347,products!$A$1:$A$49,products!$E$1:$E$49)</f>
        <v>11.95</v>
      </c>
      <c r="M347" s="6">
        <f t="shared" si="15"/>
        <v>59.75</v>
      </c>
      <c r="N347" t="str">
        <f t="shared" si="16"/>
        <v>Robusta</v>
      </c>
      <c r="O347" t="str">
        <f t="shared" si="17"/>
        <v>Light</v>
      </c>
      <c r="P347" t="str">
        <f>_xlfn.XLOOKUP(Orders[[#This Row],[Customer ID]],customers!$A$1:$A$1001,customers!$I$1:$I$1001,0)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cm="1">
        <f t="array" ref="G348">IF(_xlfn.XLOOKUP(C348,customers!$A$1:$A$1001,customers!C347:'customers'!$C$1:$C$1001,0)=0,"",_xlfn.XLOOKUP(C348,customers!$A$1:$A$1001,customers!C347:'customers'!$C$1:$C$1001,0))</f>
        <v>rworg9m@arstechnica.com</v>
      </c>
      <c r="H348" s="2" t="str">
        <f>_xlfn.XLOOKUP(C348,customers!$A$1:$A$1001,customers!$G$1:$G$1001,0)</f>
        <v>United States</v>
      </c>
      <c r="I348" t="str">
        <f>_xlfn.XLOOKUP(orders!D348,products!$A$1:$A$49,products!$B$1:$B$49)</f>
        <v>Ara</v>
      </c>
      <c r="J348" t="str">
        <f>_xlfn.XLOOKUP(orders!D348,products!$A$1:$A$49,products!$C$1:$C$49)</f>
        <v>L</v>
      </c>
      <c r="K348" s="4">
        <f>_xlfn.XLOOKUP(orders!D348,products!$A$1:$A$49,products!$D$1:$D$49)</f>
        <v>0.5</v>
      </c>
      <c r="L348" s="6">
        <f>_xlfn.XLOOKUP(orders!D348,products!$A$1:$A$49,products!$E$1:$E$49)</f>
        <v>7.77</v>
      </c>
      <c r="M348" s="6">
        <f t="shared" si="15"/>
        <v>23.31</v>
      </c>
      <c r="N348" t="str">
        <f t="shared" si="16"/>
        <v>Arabica</v>
      </c>
      <c r="O348" t="str">
        <f t="shared" si="17"/>
        <v>Light</v>
      </c>
      <c r="P348" t="str">
        <f>_xlfn.XLOOKUP(Orders[[#This Row],[Customer ID]],customers!$A$1:$A$1001,customers!$I$1:$I$1001,0)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cm="1">
        <f t="array" ref="G349">IF(_xlfn.XLOOKUP(C349,customers!$A$1:$A$1001,customers!C348:'customers'!$C$1:$C$1001,0)=0,"",_xlfn.XLOOKUP(C349,customers!$A$1:$A$1001,customers!C348:'customers'!$C$1:$C$1001,0))</f>
        <v>ldanes9n@umn.edu</v>
      </c>
      <c r="H349" s="2" t="str">
        <f>_xlfn.XLOOKUP(C349,customers!$A$1:$A$1001,customers!$G$1:$G$1001,0)</f>
        <v>United States</v>
      </c>
      <c r="I349" t="str">
        <f>_xlfn.XLOOKUP(orders!D349,products!$A$1:$A$49,products!$B$1:$B$49)</f>
        <v>Lib</v>
      </c>
      <c r="J349" t="str">
        <f>_xlfn.XLOOKUP(orders!D349,products!$A$1:$A$49,products!$C$1:$C$49)</f>
        <v>M</v>
      </c>
      <c r="K349" s="4">
        <f>_xlfn.XLOOKUP(orders!D349,products!$A$1:$A$49,products!$D$1:$D$49)</f>
        <v>1</v>
      </c>
      <c r="L349" s="6">
        <f>_xlfn.XLOOKUP(orders!D349,products!$A$1:$A$49,products!$E$1:$E$49)</f>
        <v>14.55</v>
      </c>
      <c r="M349" s="6">
        <f t="shared" si="15"/>
        <v>43.650000000000006</v>
      </c>
      <c r="N349" t="str">
        <f t="shared" si="16"/>
        <v>Libarica</v>
      </c>
      <c r="O349" t="str">
        <f t="shared" si="17"/>
        <v>Medium</v>
      </c>
      <c r="P349" t="str">
        <f>_xlfn.XLOOKUP(Orders[[#This Row],[Customer ID]],customers!$A$1:$A$1001,customers!$I$1:$I$1001,0)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cm="1">
        <f t="array" ref="G350">IF(_xlfn.XLOOKUP(C350,customers!$A$1:$A$1001,customers!C349:'customers'!$C$1:$C$1001,0)=0,"",_xlfn.XLOOKUP(C350,customers!$A$1:$A$1001,customers!C349:'customers'!$C$1:$C$1001,0))</f>
        <v>skeynd9o@narod.ru</v>
      </c>
      <c r="H350" s="2" t="str">
        <f>_xlfn.XLOOKUP(C350,customers!$A$1:$A$1001,customers!$G$1:$G$1001,0)</f>
        <v>United States</v>
      </c>
      <c r="I350" t="str">
        <f>_xlfn.XLOOKUP(orders!D350,products!$A$1:$A$49,products!$B$1:$B$49)</f>
        <v>Exc</v>
      </c>
      <c r="J350" t="str">
        <f>_xlfn.XLOOKUP(orders!D350,products!$A$1:$A$49,products!$C$1:$C$49)</f>
        <v>L</v>
      </c>
      <c r="K350" s="4">
        <f>_xlfn.XLOOKUP(orders!D350,products!$A$1:$A$49,products!$D$1:$D$49)</f>
        <v>2.5</v>
      </c>
      <c r="L350" s="6">
        <f>_xlfn.XLOOKUP(orders!D350,products!$A$1:$A$49,products!$E$1:$E$49)</f>
        <v>34.154999999999994</v>
      </c>
      <c r="M350" s="6">
        <f t="shared" si="15"/>
        <v>204.92999999999995</v>
      </c>
      <c r="N350" t="str">
        <f t="shared" si="16"/>
        <v>Excellsa</v>
      </c>
      <c r="O350" t="str">
        <f t="shared" si="17"/>
        <v>Light</v>
      </c>
      <c r="P350" t="str">
        <f>_xlfn.XLOOKUP(Orders[[#This Row],[Customer ID]],customers!$A$1:$A$1001,customers!$I$1:$I$1001,0)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cm="1">
        <f t="array" ref="G351">IF(_xlfn.XLOOKUP(C351,customers!$A$1:$A$1001,customers!C350:'customers'!$C$1:$C$1001,0)=0,"",_xlfn.XLOOKUP(C351,customers!$A$1:$A$1001,customers!C350:'customers'!$C$1:$C$1001,0))</f>
        <v>ddaveridge9p@arstechnica.com</v>
      </c>
      <c r="H351" s="2" t="str">
        <f>_xlfn.XLOOKUP(C351,customers!$A$1:$A$1001,customers!$G$1:$G$1001,0)</f>
        <v>United States</v>
      </c>
      <c r="I351" t="str">
        <f>_xlfn.XLOOKUP(orders!D351,products!$A$1:$A$49,products!$B$1:$B$49)</f>
        <v>Rob</v>
      </c>
      <c r="J351" t="str">
        <f>_xlfn.XLOOKUP(orders!D351,products!$A$1:$A$49,products!$C$1:$C$49)</f>
        <v>L</v>
      </c>
      <c r="K351" s="4">
        <f>_xlfn.XLOOKUP(orders!D351,products!$A$1:$A$49,products!$D$1:$D$49)</f>
        <v>0.2</v>
      </c>
      <c r="L351" s="6">
        <f>_xlfn.XLOOKUP(orders!D351,products!$A$1:$A$49,products!$E$1:$E$49)</f>
        <v>3.5849999999999995</v>
      </c>
      <c r="M351" s="6">
        <f t="shared" si="15"/>
        <v>14.339999999999998</v>
      </c>
      <c r="N351" t="str">
        <f t="shared" si="16"/>
        <v>Robusta</v>
      </c>
      <c r="O351" t="str">
        <f t="shared" si="17"/>
        <v>Light</v>
      </c>
      <c r="P351" t="str">
        <f>_xlfn.XLOOKUP(Orders[[#This Row],[Customer ID]],customers!$A$1:$A$1001,customers!$I$1:$I$1001,0)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cm="1">
        <f t="array" ref="G352">IF(_xlfn.XLOOKUP(C352,customers!$A$1:$A$1001,customers!C351:'customers'!$C$1:$C$1001,0)=0,"",_xlfn.XLOOKUP(C352,customers!$A$1:$A$1001,customers!C351:'customers'!$C$1:$C$1001,0))</f>
        <v>jawdry9q@utexas.edu</v>
      </c>
      <c r="H352" s="2" t="str">
        <f>_xlfn.XLOOKUP(C352,customers!$A$1:$A$1001,customers!$G$1:$G$1001,0)</f>
        <v>United States</v>
      </c>
      <c r="I352" t="str">
        <f>_xlfn.XLOOKUP(orders!D352,products!$A$1:$A$49,products!$B$1:$B$49)</f>
        <v>Ara</v>
      </c>
      <c r="J352" t="str">
        <f>_xlfn.XLOOKUP(orders!D352,products!$A$1:$A$49,products!$C$1:$C$49)</f>
        <v>D</v>
      </c>
      <c r="K352" s="4">
        <f>_xlfn.XLOOKUP(orders!D352,products!$A$1:$A$49,products!$D$1:$D$49)</f>
        <v>0.5</v>
      </c>
      <c r="L352" s="6">
        <f>_xlfn.XLOOKUP(orders!D352,products!$A$1:$A$49,products!$E$1:$E$49)</f>
        <v>5.97</v>
      </c>
      <c r="M352" s="6">
        <f t="shared" si="15"/>
        <v>23.88</v>
      </c>
      <c r="N352" t="str">
        <f t="shared" si="16"/>
        <v>Arabica</v>
      </c>
      <c r="O352" t="str">
        <f t="shared" si="17"/>
        <v>Dark</v>
      </c>
      <c r="P352" t="str">
        <f>_xlfn.XLOOKUP(Orders[[#This Row],[Customer ID]],customers!$A$1:$A$1001,customers!$I$1:$I$1001,0)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cm="1">
        <f t="array" ref="G353">IF(_xlfn.XLOOKUP(C353,customers!$A$1:$A$1001,customers!C352:'customers'!$C$1:$C$1001,0)=0,"",_xlfn.XLOOKUP(C353,customers!$A$1:$A$1001,customers!C352:'customers'!$C$1:$C$1001,0))</f>
        <v>eryles9r@fastcompany.com</v>
      </c>
      <c r="H353" s="2" t="str">
        <f>_xlfn.XLOOKUP(C353,customers!$A$1:$A$1001,customers!$G$1:$G$1001,0)</f>
        <v>United States</v>
      </c>
      <c r="I353" t="str">
        <f>_xlfn.XLOOKUP(orders!D353,products!$A$1:$A$49,products!$B$1:$B$49)</f>
        <v>Ara</v>
      </c>
      <c r="J353" t="str">
        <f>_xlfn.XLOOKUP(orders!D353,products!$A$1:$A$49,products!$C$1:$C$49)</f>
        <v>M</v>
      </c>
      <c r="K353" s="4">
        <f>_xlfn.XLOOKUP(orders!D353,products!$A$1:$A$49,products!$D$1:$D$49)</f>
        <v>1</v>
      </c>
      <c r="L353" s="6">
        <f>_xlfn.XLOOKUP(orders!D353,products!$A$1:$A$49,products!$E$1:$E$49)</f>
        <v>11.25</v>
      </c>
      <c r="M353" s="6">
        <f t="shared" si="15"/>
        <v>22.5</v>
      </c>
      <c r="N353" t="str">
        <f t="shared" si="16"/>
        <v>Arabica</v>
      </c>
      <c r="O353" t="str">
        <f t="shared" si="17"/>
        <v>Medium</v>
      </c>
      <c r="P353" t="str">
        <f>_xlfn.XLOOKUP(Orders[[#This Row],[Customer ID]],customers!$A$1:$A$1001,customers!$I$1:$I$1001,0)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str" cm="1">
        <f t="array" ref="G354">IF(_xlfn.XLOOKUP(C354,customers!$A$1:$A$1001,customers!C353:'customers'!$C$1:$C$1001,0)=0,"",_xlfn.XLOOKUP(C354,customers!$A$1:$A$1001,customers!C353:'customers'!$C$1:$C$1001,0))</f>
        <v/>
      </c>
      <c r="H354" s="2" t="str">
        <f>_xlfn.XLOOKUP(C354,customers!$A$1:$A$1001,customers!$G$1:$G$1001,0)</f>
        <v>United States</v>
      </c>
      <c r="I354" t="str">
        <f>_xlfn.XLOOKUP(orders!D354,products!$A$1:$A$49,products!$B$1:$B$49)</f>
        <v>Exc</v>
      </c>
      <c r="J354" t="str">
        <f>_xlfn.XLOOKUP(orders!D354,products!$A$1:$A$49,products!$C$1:$C$49)</f>
        <v>D</v>
      </c>
      <c r="K354" s="4">
        <f>_xlfn.XLOOKUP(orders!D354,products!$A$1:$A$49,products!$D$1:$D$49)</f>
        <v>0.5</v>
      </c>
      <c r="L354" s="6">
        <f>_xlfn.XLOOKUP(orders!D354,products!$A$1:$A$49,products!$E$1:$E$49)</f>
        <v>7.29</v>
      </c>
      <c r="M354" s="6">
        <f t="shared" si="15"/>
        <v>36.450000000000003</v>
      </c>
      <c r="N354" t="str">
        <f t="shared" si="16"/>
        <v>Excellsa</v>
      </c>
      <c r="O354" t="str">
        <f t="shared" si="17"/>
        <v>Dark</v>
      </c>
      <c r="P354" t="str">
        <f>_xlfn.XLOOKUP(Orders[[#This Row],[Customer ID]],customers!$A$1:$A$1001,customers!$I$1:$I$1001,0)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cm="1">
        <f t="array" ref="G355">IF(_xlfn.XLOOKUP(C355,customers!$A$1:$A$1001,customers!C354:'customers'!$C$1:$C$1001,0)=0,"",_xlfn.XLOOKUP(C355,customers!$A$1:$A$1001,customers!C354:'customers'!$C$1:$C$1001,0))</f>
        <v/>
      </c>
      <c r="H355" s="2" t="str">
        <f>_xlfn.XLOOKUP(C355,customers!$A$1:$A$1001,customers!$G$1:$G$1001,0)</f>
        <v>United States</v>
      </c>
      <c r="I355" t="str">
        <f>_xlfn.XLOOKUP(orders!D355,products!$A$1:$A$49,products!$B$1:$B$49)</f>
        <v>Ara</v>
      </c>
      <c r="J355" t="str">
        <f>_xlfn.XLOOKUP(orders!D355,products!$A$1:$A$49,products!$C$1:$C$49)</f>
        <v>M</v>
      </c>
      <c r="K355" s="4">
        <f>_xlfn.XLOOKUP(orders!D355,products!$A$1:$A$49,products!$D$1:$D$49)</f>
        <v>0.5</v>
      </c>
      <c r="L355" s="6">
        <f>_xlfn.XLOOKUP(orders!D355,products!$A$1:$A$49,products!$E$1:$E$49)</f>
        <v>6.75</v>
      </c>
      <c r="M355" s="6">
        <f t="shared" si="15"/>
        <v>27</v>
      </c>
      <c r="N355" t="str">
        <f t="shared" si="16"/>
        <v>Arabica</v>
      </c>
      <c r="O355" t="str">
        <f t="shared" si="17"/>
        <v>Medium</v>
      </c>
      <c r="P355" t="str">
        <f>_xlfn.XLOOKUP(Orders[[#This Row],[Customer ID]],customers!$A$1:$A$1001,customers!$I$1:$I$1001,0)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cm="1">
        <f t="array" ref="G356">IF(_xlfn.XLOOKUP(C356,customers!$A$1:$A$1001,customers!C355:'customers'!$C$1:$C$1001,0)=0,"",_xlfn.XLOOKUP(C356,customers!$A$1:$A$1001,customers!C355:'customers'!$C$1:$C$1001,0))</f>
        <v>jcaldicott9u@usda.gov</v>
      </c>
      <c r="H356" s="2" t="str">
        <f>_xlfn.XLOOKUP(C356,customers!$A$1:$A$1001,customers!$G$1:$G$1001,0)</f>
        <v>United States</v>
      </c>
      <c r="I356" t="str">
        <f>_xlfn.XLOOKUP(orders!D356,products!$A$1:$A$49,products!$B$1:$B$49)</f>
        <v>Ara</v>
      </c>
      <c r="J356" t="str">
        <f>_xlfn.XLOOKUP(orders!D356,products!$A$1:$A$49,products!$C$1:$C$49)</f>
        <v>M</v>
      </c>
      <c r="K356" s="4">
        <f>_xlfn.XLOOKUP(orders!D356,products!$A$1:$A$49,products!$D$1:$D$49)</f>
        <v>2.5</v>
      </c>
      <c r="L356" s="6">
        <f>_xlfn.XLOOKUP(orders!D356,products!$A$1:$A$49,products!$E$1:$E$49)</f>
        <v>25.874999999999996</v>
      </c>
      <c r="M356" s="6">
        <f t="shared" si="15"/>
        <v>155.24999999999997</v>
      </c>
      <c r="N356" t="str">
        <f t="shared" si="16"/>
        <v>Arabica</v>
      </c>
      <c r="O356" t="str">
        <f t="shared" si="17"/>
        <v>Medium</v>
      </c>
      <c r="P356" t="str">
        <f>_xlfn.XLOOKUP(Orders[[#This Row],[Customer ID]],customers!$A$1:$A$1001,customers!$I$1:$I$1001,0)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cm="1">
        <f t="array" ref="G357">IF(_xlfn.XLOOKUP(C357,customers!$A$1:$A$1001,customers!C356:'customers'!$C$1:$C$1001,0)=0,"",_xlfn.XLOOKUP(C357,customers!$A$1:$A$1001,customers!C356:'customers'!$C$1:$C$1001,0))</f>
        <v>mvedmore9v@a8.net</v>
      </c>
      <c r="H357" s="2" t="str">
        <f>_xlfn.XLOOKUP(C357,customers!$A$1:$A$1001,customers!$G$1:$G$1001,0)</f>
        <v>United States</v>
      </c>
      <c r="I357" t="str">
        <f>_xlfn.XLOOKUP(orders!D357,products!$A$1:$A$49,products!$B$1:$B$49)</f>
        <v>Ara</v>
      </c>
      <c r="J357" t="str">
        <f>_xlfn.XLOOKUP(orders!D357,products!$A$1:$A$49,products!$C$1:$C$49)</f>
        <v>D</v>
      </c>
      <c r="K357" s="4">
        <f>_xlfn.XLOOKUP(orders!D357,products!$A$1:$A$49,products!$D$1:$D$49)</f>
        <v>2.5</v>
      </c>
      <c r="L357" s="6">
        <f>_xlfn.XLOOKUP(orders!D357,products!$A$1:$A$49,products!$E$1:$E$49)</f>
        <v>22.884999999999998</v>
      </c>
      <c r="M357" s="6">
        <f t="shared" si="15"/>
        <v>114.42499999999998</v>
      </c>
      <c r="N357" t="str">
        <f t="shared" si="16"/>
        <v>Arabica</v>
      </c>
      <c r="O357" t="str">
        <f t="shared" si="17"/>
        <v>Dark</v>
      </c>
      <c r="P357" t="str">
        <f>_xlfn.XLOOKUP(Orders[[#This Row],[Customer ID]],customers!$A$1:$A$1001,customers!$I$1:$I$1001,0)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cm="1">
        <f t="array" ref="G358">IF(_xlfn.XLOOKUP(C358,customers!$A$1:$A$1001,customers!C357:'customers'!$C$1:$C$1001,0)=0,"",_xlfn.XLOOKUP(C358,customers!$A$1:$A$1001,customers!C357:'customers'!$C$1:$C$1001,0))</f>
        <v>wromao9w@chronoengine.com</v>
      </c>
      <c r="H358" s="2" t="str">
        <f>_xlfn.XLOOKUP(C358,customers!$A$1:$A$1001,customers!$G$1:$G$1001,0)</f>
        <v>United States</v>
      </c>
      <c r="I358" t="str">
        <f>_xlfn.XLOOKUP(orders!D358,products!$A$1:$A$49,products!$B$1:$B$49)</f>
        <v>Lib</v>
      </c>
      <c r="J358" t="str">
        <f>_xlfn.XLOOKUP(orders!D358,products!$A$1:$A$49,products!$C$1:$C$49)</f>
        <v>D</v>
      </c>
      <c r="K358" s="4">
        <f>_xlfn.XLOOKUP(orders!D358,products!$A$1:$A$49,products!$D$1:$D$49)</f>
        <v>1</v>
      </c>
      <c r="L358" s="6">
        <f>_xlfn.XLOOKUP(orders!D358,products!$A$1:$A$49,products!$E$1:$E$49)</f>
        <v>12.95</v>
      </c>
      <c r="M358" s="6">
        <f t="shared" si="15"/>
        <v>51.8</v>
      </c>
      <c r="N358" t="str">
        <f t="shared" si="16"/>
        <v>Libarica</v>
      </c>
      <c r="O358" t="str">
        <f t="shared" si="17"/>
        <v>Dark</v>
      </c>
      <c r="P358" t="str">
        <f>_xlfn.XLOOKUP(Orders[[#This Row],[Customer ID]],customers!$A$1:$A$1001,customers!$I$1:$I$1001,0)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cm="1">
        <f t="array" ref="G359">IF(_xlfn.XLOOKUP(C359,customers!$A$1:$A$1001,customers!C358:'customers'!$C$1:$C$1001,0)=0,"",_xlfn.XLOOKUP(C359,customers!$A$1:$A$1001,customers!C358:'customers'!$C$1:$C$1001,0))</f>
        <v/>
      </c>
      <c r="H359" s="2" t="str">
        <f>_xlfn.XLOOKUP(C359,customers!$A$1:$A$1001,customers!$G$1:$G$1001,0)</f>
        <v>United States</v>
      </c>
      <c r="I359" t="str">
        <f>_xlfn.XLOOKUP(orders!D359,products!$A$1:$A$49,products!$B$1:$B$49)</f>
        <v>Ara</v>
      </c>
      <c r="J359" t="str">
        <f>_xlfn.XLOOKUP(orders!D359,products!$A$1:$A$49,products!$C$1:$C$49)</f>
        <v>M</v>
      </c>
      <c r="K359" s="4">
        <f>_xlfn.XLOOKUP(orders!D359,products!$A$1:$A$49,products!$D$1:$D$49)</f>
        <v>2.5</v>
      </c>
      <c r="L359" s="6">
        <f>_xlfn.XLOOKUP(orders!D359,products!$A$1:$A$49,products!$E$1:$E$49)</f>
        <v>25.874999999999996</v>
      </c>
      <c r="M359" s="6">
        <f t="shared" si="15"/>
        <v>155.24999999999997</v>
      </c>
      <c r="N359" t="str">
        <f t="shared" si="16"/>
        <v>Arabica</v>
      </c>
      <c r="O359" t="str">
        <f t="shared" si="17"/>
        <v>Medium</v>
      </c>
      <c r="P359" t="str">
        <f>_xlfn.XLOOKUP(Orders[[#This Row],[Customer ID]],customers!$A$1:$A$1001,customers!$I$1:$I$1001,0)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cm="1">
        <f t="array" ref="G360">IF(_xlfn.XLOOKUP(C360,customers!$A$1:$A$1001,customers!C359:'customers'!$C$1:$C$1001,0)=0,"",_xlfn.XLOOKUP(C360,customers!$A$1:$A$1001,customers!C359:'customers'!$C$1:$C$1001,0))</f>
        <v>tcotmore9y@amazonaws.com</v>
      </c>
      <c r="H360" s="2" t="str">
        <f>_xlfn.XLOOKUP(C360,customers!$A$1:$A$1001,customers!$G$1:$G$1001,0)</f>
        <v>United States</v>
      </c>
      <c r="I360" t="str">
        <f>_xlfn.XLOOKUP(orders!D360,products!$A$1:$A$49,products!$B$1:$B$49)</f>
        <v>Ara</v>
      </c>
      <c r="J360" t="str">
        <f>_xlfn.XLOOKUP(orders!D360,products!$A$1:$A$49,products!$C$1:$C$49)</f>
        <v>L</v>
      </c>
      <c r="K360" s="4">
        <f>_xlfn.XLOOKUP(orders!D360,products!$A$1:$A$49,products!$D$1:$D$49)</f>
        <v>2.5</v>
      </c>
      <c r="L360" s="6">
        <f>_xlfn.XLOOKUP(orders!D360,products!$A$1:$A$49,products!$E$1:$E$49)</f>
        <v>29.784999999999997</v>
      </c>
      <c r="M360" s="6">
        <f t="shared" si="15"/>
        <v>29.784999999999997</v>
      </c>
      <c r="N360" t="str">
        <f t="shared" si="16"/>
        <v>Arabica</v>
      </c>
      <c r="O360" t="str">
        <f t="shared" si="17"/>
        <v>Light</v>
      </c>
      <c r="P360" t="str">
        <f>_xlfn.XLOOKUP(Orders[[#This Row],[Customer ID]],customers!$A$1:$A$1001,customers!$I$1:$I$1001,0)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cm="1">
        <f t="array" ref="G361">IF(_xlfn.XLOOKUP(C361,customers!$A$1:$A$1001,customers!C360:'customers'!$C$1:$C$1001,0)=0,"",_xlfn.XLOOKUP(C361,customers!$A$1:$A$1001,customers!C360:'customers'!$C$1:$C$1001,0))</f>
        <v>yskipsey9z@spotify.com</v>
      </c>
      <c r="H361" s="2" t="str">
        <f>_xlfn.XLOOKUP(C361,customers!$A$1:$A$1001,customers!$G$1:$G$1001,0)</f>
        <v>United Kingdom</v>
      </c>
      <c r="I361" t="str">
        <f>_xlfn.XLOOKUP(orders!D361,products!$A$1:$A$49,products!$B$1:$B$49)</f>
        <v>Rob</v>
      </c>
      <c r="J361" t="str">
        <f>_xlfn.XLOOKUP(orders!D361,products!$A$1:$A$49,products!$C$1:$C$49)</f>
        <v>L</v>
      </c>
      <c r="K361" s="4">
        <f>_xlfn.XLOOKUP(orders!D361,products!$A$1:$A$49,products!$D$1:$D$49)</f>
        <v>0.2</v>
      </c>
      <c r="L361" s="6">
        <f>_xlfn.XLOOKUP(orders!D361,products!$A$1:$A$49,products!$E$1:$E$49)</f>
        <v>3.5849999999999995</v>
      </c>
      <c r="M361" s="6">
        <f t="shared" si="15"/>
        <v>21.509999999999998</v>
      </c>
      <c r="N361" t="str">
        <f t="shared" si="16"/>
        <v>Robusta</v>
      </c>
      <c r="O361" t="str">
        <f t="shared" si="17"/>
        <v>Light</v>
      </c>
      <c r="P361" t="str">
        <f>_xlfn.XLOOKUP(Orders[[#This Row],[Customer ID]],customers!$A$1:$A$1001,customers!$I$1:$I$1001,0)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cm="1">
        <f t="array" ref="G362">IF(_xlfn.XLOOKUP(C362,customers!$A$1:$A$1001,customers!C361:'customers'!$C$1:$C$1001,0)=0,"",_xlfn.XLOOKUP(C362,customers!$A$1:$A$1001,customers!C361:'customers'!$C$1:$C$1001,0))</f>
        <v>ncorpsa0@gmpg.org</v>
      </c>
      <c r="H362" s="2" t="str">
        <f>_xlfn.XLOOKUP(C362,customers!$A$1:$A$1001,customers!$G$1:$G$1001,0)</f>
        <v>United States</v>
      </c>
      <c r="I362" t="str">
        <f>_xlfn.XLOOKUP(orders!D362,products!$A$1:$A$49,products!$B$1:$B$49)</f>
        <v>Rob</v>
      </c>
      <c r="J362" t="str">
        <f>_xlfn.XLOOKUP(orders!D362,products!$A$1:$A$49,products!$C$1:$C$49)</f>
        <v>D</v>
      </c>
      <c r="K362" s="4">
        <f>_xlfn.XLOOKUP(orders!D362,products!$A$1:$A$49,products!$D$1:$D$49)</f>
        <v>2.5</v>
      </c>
      <c r="L362" s="6">
        <f>_xlfn.XLOOKUP(orders!D362,products!$A$1:$A$49,products!$E$1:$E$49)</f>
        <v>20.584999999999997</v>
      </c>
      <c r="M362" s="6">
        <f t="shared" si="15"/>
        <v>41.169999999999995</v>
      </c>
      <c r="N362" t="str">
        <f t="shared" si="16"/>
        <v>Robusta</v>
      </c>
      <c r="O362" t="str">
        <f t="shared" si="17"/>
        <v>Dark</v>
      </c>
      <c r="P362" t="str">
        <f>_xlfn.XLOOKUP(Orders[[#This Row],[Customer ID]],customers!$A$1:$A$1001,customers!$I$1:$I$1001,0)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cm="1">
        <f t="array" ref="G363">IF(_xlfn.XLOOKUP(C363,customers!$A$1:$A$1001,customers!C362:'customers'!$C$1:$C$1001,0)=0,"",_xlfn.XLOOKUP(C363,customers!$A$1:$A$1001,customers!C362:'customers'!$C$1:$C$1001,0))</f>
        <v>ncorpsa0@gmpg.org</v>
      </c>
      <c r="H363" s="2" t="str">
        <f>_xlfn.XLOOKUP(C363,customers!$A$1:$A$1001,customers!$G$1:$G$1001,0)</f>
        <v>United States</v>
      </c>
      <c r="I363" t="str">
        <f>_xlfn.XLOOKUP(orders!D363,products!$A$1:$A$49,products!$B$1:$B$49)</f>
        <v>Rob</v>
      </c>
      <c r="J363" t="str">
        <f>_xlfn.XLOOKUP(orders!D363,products!$A$1:$A$49,products!$C$1:$C$49)</f>
        <v>M</v>
      </c>
      <c r="K363" s="4">
        <f>_xlfn.XLOOKUP(orders!D363,products!$A$1:$A$49,products!$D$1:$D$49)</f>
        <v>0.5</v>
      </c>
      <c r="L363" s="6">
        <f>_xlfn.XLOOKUP(orders!D363,products!$A$1:$A$49,products!$E$1:$E$49)</f>
        <v>5.97</v>
      </c>
      <c r="M363" s="6">
        <f t="shared" si="15"/>
        <v>5.97</v>
      </c>
      <c r="N363" t="str">
        <f t="shared" si="16"/>
        <v>Robusta</v>
      </c>
      <c r="O363" t="str">
        <f t="shared" si="17"/>
        <v>Medium</v>
      </c>
      <c r="P363" t="str">
        <f>_xlfn.XLOOKUP(Orders[[#This Row],[Customer ID]],customers!$A$1:$A$1001,customers!$I$1:$I$1001,0)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cm="1">
        <f t="array" ref="G364">IF(_xlfn.XLOOKUP(C364,customers!$A$1:$A$1001,customers!C363:'customers'!$C$1:$C$1001,0)=0,"",_xlfn.XLOOKUP(C364,customers!$A$1:$A$1001,customers!C363:'customers'!$C$1:$C$1001,0))</f>
        <v>fbabbera2@stanford.edu</v>
      </c>
      <c r="H364" s="2" t="str">
        <f>_xlfn.XLOOKUP(C364,customers!$A$1:$A$1001,customers!$G$1:$G$1001,0)</f>
        <v>United States</v>
      </c>
      <c r="I364" t="str">
        <f>_xlfn.XLOOKUP(orders!D364,products!$A$1:$A$49,products!$B$1:$B$49)</f>
        <v>Exc</v>
      </c>
      <c r="J364" t="str">
        <f>_xlfn.XLOOKUP(orders!D364,products!$A$1:$A$49,products!$C$1:$C$49)</f>
        <v>L</v>
      </c>
      <c r="K364" s="4">
        <f>_xlfn.XLOOKUP(orders!D364,products!$A$1:$A$49,products!$D$1:$D$49)</f>
        <v>1</v>
      </c>
      <c r="L364" s="6">
        <f>_xlfn.XLOOKUP(orders!D364,products!$A$1:$A$49,products!$E$1:$E$49)</f>
        <v>14.85</v>
      </c>
      <c r="M364" s="6">
        <f t="shared" si="15"/>
        <v>74.25</v>
      </c>
      <c r="N364" t="str">
        <f t="shared" si="16"/>
        <v>Excellsa</v>
      </c>
      <c r="O364" t="str">
        <f t="shared" si="17"/>
        <v>Light</v>
      </c>
      <c r="P364" t="str">
        <f>_xlfn.XLOOKUP(Orders[[#This Row],[Customer ID]],customers!$A$1:$A$1001,customers!$I$1:$I$1001,0)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cm="1">
        <f t="array" ref="G365">IF(_xlfn.XLOOKUP(C365,customers!$A$1:$A$1001,customers!C364:'customers'!$C$1:$C$1001,0)=0,"",_xlfn.XLOOKUP(C365,customers!$A$1:$A$1001,customers!C364:'customers'!$C$1:$C$1001,0))</f>
        <v>kloxtona3@opensource.org</v>
      </c>
      <c r="H365" s="2" t="str">
        <f>_xlfn.XLOOKUP(C365,customers!$A$1:$A$1001,customers!$G$1:$G$1001,0)</f>
        <v>United States</v>
      </c>
      <c r="I365" t="str">
        <f>_xlfn.XLOOKUP(orders!D365,products!$A$1:$A$49,products!$B$1:$B$49)</f>
        <v>Lib</v>
      </c>
      <c r="J365" t="str">
        <f>_xlfn.XLOOKUP(orders!D365,products!$A$1:$A$49,products!$C$1:$C$49)</f>
        <v>M</v>
      </c>
      <c r="K365" s="4">
        <f>_xlfn.XLOOKUP(orders!D365,products!$A$1:$A$49,products!$D$1:$D$49)</f>
        <v>1</v>
      </c>
      <c r="L365" s="6">
        <f>_xlfn.XLOOKUP(orders!D365,products!$A$1:$A$49,products!$E$1:$E$49)</f>
        <v>14.55</v>
      </c>
      <c r="M365" s="6">
        <f t="shared" si="15"/>
        <v>87.300000000000011</v>
      </c>
      <c r="N365" t="str">
        <f t="shared" si="16"/>
        <v>Libarica</v>
      </c>
      <c r="O365" t="str">
        <f t="shared" si="17"/>
        <v>Medium</v>
      </c>
      <c r="P365" t="str">
        <f>_xlfn.XLOOKUP(Orders[[#This Row],[Customer ID]],customers!$A$1:$A$1001,customers!$I$1:$I$1001,0)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cm="1">
        <f t="array" ref="G366">IF(_xlfn.XLOOKUP(C366,customers!$A$1:$A$1001,customers!C365:'customers'!$C$1:$C$1001,0)=0,"",_xlfn.XLOOKUP(C366,customers!$A$1:$A$1001,customers!C365:'customers'!$C$1:$C$1001,0))</f>
        <v>ptoffula4@posterous.com</v>
      </c>
      <c r="H366" s="2" t="str">
        <f>_xlfn.XLOOKUP(C366,customers!$A$1:$A$1001,customers!$G$1:$G$1001,0)</f>
        <v>United States</v>
      </c>
      <c r="I366" t="str">
        <f>_xlfn.XLOOKUP(orders!D366,products!$A$1:$A$49,products!$B$1:$B$49)</f>
        <v>Exc</v>
      </c>
      <c r="J366" t="str">
        <f>_xlfn.XLOOKUP(orders!D366,products!$A$1:$A$49,products!$C$1:$C$49)</f>
        <v>D</v>
      </c>
      <c r="K366" s="4">
        <f>_xlfn.XLOOKUP(orders!D366,products!$A$1:$A$49,products!$D$1:$D$49)</f>
        <v>1</v>
      </c>
      <c r="L366" s="6">
        <f>_xlfn.XLOOKUP(orders!D366,products!$A$1:$A$49,products!$E$1:$E$49)</f>
        <v>12.15</v>
      </c>
      <c r="M366" s="6">
        <f t="shared" si="15"/>
        <v>72.900000000000006</v>
      </c>
      <c r="N366" t="str">
        <f t="shared" si="16"/>
        <v>Excellsa</v>
      </c>
      <c r="O366" t="str">
        <f t="shared" si="17"/>
        <v>Dark</v>
      </c>
      <c r="P366" t="str">
        <f>_xlfn.XLOOKUP(Orders[[#This Row],[Customer ID]],customers!$A$1:$A$1001,customers!$I$1:$I$1001,0)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cm="1">
        <f t="array" ref="G367">IF(_xlfn.XLOOKUP(C367,customers!$A$1:$A$1001,customers!C366:'customers'!$C$1:$C$1001,0)=0,"",_xlfn.XLOOKUP(C367,customers!$A$1:$A$1001,customers!C366:'customers'!$C$1:$C$1001,0))</f>
        <v>cgwinnetta5@behance.net</v>
      </c>
      <c r="H367" s="2" t="str">
        <f>_xlfn.XLOOKUP(C367,customers!$A$1:$A$1001,customers!$G$1:$G$1001,0)</f>
        <v>United States</v>
      </c>
      <c r="I367" t="str">
        <f>_xlfn.XLOOKUP(orders!D367,products!$A$1:$A$49,products!$B$1:$B$49)</f>
        <v>Lib</v>
      </c>
      <c r="J367" t="str">
        <f>_xlfn.XLOOKUP(orders!D367,products!$A$1:$A$49,products!$C$1:$C$49)</f>
        <v>D</v>
      </c>
      <c r="K367" s="4">
        <f>_xlfn.XLOOKUP(orders!D367,products!$A$1:$A$49,products!$D$1:$D$49)</f>
        <v>0.5</v>
      </c>
      <c r="L367" s="6">
        <f>_xlfn.XLOOKUP(orders!D367,products!$A$1:$A$49,products!$E$1:$E$49)</f>
        <v>7.77</v>
      </c>
      <c r="M367" s="6">
        <f t="shared" si="15"/>
        <v>7.77</v>
      </c>
      <c r="N367" t="str">
        <f t="shared" si="16"/>
        <v>Libarica</v>
      </c>
      <c r="O367" t="str">
        <f t="shared" si="17"/>
        <v>Dark</v>
      </c>
      <c r="P367" t="str">
        <f>_xlfn.XLOOKUP(Orders[[#This Row],[Customer ID]],customers!$A$1:$A$1001,customers!$I$1:$I$1001,0)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cm="1">
        <f t="array" ref="G368">IF(_xlfn.XLOOKUP(C368,customers!$A$1:$A$1001,customers!C367:'customers'!$C$1:$C$1001,0)=0,"",_xlfn.XLOOKUP(C368,customers!$A$1:$A$1001,customers!C367:'customers'!$C$1:$C$1001,0))</f>
        <v/>
      </c>
      <c r="H368" s="2" t="str">
        <f>_xlfn.XLOOKUP(C368,customers!$A$1:$A$1001,customers!$G$1:$G$1001,0)</f>
        <v>United States</v>
      </c>
      <c r="I368" t="str">
        <f>_xlfn.XLOOKUP(orders!D368,products!$A$1:$A$49,products!$B$1:$B$49)</f>
        <v>Exc</v>
      </c>
      <c r="J368" t="str">
        <f>_xlfn.XLOOKUP(orders!D368,products!$A$1:$A$49,products!$C$1:$C$49)</f>
        <v>D</v>
      </c>
      <c r="K368" s="4">
        <f>_xlfn.XLOOKUP(orders!D368,products!$A$1:$A$49,products!$D$1:$D$49)</f>
        <v>0.5</v>
      </c>
      <c r="L368" s="6">
        <f>_xlfn.XLOOKUP(orders!D368,products!$A$1:$A$49,products!$E$1:$E$49)</f>
        <v>7.29</v>
      </c>
      <c r="M368" s="6">
        <f t="shared" si="15"/>
        <v>43.74</v>
      </c>
      <c r="N368" t="str">
        <f t="shared" si="16"/>
        <v>Excellsa</v>
      </c>
      <c r="O368" t="str">
        <f t="shared" si="17"/>
        <v>Dark</v>
      </c>
      <c r="P368" t="str">
        <f>_xlfn.XLOOKUP(Orders[[#This Row],[Customer ID]],customers!$A$1:$A$1001,customers!$I$1:$I$1001,0)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cm="1">
        <f t="array" ref="G369">IF(_xlfn.XLOOKUP(C369,customers!$A$1:$A$1001,customers!C368:'customers'!$C$1:$C$1001,0)=0,"",_xlfn.XLOOKUP(C369,customers!$A$1:$A$1001,customers!C368:'customers'!$C$1:$C$1001,0))</f>
        <v/>
      </c>
      <c r="H369" s="2" t="str">
        <f>_xlfn.XLOOKUP(C369,customers!$A$1:$A$1001,customers!$G$1:$G$1001,0)</f>
        <v>United States</v>
      </c>
      <c r="I369" t="str">
        <f>_xlfn.XLOOKUP(orders!D369,products!$A$1:$A$49,products!$B$1:$B$49)</f>
        <v>Lib</v>
      </c>
      <c r="J369" t="str">
        <f>_xlfn.XLOOKUP(orders!D369,products!$A$1:$A$49,products!$C$1:$C$49)</f>
        <v>M</v>
      </c>
      <c r="K369" s="4">
        <f>_xlfn.XLOOKUP(orders!D369,products!$A$1:$A$49,products!$D$1:$D$49)</f>
        <v>0.2</v>
      </c>
      <c r="L369" s="6">
        <f>_xlfn.XLOOKUP(orders!D369,products!$A$1:$A$49,products!$E$1:$E$49)</f>
        <v>4.3650000000000002</v>
      </c>
      <c r="M369" s="6">
        <f t="shared" si="15"/>
        <v>8.73</v>
      </c>
      <c r="N369" t="str">
        <f t="shared" si="16"/>
        <v>Libarica</v>
      </c>
      <c r="O369" t="str">
        <f t="shared" si="17"/>
        <v>Medium</v>
      </c>
      <c r="P369" t="str">
        <f>_xlfn.XLOOKUP(Orders[[#This Row],[Customer ID]],customers!$A$1:$A$1001,customers!$I$1:$I$1001,0)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cm="1">
        <f t="array" ref="G370">IF(_xlfn.XLOOKUP(C370,customers!$A$1:$A$1001,customers!C369:'customers'!$C$1:$C$1001,0)=0,"",_xlfn.XLOOKUP(C370,customers!$A$1:$A$1001,customers!C369:'customers'!$C$1:$C$1001,0))</f>
        <v>lflaoniera8@wordpress.org</v>
      </c>
      <c r="H370" s="2" t="str">
        <f>_xlfn.XLOOKUP(C370,customers!$A$1:$A$1001,customers!$G$1:$G$1001,0)</f>
        <v>United States</v>
      </c>
      <c r="I370" t="str">
        <f>_xlfn.XLOOKUP(orders!D370,products!$A$1:$A$49,products!$B$1:$B$49)</f>
        <v>Exc</v>
      </c>
      <c r="J370" t="str">
        <f>_xlfn.XLOOKUP(orders!D370,products!$A$1:$A$49,products!$C$1:$C$49)</f>
        <v>M</v>
      </c>
      <c r="K370" s="4">
        <f>_xlfn.XLOOKUP(orders!D370,products!$A$1:$A$49,products!$D$1:$D$49)</f>
        <v>2.5</v>
      </c>
      <c r="L370" s="6">
        <f>_xlfn.XLOOKUP(orders!D370,products!$A$1:$A$49,products!$E$1:$E$49)</f>
        <v>31.624999999999996</v>
      </c>
      <c r="M370" s="6">
        <f t="shared" si="15"/>
        <v>63.249999999999993</v>
      </c>
      <c r="N370" t="str">
        <f t="shared" si="16"/>
        <v>Excellsa</v>
      </c>
      <c r="O370" t="str">
        <f t="shared" si="17"/>
        <v>Medium</v>
      </c>
      <c r="P370" t="str">
        <f>_xlfn.XLOOKUP(Orders[[#This Row],[Customer ID]],customers!$A$1:$A$1001,customers!$I$1:$I$1001,0)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cm="1">
        <f t="array" ref="G371">IF(_xlfn.XLOOKUP(C371,customers!$A$1:$A$1001,customers!C370:'customers'!$C$1:$C$1001,0)=0,"",_xlfn.XLOOKUP(C371,customers!$A$1:$A$1001,customers!C370:'customers'!$C$1:$C$1001,0))</f>
        <v/>
      </c>
      <c r="H371" s="2" t="str">
        <f>_xlfn.XLOOKUP(C371,customers!$A$1:$A$1001,customers!$G$1:$G$1001,0)</f>
        <v>United States</v>
      </c>
      <c r="I371" t="str">
        <f>_xlfn.XLOOKUP(orders!D371,products!$A$1:$A$49,products!$B$1:$B$49)</f>
        <v>Exc</v>
      </c>
      <c r="J371" t="str">
        <f>_xlfn.XLOOKUP(orders!D371,products!$A$1:$A$49,products!$C$1:$C$49)</f>
        <v>L</v>
      </c>
      <c r="K371" s="4">
        <f>_xlfn.XLOOKUP(orders!D371,products!$A$1:$A$49,products!$D$1:$D$49)</f>
        <v>0.5</v>
      </c>
      <c r="L371" s="6">
        <f>_xlfn.XLOOKUP(orders!D371,products!$A$1:$A$49,products!$E$1:$E$49)</f>
        <v>8.91</v>
      </c>
      <c r="M371" s="6">
        <f t="shared" si="15"/>
        <v>8.91</v>
      </c>
      <c r="N371" t="str">
        <f t="shared" si="16"/>
        <v>Excellsa</v>
      </c>
      <c r="O371" t="str">
        <f t="shared" si="17"/>
        <v>Light</v>
      </c>
      <c r="P371" t="str">
        <f>_xlfn.XLOOKUP(Orders[[#This Row],[Customer ID]],customers!$A$1:$A$1001,customers!$I$1:$I$1001,0)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cm="1">
        <f t="array" ref="G372">IF(_xlfn.XLOOKUP(C372,customers!$A$1:$A$1001,customers!C371:'customers'!$C$1:$C$1001,0)=0,"",_xlfn.XLOOKUP(C372,customers!$A$1:$A$1001,customers!C371:'customers'!$C$1:$C$1001,0))</f>
        <v>ccatchesideaa@macromedia.com</v>
      </c>
      <c r="H372" s="2" t="str">
        <f>_xlfn.XLOOKUP(C372,customers!$A$1:$A$1001,customers!$G$1:$G$1001,0)</f>
        <v>United States</v>
      </c>
      <c r="I372" t="str">
        <f>_xlfn.XLOOKUP(orders!D372,products!$A$1:$A$49,products!$B$1:$B$49)</f>
        <v>Exc</v>
      </c>
      <c r="J372" t="str">
        <f>_xlfn.XLOOKUP(orders!D372,products!$A$1:$A$49,products!$C$1:$C$49)</f>
        <v>D</v>
      </c>
      <c r="K372" s="4">
        <f>_xlfn.XLOOKUP(orders!D372,products!$A$1:$A$49,products!$D$1:$D$49)</f>
        <v>1</v>
      </c>
      <c r="L372" s="6">
        <f>_xlfn.XLOOKUP(orders!D372,products!$A$1:$A$49,products!$E$1:$E$49)</f>
        <v>12.15</v>
      </c>
      <c r="M372" s="6">
        <f t="shared" si="15"/>
        <v>24.3</v>
      </c>
      <c r="N372" t="str">
        <f t="shared" si="16"/>
        <v>Excellsa</v>
      </c>
      <c r="O372" t="str">
        <f t="shared" si="17"/>
        <v>Dark</v>
      </c>
      <c r="P372" t="str">
        <f>_xlfn.XLOOKUP(Orders[[#This Row],[Customer ID]],customers!$A$1:$A$1001,customers!$I$1:$I$1001,0)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cm="1">
        <f t="array" ref="G373">IF(_xlfn.XLOOKUP(C373,customers!$A$1:$A$1001,customers!C372:'customers'!$C$1:$C$1001,0)=0,"",_xlfn.XLOOKUP(C373,customers!$A$1:$A$1001,customers!C372:'customers'!$C$1:$C$1001,0))</f>
        <v>cgibbonsonab@accuweather.com</v>
      </c>
      <c r="H373" s="2" t="str">
        <f>_xlfn.XLOOKUP(C373,customers!$A$1:$A$1001,customers!$G$1:$G$1001,0)</f>
        <v>United States</v>
      </c>
      <c r="I373" t="str">
        <f>_xlfn.XLOOKUP(orders!D373,products!$A$1:$A$49,products!$B$1:$B$49)</f>
        <v>Ara</v>
      </c>
      <c r="J373" t="str">
        <f>_xlfn.XLOOKUP(orders!D373,products!$A$1:$A$49,products!$C$1:$C$49)</f>
        <v>L</v>
      </c>
      <c r="K373" s="4">
        <f>_xlfn.XLOOKUP(orders!D373,products!$A$1:$A$49,products!$D$1:$D$49)</f>
        <v>0.5</v>
      </c>
      <c r="L373" s="6">
        <f>_xlfn.XLOOKUP(orders!D373,products!$A$1:$A$49,products!$E$1:$E$49)</f>
        <v>7.77</v>
      </c>
      <c r="M373" s="6">
        <f t="shared" si="15"/>
        <v>46.62</v>
      </c>
      <c r="N373" t="str">
        <f t="shared" si="16"/>
        <v>Arabica</v>
      </c>
      <c r="O373" t="str">
        <f t="shared" si="17"/>
        <v>Light</v>
      </c>
      <c r="P373" t="str">
        <f>_xlfn.XLOOKUP(Orders[[#This Row],[Customer ID]],customers!$A$1:$A$1001,customers!$I$1:$I$1001,0)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cm="1">
        <f t="array" ref="G374">IF(_xlfn.XLOOKUP(C374,customers!$A$1:$A$1001,customers!C373:'customers'!$C$1:$C$1001,0)=0,"",_xlfn.XLOOKUP(C374,customers!$A$1:$A$1001,customers!C373:'customers'!$C$1:$C$1001,0))</f>
        <v>tfarraac@behance.net</v>
      </c>
      <c r="H374" s="2" t="str">
        <f>_xlfn.XLOOKUP(C374,customers!$A$1:$A$1001,customers!$G$1:$G$1001,0)</f>
        <v>United States</v>
      </c>
      <c r="I374" t="str">
        <f>_xlfn.XLOOKUP(orders!D374,products!$A$1:$A$49,products!$B$1:$B$49)</f>
        <v>Rob</v>
      </c>
      <c r="J374" t="str">
        <f>_xlfn.XLOOKUP(orders!D374,products!$A$1:$A$49,products!$C$1:$C$49)</f>
        <v>L</v>
      </c>
      <c r="K374" s="4">
        <f>_xlfn.XLOOKUP(orders!D374,products!$A$1:$A$49,products!$D$1:$D$49)</f>
        <v>0.5</v>
      </c>
      <c r="L374" s="6">
        <f>_xlfn.XLOOKUP(orders!D374,products!$A$1:$A$49,products!$E$1:$E$49)</f>
        <v>7.169999999999999</v>
      </c>
      <c r="M374" s="6">
        <f t="shared" si="15"/>
        <v>43.019999999999996</v>
      </c>
      <c r="N374" t="str">
        <f t="shared" si="16"/>
        <v>Robusta</v>
      </c>
      <c r="O374" t="str">
        <f t="shared" si="17"/>
        <v>Light</v>
      </c>
      <c r="P374" t="str">
        <f>_xlfn.XLOOKUP(Orders[[#This Row],[Customer ID]],customers!$A$1:$A$1001,customers!$I$1:$I$1001,0)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cm="1">
        <f t="array" ref="G375">IF(_xlfn.XLOOKUP(C375,customers!$A$1:$A$1001,customers!C374:'customers'!$C$1:$C$1001,0)=0,"",_xlfn.XLOOKUP(C375,customers!$A$1:$A$1001,customers!C374:'customers'!$C$1:$C$1001,0))</f>
        <v/>
      </c>
      <c r="H375" s="2" t="str">
        <f>_xlfn.XLOOKUP(C375,customers!$A$1:$A$1001,customers!$G$1:$G$1001,0)</f>
        <v>Ireland</v>
      </c>
      <c r="I375" t="str">
        <f>_xlfn.XLOOKUP(orders!D375,products!$A$1:$A$49,products!$B$1:$B$49)</f>
        <v>Ara</v>
      </c>
      <c r="J375" t="str">
        <f>_xlfn.XLOOKUP(orders!D375,products!$A$1:$A$49,products!$C$1:$C$49)</f>
        <v>D</v>
      </c>
      <c r="K375" s="4">
        <f>_xlfn.XLOOKUP(orders!D375,products!$A$1:$A$49,products!$D$1:$D$49)</f>
        <v>0.5</v>
      </c>
      <c r="L375" s="6">
        <f>_xlfn.XLOOKUP(orders!D375,products!$A$1:$A$49,products!$E$1:$E$49)</f>
        <v>5.97</v>
      </c>
      <c r="M375" s="6">
        <f t="shared" si="15"/>
        <v>17.91</v>
      </c>
      <c r="N375" t="str">
        <f t="shared" si="16"/>
        <v>Arabica</v>
      </c>
      <c r="O375" t="str">
        <f t="shared" si="17"/>
        <v>Dark</v>
      </c>
      <c r="P375" t="str">
        <f>_xlfn.XLOOKUP(Orders[[#This Row],[Customer ID]],customers!$A$1:$A$1001,customers!$I$1:$I$1001,0)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cm="1">
        <f t="array" ref="G376">IF(_xlfn.XLOOKUP(C376,customers!$A$1:$A$1001,customers!C375:'customers'!$C$1:$C$1001,0)=0,"",_xlfn.XLOOKUP(C376,customers!$A$1:$A$1001,customers!C375:'customers'!$C$1:$C$1001,0))</f>
        <v>gbamfieldae@yellowpages.com</v>
      </c>
      <c r="H376" s="2" t="str">
        <f>_xlfn.XLOOKUP(C376,customers!$A$1:$A$1001,customers!$G$1:$G$1001,0)</f>
        <v>United States</v>
      </c>
      <c r="I376" t="str">
        <f>_xlfn.XLOOKUP(orders!D376,products!$A$1:$A$49,products!$B$1:$B$49)</f>
        <v>Lib</v>
      </c>
      <c r="J376" t="str">
        <f>_xlfn.XLOOKUP(orders!D376,products!$A$1:$A$49,products!$C$1:$C$49)</f>
        <v>L</v>
      </c>
      <c r="K376" s="4">
        <f>_xlfn.XLOOKUP(orders!D376,products!$A$1:$A$49,products!$D$1:$D$49)</f>
        <v>0.5</v>
      </c>
      <c r="L376" s="6">
        <f>_xlfn.XLOOKUP(orders!D376,products!$A$1:$A$49,products!$E$1:$E$49)</f>
        <v>9.51</v>
      </c>
      <c r="M376" s="6">
        <f t="shared" si="15"/>
        <v>38.04</v>
      </c>
      <c r="N376" t="str">
        <f t="shared" si="16"/>
        <v>Libarica</v>
      </c>
      <c r="O376" t="str">
        <f t="shared" si="17"/>
        <v>Light</v>
      </c>
      <c r="P376" t="str">
        <f>_xlfn.XLOOKUP(Orders[[#This Row],[Customer ID]],customers!$A$1:$A$1001,customers!$I$1:$I$1001,0)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cm="1">
        <f t="array" ref="G377">IF(_xlfn.XLOOKUP(C377,customers!$A$1:$A$1001,customers!C376:'customers'!$C$1:$C$1001,0)=0,"",_xlfn.XLOOKUP(C377,customers!$A$1:$A$1001,customers!C376:'customers'!$C$1:$C$1001,0))</f>
        <v>whollingdaleaf@about.me</v>
      </c>
      <c r="H377" s="2" t="str">
        <f>_xlfn.XLOOKUP(C377,customers!$A$1:$A$1001,customers!$G$1:$G$1001,0)</f>
        <v>United States</v>
      </c>
      <c r="I377" t="str">
        <f>_xlfn.XLOOKUP(orders!D377,products!$A$1:$A$49,products!$B$1:$B$49)</f>
        <v>Ara</v>
      </c>
      <c r="J377" t="str">
        <f>_xlfn.XLOOKUP(orders!D377,products!$A$1:$A$49,products!$C$1:$C$49)</f>
        <v>M</v>
      </c>
      <c r="K377" s="4">
        <f>_xlfn.XLOOKUP(orders!D377,products!$A$1:$A$49,products!$D$1:$D$49)</f>
        <v>0.2</v>
      </c>
      <c r="L377" s="6">
        <f>_xlfn.XLOOKUP(orders!D377,products!$A$1:$A$49,products!$E$1:$E$49)</f>
        <v>3.375</v>
      </c>
      <c r="M377" s="6">
        <f t="shared" si="15"/>
        <v>6.75</v>
      </c>
      <c r="N377" t="str">
        <f t="shared" si="16"/>
        <v>Arabica</v>
      </c>
      <c r="O377" t="str">
        <f t="shared" si="17"/>
        <v>Medium</v>
      </c>
      <c r="P377" t="str">
        <f>_xlfn.XLOOKUP(Orders[[#This Row],[Customer ID]],customers!$A$1:$A$1001,customers!$I$1:$I$1001,0)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cm="1">
        <f t="array" ref="G378">IF(_xlfn.XLOOKUP(C378,customers!$A$1:$A$1001,customers!C377:'customers'!$C$1:$C$1001,0)=0,"",_xlfn.XLOOKUP(C378,customers!$A$1:$A$1001,customers!C377:'customers'!$C$1:$C$1001,0))</f>
        <v>jdeag@xrea.com</v>
      </c>
      <c r="H378" s="2" t="str">
        <f>_xlfn.XLOOKUP(C378,customers!$A$1:$A$1001,customers!$G$1:$G$1001,0)</f>
        <v>United States</v>
      </c>
      <c r="I378" t="str">
        <f>_xlfn.XLOOKUP(orders!D378,products!$A$1:$A$49,products!$B$1:$B$49)</f>
        <v>Rob</v>
      </c>
      <c r="J378" t="str">
        <f>_xlfn.XLOOKUP(orders!D378,products!$A$1:$A$49,products!$C$1:$C$49)</f>
        <v>M</v>
      </c>
      <c r="K378" s="4">
        <f>_xlfn.XLOOKUP(orders!D378,products!$A$1:$A$49,products!$D$1:$D$49)</f>
        <v>0.5</v>
      </c>
      <c r="L378" s="6">
        <f>_xlfn.XLOOKUP(orders!D378,products!$A$1:$A$49,products!$E$1:$E$49)</f>
        <v>5.97</v>
      </c>
      <c r="M378" s="6">
        <f t="shared" si="15"/>
        <v>5.97</v>
      </c>
      <c r="N378" t="str">
        <f t="shared" si="16"/>
        <v>Robusta</v>
      </c>
      <c r="O378" t="str">
        <f t="shared" si="17"/>
        <v>Medium</v>
      </c>
      <c r="P378" t="str">
        <f>_xlfn.XLOOKUP(Orders[[#This Row],[Customer ID]],customers!$A$1:$A$1001,customers!$I$1:$I$1001,0)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cm="1">
        <f t="array" ref="G379">IF(_xlfn.XLOOKUP(C379,customers!$A$1:$A$1001,customers!C378:'customers'!$C$1:$C$1001,0)=0,"",_xlfn.XLOOKUP(C379,customers!$A$1:$A$1001,customers!C378:'customers'!$C$1:$C$1001,0))</f>
        <v>vskulletah@tinyurl.com</v>
      </c>
      <c r="H379" s="2" t="str">
        <f>_xlfn.XLOOKUP(C379,customers!$A$1:$A$1001,customers!$G$1:$G$1001,0)</f>
        <v>Ireland</v>
      </c>
      <c r="I379" t="str">
        <f>_xlfn.XLOOKUP(orders!D379,products!$A$1:$A$49,products!$B$1:$B$49)</f>
        <v>Rob</v>
      </c>
      <c r="J379" t="str">
        <f>_xlfn.XLOOKUP(orders!D379,products!$A$1:$A$49,products!$C$1:$C$49)</f>
        <v>D</v>
      </c>
      <c r="K379" s="4">
        <f>_xlfn.XLOOKUP(orders!D379,products!$A$1:$A$49,products!$D$1:$D$49)</f>
        <v>0.2</v>
      </c>
      <c r="L379" s="6">
        <f>_xlfn.XLOOKUP(orders!D379,products!$A$1:$A$49,products!$E$1:$E$49)</f>
        <v>2.6849999999999996</v>
      </c>
      <c r="M379" s="6">
        <f t="shared" si="15"/>
        <v>8.0549999999999997</v>
      </c>
      <c r="N379" t="str">
        <f t="shared" si="16"/>
        <v>Robusta</v>
      </c>
      <c r="O379" t="str">
        <f t="shared" si="17"/>
        <v>Dark</v>
      </c>
      <c r="P379" t="str">
        <f>_xlfn.XLOOKUP(Orders[[#This Row],[Customer ID]],customers!$A$1:$A$1001,customers!$I$1:$I$1001,0)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cm="1">
        <f t="array" ref="G380">IF(_xlfn.XLOOKUP(C380,customers!$A$1:$A$1001,customers!C379:'customers'!$C$1:$C$1001,0)=0,"",_xlfn.XLOOKUP(C380,customers!$A$1:$A$1001,customers!C379:'customers'!$C$1:$C$1001,0))</f>
        <v>jrudeforthai@wunderground.com</v>
      </c>
      <c r="H380" s="2" t="str">
        <f>_xlfn.XLOOKUP(C380,customers!$A$1:$A$1001,customers!$G$1:$G$1001,0)</f>
        <v>Ireland</v>
      </c>
      <c r="I380" t="str">
        <f>_xlfn.XLOOKUP(orders!D380,products!$A$1:$A$49,products!$B$1:$B$49)</f>
        <v>Ara</v>
      </c>
      <c r="J380" t="str">
        <f>_xlfn.XLOOKUP(orders!D380,products!$A$1:$A$49,products!$C$1:$C$49)</f>
        <v>L</v>
      </c>
      <c r="K380" s="4">
        <f>_xlfn.XLOOKUP(orders!D380,products!$A$1:$A$49,products!$D$1:$D$49)</f>
        <v>0.5</v>
      </c>
      <c r="L380" s="6">
        <f>_xlfn.XLOOKUP(orders!D380,products!$A$1:$A$49,products!$E$1:$E$49)</f>
        <v>7.77</v>
      </c>
      <c r="M380" s="6">
        <f t="shared" si="15"/>
        <v>23.31</v>
      </c>
      <c r="N380" t="str">
        <f t="shared" si="16"/>
        <v>Arabica</v>
      </c>
      <c r="O380" t="str">
        <f t="shared" si="17"/>
        <v>Light</v>
      </c>
      <c r="P380" t="str">
        <f>_xlfn.XLOOKUP(Orders[[#This Row],[Customer ID]],customers!$A$1:$A$1001,customers!$I$1:$I$1001,0)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cm="1">
        <f t="array" ref="G381">IF(_xlfn.XLOOKUP(C381,customers!$A$1:$A$1001,customers!C380:'customers'!$C$1:$C$1001,0)=0,"",_xlfn.XLOOKUP(C381,customers!$A$1:$A$1001,customers!C380:'customers'!$C$1:$C$1001,0))</f>
        <v>atomaszewskiaj@answers.com</v>
      </c>
      <c r="H381" s="2" t="str">
        <f>_xlfn.XLOOKUP(C381,customers!$A$1:$A$1001,customers!$G$1:$G$1001,0)</f>
        <v>United Kingdom</v>
      </c>
      <c r="I381" t="str">
        <f>_xlfn.XLOOKUP(orders!D381,products!$A$1:$A$49,products!$B$1:$B$49)</f>
        <v>Rob</v>
      </c>
      <c r="J381" t="str">
        <f>_xlfn.XLOOKUP(orders!D381,products!$A$1:$A$49,products!$C$1:$C$49)</f>
        <v>L</v>
      </c>
      <c r="K381" s="4">
        <f>_xlfn.XLOOKUP(orders!D381,products!$A$1:$A$49,products!$D$1:$D$49)</f>
        <v>0.5</v>
      </c>
      <c r="L381" s="6">
        <f>_xlfn.XLOOKUP(orders!D381,products!$A$1:$A$49,products!$E$1:$E$49)</f>
        <v>7.169999999999999</v>
      </c>
      <c r="M381" s="6">
        <f t="shared" si="15"/>
        <v>43.019999999999996</v>
      </c>
      <c r="N381" t="str">
        <f t="shared" si="16"/>
        <v>Robusta</v>
      </c>
      <c r="O381" t="str">
        <f t="shared" si="17"/>
        <v>Light</v>
      </c>
      <c r="P381" t="str">
        <f>_xlfn.XLOOKUP(Orders[[#This Row],[Customer ID]],customers!$A$1:$A$1001,customers!$I$1:$I$1001,0)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str" cm="1">
        <f t="array" ref="G382">IF(_xlfn.XLOOKUP(C382,customers!$A$1:$A$1001,customers!C381:'customers'!$C$1:$C$1001,0)=0,"",_xlfn.XLOOKUP(C382,customers!$A$1:$A$1001,customers!C381:'customers'!$C$1:$C$1001,0))</f>
        <v/>
      </c>
      <c r="H382" s="2" t="str">
        <f>_xlfn.XLOOKUP(C382,customers!$A$1:$A$1001,customers!$G$1:$G$1001,0)</f>
        <v>United States</v>
      </c>
      <c r="I382" t="str">
        <f>_xlfn.XLOOKUP(orders!D382,products!$A$1:$A$49,products!$B$1:$B$49)</f>
        <v>Lib</v>
      </c>
      <c r="J382" t="str">
        <f>_xlfn.XLOOKUP(orders!D382,products!$A$1:$A$49,products!$C$1:$C$49)</f>
        <v>D</v>
      </c>
      <c r="K382" s="4">
        <f>_xlfn.XLOOKUP(orders!D382,products!$A$1:$A$49,products!$D$1:$D$49)</f>
        <v>0.5</v>
      </c>
      <c r="L382" s="6">
        <f>_xlfn.XLOOKUP(orders!D382,products!$A$1:$A$49,products!$E$1:$E$49)</f>
        <v>7.77</v>
      </c>
      <c r="M382" s="6">
        <f t="shared" si="15"/>
        <v>23.31</v>
      </c>
      <c r="N382" t="str">
        <f t="shared" si="16"/>
        <v>Libarica</v>
      </c>
      <c r="O382" t="str">
        <f t="shared" si="17"/>
        <v>Dark</v>
      </c>
      <c r="P382" t="str">
        <f>_xlfn.XLOOKUP(Orders[[#This Row],[Customer ID]],customers!$A$1:$A$1001,customers!$I$1:$I$1001,0)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cm="1">
        <f t="array" ref="G383">IF(_xlfn.XLOOKUP(C383,customers!$A$1:$A$1001,customers!C382:'customers'!$C$1:$C$1001,0)=0,"",_xlfn.XLOOKUP(C383,customers!$A$1:$A$1001,customers!C382:'customers'!$C$1:$C$1001,0))</f>
        <v>pbessal@qq.com</v>
      </c>
      <c r="H383" s="2" t="str">
        <f>_xlfn.XLOOKUP(C383,customers!$A$1:$A$1001,customers!$G$1:$G$1001,0)</f>
        <v>United States</v>
      </c>
      <c r="I383" t="str">
        <f>_xlfn.XLOOKUP(orders!D383,products!$A$1:$A$49,products!$B$1:$B$49)</f>
        <v>Ara</v>
      </c>
      <c r="J383" t="str">
        <f>_xlfn.XLOOKUP(orders!D383,products!$A$1:$A$49,products!$C$1:$C$49)</f>
        <v>D</v>
      </c>
      <c r="K383" s="4">
        <f>_xlfn.XLOOKUP(orders!D383,products!$A$1:$A$49,products!$D$1:$D$49)</f>
        <v>0.2</v>
      </c>
      <c r="L383" s="6">
        <f>_xlfn.XLOOKUP(orders!D383,products!$A$1:$A$49,products!$E$1:$E$49)</f>
        <v>2.9849999999999999</v>
      </c>
      <c r="M383" s="6">
        <f t="shared" si="15"/>
        <v>14.924999999999999</v>
      </c>
      <c r="N383" t="str">
        <f t="shared" si="16"/>
        <v>Arabica</v>
      </c>
      <c r="O383" t="str">
        <f t="shared" si="17"/>
        <v>Dark</v>
      </c>
      <c r="P383" t="str">
        <f>_xlfn.XLOOKUP(Orders[[#This Row],[Customer ID]],customers!$A$1:$A$1001,customers!$I$1:$I$1001,0)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cm="1">
        <f t="array" ref="G384">IF(_xlfn.XLOOKUP(C384,customers!$A$1:$A$1001,customers!C383:'customers'!$C$1:$C$1001,0)=0,"",_xlfn.XLOOKUP(C384,customers!$A$1:$A$1001,customers!C383:'customers'!$C$1:$C$1001,0))</f>
        <v>ewindressam@marketwatch.com</v>
      </c>
      <c r="H384" s="2" t="str">
        <f>_xlfn.XLOOKUP(C384,customers!$A$1:$A$1001,customers!$G$1:$G$1001,0)</f>
        <v>United States</v>
      </c>
      <c r="I384" t="str">
        <f>_xlfn.XLOOKUP(orders!D384,products!$A$1:$A$49,products!$B$1:$B$49)</f>
        <v>Exc</v>
      </c>
      <c r="J384" t="str">
        <f>_xlfn.XLOOKUP(orders!D384,products!$A$1:$A$49,products!$C$1:$C$49)</f>
        <v>D</v>
      </c>
      <c r="K384" s="4">
        <f>_xlfn.XLOOKUP(orders!D384,products!$A$1:$A$49,products!$D$1:$D$49)</f>
        <v>0.5</v>
      </c>
      <c r="L384" s="6">
        <f>_xlfn.XLOOKUP(orders!D384,products!$A$1:$A$49,products!$E$1:$E$49)</f>
        <v>7.29</v>
      </c>
      <c r="M384" s="6">
        <f t="shared" si="15"/>
        <v>21.87</v>
      </c>
      <c r="N384" t="str">
        <f t="shared" si="16"/>
        <v>Excellsa</v>
      </c>
      <c r="O384" t="str">
        <f t="shared" si="17"/>
        <v>Dark</v>
      </c>
      <c r="P384" t="str">
        <f>_xlfn.XLOOKUP(Orders[[#This Row],[Customer ID]],customers!$A$1:$A$1001,customers!$I$1:$I$1001,0)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cm="1">
        <f t="array" ref="G385">IF(_xlfn.XLOOKUP(C385,customers!$A$1:$A$1001,customers!C384:'customers'!$C$1:$C$1001,0)=0,"",_xlfn.XLOOKUP(C385,customers!$A$1:$A$1001,customers!C384:'customers'!$C$1:$C$1001,0))</f>
        <v/>
      </c>
      <c r="H385" s="2" t="str">
        <f>_xlfn.XLOOKUP(C385,customers!$A$1:$A$1001,customers!$G$1:$G$1001,0)</f>
        <v>United States</v>
      </c>
      <c r="I385" t="str">
        <f>_xlfn.XLOOKUP(orders!D385,products!$A$1:$A$49,products!$B$1:$B$49)</f>
        <v>Exc</v>
      </c>
      <c r="J385" t="str">
        <f>_xlfn.XLOOKUP(orders!D385,products!$A$1:$A$49,products!$C$1:$C$49)</f>
        <v>L</v>
      </c>
      <c r="K385" s="4">
        <f>_xlfn.XLOOKUP(orders!D385,products!$A$1:$A$49,products!$D$1:$D$49)</f>
        <v>0.5</v>
      </c>
      <c r="L385" s="6">
        <f>_xlfn.XLOOKUP(orders!D385,products!$A$1:$A$49,products!$E$1:$E$49)</f>
        <v>8.91</v>
      </c>
      <c r="M385" s="6">
        <f t="shared" si="15"/>
        <v>53.46</v>
      </c>
      <c r="N385" t="str">
        <f t="shared" si="16"/>
        <v>Excellsa</v>
      </c>
      <c r="O385" t="str">
        <f t="shared" si="17"/>
        <v>Light</v>
      </c>
      <c r="P385" t="str">
        <f>_xlfn.XLOOKUP(Orders[[#This Row],[Customer ID]],customers!$A$1:$A$1001,customers!$I$1:$I$1001,0)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cm="1">
        <f t="array" ref="G386">IF(_xlfn.XLOOKUP(C386,customers!$A$1:$A$1001,customers!C385:'customers'!$C$1:$C$1001,0)=0,"",_xlfn.XLOOKUP(C386,customers!$A$1:$A$1001,customers!C385:'customers'!$C$1:$C$1001,0))</f>
        <v/>
      </c>
      <c r="H386" s="2" t="str">
        <f>_xlfn.XLOOKUP(C386,customers!$A$1:$A$1001,customers!$G$1:$G$1001,0)</f>
        <v>United States</v>
      </c>
      <c r="I386" t="str">
        <f>_xlfn.XLOOKUP(orders!D386,products!$A$1:$A$49,products!$B$1:$B$49)</f>
        <v>Ara</v>
      </c>
      <c r="J386" t="str">
        <f>_xlfn.XLOOKUP(orders!D386,products!$A$1:$A$49,products!$C$1:$C$49)</f>
        <v>L</v>
      </c>
      <c r="K386" s="4">
        <f>_xlfn.XLOOKUP(orders!D386,products!$A$1:$A$49,products!$D$1:$D$49)</f>
        <v>2.5</v>
      </c>
      <c r="L386" s="6">
        <f>_xlfn.XLOOKUP(orders!D386,products!$A$1:$A$49,products!$E$1:$E$49)</f>
        <v>29.784999999999997</v>
      </c>
      <c r="M386" s="6">
        <f t="shared" si="15"/>
        <v>119.13999999999999</v>
      </c>
      <c r="N386" t="str">
        <f t="shared" si="16"/>
        <v>Arabica</v>
      </c>
      <c r="O386" t="str">
        <f t="shared" si="17"/>
        <v>Light</v>
      </c>
      <c r="P386" t="str">
        <f>_xlfn.XLOOKUP(Orders[[#This Row],[Customer ID]],customers!$A$1:$A$1001,customers!$I$1:$I$1001,0)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cm="1">
        <f t="array" ref="G387">IF(_xlfn.XLOOKUP(C387,customers!$A$1:$A$1001,customers!C386:'customers'!$C$1:$C$1001,0)=0,"",_xlfn.XLOOKUP(C387,customers!$A$1:$A$1001,customers!C386:'customers'!$C$1:$C$1001,0))</f>
        <v>vbaumadierap@google.cn</v>
      </c>
      <c r="H387" s="2" t="str">
        <f>_xlfn.XLOOKUP(C387,customers!$A$1:$A$1001,customers!$G$1:$G$1001,0)</f>
        <v>United States</v>
      </c>
      <c r="I387" t="str">
        <f>_xlfn.XLOOKUP(orders!D387,products!$A$1:$A$49,products!$B$1:$B$49)</f>
        <v>Lib</v>
      </c>
      <c r="J387" t="str">
        <f>_xlfn.XLOOKUP(orders!D387,products!$A$1:$A$49,products!$C$1:$C$49)</f>
        <v>M</v>
      </c>
      <c r="K387" s="4">
        <f>_xlfn.XLOOKUP(orders!D387,products!$A$1:$A$49,products!$D$1:$D$49)</f>
        <v>0.5</v>
      </c>
      <c r="L387" s="6">
        <f>_xlfn.XLOOKUP(orders!D387,products!$A$1:$A$49,products!$E$1:$E$49)</f>
        <v>8.73</v>
      </c>
      <c r="M387" s="6">
        <f t="shared" ref="M387:M450" si="18">L387*E387</f>
        <v>43.650000000000006</v>
      </c>
      <c r="N387" t="str">
        <f t="shared" ref="N387:N450" si="19">IF(I387="Rob","Robusta",IF(I387="Exc","Excellsa",IF(I387="Ara","Arabica",IF(I387="Lib","Libarica",""))))</f>
        <v>Libarica</v>
      </c>
      <c r="O387" t="str">
        <f t="shared" ref="O387:O450" si="20">IF(J387="M","Medium",IF(J387="L","Light",IF(J387="D","Dark")))</f>
        <v>Medium</v>
      </c>
      <c r="P387" t="str">
        <f>_xlfn.XLOOKUP(Orders[[#This Row],[Customer ID]],customers!$A$1:$A$1001,customers!$I$1:$I$1001,0)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cm="1">
        <f t="array" ref="G388">IF(_xlfn.XLOOKUP(C388,customers!$A$1:$A$1001,customers!C387:'customers'!$C$1:$C$1001,0)=0,"",_xlfn.XLOOKUP(C388,customers!$A$1:$A$1001,customers!C387:'customers'!$C$1:$C$1001,0))</f>
        <v/>
      </c>
      <c r="H388" s="2" t="str">
        <f>_xlfn.XLOOKUP(C388,customers!$A$1:$A$1001,customers!$G$1:$G$1001,0)</f>
        <v>United States</v>
      </c>
      <c r="I388" t="str">
        <f>_xlfn.XLOOKUP(orders!D388,products!$A$1:$A$49,products!$B$1:$B$49)</f>
        <v>Ara</v>
      </c>
      <c r="J388" t="str">
        <f>_xlfn.XLOOKUP(orders!D388,products!$A$1:$A$49,products!$C$1:$C$49)</f>
        <v>D</v>
      </c>
      <c r="K388" s="4">
        <f>_xlfn.XLOOKUP(orders!D388,products!$A$1:$A$49,products!$D$1:$D$49)</f>
        <v>0.2</v>
      </c>
      <c r="L388" s="6">
        <f>_xlfn.XLOOKUP(orders!D388,products!$A$1:$A$49,products!$E$1:$E$49)</f>
        <v>2.9849999999999999</v>
      </c>
      <c r="M388" s="6">
        <f t="shared" si="18"/>
        <v>17.91</v>
      </c>
      <c r="N388" t="str">
        <f t="shared" si="19"/>
        <v>Arabica</v>
      </c>
      <c r="O388" t="str">
        <f t="shared" si="20"/>
        <v>Dark</v>
      </c>
      <c r="P388" t="str">
        <f>_xlfn.XLOOKUP(Orders[[#This Row],[Customer ID]],customers!$A$1:$A$1001,customers!$I$1:$I$1001,0)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cm="1">
        <f t="array" ref="G389">IF(_xlfn.XLOOKUP(C389,customers!$A$1:$A$1001,customers!C388:'customers'!$C$1:$C$1001,0)=0,"",_xlfn.XLOOKUP(C389,customers!$A$1:$A$1001,customers!C388:'customers'!$C$1:$C$1001,0))</f>
        <v>sweldsar@wired.com</v>
      </c>
      <c r="H389" s="2" t="str">
        <f>_xlfn.XLOOKUP(C389,customers!$A$1:$A$1001,customers!$G$1:$G$1001,0)</f>
        <v>United States</v>
      </c>
      <c r="I389" t="str">
        <f>_xlfn.XLOOKUP(orders!D389,products!$A$1:$A$49,products!$B$1:$B$49)</f>
        <v>Exc</v>
      </c>
      <c r="J389" t="str">
        <f>_xlfn.XLOOKUP(orders!D389,products!$A$1:$A$49,products!$C$1:$C$49)</f>
        <v>L</v>
      </c>
      <c r="K389" s="4">
        <f>_xlfn.XLOOKUP(orders!D389,products!$A$1:$A$49,products!$D$1:$D$49)</f>
        <v>1</v>
      </c>
      <c r="L389" s="6">
        <f>_xlfn.XLOOKUP(orders!D389,products!$A$1:$A$49,products!$E$1:$E$49)</f>
        <v>14.85</v>
      </c>
      <c r="M389" s="6">
        <f t="shared" si="18"/>
        <v>74.25</v>
      </c>
      <c r="N389" t="str">
        <f t="shared" si="19"/>
        <v>Excellsa</v>
      </c>
      <c r="O389" t="str">
        <f t="shared" si="20"/>
        <v>Light</v>
      </c>
      <c r="P389" t="str">
        <f>_xlfn.XLOOKUP(Orders[[#This Row],[Customer ID]],customers!$A$1:$A$1001,customers!$I$1:$I$1001,0)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cm="1">
        <f t="array" ref="G390">IF(_xlfn.XLOOKUP(C390,customers!$A$1:$A$1001,customers!C389:'customers'!$C$1:$C$1001,0)=0,"",_xlfn.XLOOKUP(C390,customers!$A$1:$A$1001,customers!C389:'customers'!$C$1:$C$1001,0))</f>
        <v>msarvaras@artisteer.com</v>
      </c>
      <c r="H390" s="2" t="str">
        <f>_xlfn.XLOOKUP(C390,customers!$A$1:$A$1001,customers!$G$1:$G$1001,0)</f>
        <v>United States</v>
      </c>
      <c r="I390" t="str">
        <f>_xlfn.XLOOKUP(orders!D390,products!$A$1:$A$49,products!$B$1:$B$49)</f>
        <v>Lib</v>
      </c>
      <c r="J390" t="str">
        <f>_xlfn.XLOOKUP(orders!D390,products!$A$1:$A$49,products!$C$1:$C$49)</f>
        <v>D</v>
      </c>
      <c r="K390" s="4">
        <f>_xlfn.XLOOKUP(orders!D390,products!$A$1:$A$49,products!$D$1:$D$49)</f>
        <v>0.2</v>
      </c>
      <c r="L390" s="6">
        <f>_xlfn.XLOOKUP(orders!D390,products!$A$1:$A$49,products!$E$1:$E$49)</f>
        <v>3.8849999999999998</v>
      </c>
      <c r="M390" s="6">
        <f t="shared" si="18"/>
        <v>11.654999999999999</v>
      </c>
      <c r="N390" t="str">
        <f t="shared" si="19"/>
        <v>Libarica</v>
      </c>
      <c r="O390" t="str">
        <f t="shared" si="20"/>
        <v>Dark</v>
      </c>
      <c r="P390" t="str">
        <f>_xlfn.XLOOKUP(Orders[[#This Row],[Customer ID]],customers!$A$1:$A$1001,customers!$I$1:$I$1001,0)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cm="1">
        <f t="array" ref="G391">IF(_xlfn.XLOOKUP(C391,customers!$A$1:$A$1001,customers!C390:'customers'!$C$1:$C$1001,0)=0,"",_xlfn.XLOOKUP(C391,customers!$A$1:$A$1001,customers!C390:'customers'!$C$1:$C$1001,0))</f>
        <v>ahavickat@nsw.gov.au</v>
      </c>
      <c r="H391" s="2" t="str">
        <f>_xlfn.XLOOKUP(C391,customers!$A$1:$A$1001,customers!$G$1:$G$1001,0)</f>
        <v>United States</v>
      </c>
      <c r="I391" t="str">
        <f>_xlfn.XLOOKUP(orders!D391,products!$A$1:$A$49,products!$B$1:$B$49)</f>
        <v>Lib</v>
      </c>
      <c r="J391" t="str">
        <f>_xlfn.XLOOKUP(orders!D391,products!$A$1:$A$49,products!$C$1:$C$49)</f>
        <v>D</v>
      </c>
      <c r="K391" s="4">
        <f>_xlfn.XLOOKUP(orders!D391,products!$A$1:$A$49,products!$D$1:$D$49)</f>
        <v>0.5</v>
      </c>
      <c r="L391" s="6">
        <f>_xlfn.XLOOKUP(orders!D391,products!$A$1:$A$49,products!$E$1:$E$49)</f>
        <v>7.77</v>
      </c>
      <c r="M391" s="6">
        <f t="shared" si="18"/>
        <v>23.31</v>
      </c>
      <c r="N391" t="str">
        <f t="shared" si="19"/>
        <v>Libarica</v>
      </c>
      <c r="O391" t="str">
        <f t="shared" si="20"/>
        <v>Dark</v>
      </c>
      <c r="P391" t="str">
        <f>_xlfn.XLOOKUP(Orders[[#This Row],[Customer ID]],customers!$A$1:$A$1001,customers!$I$1:$I$1001,0)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cm="1">
        <f t="array" ref="G392">IF(_xlfn.XLOOKUP(C392,customers!$A$1:$A$1001,customers!C391:'customers'!$C$1:$C$1001,0)=0,"",_xlfn.XLOOKUP(C392,customers!$A$1:$A$1001,customers!C391:'customers'!$C$1:$C$1001,0))</f>
        <v>sdivinyau@ask.com</v>
      </c>
      <c r="H392" s="2" t="str">
        <f>_xlfn.XLOOKUP(C392,customers!$A$1:$A$1001,customers!$G$1:$G$1001,0)</f>
        <v>United States</v>
      </c>
      <c r="I392" t="str">
        <f>_xlfn.XLOOKUP(orders!D392,products!$A$1:$A$49,products!$B$1:$B$49)</f>
        <v>Exc</v>
      </c>
      <c r="J392" t="str">
        <f>_xlfn.XLOOKUP(orders!D392,products!$A$1:$A$49,products!$C$1:$C$49)</f>
        <v>D</v>
      </c>
      <c r="K392" s="4">
        <f>_xlfn.XLOOKUP(orders!D392,products!$A$1:$A$49,products!$D$1:$D$49)</f>
        <v>0.5</v>
      </c>
      <c r="L392" s="6">
        <f>_xlfn.XLOOKUP(orders!D392,products!$A$1:$A$49,products!$E$1:$E$49)</f>
        <v>7.29</v>
      </c>
      <c r="M392" s="6">
        <f t="shared" si="18"/>
        <v>14.58</v>
      </c>
      <c r="N392" t="str">
        <f t="shared" si="19"/>
        <v>Excellsa</v>
      </c>
      <c r="O392" t="str">
        <f t="shared" si="20"/>
        <v>Dark</v>
      </c>
      <c r="P392" t="str">
        <f>_xlfn.XLOOKUP(Orders[[#This Row],[Customer ID]],customers!$A$1:$A$1001,customers!$I$1:$I$1001,0)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cm="1">
        <f t="array" ref="G393">IF(_xlfn.XLOOKUP(C393,customers!$A$1:$A$1001,customers!C392:'customers'!$C$1:$C$1001,0)=0,"",_xlfn.XLOOKUP(C393,customers!$A$1:$A$1001,customers!C392:'customers'!$C$1:$C$1001,0))</f>
        <v>inorquoyav@businessweek.com</v>
      </c>
      <c r="H393" s="2" t="str">
        <f>_xlfn.XLOOKUP(C393,customers!$A$1:$A$1001,customers!$G$1:$G$1001,0)</f>
        <v>United States</v>
      </c>
      <c r="I393" t="str">
        <f>_xlfn.XLOOKUP(orders!D393,products!$A$1:$A$49,products!$B$1:$B$49)</f>
        <v>Ara</v>
      </c>
      <c r="J393" t="str">
        <f>_xlfn.XLOOKUP(orders!D393,products!$A$1:$A$49,products!$C$1:$C$49)</f>
        <v>M</v>
      </c>
      <c r="K393" s="4">
        <f>_xlfn.XLOOKUP(orders!D393,products!$A$1:$A$49,products!$D$1:$D$49)</f>
        <v>0.5</v>
      </c>
      <c r="L393" s="6">
        <f>_xlfn.XLOOKUP(orders!D393,products!$A$1:$A$49,products!$E$1:$E$49)</f>
        <v>6.75</v>
      </c>
      <c r="M393" s="6">
        <f t="shared" si="18"/>
        <v>13.5</v>
      </c>
      <c r="N393" t="str">
        <f t="shared" si="19"/>
        <v>Arabica</v>
      </c>
      <c r="O393" t="str">
        <f t="shared" si="20"/>
        <v>Medium</v>
      </c>
      <c r="P393" t="str">
        <f>_xlfn.XLOOKUP(Orders[[#This Row],[Customer ID]],customers!$A$1:$A$1001,customers!$I$1:$I$1001,0)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cm="1">
        <f t="array" ref="G394">IF(_xlfn.XLOOKUP(C394,customers!$A$1:$A$1001,customers!C393:'customers'!$C$1:$C$1001,0)=0,"",_xlfn.XLOOKUP(C394,customers!$A$1:$A$1001,customers!C393:'customers'!$C$1:$C$1001,0))</f>
        <v>aiddisonaw@usa.gov</v>
      </c>
      <c r="H394" s="2" t="str">
        <f>_xlfn.XLOOKUP(C394,customers!$A$1:$A$1001,customers!$G$1:$G$1001,0)</f>
        <v>United States</v>
      </c>
      <c r="I394" t="str">
        <f>_xlfn.XLOOKUP(orders!D394,products!$A$1:$A$49,products!$B$1:$B$49)</f>
        <v>Exc</v>
      </c>
      <c r="J394" t="str">
        <f>_xlfn.XLOOKUP(orders!D394,products!$A$1:$A$49,products!$C$1:$C$49)</f>
        <v>L</v>
      </c>
      <c r="K394" s="4">
        <f>_xlfn.XLOOKUP(orders!D394,products!$A$1:$A$49,products!$D$1:$D$49)</f>
        <v>1</v>
      </c>
      <c r="L394" s="6">
        <f>_xlfn.XLOOKUP(orders!D394,products!$A$1:$A$49,products!$E$1:$E$49)</f>
        <v>14.85</v>
      </c>
      <c r="M394" s="6">
        <f t="shared" si="18"/>
        <v>89.1</v>
      </c>
      <c r="N394" t="str">
        <f t="shared" si="19"/>
        <v>Excellsa</v>
      </c>
      <c r="O394" t="str">
        <f t="shared" si="20"/>
        <v>Light</v>
      </c>
      <c r="P394" t="str">
        <f>_xlfn.XLOOKUP(Orders[[#This Row],[Customer ID]],customers!$A$1:$A$1001,customers!$I$1:$I$1001,0)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cm="1">
        <f t="array" ref="G395">IF(_xlfn.XLOOKUP(C395,customers!$A$1:$A$1001,customers!C394:'customers'!$C$1:$C$1001,0)=0,"",_xlfn.XLOOKUP(C395,customers!$A$1:$A$1001,customers!C394:'customers'!$C$1:$C$1001,0))</f>
        <v>aiddisonaw@usa.gov</v>
      </c>
      <c r="H395" s="2" t="str">
        <f>_xlfn.XLOOKUP(C395,customers!$A$1:$A$1001,customers!$G$1:$G$1001,0)</f>
        <v>United States</v>
      </c>
      <c r="I395" t="str">
        <f>_xlfn.XLOOKUP(orders!D395,products!$A$1:$A$49,products!$B$1:$B$49)</f>
        <v>Ara</v>
      </c>
      <c r="J395" t="str">
        <f>_xlfn.XLOOKUP(orders!D395,products!$A$1:$A$49,products!$C$1:$C$49)</f>
        <v>L</v>
      </c>
      <c r="K395" s="4">
        <f>_xlfn.XLOOKUP(orders!D395,products!$A$1:$A$49,products!$D$1:$D$49)</f>
        <v>0.2</v>
      </c>
      <c r="L395" s="6">
        <f>_xlfn.XLOOKUP(orders!D395,products!$A$1:$A$49,products!$E$1:$E$49)</f>
        <v>3.8849999999999998</v>
      </c>
      <c r="M395" s="6">
        <f t="shared" si="18"/>
        <v>3.8849999999999998</v>
      </c>
      <c r="N395" t="str">
        <f t="shared" si="19"/>
        <v>Arabica</v>
      </c>
      <c r="O395" t="str">
        <f t="shared" si="20"/>
        <v>Light</v>
      </c>
      <c r="P395" t="str">
        <f>_xlfn.XLOOKUP(Orders[[#This Row],[Customer ID]],customers!$A$1:$A$1001,customers!$I$1:$I$1001,0)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cm="1">
        <f t="array" ref="G396">IF(_xlfn.XLOOKUP(C396,customers!$A$1:$A$1001,customers!C395:'customers'!$C$1:$C$1001,0)=0,"",_xlfn.XLOOKUP(C396,customers!$A$1:$A$1001,customers!C395:'customers'!$C$1:$C$1001,0))</f>
        <v>rlongfielday@bluehost.com</v>
      </c>
      <c r="H396" s="2" t="str">
        <f>_xlfn.XLOOKUP(C396,customers!$A$1:$A$1001,customers!$G$1:$G$1001,0)</f>
        <v>United States</v>
      </c>
      <c r="I396" t="str">
        <f>_xlfn.XLOOKUP(orders!D396,products!$A$1:$A$49,products!$B$1:$B$49)</f>
        <v>Rob</v>
      </c>
      <c r="J396" t="str">
        <f>_xlfn.XLOOKUP(orders!D396,products!$A$1:$A$49,products!$C$1:$C$49)</f>
        <v>L</v>
      </c>
      <c r="K396" s="4">
        <f>_xlfn.XLOOKUP(orders!D396,products!$A$1:$A$49,products!$D$1:$D$49)</f>
        <v>2.5</v>
      </c>
      <c r="L396" s="6">
        <f>_xlfn.XLOOKUP(orders!D396,products!$A$1:$A$49,products!$E$1:$E$49)</f>
        <v>27.484999999999996</v>
      </c>
      <c r="M396" s="6">
        <f t="shared" si="18"/>
        <v>109.93999999999998</v>
      </c>
      <c r="N396" t="str">
        <f t="shared" si="19"/>
        <v>Robusta</v>
      </c>
      <c r="O396" t="str">
        <f t="shared" si="20"/>
        <v>Light</v>
      </c>
      <c r="P396" t="str">
        <f>_xlfn.XLOOKUP(Orders[[#This Row],[Customer ID]],customers!$A$1:$A$1001,customers!$I$1:$I$1001,0)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cm="1">
        <f t="array" ref="G397">IF(_xlfn.XLOOKUP(C397,customers!$A$1:$A$1001,customers!C396:'customers'!$C$1:$C$1001,0)=0,"",_xlfn.XLOOKUP(C397,customers!$A$1:$A$1001,customers!C396:'customers'!$C$1:$C$1001,0))</f>
        <v>gkislingburyaz@samsung.com</v>
      </c>
      <c r="H397" s="2" t="str">
        <f>_xlfn.XLOOKUP(C397,customers!$A$1:$A$1001,customers!$G$1:$G$1001,0)</f>
        <v>United States</v>
      </c>
      <c r="I397" t="str">
        <f>_xlfn.XLOOKUP(orders!D397,products!$A$1:$A$49,products!$B$1:$B$49)</f>
        <v>Lib</v>
      </c>
      <c r="J397" t="str">
        <f>_xlfn.XLOOKUP(orders!D397,products!$A$1:$A$49,products!$C$1:$C$49)</f>
        <v>D</v>
      </c>
      <c r="K397" s="4">
        <f>_xlfn.XLOOKUP(orders!D397,products!$A$1:$A$49,products!$D$1:$D$49)</f>
        <v>0.5</v>
      </c>
      <c r="L397" s="6">
        <f>_xlfn.XLOOKUP(orders!D397,products!$A$1:$A$49,products!$E$1:$E$49)</f>
        <v>7.77</v>
      </c>
      <c r="M397" s="6">
        <f t="shared" si="18"/>
        <v>46.62</v>
      </c>
      <c r="N397" t="str">
        <f t="shared" si="19"/>
        <v>Libarica</v>
      </c>
      <c r="O397" t="str">
        <f t="shared" si="20"/>
        <v>Dark</v>
      </c>
      <c r="P397" t="str">
        <f>_xlfn.XLOOKUP(Orders[[#This Row],[Customer ID]],customers!$A$1:$A$1001,customers!$I$1:$I$1001,0)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cm="1">
        <f t="array" ref="G398">IF(_xlfn.XLOOKUP(C398,customers!$A$1:$A$1001,customers!C397:'customers'!$C$1:$C$1001,0)=0,"",_xlfn.XLOOKUP(C398,customers!$A$1:$A$1001,customers!C397:'customers'!$C$1:$C$1001,0))</f>
        <v>xgibbonsb0@artisteer.com</v>
      </c>
      <c r="H398" s="2" t="str">
        <f>_xlfn.XLOOKUP(C398,customers!$A$1:$A$1001,customers!$G$1:$G$1001,0)</f>
        <v>United States</v>
      </c>
      <c r="I398" t="str">
        <f>_xlfn.XLOOKUP(orders!D398,products!$A$1:$A$49,products!$B$1:$B$49)</f>
        <v>Ara</v>
      </c>
      <c r="J398" t="str">
        <f>_xlfn.XLOOKUP(orders!D398,products!$A$1:$A$49,products!$C$1:$C$49)</f>
        <v>L</v>
      </c>
      <c r="K398" s="4">
        <f>_xlfn.XLOOKUP(orders!D398,products!$A$1:$A$49,products!$D$1:$D$49)</f>
        <v>0.5</v>
      </c>
      <c r="L398" s="6">
        <f>_xlfn.XLOOKUP(orders!D398,products!$A$1:$A$49,products!$E$1:$E$49)</f>
        <v>7.77</v>
      </c>
      <c r="M398" s="6">
        <f t="shared" si="18"/>
        <v>38.849999999999994</v>
      </c>
      <c r="N398" t="str">
        <f t="shared" si="19"/>
        <v>Arabica</v>
      </c>
      <c r="O398" t="str">
        <f t="shared" si="20"/>
        <v>Light</v>
      </c>
      <c r="P398" t="str">
        <f>_xlfn.XLOOKUP(Orders[[#This Row],[Customer ID]],customers!$A$1:$A$1001,customers!$I$1:$I$1001,0)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cm="1">
        <f t="array" ref="G399">IF(_xlfn.XLOOKUP(C399,customers!$A$1:$A$1001,customers!C398:'customers'!$C$1:$C$1001,0)=0,"",_xlfn.XLOOKUP(C399,customers!$A$1:$A$1001,customers!C398:'customers'!$C$1:$C$1001,0))</f>
        <v>fparresb1@imageshack.us</v>
      </c>
      <c r="H399" s="2" t="str">
        <f>_xlfn.XLOOKUP(C399,customers!$A$1:$A$1001,customers!$G$1:$G$1001,0)</f>
        <v>United States</v>
      </c>
      <c r="I399" t="str">
        <f>_xlfn.XLOOKUP(orders!D399,products!$A$1:$A$49,products!$B$1:$B$49)</f>
        <v>Lib</v>
      </c>
      <c r="J399" t="str">
        <f>_xlfn.XLOOKUP(orders!D399,products!$A$1:$A$49,products!$C$1:$C$49)</f>
        <v>D</v>
      </c>
      <c r="K399" s="4">
        <f>_xlfn.XLOOKUP(orders!D399,products!$A$1:$A$49,products!$D$1:$D$49)</f>
        <v>0.5</v>
      </c>
      <c r="L399" s="6">
        <f>_xlfn.XLOOKUP(orders!D399,products!$A$1:$A$49,products!$E$1:$E$49)</f>
        <v>7.77</v>
      </c>
      <c r="M399" s="6">
        <f t="shared" si="18"/>
        <v>31.08</v>
      </c>
      <c r="N399" t="str">
        <f t="shared" si="19"/>
        <v>Libarica</v>
      </c>
      <c r="O399" t="str">
        <f t="shared" si="20"/>
        <v>Dark</v>
      </c>
      <c r="P399" t="str">
        <f>_xlfn.XLOOKUP(Orders[[#This Row],[Customer ID]],customers!$A$1:$A$1001,customers!$I$1:$I$1001,0)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cm="1">
        <f t="array" ref="G400">IF(_xlfn.XLOOKUP(C400,customers!$A$1:$A$1001,customers!C399:'customers'!$C$1:$C$1001,0)=0,"",_xlfn.XLOOKUP(C400,customers!$A$1:$A$1001,customers!C399:'customers'!$C$1:$C$1001,0))</f>
        <v>gsibrayb2@wsj.com</v>
      </c>
      <c r="H400" s="2" t="str">
        <f>_xlfn.XLOOKUP(C400,customers!$A$1:$A$1001,customers!$G$1:$G$1001,0)</f>
        <v>United States</v>
      </c>
      <c r="I400" t="str">
        <f>_xlfn.XLOOKUP(orders!D400,products!$A$1:$A$49,products!$B$1:$B$49)</f>
        <v>Ara</v>
      </c>
      <c r="J400" t="str">
        <f>_xlfn.XLOOKUP(orders!D400,products!$A$1:$A$49,products!$C$1:$C$49)</f>
        <v>D</v>
      </c>
      <c r="K400" s="4">
        <f>_xlfn.XLOOKUP(orders!D400,products!$A$1:$A$49,products!$D$1:$D$49)</f>
        <v>0.2</v>
      </c>
      <c r="L400" s="6">
        <f>_xlfn.XLOOKUP(orders!D400,products!$A$1:$A$49,products!$E$1:$E$49)</f>
        <v>2.9849999999999999</v>
      </c>
      <c r="M400" s="6">
        <f t="shared" si="18"/>
        <v>17.91</v>
      </c>
      <c r="N400" t="str">
        <f t="shared" si="19"/>
        <v>Arabica</v>
      </c>
      <c r="O400" t="str">
        <f t="shared" si="20"/>
        <v>Dark</v>
      </c>
      <c r="P400" t="str">
        <f>_xlfn.XLOOKUP(Orders[[#This Row],[Customer ID]],customers!$A$1:$A$1001,customers!$I$1:$I$1001,0)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cm="1">
        <f t="array" ref="G401">IF(_xlfn.XLOOKUP(C401,customers!$A$1:$A$1001,customers!C400:'customers'!$C$1:$C$1001,0)=0,"",_xlfn.XLOOKUP(C401,customers!$A$1:$A$1001,customers!C400:'customers'!$C$1:$C$1001,0))</f>
        <v>ihotchkinb3@mit.edu</v>
      </c>
      <c r="H401" s="2" t="str">
        <f>_xlfn.XLOOKUP(C401,customers!$A$1:$A$1001,customers!$G$1:$G$1001,0)</f>
        <v>United Kingdom</v>
      </c>
      <c r="I401" t="str">
        <f>_xlfn.XLOOKUP(orders!D401,products!$A$1:$A$49,products!$B$1:$B$49)</f>
        <v>Exc</v>
      </c>
      <c r="J401" t="str">
        <f>_xlfn.XLOOKUP(orders!D401,products!$A$1:$A$49,products!$C$1:$C$49)</f>
        <v>D</v>
      </c>
      <c r="K401" s="4">
        <f>_xlfn.XLOOKUP(orders!D401,products!$A$1:$A$49,products!$D$1:$D$49)</f>
        <v>2.5</v>
      </c>
      <c r="L401" s="6">
        <f>_xlfn.XLOOKUP(orders!D401,products!$A$1:$A$49,products!$E$1:$E$49)</f>
        <v>27.945</v>
      </c>
      <c r="M401" s="6">
        <f t="shared" si="18"/>
        <v>167.67000000000002</v>
      </c>
      <c r="N401" t="str">
        <f t="shared" si="19"/>
        <v>Excellsa</v>
      </c>
      <c r="O401" t="str">
        <f t="shared" si="20"/>
        <v>Dark</v>
      </c>
      <c r="P401" t="str">
        <f>_xlfn.XLOOKUP(Orders[[#This Row],[Customer ID]],customers!$A$1:$A$1001,customers!$I$1:$I$1001,0)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cm="1">
        <f t="array" ref="G402">IF(_xlfn.XLOOKUP(C402,customers!$A$1:$A$1001,customers!C401:'customers'!$C$1:$C$1001,0)=0,"",_xlfn.XLOOKUP(C402,customers!$A$1:$A$1001,customers!C401:'customers'!$C$1:$C$1001,0))</f>
        <v>nbroadberrieb4@gnu.org</v>
      </c>
      <c r="H402" s="2" t="str">
        <f>_xlfn.XLOOKUP(C402,customers!$A$1:$A$1001,customers!$G$1:$G$1001,0)</f>
        <v>United States</v>
      </c>
      <c r="I402" t="str">
        <f>_xlfn.XLOOKUP(orders!D402,products!$A$1:$A$49,products!$B$1:$B$49)</f>
        <v>Lib</v>
      </c>
      <c r="J402" t="str">
        <f>_xlfn.XLOOKUP(orders!D402,products!$A$1:$A$49,products!$C$1:$C$49)</f>
        <v>L</v>
      </c>
      <c r="K402" s="4">
        <f>_xlfn.XLOOKUP(orders!D402,products!$A$1:$A$49,products!$D$1:$D$49)</f>
        <v>1</v>
      </c>
      <c r="L402" s="6">
        <f>_xlfn.XLOOKUP(orders!D402,products!$A$1:$A$49,products!$E$1:$E$49)</f>
        <v>15.85</v>
      </c>
      <c r="M402" s="6">
        <f t="shared" si="18"/>
        <v>63.4</v>
      </c>
      <c r="N402" t="str">
        <f t="shared" si="19"/>
        <v>Libarica</v>
      </c>
      <c r="O402" t="str">
        <f t="shared" si="20"/>
        <v>Light</v>
      </c>
      <c r="P402" t="str">
        <f>_xlfn.XLOOKUP(Orders[[#This Row],[Customer ID]],customers!$A$1:$A$1001,customers!$I$1:$I$1001,0)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cm="1">
        <f t="array" ref="G403">IF(_xlfn.XLOOKUP(C403,customers!$A$1:$A$1001,customers!C402:'customers'!$C$1:$C$1001,0)=0,"",_xlfn.XLOOKUP(C403,customers!$A$1:$A$1001,customers!C402:'customers'!$C$1:$C$1001,0))</f>
        <v>rpithcockb5@yellowbook.com</v>
      </c>
      <c r="H403" s="2" t="str">
        <f>_xlfn.XLOOKUP(C403,customers!$A$1:$A$1001,customers!$G$1:$G$1001,0)</f>
        <v>United States</v>
      </c>
      <c r="I403" t="str">
        <f>_xlfn.XLOOKUP(orders!D403,products!$A$1:$A$49,products!$B$1:$B$49)</f>
        <v>Lib</v>
      </c>
      <c r="J403" t="str">
        <f>_xlfn.XLOOKUP(orders!D403,products!$A$1:$A$49,products!$C$1:$C$49)</f>
        <v>M</v>
      </c>
      <c r="K403" s="4">
        <f>_xlfn.XLOOKUP(orders!D403,products!$A$1:$A$49,products!$D$1:$D$49)</f>
        <v>0.2</v>
      </c>
      <c r="L403" s="6">
        <f>_xlfn.XLOOKUP(orders!D403,products!$A$1:$A$49,products!$E$1:$E$49)</f>
        <v>4.3650000000000002</v>
      </c>
      <c r="M403" s="6">
        <f t="shared" si="18"/>
        <v>8.73</v>
      </c>
      <c r="N403" t="str">
        <f t="shared" si="19"/>
        <v>Libarica</v>
      </c>
      <c r="O403" t="str">
        <f t="shared" si="20"/>
        <v>Medium</v>
      </c>
      <c r="P403" t="str">
        <f>_xlfn.XLOOKUP(Orders[[#This Row],[Customer ID]],customers!$A$1:$A$1001,customers!$I$1:$I$1001,0)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cm="1">
        <f t="array" ref="G404">IF(_xlfn.XLOOKUP(C404,customers!$A$1:$A$1001,customers!C403:'customers'!$C$1:$C$1001,0)=0,"",_xlfn.XLOOKUP(C404,customers!$A$1:$A$1001,customers!C403:'customers'!$C$1:$C$1001,0))</f>
        <v>gcroysdaleb6@nih.gov</v>
      </c>
      <c r="H404" s="2" t="str">
        <f>_xlfn.XLOOKUP(C404,customers!$A$1:$A$1001,customers!$G$1:$G$1001,0)</f>
        <v>United States</v>
      </c>
      <c r="I404" t="str">
        <f>_xlfn.XLOOKUP(orders!D404,products!$A$1:$A$49,products!$B$1:$B$49)</f>
        <v>Rob</v>
      </c>
      <c r="J404" t="str">
        <f>_xlfn.XLOOKUP(orders!D404,products!$A$1:$A$49,products!$C$1:$C$49)</f>
        <v>D</v>
      </c>
      <c r="K404" s="4">
        <f>_xlfn.XLOOKUP(orders!D404,products!$A$1:$A$49,products!$D$1:$D$49)</f>
        <v>1</v>
      </c>
      <c r="L404" s="6">
        <f>_xlfn.XLOOKUP(orders!D404,products!$A$1:$A$49,products!$E$1:$E$49)</f>
        <v>8.9499999999999993</v>
      </c>
      <c r="M404" s="6">
        <f t="shared" si="18"/>
        <v>26.849999999999998</v>
      </c>
      <c r="N404" t="str">
        <f t="shared" si="19"/>
        <v>Robusta</v>
      </c>
      <c r="O404" t="str">
        <f t="shared" si="20"/>
        <v>Dark</v>
      </c>
      <c r="P404" t="str">
        <f>_xlfn.XLOOKUP(Orders[[#This Row],[Customer ID]],customers!$A$1:$A$1001,customers!$I$1:$I$1001,0)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cm="1">
        <f t="array" ref="G405">IF(_xlfn.XLOOKUP(C405,customers!$A$1:$A$1001,customers!C404:'customers'!$C$1:$C$1001,0)=0,"",_xlfn.XLOOKUP(C405,customers!$A$1:$A$1001,customers!C404:'customers'!$C$1:$C$1001,0))</f>
        <v>bgozzettb7@github.com</v>
      </c>
      <c r="H405" s="2" t="str">
        <f>_xlfn.XLOOKUP(C405,customers!$A$1:$A$1001,customers!$G$1:$G$1001,0)</f>
        <v>United States</v>
      </c>
      <c r="I405" t="str">
        <f>_xlfn.XLOOKUP(orders!D405,products!$A$1:$A$49,products!$B$1:$B$49)</f>
        <v>Lib</v>
      </c>
      <c r="J405" t="str">
        <f>_xlfn.XLOOKUP(orders!D405,products!$A$1:$A$49,products!$C$1:$C$49)</f>
        <v>L</v>
      </c>
      <c r="K405" s="4">
        <f>_xlfn.XLOOKUP(orders!D405,products!$A$1:$A$49,products!$D$1:$D$49)</f>
        <v>0.2</v>
      </c>
      <c r="L405" s="6">
        <f>_xlfn.XLOOKUP(orders!D405,products!$A$1:$A$49,products!$E$1:$E$49)</f>
        <v>4.7549999999999999</v>
      </c>
      <c r="M405" s="6">
        <f t="shared" si="18"/>
        <v>9.51</v>
      </c>
      <c r="N405" t="str">
        <f t="shared" si="19"/>
        <v>Libarica</v>
      </c>
      <c r="O405" t="str">
        <f t="shared" si="20"/>
        <v>Light</v>
      </c>
      <c r="P405" t="str">
        <f>_xlfn.XLOOKUP(Orders[[#This Row],[Customer ID]],customers!$A$1:$A$1001,customers!$I$1:$I$1001,0)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cm="1">
        <f t="array" ref="G406">IF(_xlfn.XLOOKUP(C406,customers!$A$1:$A$1001,customers!C405:'customers'!$C$1:$C$1001,0)=0,"",_xlfn.XLOOKUP(C406,customers!$A$1:$A$1001,customers!C405:'customers'!$C$1:$C$1001,0))</f>
        <v>tcraggsb8@house.gov</v>
      </c>
      <c r="H406" s="2" t="str">
        <f>_xlfn.XLOOKUP(C406,customers!$A$1:$A$1001,customers!$G$1:$G$1001,0)</f>
        <v>Ireland</v>
      </c>
      <c r="I406" t="str">
        <f>_xlfn.XLOOKUP(orders!D406,products!$A$1:$A$49,products!$B$1:$B$49)</f>
        <v>Ara</v>
      </c>
      <c r="J406" t="str">
        <f>_xlfn.XLOOKUP(orders!D406,products!$A$1:$A$49,products!$C$1:$C$49)</f>
        <v>D</v>
      </c>
      <c r="K406" s="4">
        <f>_xlfn.XLOOKUP(orders!D406,products!$A$1:$A$49,products!$D$1:$D$49)</f>
        <v>1</v>
      </c>
      <c r="L406" s="6">
        <f>_xlfn.XLOOKUP(orders!D406,products!$A$1:$A$49,products!$E$1:$E$49)</f>
        <v>9.9499999999999993</v>
      </c>
      <c r="M406" s="6">
        <f t="shared" si="18"/>
        <v>39.799999999999997</v>
      </c>
      <c r="N406" t="str">
        <f t="shared" si="19"/>
        <v>Arabica</v>
      </c>
      <c r="O406" t="str">
        <f t="shared" si="20"/>
        <v>Dark</v>
      </c>
      <c r="P406" t="str">
        <f>_xlfn.XLOOKUP(Orders[[#This Row],[Customer ID]],customers!$A$1:$A$1001,customers!$I$1:$I$1001,0)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cm="1">
        <f t="array" ref="G407">IF(_xlfn.XLOOKUP(C407,customers!$A$1:$A$1001,customers!C406:'customers'!$C$1:$C$1001,0)=0,"",_xlfn.XLOOKUP(C407,customers!$A$1:$A$1001,customers!C406:'customers'!$C$1:$C$1001,0))</f>
        <v>lcullrfordb9@xing.com</v>
      </c>
      <c r="H407" s="2" t="str">
        <f>_xlfn.XLOOKUP(C407,customers!$A$1:$A$1001,customers!$G$1:$G$1001,0)</f>
        <v>United States</v>
      </c>
      <c r="I407" t="str">
        <f>_xlfn.XLOOKUP(orders!D407,products!$A$1:$A$49,products!$B$1:$B$49)</f>
        <v>Exc</v>
      </c>
      <c r="J407" t="str">
        <f>_xlfn.XLOOKUP(orders!D407,products!$A$1:$A$49,products!$C$1:$C$49)</f>
        <v>M</v>
      </c>
      <c r="K407" s="4">
        <f>_xlfn.XLOOKUP(orders!D407,products!$A$1:$A$49,products!$D$1:$D$49)</f>
        <v>0.5</v>
      </c>
      <c r="L407" s="6">
        <f>_xlfn.XLOOKUP(orders!D407,products!$A$1:$A$49,products!$E$1:$E$49)</f>
        <v>8.25</v>
      </c>
      <c r="M407" s="6">
        <f t="shared" si="18"/>
        <v>24.75</v>
      </c>
      <c r="N407" t="str">
        <f t="shared" si="19"/>
        <v>Excellsa</v>
      </c>
      <c r="O407" t="str">
        <f t="shared" si="20"/>
        <v>Medium</v>
      </c>
      <c r="P407" t="str">
        <f>_xlfn.XLOOKUP(Orders[[#This Row],[Customer ID]],customers!$A$1:$A$1001,customers!$I$1:$I$1001,0)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cm="1">
        <f t="array" ref="G408">IF(_xlfn.XLOOKUP(C408,customers!$A$1:$A$1001,customers!C407:'customers'!$C$1:$C$1001,0)=0,"",_xlfn.XLOOKUP(C408,customers!$A$1:$A$1001,customers!C407:'customers'!$C$1:$C$1001,0))</f>
        <v>arizonba@xing.com</v>
      </c>
      <c r="H408" s="2" t="str">
        <f>_xlfn.XLOOKUP(C408,customers!$A$1:$A$1001,customers!$G$1:$G$1001,0)</f>
        <v>United States</v>
      </c>
      <c r="I408" t="str">
        <f>_xlfn.XLOOKUP(orders!D408,products!$A$1:$A$49,products!$B$1:$B$49)</f>
        <v>Exc</v>
      </c>
      <c r="J408" t="str">
        <f>_xlfn.XLOOKUP(orders!D408,products!$A$1:$A$49,products!$C$1:$C$49)</f>
        <v>M</v>
      </c>
      <c r="K408" s="4">
        <f>_xlfn.XLOOKUP(orders!D408,products!$A$1:$A$49,products!$D$1:$D$49)</f>
        <v>1</v>
      </c>
      <c r="L408" s="6">
        <f>_xlfn.XLOOKUP(orders!D408,products!$A$1:$A$49,products!$E$1:$E$49)</f>
        <v>13.75</v>
      </c>
      <c r="M408" s="6">
        <f t="shared" si="18"/>
        <v>68.75</v>
      </c>
      <c r="N408" t="str">
        <f t="shared" si="19"/>
        <v>Excellsa</v>
      </c>
      <c r="O408" t="str">
        <f t="shared" si="20"/>
        <v>Medium</v>
      </c>
      <c r="P408" t="str">
        <f>_xlfn.XLOOKUP(Orders[[#This Row],[Customer ID]],customers!$A$1:$A$1001,customers!$I$1:$I$1001,0)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cm="1">
        <f t="array" ref="G409">IF(_xlfn.XLOOKUP(C409,customers!$A$1:$A$1001,customers!C408:'customers'!$C$1:$C$1001,0)=0,"",_xlfn.XLOOKUP(C409,customers!$A$1:$A$1001,customers!C408:'customers'!$C$1:$C$1001,0))</f>
        <v/>
      </c>
      <c r="H409" s="2" t="str">
        <f>_xlfn.XLOOKUP(C409,customers!$A$1:$A$1001,customers!$G$1:$G$1001,0)</f>
        <v>Ireland</v>
      </c>
      <c r="I409" t="str">
        <f>_xlfn.XLOOKUP(orders!D409,products!$A$1:$A$49,products!$B$1:$B$49)</f>
        <v>Exc</v>
      </c>
      <c r="J409" t="str">
        <f>_xlfn.XLOOKUP(orders!D409,products!$A$1:$A$49,products!$C$1:$C$49)</f>
        <v>M</v>
      </c>
      <c r="K409" s="4">
        <f>_xlfn.XLOOKUP(orders!D409,products!$A$1:$A$49,products!$D$1:$D$49)</f>
        <v>0.5</v>
      </c>
      <c r="L409" s="6">
        <f>_xlfn.XLOOKUP(orders!D409,products!$A$1:$A$49,products!$E$1:$E$49)</f>
        <v>8.25</v>
      </c>
      <c r="M409" s="6">
        <f t="shared" si="18"/>
        <v>49.5</v>
      </c>
      <c r="N409" t="str">
        <f t="shared" si="19"/>
        <v>Excellsa</v>
      </c>
      <c r="O409" t="str">
        <f t="shared" si="20"/>
        <v>Medium</v>
      </c>
      <c r="P409" t="str">
        <f>_xlfn.XLOOKUP(Orders[[#This Row],[Customer ID]],customers!$A$1:$A$1001,customers!$I$1:$I$1001,0)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cm="1">
        <f t="array" ref="G410">IF(_xlfn.XLOOKUP(C410,customers!$A$1:$A$1001,customers!C409:'customers'!$C$1:$C$1001,0)=0,"",_xlfn.XLOOKUP(C410,customers!$A$1:$A$1001,customers!C409:'customers'!$C$1:$C$1001,0))</f>
        <v>fmiellbc@spiegel.de</v>
      </c>
      <c r="H410" s="2" t="str">
        <f>_xlfn.XLOOKUP(C410,customers!$A$1:$A$1001,customers!$G$1:$G$1001,0)</f>
        <v>United States</v>
      </c>
      <c r="I410" t="str">
        <f>_xlfn.XLOOKUP(orders!D410,products!$A$1:$A$49,products!$B$1:$B$49)</f>
        <v>Ara</v>
      </c>
      <c r="J410" t="str">
        <f>_xlfn.XLOOKUP(orders!D410,products!$A$1:$A$49,products!$C$1:$C$49)</f>
        <v>M</v>
      </c>
      <c r="K410" s="4">
        <f>_xlfn.XLOOKUP(orders!D410,products!$A$1:$A$49,products!$D$1:$D$49)</f>
        <v>2.5</v>
      </c>
      <c r="L410" s="6">
        <f>_xlfn.XLOOKUP(orders!D410,products!$A$1:$A$49,products!$E$1:$E$49)</f>
        <v>25.874999999999996</v>
      </c>
      <c r="M410" s="6">
        <f t="shared" si="18"/>
        <v>51.749999999999993</v>
      </c>
      <c r="N410" t="str">
        <f t="shared" si="19"/>
        <v>Arabica</v>
      </c>
      <c r="O410" t="str">
        <f t="shared" si="20"/>
        <v>Medium</v>
      </c>
      <c r="P410" t="str">
        <f>_xlfn.XLOOKUP(Orders[[#This Row],[Customer ID]],customers!$A$1:$A$1001,customers!$I$1:$I$1001,0)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cm="1">
        <f t="array" ref="G411">IF(_xlfn.XLOOKUP(C411,customers!$A$1:$A$1001,customers!C410:'customers'!$C$1:$C$1001,0)=0,"",_xlfn.XLOOKUP(C411,customers!$A$1:$A$1001,customers!C410:'customers'!$C$1:$C$1001,0))</f>
        <v/>
      </c>
      <c r="H411" s="2" t="str">
        <f>_xlfn.XLOOKUP(C411,customers!$A$1:$A$1001,customers!$G$1:$G$1001,0)</f>
        <v>Ireland</v>
      </c>
      <c r="I411" t="str">
        <f>_xlfn.XLOOKUP(orders!D411,products!$A$1:$A$49,products!$B$1:$B$49)</f>
        <v>Lib</v>
      </c>
      <c r="J411" t="str">
        <f>_xlfn.XLOOKUP(orders!D411,products!$A$1:$A$49,products!$C$1:$C$49)</f>
        <v>L</v>
      </c>
      <c r="K411" s="4">
        <f>_xlfn.XLOOKUP(orders!D411,products!$A$1:$A$49,products!$D$1:$D$49)</f>
        <v>1</v>
      </c>
      <c r="L411" s="6">
        <f>_xlfn.XLOOKUP(orders!D411,products!$A$1:$A$49,products!$E$1:$E$49)</f>
        <v>15.85</v>
      </c>
      <c r="M411" s="6">
        <f t="shared" si="18"/>
        <v>47.55</v>
      </c>
      <c r="N411" t="str">
        <f t="shared" si="19"/>
        <v>Libarica</v>
      </c>
      <c r="O411" t="str">
        <f t="shared" si="20"/>
        <v>Light</v>
      </c>
      <c r="P411" t="str">
        <f>_xlfn.XLOOKUP(Orders[[#This Row],[Customer ID]],customers!$A$1:$A$1001,customers!$I$1:$I$1001,0)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cm="1">
        <f t="array" ref="G412">IF(_xlfn.XLOOKUP(C412,customers!$A$1:$A$1001,customers!C411:'customers'!$C$1:$C$1001,0)=0,"",_xlfn.XLOOKUP(C412,customers!$A$1:$A$1001,customers!C411:'customers'!$C$1:$C$1001,0))</f>
        <v/>
      </c>
      <c r="H412" s="2" t="str">
        <f>_xlfn.XLOOKUP(C412,customers!$A$1:$A$1001,customers!$G$1:$G$1001,0)</f>
        <v>United States</v>
      </c>
      <c r="I412" t="str">
        <f>_xlfn.XLOOKUP(orders!D412,products!$A$1:$A$49,products!$B$1:$B$49)</f>
        <v>Ara</v>
      </c>
      <c r="J412" t="str">
        <f>_xlfn.XLOOKUP(orders!D412,products!$A$1:$A$49,products!$C$1:$C$49)</f>
        <v>L</v>
      </c>
      <c r="K412" s="4">
        <f>_xlfn.XLOOKUP(orders!D412,products!$A$1:$A$49,products!$D$1:$D$49)</f>
        <v>0.2</v>
      </c>
      <c r="L412" s="6">
        <f>_xlfn.XLOOKUP(orders!D412,products!$A$1:$A$49,products!$E$1:$E$49)</f>
        <v>3.8849999999999998</v>
      </c>
      <c r="M412" s="6">
        <f t="shared" si="18"/>
        <v>15.54</v>
      </c>
      <c r="N412" t="str">
        <f t="shared" si="19"/>
        <v>Arabica</v>
      </c>
      <c r="O412" t="str">
        <f t="shared" si="20"/>
        <v>Light</v>
      </c>
      <c r="P412" t="str">
        <f>_xlfn.XLOOKUP(Orders[[#This Row],[Customer ID]],customers!$A$1:$A$1001,customers!$I$1:$I$1001,0)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cm="1">
        <f t="array" ref="G413">IF(_xlfn.XLOOKUP(C413,customers!$A$1:$A$1001,customers!C412:'customers'!$C$1:$C$1001,0)=0,"",_xlfn.XLOOKUP(C413,customers!$A$1:$A$1001,customers!C412:'customers'!$C$1:$C$1001,0))</f>
        <v/>
      </c>
      <c r="H413" s="2" t="str">
        <f>_xlfn.XLOOKUP(C413,customers!$A$1:$A$1001,customers!$G$1:$G$1001,0)</f>
        <v>United States</v>
      </c>
      <c r="I413" t="str">
        <f>_xlfn.XLOOKUP(orders!D413,products!$A$1:$A$49,products!$B$1:$B$49)</f>
        <v>Lib</v>
      </c>
      <c r="J413" t="str">
        <f>_xlfn.XLOOKUP(orders!D413,products!$A$1:$A$49,products!$C$1:$C$49)</f>
        <v>M</v>
      </c>
      <c r="K413" s="4">
        <f>_xlfn.XLOOKUP(orders!D413,products!$A$1:$A$49,products!$D$1:$D$49)</f>
        <v>1</v>
      </c>
      <c r="L413" s="6">
        <f>_xlfn.XLOOKUP(orders!D413,products!$A$1:$A$49,products!$E$1:$E$49)</f>
        <v>14.55</v>
      </c>
      <c r="M413" s="6">
        <f t="shared" si="18"/>
        <v>87.300000000000011</v>
      </c>
      <c r="N413" t="str">
        <f t="shared" si="19"/>
        <v>Libarica</v>
      </c>
      <c r="O413" t="str">
        <f t="shared" si="20"/>
        <v>Medium</v>
      </c>
      <c r="P413" t="str">
        <f>_xlfn.XLOOKUP(Orders[[#This Row],[Customer ID]],customers!$A$1:$A$1001,customers!$I$1:$I$1001,0)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cm="1">
        <f t="array" ref="G414">IF(_xlfn.XLOOKUP(C414,customers!$A$1:$A$1001,customers!C413:'customers'!$C$1:$C$1001,0)=0,"",_xlfn.XLOOKUP(C414,customers!$A$1:$A$1001,customers!C413:'customers'!$C$1:$C$1001,0))</f>
        <v/>
      </c>
      <c r="H414" s="2" t="str">
        <f>_xlfn.XLOOKUP(C414,customers!$A$1:$A$1001,customers!$G$1:$G$1001,0)</f>
        <v>United States</v>
      </c>
      <c r="I414" t="str">
        <f>_xlfn.XLOOKUP(orders!D414,products!$A$1:$A$49,products!$B$1:$B$49)</f>
        <v>Ara</v>
      </c>
      <c r="J414" t="str">
        <f>_xlfn.XLOOKUP(orders!D414,products!$A$1:$A$49,products!$C$1:$C$49)</f>
        <v>M</v>
      </c>
      <c r="K414" s="4">
        <f>_xlfn.XLOOKUP(orders!D414,products!$A$1:$A$49,products!$D$1:$D$49)</f>
        <v>1</v>
      </c>
      <c r="L414" s="6">
        <f>_xlfn.XLOOKUP(orders!D414,products!$A$1:$A$49,products!$E$1:$E$49)</f>
        <v>11.25</v>
      </c>
      <c r="M414" s="6">
        <f t="shared" si="18"/>
        <v>56.25</v>
      </c>
      <c r="N414" t="str">
        <f t="shared" si="19"/>
        <v>Arabica</v>
      </c>
      <c r="O414" t="str">
        <f t="shared" si="20"/>
        <v>Medium</v>
      </c>
      <c r="P414" t="str">
        <f>_xlfn.XLOOKUP(Orders[[#This Row],[Customer ID]],customers!$A$1:$A$1001,customers!$I$1:$I$1001,0)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cm="1">
        <f t="array" ref="G415">IF(_xlfn.XLOOKUP(C415,customers!$A$1:$A$1001,customers!C414:'customers'!$C$1:$C$1001,0)=0,"",_xlfn.XLOOKUP(C415,customers!$A$1:$A$1001,customers!C414:'customers'!$C$1:$C$1001,0))</f>
        <v>wspringallbh@jugem.jp</v>
      </c>
      <c r="H415" s="2" t="str">
        <f>_xlfn.XLOOKUP(C415,customers!$A$1:$A$1001,customers!$G$1:$G$1001,0)</f>
        <v>United States</v>
      </c>
      <c r="I415" t="str">
        <f>_xlfn.XLOOKUP(orders!D415,products!$A$1:$A$49,products!$B$1:$B$49)</f>
        <v>Lib</v>
      </c>
      <c r="J415" t="str">
        <f>_xlfn.XLOOKUP(orders!D415,products!$A$1:$A$49,products!$C$1:$C$49)</f>
        <v>L</v>
      </c>
      <c r="K415" s="4">
        <f>_xlfn.XLOOKUP(orders!D415,products!$A$1:$A$49,products!$D$1:$D$49)</f>
        <v>2.5</v>
      </c>
      <c r="L415" s="6">
        <f>_xlfn.XLOOKUP(orders!D415,products!$A$1:$A$49,products!$E$1:$E$49)</f>
        <v>36.454999999999998</v>
      </c>
      <c r="M415" s="6">
        <f t="shared" si="18"/>
        <v>36.454999999999998</v>
      </c>
      <c r="N415" t="str">
        <f t="shared" si="19"/>
        <v>Libarica</v>
      </c>
      <c r="O415" t="str">
        <f t="shared" si="20"/>
        <v>Light</v>
      </c>
      <c r="P415" t="str">
        <f>_xlfn.XLOOKUP(Orders[[#This Row],[Customer ID]],customers!$A$1:$A$1001,customers!$I$1:$I$1001,0)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cm="1">
        <f t="array" ref="G416">IF(_xlfn.XLOOKUP(C416,customers!$A$1:$A$1001,customers!C415:'customers'!$C$1:$C$1001,0)=0,"",_xlfn.XLOOKUP(C416,customers!$A$1:$A$1001,customers!C415:'customers'!$C$1:$C$1001,0))</f>
        <v/>
      </c>
      <c r="H416" s="2" t="str">
        <f>_xlfn.XLOOKUP(C416,customers!$A$1:$A$1001,customers!$G$1:$G$1001,0)</f>
        <v>United States</v>
      </c>
      <c r="I416" t="str">
        <f>_xlfn.XLOOKUP(orders!D416,products!$A$1:$A$49,products!$B$1:$B$49)</f>
        <v>Rob</v>
      </c>
      <c r="J416" t="str">
        <f>_xlfn.XLOOKUP(orders!D416,products!$A$1:$A$49,products!$C$1:$C$49)</f>
        <v>L</v>
      </c>
      <c r="K416" s="4">
        <f>_xlfn.XLOOKUP(orders!D416,products!$A$1:$A$49,products!$D$1:$D$49)</f>
        <v>0.2</v>
      </c>
      <c r="L416" s="6">
        <f>_xlfn.XLOOKUP(orders!D416,products!$A$1:$A$49,products!$E$1:$E$49)</f>
        <v>3.5849999999999995</v>
      </c>
      <c r="M416" s="6">
        <f t="shared" si="18"/>
        <v>10.754999999999999</v>
      </c>
      <c r="N416" t="str">
        <f t="shared" si="19"/>
        <v>Robusta</v>
      </c>
      <c r="O416" t="str">
        <f t="shared" si="20"/>
        <v>Light</v>
      </c>
      <c r="P416" t="str">
        <f>_xlfn.XLOOKUP(Orders[[#This Row],[Customer ID]],customers!$A$1:$A$1001,customers!$I$1:$I$1001,0)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cm="1">
        <f t="array" ref="G417">IF(_xlfn.XLOOKUP(C417,customers!$A$1:$A$1001,customers!C416:'customers'!$C$1:$C$1001,0)=0,"",_xlfn.XLOOKUP(C417,customers!$A$1:$A$1001,customers!C416:'customers'!$C$1:$C$1001,0))</f>
        <v>ghawkyensbj@census.gov</v>
      </c>
      <c r="H417" s="2" t="str">
        <f>_xlfn.XLOOKUP(C417,customers!$A$1:$A$1001,customers!$G$1:$G$1001,0)</f>
        <v>United States</v>
      </c>
      <c r="I417" t="str">
        <f>_xlfn.XLOOKUP(orders!D417,products!$A$1:$A$49,products!$B$1:$B$49)</f>
        <v>Rob</v>
      </c>
      <c r="J417" t="str">
        <f>_xlfn.XLOOKUP(orders!D417,products!$A$1:$A$49,products!$C$1:$C$49)</f>
        <v>M</v>
      </c>
      <c r="K417" s="4">
        <f>_xlfn.XLOOKUP(orders!D417,products!$A$1:$A$49,products!$D$1:$D$49)</f>
        <v>0.2</v>
      </c>
      <c r="L417" s="6">
        <f>_xlfn.XLOOKUP(orders!D417,products!$A$1:$A$49,products!$E$1:$E$49)</f>
        <v>2.9849999999999999</v>
      </c>
      <c r="M417" s="6">
        <f t="shared" si="18"/>
        <v>8.9550000000000001</v>
      </c>
      <c r="N417" t="str">
        <f t="shared" si="19"/>
        <v>Robusta</v>
      </c>
      <c r="O417" t="str">
        <f t="shared" si="20"/>
        <v>Medium</v>
      </c>
      <c r="P417" t="str">
        <f>_xlfn.XLOOKUP(Orders[[#This Row],[Customer ID]],customers!$A$1:$A$1001,customers!$I$1:$I$1001,0)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cm="1">
        <f t="array" ref="G418">IF(_xlfn.XLOOKUP(C418,customers!$A$1:$A$1001,customers!C417:'customers'!$C$1:$C$1001,0)=0,"",_xlfn.XLOOKUP(C418,customers!$A$1:$A$1001,customers!C417:'customers'!$C$1:$C$1001,0))</f>
        <v/>
      </c>
      <c r="H418" s="2" t="str">
        <f>_xlfn.XLOOKUP(C418,customers!$A$1:$A$1001,customers!$G$1:$G$1001,0)</f>
        <v>United States</v>
      </c>
      <c r="I418" t="str">
        <f>_xlfn.XLOOKUP(orders!D418,products!$A$1:$A$49,products!$B$1:$B$49)</f>
        <v>Ara</v>
      </c>
      <c r="J418" t="str">
        <f>_xlfn.XLOOKUP(orders!D418,products!$A$1:$A$49,products!$C$1:$C$49)</f>
        <v>L</v>
      </c>
      <c r="K418" s="4">
        <f>_xlfn.XLOOKUP(orders!D418,products!$A$1:$A$49,products!$D$1:$D$49)</f>
        <v>0.5</v>
      </c>
      <c r="L418" s="6">
        <f>_xlfn.XLOOKUP(orders!D418,products!$A$1:$A$49,products!$E$1:$E$49)</f>
        <v>7.77</v>
      </c>
      <c r="M418" s="6">
        <f t="shared" si="18"/>
        <v>23.31</v>
      </c>
      <c r="N418" t="str">
        <f t="shared" si="19"/>
        <v>Arabica</v>
      </c>
      <c r="O418" t="str">
        <f t="shared" si="20"/>
        <v>Light</v>
      </c>
      <c r="P418" t="str">
        <f>_xlfn.XLOOKUP(Orders[[#This Row],[Customer ID]],customers!$A$1:$A$1001,customers!$I$1:$I$1001,0)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cm="1">
        <f t="array" ref="G419">IF(_xlfn.XLOOKUP(C419,customers!$A$1:$A$1001,customers!C418:'customers'!$C$1:$C$1001,0)=0,"",_xlfn.XLOOKUP(C419,customers!$A$1:$A$1001,customers!C418:'customers'!$C$1:$C$1001,0))</f>
        <v/>
      </c>
      <c r="H419" s="2" t="str">
        <f>_xlfn.XLOOKUP(C419,customers!$A$1:$A$1001,customers!$G$1:$G$1001,0)</f>
        <v>United States</v>
      </c>
      <c r="I419" t="str">
        <f>_xlfn.XLOOKUP(orders!D419,products!$A$1:$A$49,products!$B$1:$B$49)</f>
        <v>Ara</v>
      </c>
      <c r="J419" t="str">
        <f>_xlfn.XLOOKUP(orders!D419,products!$A$1:$A$49,products!$C$1:$C$49)</f>
        <v>L</v>
      </c>
      <c r="K419" s="4">
        <f>_xlfn.XLOOKUP(orders!D419,products!$A$1:$A$49,products!$D$1:$D$49)</f>
        <v>2.5</v>
      </c>
      <c r="L419" s="6">
        <f>_xlfn.XLOOKUP(orders!D419,products!$A$1:$A$49,products!$E$1:$E$49)</f>
        <v>29.784999999999997</v>
      </c>
      <c r="M419" s="6">
        <f t="shared" si="18"/>
        <v>29.784999999999997</v>
      </c>
      <c r="N419" t="str">
        <f t="shared" si="19"/>
        <v>Arabica</v>
      </c>
      <c r="O419" t="str">
        <f t="shared" si="20"/>
        <v>Light</v>
      </c>
      <c r="P419" t="str">
        <f>_xlfn.XLOOKUP(Orders[[#This Row],[Customer ID]],customers!$A$1:$A$1001,customers!$I$1:$I$1001,0)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cm="1">
        <f t="array" ref="G420">IF(_xlfn.XLOOKUP(C420,customers!$A$1:$A$1001,customers!C419:'customers'!$C$1:$C$1001,0)=0,"",_xlfn.XLOOKUP(C420,customers!$A$1:$A$1001,customers!C419:'customers'!$C$1:$C$1001,0))</f>
        <v>bmcgilvrabm@so-net.ne.jp</v>
      </c>
      <c r="H420" s="2" t="str">
        <f>_xlfn.XLOOKUP(C420,customers!$A$1:$A$1001,customers!$G$1:$G$1001,0)</f>
        <v>United States</v>
      </c>
      <c r="I420" t="str">
        <f>_xlfn.XLOOKUP(orders!D420,products!$A$1:$A$49,products!$B$1:$B$49)</f>
        <v>Ara</v>
      </c>
      <c r="J420" t="str">
        <f>_xlfn.XLOOKUP(orders!D420,products!$A$1:$A$49,products!$C$1:$C$49)</f>
        <v>L</v>
      </c>
      <c r="K420" s="4">
        <f>_xlfn.XLOOKUP(orders!D420,products!$A$1:$A$49,products!$D$1:$D$49)</f>
        <v>2.5</v>
      </c>
      <c r="L420" s="6">
        <f>_xlfn.XLOOKUP(orders!D420,products!$A$1:$A$49,products!$E$1:$E$49)</f>
        <v>29.784999999999997</v>
      </c>
      <c r="M420" s="6">
        <f t="shared" si="18"/>
        <v>148.92499999999998</v>
      </c>
      <c r="N420" t="str">
        <f t="shared" si="19"/>
        <v>Arabica</v>
      </c>
      <c r="O420" t="str">
        <f t="shared" si="20"/>
        <v>Light</v>
      </c>
      <c r="P420" t="str">
        <f>_xlfn.XLOOKUP(Orders[[#This Row],[Customer ID]],customers!$A$1:$A$1001,customers!$I$1:$I$1001,0)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cm="1">
        <f t="array" ref="G421">IF(_xlfn.XLOOKUP(C421,customers!$A$1:$A$1001,customers!C420:'customers'!$C$1:$C$1001,0)=0,"",_xlfn.XLOOKUP(C421,customers!$A$1:$A$1001,customers!C420:'customers'!$C$1:$C$1001,0))</f>
        <v>adanzeybn@github.com</v>
      </c>
      <c r="H421" s="2" t="str">
        <f>_xlfn.XLOOKUP(C421,customers!$A$1:$A$1001,customers!$G$1:$G$1001,0)</f>
        <v>United States</v>
      </c>
      <c r="I421" t="str">
        <f>_xlfn.XLOOKUP(orders!D421,products!$A$1:$A$49,products!$B$1:$B$49)</f>
        <v>Lib</v>
      </c>
      <c r="J421" t="str">
        <f>_xlfn.XLOOKUP(orders!D421,products!$A$1:$A$49,products!$C$1:$C$49)</f>
        <v>M</v>
      </c>
      <c r="K421" s="4">
        <f>_xlfn.XLOOKUP(orders!D421,products!$A$1:$A$49,products!$D$1:$D$49)</f>
        <v>0.5</v>
      </c>
      <c r="L421" s="6">
        <f>_xlfn.XLOOKUP(orders!D421,products!$A$1:$A$49,products!$E$1:$E$49)</f>
        <v>8.73</v>
      </c>
      <c r="M421" s="6">
        <f t="shared" si="18"/>
        <v>8.73</v>
      </c>
      <c r="N421" t="str">
        <f t="shared" si="19"/>
        <v>Libarica</v>
      </c>
      <c r="O421" t="str">
        <f t="shared" si="20"/>
        <v>Medium</v>
      </c>
      <c r="P421" t="str">
        <f>_xlfn.XLOOKUP(Orders[[#This Row],[Customer ID]],customers!$A$1:$A$1001,customers!$I$1:$I$1001,0)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str" cm="1">
        <f t="array" ref="G422">IF(_xlfn.XLOOKUP(C422,customers!$A$1:$A$1001,customers!C421:'customers'!$C$1:$C$1001,0)=0,"",_xlfn.XLOOKUP(C422,customers!$A$1:$A$1001,customers!C421:'customers'!$C$1:$C$1001,0))</f>
        <v>tfarraac@behance.net</v>
      </c>
      <c r="H422" s="2" t="str">
        <f>_xlfn.XLOOKUP(C422,customers!$A$1:$A$1001,customers!$G$1:$G$1001,0)</f>
        <v>United States</v>
      </c>
      <c r="I422" t="str">
        <f>_xlfn.XLOOKUP(orders!D422,products!$A$1:$A$49,products!$B$1:$B$49)</f>
        <v>Lib</v>
      </c>
      <c r="J422" t="str">
        <f>_xlfn.XLOOKUP(orders!D422,products!$A$1:$A$49,products!$C$1:$C$49)</f>
        <v>D</v>
      </c>
      <c r="K422" s="4">
        <f>_xlfn.XLOOKUP(orders!D422,products!$A$1:$A$49,products!$D$1:$D$49)</f>
        <v>0.5</v>
      </c>
      <c r="L422" s="6">
        <f>_xlfn.XLOOKUP(orders!D422,products!$A$1:$A$49,products!$E$1:$E$49)</f>
        <v>7.77</v>
      </c>
      <c r="M422" s="6">
        <f t="shared" si="18"/>
        <v>31.08</v>
      </c>
      <c r="N422" t="str">
        <f t="shared" si="19"/>
        <v>Libarica</v>
      </c>
      <c r="O422" t="str">
        <f t="shared" si="20"/>
        <v>Dark</v>
      </c>
      <c r="P422" t="str">
        <f>_xlfn.XLOOKUP(Orders[[#This Row],[Customer ID]],customers!$A$1:$A$1001,customers!$I$1:$I$1001,0)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str" cm="1">
        <f t="array" ref="G423">IF(_xlfn.XLOOKUP(C423,customers!$A$1:$A$1001,customers!C422:'customers'!$C$1:$C$1001,0)=0,"",_xlfn.XLOOKUP(C423,customers!$A$1:$A$1001,customers!C422:'customers'!$C$1:$C$1001,0))</f>
        <v>tfarraac@behance.net</v>
      </c>
      <c r="H423" s="2" t="str">
        <f>_xlfn.XLOOKUP(C423,customers!$A$1:$A$1001,customers!$G$1:$G$1001,0)</f>
        <v>United States</v>
      </c>
      <c r="I423" t="str">
        <f>_xlfn.XLOOKUP(orders!D423,products!$A$1:$A$49,products!$B$1:$B$49)</f>
        <v>Ara</v>
      </c>
      <c r="J423" t="str">
        <f>_xlfn.XLOOKUP(orders!D423,products!$A$1:$A$49,products!$C$1:$C$49)</f>
        <v>D</v>
      </c>
      <c r="K423" s="4">
        <f>_xlfn.XLOOKUP(orders!D423,products!$A$1:$A$49,products!$D$1:$D$49)</f>
        <v>2.5</v>
      </c>
      <c r="L423" s="6">
        <f>_xlfn.XLOOKUP(orders!D423,products!$A$1:$A$49,products!$E$1:$E$49)</f>
        <v>22.884999999999998</v>
      </c>
      <c r="M423" s="6">
        <f t="shared" si="18"/>
        <v>137.31</v>
      </c>
      <c r="N423" t="str">
        <f t="shared" si="19"/>
        <v>Arabica</v>
      </c>
      <c r="O423" t="str">
        <f t="shared" si="20"/>
        <v>Dark</v>
      </c>
      <c r="P423" t="str">
        <f>_xlfn.XLOOKUP(Orders[[#This Row],[Customer ID]],customers!$A$1:$A$1001,customers!$I$1:$I$1001,0)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cm="1">
        <f t="array" ref="G424">IF(_xlfn.XLOOKUP(C424,customers!$A$1:$A$1001,customers!C423:'customers'!$C$1:$C$1001,0)=0,"",_xlfn.XLOOKUP(C424,customers!$A$1:$A$1001,customers!C423:'customers'!$C$1:$C$1001,0))</f>
        <v/>
      </c>
      <c r="H424" s="2" t="str">
        <f>_xlfn.XLOOKUP(C424,customers!$A$1:$A$1001,customers!$G$1:$G$1001,0)</f>
        <v>United States</v>
      </c>
      <c r="I424" t="str">
        <f>_xlfn.XLOOKUP(orders!D424,products!$A$1:$A$49,products!$B$1:$B$49)</f>
        <v>Ara</v>
      </c>
      <c r="J424" t="str">
        <f>_xlfn.XLOOKUP(orders!D424,products!$A$1:$A$49,products!$C$1:$C$49)</f>
        <v>D</v>
      </c>
      <c r="K424" s="4">
        <f>_xlfn.XLOOKUP(orders!D424,products!$A$1:$A$49,products!$D$1:$D$49)</f>
        <v>0.5</v>
      </c>
      <c r="L424" s="6">
        <f>_xlfn.XLOOKUP(orders!D424,products!$A$1:$A$49,products!$E$1:$E$49)</f>
        <v>5.97</v>
      </c>
      <c r="M424" s="6">
        <f t="shared" si="18"/>
        <v>29.849999999999998</v>
      </c>
      <c r="N424" t="str">
        <f t="shared" si="19"/>
        <v>Arabica</v>
      </c>
      <c r="O424" t="str">
        <f t="shared" si="20"/>
        <v>Dark</v>
      </c>
      <c r="P424" t="str">
        <f>_xlfn.XLOOKUP(Orders[[#This Row],[Customer ID]],customers!$A$1:$A$1001,customers!$I$1:$I$1001,0)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cm="1">
        <f t="array" ref="G425">IF(_xlfn.XLOOKUP(C425,customers!$A$1:$A$1001,customers!C424:'customers'!$C$1:$C$1001,0)=0,"",_xlfn.XLOOKUP(C425,customers!$A$1:$A$1001,customers!C424:'customers'!$C$1:$C$1001,0))</f>
        <v/>
      </c>
      <c r="H425" s="2" t="str">
        <f>_xlfn.XLOOKUP(C425,customers!$A$1:$A$1001,customers!$G$1:$G$1001,0)</f>
        <v>United States</v>
      </c>
      <c r="I425" t="str">
        <f>_xlfn.XLOOKUP(orders!D425,products!$A$1:$A$49,products!$B$1:$B$49)</f>
        <v>Rob</v>
      </c>
      <c r="J425" t="str">
        <f>_xlfn.XLOOKUP(orders!D425,products!$A$1:$A$49,products!$C$1:$C$49)</f>
        <v>M</v>
      </c>
      <c r="K425" s="4">
        <f>_xlfn.XLOOKUP(orders!D425,products!$A$1:$A$49,products!$D$1:$D$49)</f>
        <v>0.5</v>
      </c>
      <c r="L425" s="6">
        <f>_xlfn.XLOOKUP(orders!D425,products!$A$1:$A$49,products!$E$1:$E$49)</f>
        <v>5.97</v>
      </c>
      <c r="M425" s="6">
        <f t="shared" si="18"/>
        <v>17.91</v>
      </c>
      <c r="N425" t="str">
        <f t="shared" si="19"/>
        <v>Robusta</v>
      </c>
      <c r="O425" t="str">
        <f t="shared" si="20"/>
        <v>Medium</v>
      </c>
      <c r="P425" t="str">
        <f>_xlfn.XLOOKUP(Orders[[#This Row],[Customer ID]],customers!$A$1:$A$1001,customers!$I$1:$I$1001,0)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cm="1">
        <f t="array" ref="G426">IF(_xlfn.XLOOKUP(C426,customers!$A$1:$A$1001,customers!C425:'customers'!$C$1:$C$1001,0)=0,"",_xlfn.XLOOKUP(C426,customers!$A$1:$A$1001,customers!C425:'customers'!$C$1:$C$1001,0))</f>
        <v>ydombrellbs@dedecms.com</v>
      </c>
      <c r="H426" s="2" t="str">
        <f>_xlfn.XLOOKUP(C426,customers!$A$1:$A$1001,customers!$G$1:$G$1001,0)</f>
        <v>United States</v>
      </c>
      <c r="I426" t="str">
        <f>_xlfn.XLOOKUP(orders!D426,products!$A$1:$A$49,products!$B$1:$B$49)</f>
        <v>Exc</v>
      </c>
      <c r="J426" t="str">
        <f>_xlfn.XLOOKUP(orders!D426,products!$A$1:$A$49,products!$C$1:$C$49)</f>
        <v>L</v>
      </c>
      <c r="K426" s="4">
        <f>_xlfn.XLOOKUP(orders!D426,products!$A$1:$A$49,products!$D$1:$D$49)</f>
        <v>0.5</v>
      </c>
      <c r="L426" s="6">
        <f>_xlfn.XLOOKUP(orders!D426,products!$A$1:$A$49,products!$E$1:$E$49)</f>
        <v>8.91</v>
      </c>
      <c r="M426" s="6">
        <f t="shared" si="18"/>
        <v>26.73</v>
      </c>
      <c r="N426" t="str">
        <f t="shared" si="19"/>
        <v>Excellsa</v>
      </c>
      <c r="O426" t="str">
        <f t="shared" si="20"/>
        <v>Light</v>
      </c>
      <c r="P426" t="str">
        <f>_xlfn.XLOOKUP(Orders[[#This Row],[Customer ID]],customers!$A$1:$A$1001,customers!$I$1:$I$1001,0)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cm="1">
        <f t="array" ref="G427">IF(_xlfn.XLOOKUP(C427,customers!$A$1:$A$1001,customers!C426:'customers'!$C$1:$C$1001,0)=0,"",_xlfn.XLOOKUP(C427,customers!$A$1:$A$1001,customers!C426:'customers'!$C$1:$C$1001,0))</f>
        <v>adarthbt@t.co</v>
      </c>
      <c r="H427" s="2" t="str">
        <f>_xlfn.XLOOKUP(C427,customers!$A$1:$A$1001,customers!$G$1:$G$1001,0)</f>
        <v>United States</v>
      </c>
      <c r="I427" t="str">
        <f>_xlfn.XLOOKUP(orders!D427,products!$A$1:$A$49,products!$B$1:$B$49)</f>
        <v>Rob</v>
      </c>
      <c r="J427" t="str">
        <f>_xlfn.XLOOKUP(orders!D427,products!$A$1:$A$49,products!$C$1:$C$49)</f>
        <v>D</v>
      </c>
      <c r="K427" s="4">
        <f>_xlfn.XLOOKUP(orders!D427,products!$A$1:$A$49,products!$D$1:$D$49)</f>
        <v>1</v>
      </c>
      <c r="L427" s="6">
        <f>_xlfn.XLOOKUP(orders!D427,products!$A$1:$A$49,products!$E$1:$E$49)</f>
        <v>8.9499999999999993</v>
      </c>
      <c r="M427" s="6">
        <f t="shared" si="18"/>
        <v>17.899999999999999</v>
      </c>
      <c r="N427" t="str">
        <f t="shared" si="19"/>
        <v>Robusta</v>
      </c>
      <c r="O427" t="str">
        <f t="shared" si="20"/>
        <v>Dark</v>
      </c>
      <c r="P427" t="str">
        <f>_xlfn.XLOOKUP(Orders[[#This Row],[Customer ID]],customers!$A$1:$A$1001,customers!$I$1:$I$1001,0)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cm="1">
        <f t="array" ref="G428">IF(_xlfn.XLOOKUP(C428,customers!$A$1:$A$1001,customers!C427:'customers'!$C$1:$C$1001,0)=0,"",_xlfn.XLOOKUP(C428,customers!$A$1:$A$1001,customers!C427:'customers'!$C$1:$C$1001,0))</f>
        <v>mdarrigoebu@hud.gov</v>
      </c>
      <c r="H428" s="2" t="str">
        <f>_xlfn.XLOOKUP(C428,customers!$A$1:$A$1001,customers!$G$1:$G$1001,0)</f>
        <v>Ireland</v>
      </c>
      <c r="I428" t="str">
        <f>_xlfn.XLOOKUP(orders!D428,products!$A$1:$A$49,products!$B$1:$B$49)</f>
        <v>Rob</v>
      </c>
      <c r="J428" t="str">
        <f>_xlfn.XLOOKUP(orders!D428,products!$A$1:$A$49,products!$C$1:$C$49)</f>
        <v>L</v>
      </c>
      <c r="K428" s="4">
        <f>_xlfn.XLOOKUP(orders!D428,products!$A$1:$A$49,products!$D$1:$D$49)</f>
        <v>0.2</v>
      </c>
      <c r="L428" s="6">
        <f>_xlfn.XLOOKUP(orders!D428,products!$A$1:$A$49,products!$E$1:$E$49)</f>
        <v>3.5849999999999995</v>
      </c>
      <c r="M428" s="6">
        <f t="shared" si="18"/>
        <v>14.339999999999998</v>
      </c>
      <c r="N428" t="str">
        <f t="shared" si="19"/>
        <v>Robusta</v>
      </c>
      <c r="O428" t="str">
        <f t="shared" si="20"/>
        <v>Light</v>
      </c>
      <c r="P428" t="str">
        <f>_xlfn.XLOOKUP(Orders[[#This Row],[Customer ID]],customers!$A$1:$A$1001,customers!$I$1:$I$1001,0)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cm="1">
        <f t="array" ref="G429">IF(_xlfn.XLOOKUP(C429,customers!$A$1:$A$1001,customers!C428:'customers'!$C$1:$C$1001,0)=0,"",_xlfn.XLOOKUP(C429,customers!$A$1:$A$1001,customers!C428:'customers'!$C$1:$C$1001,0))</f>
        <v/>
      </c>
      <c r="H429" s="2" t="str">
        <f>_xlfn.XLOOKUP(C429,customers!$A$1:$A$1001,customers!$G$1:$G$1001,0)</f>
        <v>United States</v>
      </c>
      <c r="I429" t="str">
        <f>_xlfn.XLOOKUP(orders!D429,products!$A$1:$A$49,products!$B$1:$B$49)</f>
        <v>Ara</v>
      </c>
      <c r="J429" t="str">
        <f>_xlfn.XLOOKUP(orders!D429,products!$A$1:$A$49,products!$C$1:$C$49)</f>
        <v>M</v>
      </c>
      <c r="K429" s="4">
        <f>_xlfn.XLOOKUP(orders!D429,products!$A$1:$A$49,products!$D$1:$D$49)</f>
        <v>2.5</v>
      </c>
      <c r="L429" s="6">
        <f>_xlfn.XLOOKUP(orders!D429,products!$A$1:$A$49,products!$E$1:$E$49)</f>
        <v>25.874999999999996</v>
      </c>
      <c r="M429" s="6">
        <f t="shared" si="18"/>
        <v>77.624999999999986</v>
      </c>
      <c r="N429" t="str">
        <f t="shared" si="19"/>
        <v>Arabica</v>
      </c>
      <c r="O429" t="str">
        <f t="shared" si="20"/>
        <v>Medium</v>
      </c>
      <c r="P429" t="str">
        <f>_xlfn.XLOOKUP(Orders[[#This Row],[Customer ID]],customers!$A$1:$A$1001,customers!$I$1:$I$1001,0)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cm="1">
        <f t="array" ref="G430">IF(_xlfn.XLOOKUP(C430,customers!$A$1:$A$1001,customers!C429:'customers'!$C$1:$C$1001,0)=0,"",_xlfn.XLOOKUP(C430,customers!$A$1:$A$1001,customers!C429:'customers'!$C$1:$C$1001,0))</f>
        <v>mackrillbw@bandcamp.com</v>
      </c>
      <c r="H430" s="2" t="str">
        <f>_xlfn.XLOOKUP(C430,customers!$A$1:$A$1001,customers!$G$1:$G$1001,0)</f>
        <v>United States</v>
      </c>
      <c r="I430" t="str">
        <f>_xlfn.XLOOKUP(orders!D430,products!$A$1:$A$49,products!$B$1:$B$49)</f>
        <v>Rob</v>
      </c>
      <c r="J430" t="str">
        <f>_xlfn.XLOOKUP(orders!D430,products!$A$1:$A$49,products!$C$1:$C$49)</f>
        <v>L</v>
      </c>
      <c r="K430" s="4">
        <f>_xlfn.XLOOKUP(orders!D430,products!$A$1:$A$49,products!$D$1:$D$49)</f>
        <v>1</v>
      </c>
      <c r="L430" s="6">
        <f>_xlfn.XLOOKUP(orders!D430,products!$A$1:$A$49,products!$E$1:$E$49)</f>
        <v>11.95</v>
      </c>
      <c r="M430" s="6">
        <f t="shared" si="18"/>
        <v>59.75</v>
      </c>
      <c r="N430" t="str">
        <f t="shared" si="19"/>
        <v>Robusta</v>
      </c>
      <c r="O430" t="str">
        <f t="shared" si="20"/>
        <v>Light</v>
      </c>
      <c r="P430" t="str">
        <f>_xlfn.XLOOKUP(Orders[[#This Row],[Customer ID]],customers!$A$1:$A$1001,customers!$I$1:$I$1001,0)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str" cm="1">
        <f t="array" ref="G431">IF(_xlfn.XLOOKUP(C431,customers!$A$1:$A$1001,customers!C430:'customers'!$C$1:$C$1001,0)=0,"",_xlfn.XLOOKUP(C431,customers!$A$1:$A$1001,customers!C430:'customers'!$C$1:$C$1001,0))</f>
        <v>tfarraac@behance.net</v>
      </c>
      <c r="H431" s="2" t="str">
        <f>_xlfn.XLOOKUP(C431,customers!$A$1:$A$1001,customers!$G$1:$G$1001,0)</f>
        <v>United States</v>
      </c>
      <c r="I431" t="str">
        <f>_xlfn.XLOOKUP(orders!D431,products!$A$1:$A$49,products!$B$1:$B$49)</f>
        <v>Ara</v>
      </c>
      <c r="J431" t="str">
        <f>_xlfn.XLOOKUP(orders!D431,products!$A$1:$A$49,products!$C$1:$C$49)</f>
        <v>L</v>
      </c>
      <c r="K431" s="4">
        <f>_xlfn.XLOOKUP(orders!D431,products!$A$1:$A$49,products!$D$1:$D$49)</f>
        <v>1</v>
      </c>
      <c r="L431" s="6">
        <f>_xlfn.XLOOKUP(orders!D431,products!$A$1:$A$49,products!$E$1:$E$49)</f>
        <v>12.95</v>
      </c>
      <c r="M431" s="6">
        <f t="shared" si="18"/>
        <v>77.699999999999989</v>
      </c>
      <c r="N431" t="str">
        <f t="shared" si="19"/>
        <v>Arabica</v>
      </c>
      <c r="O431" t="str">
        <f t="shared" si="20"/>
        <v>Light</v>
      </c>
      <c r="P431" t="str">
        <f>_xlfn.XLOOKUP(Orders[[#This Row],[Customer ID]],customers!$A$1:$A$1001,customers!$I$1:$I$1001,0)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cm="1">
        <f t="array" ref="G432">IF(_xlfn.XLOOKUP(C432,customers!$A$1:$A$1001,customers!C431:'customers'!$C$1:$C$1001,0)=0,"",_xlfn.XLOOKUP(C432,customers!$A$1:$A$1001,customers!C431:'customers'!$C$1:$C$1001,0))</f>
        <v>mkippenby@dion.ne.jp</v>
      </c>
      <c r="H432" s="2" t="str">
        <f>_xlfn.XLOOKUP(C432,customers!$A$1:$A$1001,customers!$G$1:$G$1001,0)</f>
        <v>United States</v>
      </c>
      <c r="I432" t="str">
        <f>_xlfn.XLOOKUP(orders!D432,products!$A$1:$A$49,products!$B$1:$B$49)</f>
        <v>Rob</v>
      </c>
      <c r="J432" t="str">
        <f>_xlfn.XLOOKUP(orders!D432,products!$A$1:$A$49,products!$C$1:$C$49)</f>
        <v>D</v>
      </c>
      <c r="K432" s="4">
        <f>_xlfn.XLOOKUP(orders!D432,products!$A$1:$A$49,products!$D$1:$D$49)</f>
        <v>0.2</v>
      </c>
      <c r="L432" s="6">
        <f>_xlfn.XLOOKUP(orders!D432,products!$A$1:$A$49,products!$E$1:$E$49)</f>
        <v>2.6849999999999996</v>
      </c>
      <c r="M432" s="6">
        <f t="shared" si="18"/>
        <v>5.3699999999999992</v>
      </c>
      <c r="N432" t="str">
        <f t="shared" si="19"/>
        <v>Robusta</v>
      </c>
      <c r="O432" t="str">
        <f t="shared" si="20"/>
        <v>Dark</v>
      </c>
      <c r="P432" t="str">
        <f>_xlfn.XLOOKUP(Orders[[#This Row],[Customer ID]],customers!$A$1:$A$1001,customers!$I$1:$I$1001,0)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cm="1">
        <f t="array" ref="G433">IF(_xlfn.XLOOKUP(C433,customers!$A$1:$A$1001,customers!C432:'customers'!$C$1:$C$1001,0)=0,"",_xlfn.XLOOKUP(C433,customers!$A$1:$A$1001,customers!C432:'customers'!$C$1:$C$1001,0))</f>
        <v>wransonbz@ted.com</v>
      </c>
      <c r="H433" s="2" t="str">
        <f>_xlfn.XLOOKUP(C433,customers!$A$1:$A$1001,customers!$G$1:$G$1001,0)</f>
        <v>Ireland</v>
      </c>
      <c r="I433" t="str">
        <f>_xlfn.XLOOKUP(orders!D433,products!$A$1:$A$49,products!$B$1:$B$49)</f>
        <v>Exc</v>
      </c>
      <c r="J433" t="str">
        <f>_xlfn.XLOOKUP(orders!D433,products!$A$1:$A$49,products!$C$1:$C$49)</f>
        <v>D</v>
      </c>
      <c r="K433" s="4">
        <f>_xlfn.XLOOKUP(orders!D433,products!$A$1:$A$49,products!$D$1:$D$49)</f>
        <v>2.5</v>
      </c>
      <c r="L433" s="6">
        <f>_xlfn.XLOOKUP(orders!D433,products!$A$1:$A$49,products!$E$1:$E$49)</f>
        <v>27.945</v>
      </c>
      <c r="M433" s="6">
        <f t="shared" si="18"/>
        <v>83.835000000000008</v>
      </c>
      <c r="N433" t="str">
        <f t="shared" si="19"/>
        <v>Excellsa</v>
      </c>
      <c r="O433" t="str">
        <f t="shared" si="20"/>
        <v>Dark</v>
      </c>
      <c r="P433" t="str">
        <f>_xlfn.XLOOKUP(Orders[[#This Row],[Customer ID]],customers!$A$1:$A$1001,customers!$I$1:$I$1001,0)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cm="1">
        <f t="array" ref="G434">IF(_xlfn.XLOOKUP(C434,customers!$A$1:$A$1001,customers!C433:'customers'!$C$1:$C$1001,0)=0,"",_xlfn.XLOOKUP(C434,customers!$A$1:$A$1001,customers!C433:'customers'!$C$1:$C$1001,0))</f>
        <v/>
      </c>
      <c r="H434" s="2" t="str">
        <f>_xlfn.XLOOKUP(C434,customers!$A$1:$A$1001,customers!$G$1:$G$1001,0)</f>
        <v>United States</v>
      </c>
      <c r="I434" t="str">
        <f>_xlfn.XLOOKUP(orders!D434,products!$A$1:$A$49,products!$B$1:$B$49)</f>
        <v>Ara</v>
      </c>
      <c r="J434" t="str">
        <f>_xlfn.XLOOKUP(orders!D434,products!$A$1:$A$49,products!$C$1:$C$49)</f>
        <v>M</v>
      </c>
      <c r="K434" s="4">
        <f>_xlfn.XLOOKUP(orders!D434,products!$A$1:$A$49,products!$D$1:$D$49)</f>
        <v>1</v>
      </c>
      <c r="L434" s="6">
        <f>_xlfn.XLOOKUP(orders!D434,products!$A$1:$A$49,products!$E$1:$E$49)</f>
        <v>11.25</v>
      </c>
      <c r="M434" s="6">
        <f t="shared" si="18"/>
        <v>22.5</v>
      </c>
      <c r="N434" t="str">
        <f t="shared" si="19"/>
        <v>Arabica</v>
      </c>
      <c r="O434" t="str">
        <f t="shared" si="20"/>
        <v>Medium</v>
      </c>
      <c r="P434" t="str">
        <f>_xlfn.XLOOKUP(Orders[[#This Row],[Customer ID]],customers!$A$1:$A$1001,customers!$I$1:$I$1001,0)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cm="1">
        <f t="array" ref="G435">IF(_xlfn.XLOOKUP(C435,customers!$A$1:$A$1001,customers!C434:'customers'!$C$1:$C$1001,0)=0,"",_xlfn.XLOOKUP(C435,customers!$A$1:$A$1001,customers!C434:'customers'!$C$1:$C$1001,0))</f>
        <v>lrignoldc1@miibeian.gov.cn</v>
      </c>
      <c r="H435" s="2" t="str">
        <f>_xlfn.XLOOKUP(C435,customers!$A$1:$A$1001,customers!$G$1:$G$1001,0)</f>
        <v>United States</v>
      </c>
      <c r="I435" t="str">
        <f>_xlfn.XLOOKUP(orders!D435,products!$A$1:$A$49,products!$B$1:$B$49)</f>
        <v>Lib</v>
      </c>
      <c r="J435" t="str">
        <f>_xlfn.XLOOKUP(orders!D435,products!$A$1:$A$49,products!$C$1:$C$49)</f>
        <v>M</v>
      </c>
      <c r="K435" s="4">
        <f>_xlfn.XLOOKUP(orders!D435,products!$A$1:$A$49,products!$D$1:$D$49)</f>
        <v>2.5</v>
      </c>
      <c r="L435" s="6">
        <f>_xlfn.XLOOKUP(orders!D435,products!$A$1:$A$49,products!$E$1:$E$49)</f>
        <v>33.464999999999996</v>
      </c>
      <c r="M435" s="6">
        <f t="shared" si="18"/>
        <v>200.78999999999996</v>
      </c>
      <c r="N435" t="str">
        <f t="shared" si="19"/>
        <v>Libarica</v>
      </c>
      <c r="O435" t="str">
        <f t="shared" si="20"/>
        <v>Medium</v>
      </c>
      <c r="P435" t="str">
        <f>_xlfn.XLOOKUP(Orders[[#This Row],[Customer ID]],customers!$A$1:$A$1001,customers!$I$1:$I$1001,0)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cm="1">
        <f t="array" ref="G436">IF(_xlfn.XLOOKUP(C436,customers!$A$1:$A$1001,customers!C435:'customers'!$C$1:$C$1001,0)=0,"",_xlfn.XLOOKUP(C436,customers!$A$1:$A$1001,customers!C435:'customers'!$C$1:$C$1001,0))</f>
        <v/>
      </c>
      <c r="H436" s="2" t="str">
        <f>_xlfn.XLOOKUP(C436,customers!$A$1:$A$1001,customers!$G$1:$G$1001,0)</f>
        <v>United States</v>
      </c>
      <c r="I436" t="str">
        <f>_xlfn.XLOOKUP(orders!D436,products!$A$1:$A$49,products!$B$1:$B$49)</f>
        <v>Ara</v>
      </c>
      <c r="J436" t="str">
        <f>_xlfn.XLOOKUP(orders!D436,products!$A$1:$A$49,products!$C$1:$C$49)</f>
        <v>M</v>
      </c>
      <c r="K436" s="4">
        <f>_xlfn.XLOOKUP(orders!D436,products!$A$1:$A$49,products!$D$1:$D$49)</f>
        <v>1</v>
      </c>
      <c r="L436" s="6">
        <f>_xlfn.XLOOKUP(orders!D436,products!$A$1:$A$49,products!$E$1:$E$49)</f>
        <v>11.25</v>
      </c>
      <c r="M436" s="6">
        <f t="shared" si="18"/>
        <v>67.5</v>
      </c>
      <c r="N436" t="str">
        <f t="shared" si="19"/>
        <v>Arabica</v>
      </c>
      <c r="O436" t="str">
        <f t="shared" si="20"/>
        <v>Medium</v>
      </c>
      <c r="P436" t="str">
        <f>_xlfn.XLOOKUP(Orders[[#This Row],[Customer ID]],customers!$A$1:$A$1001,customers!$I$1:$I$1001,0)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cm="1">
        <f t="array" ref="G437">IF(_xlfn.XLOOKUP(C437,customers!$A$1:$A$1001,customers!C436:'customers'!$C$1:$C$1001,0)=0,"",_xlfn.XLOOKUP(C437,customers!$A$1:$A$1001,customers!C436:'customers'!$C$1:$C$1001,0))</f>
        <v>crowthornc3@msn.com</v>
      </c>
      <c r="H437" s="2" t="str">
        <f>_xlfn.XLOOKUP(C437,customers!$A$1:$A$1001,customers!$G$1:$G$1001,0)</f>
        <v>United States</v>
      </c>
      <c r="I437" t="str">
        <f>_xlfn.XLOOKUP(orders!D437,products!$A$1:$A$49,products!$B$1:$B$49)</f>
        <v>Exc</v>
      </c>
      <c r="J437" t="str">
        <f>_xlfn.XLOOKUP(orders!D437,products!$A$1:$A$49,products!$C$1:$C$49)</f>
        <v>M</v>
      </c>
      <c r="K437" s="4">
        <f>_xlfn.XLOOKUP(orders!D437,products!$A$1:$A$49,products!$D$1:$D$49)</f>
        <v>0.5</v>
      </c>
      <c r="L437" s="6">
        <f>_xlfn.XLOOKUP(orders!D437,products!$A$1:$A$49,products!$E$1:$E$49)</f>
        <v>8.25</v>
      </c>
      <c r="M437" s="6">
        <f t="shared" si="18"/>
        <v>8.25</v>
      </c>
      <c r="N437" t="str">
        <f t="shared" si="19"/>
        <v>Excellsa</v>
      </c>
      <c r="O437" t="str">
        <f t="shared" si="20"/>
        <v>Medium</v>
      </c>
      <c r="P437" t="str">
        <f>_xlfn.XLOOKUP(Orders[[#This Row],[Customer ID]],customers!$A$1:$A$1001,customers!$I$1:$I$1001,0)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cm="1">
        <f t="array" ref="G438">IF(_xlfn.XLOOKUP(C438,customers!$A$1:$A$1001,customers!C437:'customers'!$C$1:$C$1001,0)=0,"",_xlfn.XLOOKUP(C438,customers!$A$1:$A$1001,customers!C437:'customers'!$C$1:$C$1001,0))</f>
        <v>orylandc4@deviantart.com</v>
      </c>
      <c r="H438" s="2" t="str">
        <f>_xlfn.XLOOKUP(C438,customers!$A$1:$A$1001,customers!$G$1:$G$1001,0)</f>
        <v>United States</v>
      </c>
      <c r="I438" t="str">
        <f>_xlfn.XLOOKUP(orders!D438,products!$A$1:$A$49,products!$B$1:$B$49)</f>
        <v>Lib</v>
      </c>
      <c r="J438" t="str">
        <f>_xlfn.XLOOKUP(orders!D438,products!$A$1:$A$49,products!$C$1:$C$49)</f>
        <v>L</v>
      </c>
      <c r="K438" s="4">
        <f>_xlfn.XLOOKUP(orders!D438,products!$A$1:$A$49,products!$D$1:$D$49)</f>
        <v>0.2</v>
      </c>
      <c r="L438" s="6">
        <f>_xlfn.XLOOKUP(orders!D438,products!$A$1:$A$49,products!$E$1:$E$49)</f>
        <v>4.7549999999999999</v>
      </c>
      <c r="M438" s="6">
        <f t="shared" si="18"/>
        <v>9.51</v>
      </c>
      <c r="N438" t="str">
        <f t="shared" si="19"/>
        <v>Libarica</v>
      </c>
      <c r="O438" t="str">
        <f t="shared" si="20"/>
        <v>Light</v>
      </c>
      <c r="P438" t="str">
        <f>_xlfn.XLOOKUP(Orders[[#This Row],[Customer ID]],customers!$A$1:$A$1001,customers!$I$1:$I$1001,0)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cm="1">
        <f t="array" ref="G439">IF(_xlfn.XLOOKUP(C439,customers!$A$1:$A$1001,customers!C438:'customers'!$C$1:$C$1001,0)=0,"",_xlfn.XLOOKUP(C439,customers!$A$1:$A$1001,customers!C438:'customers'!$C$1:$C$1001,0))</f>
        <v/>
      </c>
      <c r="H439" s="2" t="str">
        <f>_xlfn.XLOOKUP(C439,customers!$A$1:$A$1001,customers!$G$1:$G$1001,0)</f>
        <v>United States</v>
      </c>
      <c r="I439" t="str">
        <f>_xlfn.XLOOKUP(orders!D439,products!$A$1:$A$49,products!$B$1:$B$49)</f>
        <v>Lib</v>
      </c>
      <c r="J439" t="str">
        <f>_xlfn.XLOOKUP(orders!D439,products!$A$1:$A$49,products!$C$1:$C$49)</f>
        <v>D</v>
      </c>
      <c r="K439" s="4">
        <f>_xlfn.XLOOKUP(orders!D439,products!$A$1:$A$49,products!$D$1:$D$49)</f>
        <v>2.5</v>
      </c>
      <c r="L439" s="6">
        <f>_xlfn.XLOOKUP(orders!D439,products!$A$1:$A$49,products!$E$1:$E$49)</f>
        <v>29.784999999999997</v>
      </c>
      <c r="M439" s="6">
        <f t="shared" si="18"/>
        <v>29.784999999999997</v>
      </c>
      <c r="N439" t="str">
        <f t="shared" si="19"/>
        <v>Libarica</v>
      </c>
      <c r="O439" t="str">
        <f t="shared" si="20"/>
        <v>Dark</v>
      </c>
      <c r="P439" t="str">
        <f>_xlfn.XLOOKUP(Orders[[#This Row],[Customer ID]],customers!$A$1:$A$1001,customers!$I$1:$I$1001,0)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cm="1">
        <f t="array" ref="G440">IF(_xlfn.XLOOKUP(C440,customers!$A$1:$A$1001,customers!C439:'customers'!$C$1:$C$1001,0)=0,"",_xlfn.XLOOKUP(C440,customers!$A$1:$A$1001,customers!C439:'customers'!$C$1:$C$1001,0))</f>
        <v>msesonck@census.gov</v>
      </c>
      <c r="H440" s="2" t="str">
        <f>_xlfn.XLOOKUP(C440,customers!$A$1:$A$1001,customers!$G$1:$G$1001,0)</f>
        <v>United States</v>
      </c>
      <c r="I440" t="str">
        <f>_xlfn.XLOOKUP(orders!D440,products!$A$1:$A$49,products!$B$1:$B$49)</f>
        <v>Lib</v>
      </c>
      <c r="J440" t="str">
        <f>_xlfn.XLOOKUP(orders!D440,products!$A$1:$A$49,products!$C$1:$C$49)</f>
        <v>D</v>
      </c>
      <c r="K440" s="4">
        <f>_xlfn.XLOOKUP(orders!D440,products!$A$1:$A$49,products!$D$1:$D$49)</f>
        <v>0.5</v>
      </c>
      <c r="L440" s="6">
        <f>_xlfn.XLOOKUP(orders!D440,products!$A$1:$A$49,products!$E$1:$E$49)</f>
        <v>7.77</v>
      </c>
      <c r="M440" s="6">
        <f t="shared" si="18"/>
        <v>15.54</v>
      </c>
      <c r="N440" t="str">
        <f t="shared" si="19"/>
        <v>Libarica</v>
      </c>
      <c r="O440" t="str">
        <f t="shared" si="20"/>
        <v>Dark</v>
      </c>
      <c r="P440" t="str">
        <f>_xlfn.XLOOKUP(Orders[[#This Row],[Customer ID]],customers!$A$1:$A$1001,customers!$I$1:$I$1001,0)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cm="1">
        <f t="array" ref="G441">IF(_xlfn.XLOOKUP(C441,customers!$A$1:$A$1001,customers!C440:'customers'!$C$1:$C$1001,0)=0,"",_xlfn.XLOOKUP(C441,customers!$A$1:$A$1001,customers!C440:'customers'!$C$1:$C$1001,0))</f>
        <v>craglessc7@webmd.com</v>
      </c>
      <c r="H441" s="2" t="str">
        <f>_xlfn.XLOOKUP(C441,customers!$A$1:$A$1001,customers!$G$1:$G$1001,0)</f>
        <v>Ireland</v>
      </c>
      <c r="I441" t="str">
        <f>_xlfn.XLOOKUP(orders!D441,products!$A$1:$A$49,products!$B$1:$B$49)</f>
        <v>Exc</v>
      </c>
      <c r="J441" t="str">
        <f>_xlfn.XLOOKUP(orders!D441,products!$A$1:$A$49,products!$C$1:$C$49)</f>
        <v>L</v>
      </c>
      <c r="K441" s="4">
        <f>_xlfn.XLOOKUP(orders!D441,products!$A$1:$A$49,products!$D$1:$D$49)</f>
        <v>0.5</v>
      </c>
      <c r="L441" s="6">
        <f>_xlfn.XLOOKUP(orders!D441,products!$A$1:$A$49,products!$E$1:$E$49)</f>
        <v>8.91</v>
      </c>
      <c r="M441" s="6">
        <f t="shared" si="18"/>
        <v>35.64</v>
      </c>
      <c r="N441" t="str">
        <f t="shared" si="19"/>
        <v>Excellsa</v>
      </c>
      <c r="O441" t="str">
        <f t="shared" si="20"/>
        <v>Light</v>
      </c>
      <c r="P441" t="str">
        <f>_xlfn.XLOOKUP(Orders[[#This Row],[Customer ID]],customers!$A$1:$A$1001,customers!$I$1:$I$1001,0)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cm="1">
        <f t="array" ref="G442">IF(_xlfn.XLOOKUP(C442,customers!$A$1:$A$1001,customers!C441:'customers'!$C$1:$C$1001,0)=0,"",_xlfn.XLOOKUP(C442,customers!$A$1:$A$1001,customers!C441:'customers'!$C$1:$C$1001,0))</f>
        <v>fhollowsc8@blogtalkradio.com</v>
      </c>
      <c r="H442" s="2" t="str">
        <f>_xlfn.XLOOKUP(C442,customers!$A$1:$A$1001,customers!$G$1:$G$1001,0)</f>
        <v>United States</v>
      </c>
      <c r="I442" t="str">
        <f>_xlfn.XLOOKUP(orders!D442,products!$A$1:$A$49,products!$B$1:$B$49)</f>
        <v>Ara</v>
      </c>
      <c r="J442" t="str">
        <f>_xlfn.XLOOKUP(orders!D442,products!$A$1:$A$49,products!$C$1:$C$49)</f>
        <v>M</v>
      </c>
      <c r="K442" s="4">
        <f>_xlfn.XLOOKUP(orders!D442,products!$A$1:$A$49,products!$D$1:$D$49)</f>
        <v>2.5</v>
      </c>
      <c r="L442" s="6">
        <f>_xlfn.XLOOKUP(orders!D442,products!$A$1:$A$49,products!$E$1:$E$49)</f>
        <v>25.874999999999996</v>
      </c>
      <c r="M442" s="6">
        <f t="shared" si="18"/>
        <v>103.49999999999999</v>
      </c>
      <c r="N442" t="str">
        <f t="shared" si="19"/>
        <v>Arabica</v>
      </c>
      <c r="O442" t="str">
        <f t="shared" si="20"/>
        <v>Medium</v>
      </c>
      <c r="P442" t="str">
        <f>_xlfn.XLOOKUP(Orders[[#This Row],[Customer ID]],customers!$A$1:$A$1001,customers!$I$1:$I$1001,0)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cm="1">
        <f t="array" ref="G443">IF(_xlfn.XLOOKUP(C443,customers!$A$1:$A$1001,customers!C442:'customers'!$C$1:$C$1001,0)=0,"",_xlfn.XLOOKUP(C443,customers!$A$1:$A$1001,customers!C442:'customers'!$C$1:$C$1001,0))</f>
        <v>llathleiffc9@nationalgeographic.com</v>
      </c>
      <c r="H443" s="2" t="str">
        <f>_xlfn.XLOOKUP(C443,customers!$A$1:$A$1001,customers!$G$1:$G$1001,0)</f>
        <v>Ireland</v>
      </c>
      <c r="I443" t="str">
        <f>_xlfn.XLOOKUP(orders!D443,products!$A$1:$A$49,products!$B$1:$B$49)</f>
        <v>Exc</v>
      </c>
      <c r="J443" t="str">
        <f>_xlfn.XLOOKUP(orders!D443,products!$A$1:$A$49,products!$C$1:$C$49)</f>
        <v>D</v>
      </c>
      <c r="K443" s="4">
        <f>_xlfn.XLOOKUP(orders!D443,products!$A$1:$A$49,products!$D$1:$D$49)</f>
        <v>1</v>
      </c>
      <c r="L443" s="6">
        <f>_xlfn.XLOOKUP(orders!D443,products!$A$1:$A$49,products!$E$1:$E$49)</f>
        <v>12.15</v>
      </c>
      <c r="M443" s="6">
        <f t="shared" si="18"/>
        <v>36.450000000000003</v>
      </c>
      <c r="N443" t="str">
        <f t="shared" si="19"/>
        <v>Excellsa</v>
      </c>
      <c r="O443" t="str">
        <f t="shared" si="20"/>
        <v>Dark</v>
      </c>
      <c r="P443" t="str">
        <f>_xlfn.XLOOKUP(Orders[[#This Row],[Customer ID]],customers!$A$1:$A$1001,customers!$I$1:$I$1001,0)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cm="1">
        <f t="array" ref="G444">IF(_xlfn.XLOOKUP(C444,customers!$A$1:$A$1001,customers!C443:'customers'!$C$1:$C$1001,0)=0,"",_xlfn.XLOOKUP(C444,customers!$A$1:$A$1001,customers!C443:'customers'!$C$1:$C$1001,0))</f>
        <v>kheadsca@jalbum.net</v>
      </c>
      <c r="H444" s="2" t="str">
        <f>_xlfn.XLOOKUP(C444,customers!$A$1:$A$1001,customers!$G$1:$G$1001,0)</f>
        <v>United States</v>
      </c>
      <c r="I444" t="str">
        <f>_xlfn.XLOOKUP(orders!D444,products!$A$1:$A$49,products!$B$1:$B$49)</f>
        <v>Rob</v>
      </c>
      <c r="J444" t="str">
        <f>_xlfn.XLOOKUP(orders!D444,products!$A$1:$A$49,products!$C$1:$C$49)</f>
        <v>L</v>
      </c>
      <c r="K444" s="4">
        <f>_xlfn.XLOOKUP(orders!D444,products!$A$1:$A$49,products!$D$1:$D$49)</f>
        <v>0.5</v>
      </c>
      <c r="L444" s="6">
        <f>_xlfn.XLOOKUP(orders!D444,products!$A$1:$A$49,products!$E$1:$E$49)</f>
        <v>7.169999999999999</v>
      </c>
      <c r="M444" s="6">
        <f t="shared" si="18"/>
        <v>35.849999999999994</v>
      </c>
      <c r="N444" t="str">
        <f t="shared" si="19"/>
        <v>Robusta</v>
      </c>
      <c r="O444" t="str">
        <f t="shared" si="20"/>
        <v>Light</v>
      </c>
      <c r="P444" t="str">
        <f>_xlfn.XLOOKUP(Orders[[#This Row],[Customer ID]],customers!$A$1:$A$1001,customers!$I$1:$I$1001,0)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cm="1">
        <f t="array" ref="G445">IF(_xlfn.XLOOKUP(C445,customers!$A$1:$A$1001,customers!C444:'customers'!$C$1:$C$1001,0)=0,"",_xlfn.XLOOKUP(C445,customers!$A$1:$A$1001,customers!C444:'customers'!$C$1:$C$1001,0))</f>
        <v>tbownecb@unicef.org</v>
      </c>
      <c r="H445" s="2" t="str">
        <f>_xlfn.XLOOKUP(C445,customers!$A$1:$A$1001,customers!$G$1:$G$1001,0)</f>
        <v>Ireland</v>
      </c>
      <c r="I445" t="str">
        <f>_xlfn.XLOOKUP(orders!D445,products!$A$1:$A$49,products!$B$1:$B$49)</f>
        <v>Exc</v>
      </c>
      <c r="J445" t="str">
        <f>_xlfn.XLOOKUP(orders!D445,products!$A$1:$A$49,products!$C$1:$C$49)</f>
        <v>L</v>
      </c>
      <c r="K445" s="4">
        <f>_xlfn.XLOOKUP(orders!D445,products!$A$1:$A$49,products!$D$1:$D$49)</f>
        <v>0.2</v>
      </c>
      <c r="L445" s="6">
        <f>_xlfn.XLOOKUP(orders!D445,products!$A$1:$A$49,products!$E$1:$E$49)</f>
        <v>4.4550000000000001</v>
      </c>
      <c r="M445" s="6">
        <f t="shared" si="18"/>
        <v>22.274999999999999</v>
      </c>
      <c r="N445" t="str">
        <f t="shared" si="19"/>
        <v>Excellsa</v>
      </c>
      <c r="O445" t="str">
        <f t="shared" si="20"/>
        <v>Light</v>
      </c>
      <c r="P445" t="str">
        <f>_xlfn.XLOOKUP(Orders[[#This Row],[Customer ID]],customers!$A$1:$A$1001,customers!$I$1:$I$1001,0)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cm="1">
        <f t="array" ref="G446">IF(_xlfn.XLOOKUP(C446,customers!$A$1:$A$1001,customers!C445:'customers'!$C$1:$C$1001,0)=0,"",_xlfn.XLOOKUP(C446,customers!$A$1:$A$1001,customers!C445:'customers'!$C$1:$C$1001,0))</f>
        <v>rjacquemardcc@acquirethisname.com</v>
      </c>
      <c r="H446" s="2" t="str">
        <f>_xlfn.XLOOKUP(C446,customers!$A$1:$A$1001,customers!$G$1:$G$1001,0)</f>
        <v>Ireland</v>
      </c>
      <c r="I446" t="str">
        <f>_xlfn.XLOOKUP(orders!D446,products!$A$1:$A$49,products!$B$1:$B$49)</f>
        <v>Exc</v>
      </c>
      <c r="J446" t="str">
        <f>_xlfn.XLOOKUP(orders!D446,products!$A$1:$A$49,products!$C$1:$C$49)</f>
        <v>M</v>
      </c>
      <c r="K446" s="4">
        <f>_xlfn.XLOOKUP(orders!D446,products!$A$1:$A$49,products!$D$1:$D$49)</f>
        <v>0.2</v>
      </c>
      <c r="L446" s="6">
        <f>_xlfn.XLOOKUP(orders!D446,products!$A$1:$A$49,products!$E$1:$E$49)</f>
        <v>4.125</v>
      </c>
      <c r="M446" s="6">
        <f t="shared" si="18"/>
        <v>24.75</v>
      </c>
      <c r="N446" t="str">
        <f t="shared" si="19"/>
        <v>Excellsa</v>
      </c>
      <c r="O446" t="str">
        <f t="shared" si="20"/>
        <v>Medium</v>
      </c>
      <c r="P446" t="str">
        <f>_xlfn.XLOOKUP(Orders[[#This Row],[Customer ID]],customers!$A$1:$A$1001,customers!$I$1:$I$1001,0)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cm="1">
        <f t="array" ref="G447">IF(_xlfn.XLOOKUP(C447,customers!$A$1:$A$1001,customers!C446:'customers'!$C$1:$C$1001,0)=0,"",_xlfn.XLOOKUP(C447,customers!$A$1:$A$1001,customers!C446:'customers'!$C$1:$C$1001,0))</f>
        <v>kwarmancd@printfriendly.com</v>
      </c>
      <c r="H447" s="2" t="str">
        <f>_xlfn.XLOOKUP(C447,customers!$A$1:$A$1001,customers!$G$1:$G$1001,0)</f>
        <v>Ireland</v>
      </c>
      <c r="I447" t="str">
        <f>_xlfn.XLOOKUP(orders!D447,products!$A$1:$A$49,products!$B$1:$B$49)</f>
        <v>Lib</v>
      </c>
      <c r="J447" t="str">
        <f>_xlfn.XLOOKUP(orders!D447,products!$A$1:$A$49,products!$C$1:$C$49)</f>
        <v>M</v>
      </c>
      <c r="K447" s="4">
        <f>_xlfn.XLOOKUP(orders!D447,products!$A$1:$A$49,products!$D$1:$D$49)</f>
        <v>2.5</v>
      </c>
      <c r="L447" s="6">
        <f>_xlfn.XLOOKUP(orders!D447,products!$A$1:$A$49,products!$E$1:$E$49)</f>
        <v>33.464999999999996</v>
      </c>
      <c r="M447" s="6">
        <f t="shared" si="18"/>
        <v>66.929999999999993</v>
      </c>
      <c r="N447" t="str">
        <f t="shared" si="19"/>
        <v>Libarica</v>
      </c>
      <c r="O447" t="str">
        <f t="shared" si="20"/>
        <v>Medium</v>
      </c>
      <c r="P447" t="str">
        <f>_xlfn.XLOOKUP(Orders[[#This Row],[Customer ID]],customers!$A$1:$A$1001,customers!$I$1:$I$1001,0)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cm="1">
        <f t="array" ref="G448">IF(_xlfn.XLOOKUP(C448,customers!$A$1:$A$1001,customers!C447:'customers'!$C$1:$C$1001,0)=0,"",_xlfn.XLOOKUP(C448,customers!$A$1:$A$1001,customers!C447:'customers'!$C$1:$C$1001,0))</f>
        <v>wcholomince@about.com</v>
      </c>
      <c r="H448" s="2" t="str">
        <f>_xlfn.XLOOKUP(C448,customers!$A$1:$A$1001,customers!$G$1:$G$1001,0)</f>
        <v>United Kingdom</v>
      </c>
      <c r="I448" t="str">
        <f>_xlfn.XLOOKUP(orders!D448,products!$A$1:$A$49,products!$B$1:$B$49)</f>
        <v>Lib</v>
      </c>
      <c r="J448" t="str">
        <f>_xlfn.XLOOKUP(orders!D448,products!$A$1:$A$49,products!$C$1:$C$49)</f>
        <v>M</v>
      </c>
      <c r="K448" s="4">
        <f>_xlfn.XLOOKUP(orders!D448,products!$A$1:$A$49,products!$D$1:$D$49)</f>
        <v>0.5</v>
      </c>
      <c r="L448" s="6">
        <f>_xlfn.XLOOKUP(orders!D448,products!$A$1:$A$49,products!$E$1:$E$49)</f>
        <v>8.73</v>
      </c>
      <c r="M448" s="6">
        <f t="shared" si="18"/>
        <v>8.73</v>
      </c>
      <c r="N448" t="str">
        <f t="shared" si="19"/>
        <v>Libarica</v>
      </c>
      <c r="O448" t="str">
        <f t="shared" si="20"/>
        <v>Medium</v>
      </c>
      <c r="P448" t="str">
        <f>_xlfn.XLOOKUP(Orders[[#This Row],[Customer ID]],customers!$A$1:$A$1001,customers!$I$1:$I$1001,0)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cm="1">
        <f t="array" ref="G449">IF(_xlfn.XLOOKUP(C449,customers!$A$1:$A$1001,customers!C448:'customers'!$C$1:$C$1001,0)=0,"",_xlfn.XLOOKUP(C449,customers!$A$1:$A$1001,customers!C448:'customers'!$C$1:$C$1001,0))</f>
        <v>abraidmancf@census.gov</v>
      </c>
      <c r="H449" s="2" t="str">
        <f>_xlfn.XLOOKUP(C449,customers!$A$1:$A$1001,customers!$G$1:$G$1001,0)</f>
        <v>United States</v>
      </c>
      <c r="I449" t="str">
        <f>_xlfn.XLOOKUP(orders!D449,products!$A$1:$A$49,products!$B$1:$B$49)</f>
        <v>Rob</v>
      </c>
      <c r="J449" t="str">
        <f>_xlfn.XLOOKUP(orders!D449,products!$A$1:$A$49,products!$C$1:$C$49)</f>
        <v>M</v>
      </c>
      <c r="K449" s="4">
        <f>_xlfn.XLOOKUP(orders!D449,products!$A$1:$A$49,products!$D$1:$D$49)</f>
        <v>0.5</v>
      </c>
      <c r="L449" s="6">
        <f>_xlfn.XLOOKUP(orders!D449,products!$A$1:$A$49,products!$E$1:$E$49)</f>
        <v>5.97</v>
      </c>
      <c r="M449" s="6">
        <f t="shared" si="18"/>
        <v>17.91</v>
      </c>
      <c r="N449" t="str">
        <f t="shared" si="19"/>
        <v>Robusta</v>
      </c>
      <c r="O449" t="str">
        <f t="shared" si="20"/>
        <v>Medium</v>
      </c>
      <c r="P449" t="str">
        <f>_xlfn.XLOOKUP(Orders[[#This Row],[Customer ID]],customers!$A$1:$A$1001,customers!$I$1:$I$1001,0)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cm="1">
        <f t="array" ref="G450">IF(_xlfn.XLOOKUP(C450,customers!$A$1:$A$1001,customers!C449:'customers'!$C$1:$C$1001,0)=0,"",_xlfn.XLOOKUP(C450,customers!$A$1:$A$1001,customers!C449:'customers'!$C$1:$C$1001,0))</f>
        <v>pdurbancg@symantec.com</v>
      </c>
      <c r="H450" s="2" t="str">
        <f>_xlfn.XLOOKUP(C450,customers!$A$1:$A$1001,customers!$G$1:$G$1001,0)</f>
        <v>Ireland</v>
      </c>
      <c r="I450" t="str">
        <f>_xlfn.XLOOKUP(orders!D450,products!$A$1:$A$49,products!$B$1:$B$49)</f>
        <v>Rob</v>
      </c>
      <c r="J450" t="str">
        <f>_xlfn.XLOOKUP(orders!D450,products!$A$1:$A$49,products!$C$1:$C$49)</f>
        <v>L</v>
      </c>
      <c r="K450" s="4">
        <f>_xlfn.XLOOKUP(orders!D450,products!$A$1:$A$49,products!$D$1:$D$49)</f>
        <v>0.5</v>
      </c>
      <c r="L450" s="6">
        <f>_xlfn.XLOOKUP(orders!D450,products!$A$1:$A$49,products!$E$1:$E$49)</f>
        <v>7.169999999999999</v>
      </c>
      <c r="M450" s="6">
        <f t="shared" si="18"/>
        <v>7.169999999999999</v>
      </c>
      <c r="N450" t="str">
        <f t="shared" si="19"/>
        <v>Robusta</v>
      </c>
      <c r="O450" t="str">
        <f t="shared" si="20"/>
        <v>Light</v>
      </c>
      <c r="P450" t="str">
        <f>_xlfn.XLOOKUP(Orders[[#This Row],[Customer ID]],customers!$A$1:$A$1001,customers!$I$1:$I$1001,0)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cm="1">
        <f t="array" ref="G451">IF(_xlfn.XLOOKUP(C451,customers!$A$1:$A$1001,customers!C450:'customers'!$C$1:$C$1001,0)=0,"",_xlfn.XLOOKUP(C451,customers!$A$1:$A$1001,customers!C450:'customers'!$C$1:$C$1001,0))</f>
        <v>aharroldch@miibeian.gov.cn</v>
      </c>
      <c r="H451" s="2" t="str">
        <f>_xlfn.XLOOKUP(C451,customers!$A$1:$A$1001,customers!$G$1:$G$1001,0)</f>
        <v>United States</v>
      </c>
      <c r="I451" t="str">
        <f>_xlfn.XLOOKUP(orders!D451,products!$A$1:$A$49,products!$B$1:$B$49)</f>
        <v>Rob</v>
      </c>
      <c r="J451" t="str">
        <f>_xlfn.XLOOKUP(orders!D451,products!$A$1:$A$49,products!$C$1:$C$49)</f>
        <v>D</v>
      </c>
      <c r="K451" s="4">
        <f>_xlfn.XLOOKUP(orders!D451,products!$A$1:$A$49,products!$D$1:$D$49)</f>
        <v>0.2</v>
      </c>
      <c r="L451" s="6">
        <f>_xlfn.XLOOKUP(orders!D451,products!$A$1:$A$49,products!$E$1:$E$49)</f>
        <v>2.6849999999999996</v>
      </c>
      <c r="M451" s="6">
        <f t="shared" ref="M451:M514" si="21">L451*E451</f>
        <v>5.3699999999999992</v>
      </c>
      <c r="N451" t="str">
        <f t="shared" ref="N451:N514" si="22">IF(I451="Rob","Robusta",IF(I451="Exc","Excellsa",IF(I451="Ara","Arabica",IF(I451="Lib","Libarica",""))))</f>
        <v>Robusta</v>
      </c>
      <c r="O451" t="str">
        <f t="shared" ref="O451:O514" si="23">IF(J451="M","Medium",IF(J451="L","Light",IF(J451="D","Dark")))</f>
        <v>Dark</v>
      </c>
      <c r="P451" t="str">
        <f>_xlfn.XLOOKUP(Orders[[#This Row],[Customer ID]],customers!$A$1:$A$1001,customers!$I$1:$I$1001,0)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cm="1">
        <f t="array" ref="G452">IF(_xlfn.XLOOKUP(C452,customers!$A$1:$A$1001,customers!C451:'customers'!$C$1:$C$1001,0)=0,"",_xlfn.XLOOKUP(C452,customers!$A$1:$A$1001,customers!C451:'customers'!$C$1:$C$1001,0))</f>
        <v>spamphilonci@mlb.com</v>
      </c>
      <c r="H452" s="2" t="str">
        <f>_xlfn.XLOOKUP(C452,customers!$A$1:$A$1001,customers!$G$1:$G$1001,0)</f>
        <v>Ireland</v>
      </c>
      <c r="I452" t="str">
        <f>_xlfn.XLOOKUP(orders!D452,products!$A$1:$A$49,products!$B$1:$B$49)</f>
        <v>Lib</v>
      </c>
      <c r="J452" t="str">
        <f>_xlfn.XLOOKUP(orders!D452,products!$A$1:$A$49,products!$C$1:$C$49)</f>
        <v>L</v>
      </c>
      <c r="K452" s="4">
        <f>_xlfn.XLOOKUP(orders!D452,products!$A$1:$A$49,products!$D$1:$D$49)</f>
        <v>0.2</v>
      </c>
      <c r="L452" s="6">
        <f>_xlfn.XLOOKUP(orders!D452,products!$A$1:$A$49,products!$E$1:$E$49)</f>
        <v>4.7549999999999999</v>
      </c>
      <c r="M452" s="6">
        <f t="shared" si="21"/>
        <v>23.774999999999999</v>
      </c>
      <c r="N452" t="str">
        <f t="shared" si="22"/>
        <v>Libarica</v>
      </c>
      <c r="O452" t="str">
        <f t="shared" si="23"/>
        <v>Light</v>
      </c>
      <c r="P452" t="str">
        <f>_xlfn.XLOOKUP(Orders[[#This Row],[Customer ID]],customers!$A$1:$A$1001,customers!$I$1:$I$1001,0)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cm="1">
        <f t="array" ref="G453">IF(_xlfn.XLOOKUP(C453,customers!$A$1:$A$1001,customers!C452:'customers'!$C$1:$C$1001,0)=0,"",_xlfn.XLOOKUP(C453,customers!$A$1:$A$1001,customers!C452:'customers'!$C$1:$C$1001,0))</f>
        <v>mspurdencj@exblog.jp</v>
      </c>
      <c r="H453" s="2" t="str">
        <f>_xlfn.XLOOKUP(C453,customers!$A$1:$A$1001,customers!$G$1:$G$1001,0)</f>
        <v>United States</v>
      </c>
      <c r="I453" t="str">
        <f>_xlfn.XLOOKUP(orders!D453,products!$A$1:$A$49,products!$B$1:$B$49)</f>
        <v>Rob</v>
      </c>
      <c r="J453" t="str">
        <f>_xlfn.XLOOKUP(orders!D453,products!$A$1:$A$49,products!$C$1:$C$49)</f>
        <v>D</v>
      </c>
      <c r="K453" s="4">
        <f>_xlfn.XLOOKUP(orders!D453,products!$A$1:$A$49,products!$D$1:$D$49)</f>
        <v>2.5</v>
      </c>
      <c r="L453" s="6">
        <f>_xlfn.XLOOKUP(orders!D453,products!$A$1:$A$49,products!$E$1:$E$49)</f>
        <v>20.584999999999997</v>
      </c>
      <c r="M453" s="6">
        <f t="shared" si="21"/>
        <v>41.169999999999995</v>
      </c>
      <c r="N453" t="str">
        <f t="shared" si="22"/>
        <v>Robusta</v>
      </c>
      <c r="O453" t="str">
        <f t="shared" si="23"/>
        <v>Dark</v>
      </c>
      <c r="P453" t="str">
        <f>_xlfn.XLOOKUP(Orders[[#This Row],[Customer ID]],customers!$A$1:$A$1001,customers!$I$1:$I$1001,0)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cm="1">
        <f t="array" ref="G454">IF(_xlfn.XLOOKUP(C454,customers!$A$1:$A$1001,customers!C453:'customers'!$C$1:$C$1001,0)=0,"",_xlfn.XLOOKUP(C454,customers!$A$1:$A$1001,customers!C453:'customers'!$C$1:$C$1001,0))</f>
        <v>msesonck@census.gov</v>
      </c>
      <c r="H454" s="2" t="str">
        <f>_xlfn.XLOOKUP(C454,customers!$A$1:$A$1001,customers!$G$1:$G$1001,0)</f>
        <v>United States</v>
      </c>
      <c r="I454" t="str">
        <f>_xlfn.XLOOKUP(orders!D454,products!$A$1:$A$49,products!$B$1:$B$49)</f>
        <v>Ara</v>
      </c>
      <c r="J454" t="str">
        <f>_xlfn.XLOOKUP(orders!D454,products!$A$1:$A$49,products!$C$1:$C$49)</f>
        <v>L</v>
      </c>
      <c r="K454" s="4">
        <f>_xlfn.XLOOKUP(orders!D454,products!$A$1:$A$49,products!$D$1:$D$49)</f>
        <v>0.2</v>
      </c>
      <c r="L454" s="6">
        <f>_xlfn.XLOOKUP(orders!D454,products!$A$1:$A$49,products!$E$1:$E$49)</f>
        <v>3.8849999999999998</v>
      </c>
      <c r="M454" s="6">
        <f t="shared" si="21"/>
        <v>11.654999999999999</v>
      </c>
      <c r="N454" t="str">
        <f t="shared" si="22"/>
        <v>Arabica</v>
      </c>
      <c r="O454" t="str">
        <f t="shared" si="23"/>
        <v>Light</v>
      </c>
      <c r="P454" t="str">
        <f>_xlfn.XLOOKUP(Orders[[#This Row],[Customer ID]],customers!$A$1:$A$1001,customers!$I$1:$I$1001,0)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cm="1">
        <f t="array" ref="G455">IF(_xlfn.XLOOKUP(C455,customers!$A$1:$A$1001,customers!C454:'customers'!$C$1:$C$1001,0)=0,"",_xlfn.XLOOKUP(C455,customers!$A$1:$A$1001,customers!C454:'customers'!$C$1:$C$1001,0))</f>
        <v>npirronecl@weibo.com</v>
      </c>
      <c r="H455" s="2" t="str">
        <f>_xlfn.XLOOKUP(C455,customers!$A$1:$A$1001,customers!$G$1:$G$1001,0)</f>
        <v>United States</v>
      </c>
      <c r="I455" t="str">
        <f>_xlfn.XLOOKUP(orders!D455,products!$A$1:$A$49,products!$B$1:$B$49)</f>
        <v>Lib</v>
      </c>
      <c r="J455" t="str">
        <f>_xlfn.XLOOKUP(orders!D455,products!$A$1:$A$49,products!$C$1:$C$49)</f>
        <v>L</v>
      </c>
      <c r="K455" s="4">
        <f>_xlfn.XLOOKUP(orders!D455,products!$A$1:$A$49,products!$D$1:$D$49)</f>
        <v>0.5</v>
      </c>
      <c r="L455" s="6">
        <f>_xlfn.XLOOKUP(orders!D455,products!$A$1:$A$49,products!$E$1:$E$49)</f>
        <v>9.51</v>
      </c>
      <c r="M455" s="6">
        <f t="shared" si="21"/>
        <v>38.04</v>
      </c>
      <c r="N455" t="str">
        <f t="shared" si="22"/>
        <v>Libarica</v>
      </c>
      <c r="O455" t="str">
        <f t="shared" si="23"/>
        <v>Light</v>
      </c>
      <c r="P455" t="str">
        <f>_xlfn.XLOOKUP(Orders[[#This Row],[Customer ID]],customers!$A$1:$A$1001,customers!$I$1:$I$1001,0)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cm="1">
        <f t="array" ref="G456">IF(_xlfn.XLOOKUP(C456,customers!$A$1:$A$1001,customers!C455:'customers'!$C$1:$C$1001,0)=0,"",_xlfn.XLOOKUP(C456,customers!$A$1:$A$1001,customers!C455:'customers'!$C$1:$C$1001,0))</f>
        <v>rcawleycm@yellowbook.com</v>
      </c>
      <c r="H456" s="2" t="str">
        <f>_xlfn.XLOOKUP(C456,customers!$A$1:$A$1001,customers!$G$1:$G$1001,0)</f>
        <v>Ireland</v>
      </c>
      <c r="I456" t="str">
        <f>_xlfn.XLOOKUP(orders!D456,products!$A$1:$A$49,products!$B$1:$B$49)</f>
        <v>Rob</v>
      </c>
      <c r="J456" t="str">
        <f>_xlfn.XLOOKUP(orders!D456,products!$A$1:$A$49,products!$C$1:$C$49)</f>
        <v>D</v>
      </c>
      <c r="K456" s="4">
        <f>_xlfn.XLOOKUP(orders!D456,products!$A$1:$A$49,products!$D$1:$D$49)</f>
        <v>2.5</v>
      </c>
      <c r="L456" s="6">
        <f>_xlfn.XLOOKUP(orders!D456,products!$A$1:$A$49,products!$E$1:$E$49)</f>
        <v>20.584999999999997</v>
      </c>
      <c r="M456" s="6">
        <f t="shared" si="21"/>
        <v>82.339999999999989</v>
      </c>
      <c r="N456" t="str">
        <f t="shared" si="22"/>
        <v>Robusta</v>
      </c>
      <c r="O456" t="str">
        <f t="shared" si="23"/>
        <v>Dark</v>
      </c>
      <c r="P456" t="str">
        <f>_xlfn.XLOOKUP(Orders[[#This Row],[Customer ID]],customers!$A$1:$A$1001,customers!$I$1:$I$1001,0)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cm="1">
        <f t="array" ref="G457">IF(_xlfn.XLOOKUP(C457,customers!$A$1:$A$1001,customers!C456:'customers'!$C$1:$C$1001,0)=0,"",_xlfn.XLOOKUP(C457,customers!$A$1:$A$1001,customers!C456:'customers'!$C$1:$C$1001,0))</f>
        <v>sbarribalcn@microsoft.com</v>
      </c>
      <c r="H457" s="2" t="str">
        <f>_xlfn.XLOOKUP(C457,customers!$A$1:$A$1001,customers!$G$1:$G$1001,0)</f>
        <v>Ireland</v>
      </c>
      <c r="I457" t="str">
        <f>_xlfn.XLOOKUP(orders!D457,products!$A$1:$A$49,products!$B$1:$B$49)</f>
        <v>Lib</v>
      </c>
      <c r="J457" t="str">
        <f>_xlfn.XLOOKUP(orders!D457,products!$A$1:$A$49,products!$C$1:$C$49)</f>
        <v>L</v>
      </c>
      <c r="K457" s="4">
        <f>_xlfn.XLOOKUP(orders!D457,products!$A$1:$A$49,products!$D$1:$D$49)</f>
        <v>0.2</v>
      </c>
      <c r="L457" s="6">
        <f>_xlfn.XLOOKUP(orders!D457,products!$A$1:$A$49,products!$E$1:$E$49)</f>
        <v>4.7549999999999999</v>
      </c>
      <c r="M457" s="6">
        <f t="shared" si="21"/>
        <v>9.51</v>
      </c>
      <c r="N457" t="str">
        <f t="shared" si="22"/>
        <v>Libarica</v>
      </c>
      <c r="O457" t="str">
        <f t="shared" si="23"/>
        <v>Light</v>
      </c>
      <c r="P457" t="str">
        <f>_xlfn.XLOOKUP(Orders[[#This Row],[Customer ID]],customers!$A$1:$A$1001,customers!$I$1:$I$1001,0)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cm="1">
        <f t="array" ref="G458">IF(_xlfn.XLOOKUP(C458,customers!$A$1:$A$1001,customers!C457:'customers'!$C$1:$C$1001,0)=0,"",_xlfn.XLOOKUP(C458,customers!$A$1:$A$1001,customers!C457:'customers'!$C$1:$C$1001,0))</f>
        <v>aadamidesco@bizjournals.com</v>
      </c>
      <c r="H458" s="2" t="str">
        <f>_xlfn.XLOOKUP(C458,customers!$A$1:$A$1001,customers!$G$1:$G$1001,0)</f>
        <v>United Kingdom</v>
      </c>
      <c r="I458" t="str">
        <f>_xlfn.XLOOKUP(orders!D458,products!$A$1:$A$49,products!$B$1:$B$49)</f>
        <v>Rob</v>
      </c>
      <c r="J458" t="str">
        <f>_xlfn.XLOOKUP(orders!D458,products!$A$1:$A$49,products!$C$1:$C$49)</f>
        <v>D</v>
      </c>
      <c r="K458" s="4">
        <f>_xlfn.XLOOKUP(orders!D458,products!$A$1:$A$49,products!$D$1:$D$49)</f>
        <v>2.5</v>
      </c>
      <c r="L458" s="6">
        <f>_xlfn.XLOOKUP(orders!D458,products!$A$1:$A$49,products!$E$1:$E$49)</f>
        <v>20.584999999999997</v>
      </c>
      <c r="M458" s="6">
        <f t="shared" si="21"/>
        <v>41.169999999999995</v>
      </c>
      <c r="N458" t="str">
        <f t="shared" si="22"/>
        <v>Robusta</v>
      </c>
      <c r="O458" t="str">
        <f t="shared" si="23"/>
        <v>Dark</v>
      </c>
      <c r="P458" t="str">
        <f>_xlfn.XLOOKUP(Orders[[#This Row],[Customer ID]],customers!$A$1:$A$1001,customers!$I$1:$I$1001,0)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cm="1">
        <f t="array" ref="G459">IF(_xlfn.XLOOKUP(C459,customers!$A$1:$A$1001,customers!C458:'customers'!$C$1:$C$1001,0)=0,"",_xlfn.XLOOKUP(C459,customers!$A$1:$A$1001,customers!C458:'customers'!$C$1:$C$1001,0))</f>
        <v>cthowescp@craigslist.org</v>
      </c>
      <c r="H459" s="2" t="str">
        <f>_xlfn.XLOOKUP(C459,customers!$A$1:$A$1001,customers!$G$1:$G$1001,0)</f>
        <v>United States</v>
      </c>
      <c r="I459" t="str">
        <f>_xlfn.XLOOKUP(orders!D459,products!$A$1:$A$49,products!$B$1:$B$49)</f>
        <v>Lib</v>
      </c>
      <c r="J459" t="str">
        <f>_xlfn.XLOOKUP(orders!D459,products!$A$1:$A$49,products!$C$1:$C$49)</f>
        <v>L</v>
      </c>
      <c r="K459" s="4">
        <f>_xlfn.XLOOKUP(orders!D459,products!$A$1:$A$49,products!$D$1:$D$49)</f>
        <v>0.5</v>
      </c>
      <c r="L459" s="6">
        <f>_xlfn.XLOOKUP(orders!D459,products!$A$1:$A$49,products!$E$1:$E$49)</f>
        <v>9.51</v>
      </c>
      <c r="M459" s="6">
        <f t="shared" si="21"/>
        <v>47.55</v>
      </c>
      <c r="N459" t="str">
        <f t="shared" si="22"/>
        <v>Libarica</v>
      </c>
      <c r="O459" t="str">
        <f t="shared" si="23"/>
        <v>Light</v>
      </c>
      <c r="P459" t="str">
        <f>_xlfn.XLOOKUP(Orders[[#This Row],[Customer ID]],customers!$A$1:$A$1001,customers!$I$1:$I$1001,0)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cm="1">
        <f t="array" ref="G460">IF(_xlfn.XLOOKUP(C460,customers!$A$1:$A$1001,customers!C459:'customers'!$C$1:$C$1001,0)=0,"",_xlfn.XLOOKUP(C460,customers!$A$1:$A$1001,customers!C459:'customers'!$C$1:$C$1001,0))</f>
        <v>rwillowaycq@admin.ch</v>
      </c>
      <c r="H460" s="2" t="str">
        <f>_xlfn.XLOOKUP(C460,customers!$A$1:$A$1001,customers!$G$1:$G$1001,0)</f>
        <v>United States</v>
      </c>
      <c r="I460" t="str">
        <f>_xlfn.XLOOKUP(orders!D460,products!$A$1:$A$49,products!$B$1:$B$49)</f>
        <v>Ara</v>
      </c>
      <c r="J460" t="str">
        <f>_xlfn.XLOOKUP(orders!D460,products!$A$1:$A$49,products!$C$1:$C$49)</f>
        <v>M</v>
      </c>
      <c r="K460" s="4">
        <f>_xlfn.XLOOKUP(orders!D460,products!$A$1:$A$49,products!$D$1:$D$49)</f>
        <v>1</v>
      </c>
      <c r="L460" s="6">
        <f>_xlfn.XLOOKUP(orders!D460,products!$A$1:$A$49,products!$E$1:$E$49)</f>
        <v>11.25</v>
      </c>
      <c r="M460" s="6">
        <f t="shared" si="21"/>
        <v>45</v>
      </c>
      <c r="N460" t="str">
        <f t="shared" si="22"/>
        <v>Arabica</v>
      </c>
      <c r="O460" t="str">
        <f t="shared" si="23"/>
        <v>Medium</v>
      </c>
      <c r="P460" t="str">
        <f>_xlfn.XLOOKUP(Orders[[#This Row],[Customer ID]],customers!$A$1:$A$1001,customers!$I$1:$I$1001,0)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cm="1">
        <f t="array" ref="G461">IF(_xlfn.XLOOKUP(C461,customers!$A$1:$A$1001,customers!C460:'customers'!$C$1:$C$1001,0)=0,"",_xlfn.XLOOKUP(C461,customers!$A$1:$A$1001,customers!C460:'customers'!$C$1:$C$1001,0))</f>
        <v>aelwincr@privacy.gov.au</v>
      </c>
      <c r="H461" s="2" t="str">
        <f>_xlfn.XLOOKUP(C461,customers!$A$1:$A$1001,customers!$G$1:$G$1001,0)</f>
        <v>United States</v>
      </c>
      <c r="I461" t="str">
        <f>_xlfn.XLOOKUP(orders!D461,products!$A$1:$A$49,products!$B$1:$B$49)</f>
        <v>Lib</v>
      </c>
      <c r="J461" t="str">
        <f>_xlfn.XLOOKUP(orders!D461,products!$A$1:$A$49,products!$C$1:$C$49)</f>
        <v>L</v>
      </c>
      <c r="K461" s="4">
        <f>_xlfn.XLOOKUP(orders!D461,products!$A$1:$A$49,products!$D$1:$D$49)</f>
        <v>0.2</v>
      </c>
      <c r="L461" s="6">
        <f>_xlfn.XLOOKUP(orders!D461,products!$A$1:$A$49,products!$E$1:$E$49)</f>
        <v>4.7549999999999999</v>
      </c>
      <c r="M461" s="6">
        <f t="shared" si="21"/>
        <v>23.774999999999999</v>
      </c>
      <c r="N461" t="str">
        <f t="shared" si="22"/>
        <v>Libarica</v>
      </c>
      <c r="O461" t="str">
        <f t="shared" si="23"/>
        <v>Light</v>
      </c>
      <c r="P461" t="str">
        <f>_xlfn.XLOOKUP(Orders[[#This Row],[Customer ID]],customers!$A$1:$A$1001,customers!$I$1:$I$1001,0)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cm="1">
        <f t="array" ref="G462">IF(_xlfn.XLOOKUP(C462,customers!$A$1:$A$1001,customers!C461:'customers'!$C$1:$C$1001,0)=0,"",_xlfn.XLOOKUP(C462,customers!$A$1:$A$1001,customers!C461:'customers'!$C$1:$C$1001,0))</f>
        <v>abilbrookcs@booking.com</v>
      </c>
      <c r="H462" s="2" t="str">
        <f>_xlfn.XLOOKUP(C462,customers!$A$1:$A$1001,customers!$G$1:$G$1001,0)</f>
        <v>Ireland</v>
      </c>
      <c r="I462" t="str">
        <f>_xlfn.XLOOKUP(orders!D462,products!$A$1:$A$49,products!$B$1:$B$49)</f>
        <v>Rob</v>
      </c>
      <c r="J462" t="str">
        <f>_xlfn.XLOOKUP(orders!D462,products!$A$1:$A$49,products!$C$1:$C$49)</f>
        <v>D</v>
      </c>
      <c r="K462" s="4">
        <f>_xlfn.XLOOKUP(orders!D462,products!$A$1:$A$49,products!$D$1:$D$49)</f>
        <v>0.5</v>
      </c>
      <c r="L462" s="6">
        <f>_xlfn.XLOOKUP(orders!D462,products!$A$1:$A$49,products!$E$1:$E$49)</f>
        <v>5.3699999999999992</v>
      </c>
      <c r="M462" s="6">
        <f t="shared" si="21"/>
        <v>16.11</v>
      </c>
      <c r="N462" t="str">
        <f t="shared" si="22"/>
        <v>Robusta</v>
      </c>
      <c r="O462" t="str">
        <f t="shared" si="23"/>
        <v>Dark</v>
      </c>
      <c r="P462" t="str">
        <f>_xlfn.XLOOKUP(Orders[[#This Row],[Customer ID]],customers!$A$1:$A$1001,customers!$I$1:$I$1001,0)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cm="1">
        <f t="array" ref="G463">IF(_xlfn.XLOOKUP(C463,customers!$A$1:$A$1001,customers!C462:'customers'!$C$1:$C$1001,0)=0,"",_xlfn.XLOOKUP(C463,customers!$A$1:$A$1001,customers!C462:'customers'!$C$1:$C$1001,0))</f>
        <v>rmckallct@sakura.ne.jp</v>
      </c>
      <c r="H463" s="2" t="str">
        <f>_xlfn.XLOOKUP(C463,customers!$A$1:$A$1001,customers!$G$1:$G$1001,0)</f>
        <v>United Kingdom</v>
      </c>
      <c r="I463" t="str">
        <f>_xlfn.XLOOKUP(orders!D463,products!$A$1:$A$49,products!$B$1:$B$49)</f>
        <v>Rob</v>
      </c>
      <c r="J463" t="str">
        <f>_xlfn.XLOOKUP(orders!D463,products!$A$1:$A$49,products!$C$1:$C$49)</f>
        <v>D</v>
      </c>
      <c r="K463" s="4">
        <f>_xlfn.XLOOKUP(orders!D463,products!$A$1:$A$49,products!$D$1:$D$49)</f>
        <v>0.2</v>
      </c>
      <c r="L463" s="6">
        <f>_xlfn.XLOOKUP(orders!D463,products!$A$1:$A$49,products!$E$1:$E$49)</f>
        <v>2.6849999999999996</v>
      </c>
      <c r="M463" s="6">
        <f t="shared" si="21"/>
        <v>10.739999999999998</v>
      </c>
      <c r="N463" t="str">
        <f t="shared" si="22"/>
        <v>Robusta</v>
      </c>
      <c r="O463" t="str">
        <f t="shared" si="23"/>
        <v>Dark</v>
      </c>
      <c r="P463" t="str">
        <f>_xlfn.XLOOKUP(Orders[[#This Row],[Customer ID]],customers!$A$1:$A$1001,customers!$I$1:$I$1001,0)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cm="1">
        <f t="array" ref="G464">IF(_xlfn.XLOOKUP(C464,customers!$A$1:$A$1001,customers!C463:'customers'!$C$1:$C$1001,0)=0,"",_xlfn.XLOOKUP(C464,customers!$A$1:$A$1001,customers!C463:'customers'!$C$1:$C$1001,0))</f>
        <v>bdailecu@vistaprint.com</v>
      </c>
      <c r="H464" s="2" t="str">
        <f>_xlfn.XLOOKUP(C464,customers!$A$1:$A$1001,customers!$G$1:$G$1001,0)</f>
        <v>United States</v>
      </c>
      <c r="I464" t="str">
        <f>_xlfn.XLOOKUP(orders!D464,products!$A$1:$A$49,products!$B$1:$B$49)</f>
        <v>Ara</v>
      </c>
      <c r="J464" t="str">
        <f>_xlfn.XLOOKUP(orders!D464,products!$A$1:$A$49,products!$C$1:$C$49)</f>
        <v>D</v>
      </c>
      <c r="K464" s="4">
        <f>_xlfn.XLOOKUP(orders!D464,products!$A$1:$A$49,products!$D$1:$D$49)</f>
        <v>1</v>
      </c>
      <c r="L464" s="6">
        <f>_xlfn.XLOOKUP(orders!D464,products!$A$1:$A$49,products!$E$1:$E$49)</f>
        <v>9.9499999999999993</v>
      </c>
      <c r="M464" s="6">
        <f t="shared" si="21"/>
        <v>49.75</v>
      </c>
      <c r="N464" t="str">
        <f t="shared" si="22"/>
        <v>Arabica</v>
      </c>
      <c r="O464" t="str">
        <f t="shared" si="23"/>
        <v>Dark</v>
      </c>
      <c r="P464" t="str">
        <f>_xlfn.XLOOKUP(Orders[[#This Row],[Customer ID]],customers!$A$1:$A$1001,customers!$I$1:$I$1001,0)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cm="1">
        <f t="array" ref="G465">IF(_xlfn.XLOOKUP(C465,customers!$A$1:$A$1001,customers!C464:'customers'!$C$1:$C$1001,0)=0,"",_xlfn.XLOOKUP(C465,customers!$A$1:$A$1001,customers!C464:'customers'!$C$1:$C$1001,0))</f>
        <v>atrehernecv@state.tx.us</v>
      </c>
      <c r="H465" s="2" t="str">
        <f>_xlfn.XLOOKUP(C465,customers!$A$1:$A$1001,customers!$G$1:$G$1001,0)</f>
        <v>Ireland</v>
      </c>
      <c r="I465" t="str">
        <f>_xlfn.XLOOKUP(orders!D465,products!$A$1:$A$49,products!$B$1:$B$49)</f>
        <v>Exc</v>
      </c>
      <c r="J465" t="str">
        <f>_xlfn.XLOOKUP(orders!D465,products!$A$1:$A$49,products!$C$1:$C$49)</f>
        <v>M</v>
      </c>
      <c r="K465" s="4">
        <f>_xlfn.XLOOKUP(orders!D465,products!$A$1:$A$49,products!$D$1:$D$49)</f>
        <v>1</v>
      </c>
      <c r="L465" s="6">
        <f>_xlfn.XLOOKUP(orders!D465,products!$A$1:$A$49,products!$E$1:$E$49)</f>
        <v>13.75</v>
      </c>
      <c r="M465" s="6">
        <f t="shared" si="21"/>
        <v>27.5</v>
      </c>
      <c r="N465" t="str">
        <f t="shared" si="22"/>
        <v>Excellsa</v>
      </c>
      <c r="O465" t="str">
        <f t="shared" si="23"/>
        <v>Medium</v>
      </c>
      <c r="P465" t="str">
        <f>_xlfn.XLOOKUP(Orders[[#This Row],[Customer ID]],customers!$A$1:$A$1001,customers!$I$1:$I$1001,0)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cm="1">
        <f t="array" ref="G466">IF(_xlfn.XLOOKUP(C466,customers!$A$1:$A$1001,customers!C465:'customers'!$C$1:$C$1001,0)=0,"",_xlfn.XLOOKUP(C466,customers!$A$1:$A$1001,customers!C465:'customers'!$C$1:$C$1001,0))</f>
        <v>abrentnallcw@biglobe.ne.jp</v>
      </c>
      <c r="H466" s="2" t="str">
        <f>_xlfn.XLOOKUP(C466,customers!$A$1:$A$1001,customers!$G$1:$G$1001,0)</f>
        <v>United Kingdom</v>
      </c>
      <c r="I466" t="str">
        <f>_xlfn.XLOOKUP(orders!D466,products!$A$1:$A$49,products!$B$1:$B$49)</f>
        <v>Lib</v>
      </c>
      <c r="J466" t="str">
        <f>_xlfn.XLOOKUP(orders!D466,products!$A$1:$A$49,products!$C$1:$C$49)</f>
        <v>D</v>
      </c>
      <c r="K466" s="4">
        <f>_xlfn.XLOOKUP(orders!D466,products!$A$1:$A$49,products!$D$1:$D$49)</f>
        <v>2.5</v>
      </c>
      <c r="L466" s="6">
        <f>_xlfn.XLOOKUP(orders!D466,products!$A$1:$A$49,products!$E$1:$E$49)</f>
        <v>29.784999999999997</v>
      </c>
      <c r="M466" s="6">
        <f t="shared" si="21"/>
        <v>119.13999999999999</v>
      </c>
      <c r="N466" t="str">
        <f t="shared" si="22"/>
        <v>Libarica</v>
      </c>
      <c r="O466" t="str">
        <f t="shared" si="23"/>
        <v>Dark</v>
      </c>
      <c r="P466" t="str">
        <f>_xlfn.XLOOKUP(Orders[[#This Row],[Customer ID]],customers!$A$1:$A$1001,customers!$I$1:$I$1001,0)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cm="1">
        <f t="array" ref="G467">IF(_xlfn.XLOOKUP(C467,customers!$A$1:$A$1001,customers!C466:'customers'!$C$1:$C$1001,0)=0,"",_xlfn.XLOOKUP(C467,customers!$A$1:$A$1001,customers!C466:'customers'!$C$1:$C$1001,0))</f>
        <v>ddrinkallcx@psu.edu</v>
      </c>
      <c r="H467" s="2" t="str">
        <f>_xlfn.XLOOKUP(C467,customers!$A$1:$A$1001,customers!$G$1:$G$1001,0)</f>
        <v>United States</v>
      </c>
      <c r="I467" t="str">
        <f>_xlfn.XLOOKUP(orders!D467,products!$A$1:$A$49,products!$B$1:$B$49)</f>
        <v>Rob</v>
      </c>
      <c r="J467" t="str">
        <f>_xlfn.XLOOKUP(orders!D467,products!$A$1:$A$49,products!$C$1:$C$49)</f>
        <v>D</v>
      </c>
      <c r="K467" s="4">
        <f>_xlfn.XLOOKUP(orders!D467,products!$A$1:$A$49,products!$D$1:$D$49)</f>
        <v>2.5</v>
      </c>
      <c r="L467" s="6">
        <f>_xlfn.XLOOKUP(orders!D467,products!$A$1:$A$49,products!$E$1:$E$49)</f>
        <v>20.584999999999997</v>
      </c>
      <c r="M467" s="6">
        <f t="shared" si="21"/>
        <v>20.584999999999997</v>
      </c>
      <c r="N467" t="str">
        <f t="shared" si="22"/>
        <v>Robusta</v>
      </c>
      <c r="O467" t="str">
        <f t="shared" si="23"/>
        <v>Dark</v>
      </c>
      <c r="P467" t="str">
        <f>_xlfn.XLOOKUP(Orders[[#This Row],[Customer ID]],customers!$A$1:$A$1001,customers!$I$1:$I$1001,0)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cm="1">
        <f t="array" ref="G468">IF(_xlfn.XLOOKUP(C468,customers!$A$1:$A$1001,customers!C467:'customers'!$C$1:$C$1001,0)=0,"",_xlfn.XLOOKUP(C468,customers!$A$1:$A$1001,customers!C467:'customers'!$C$1:$C$1001,0))</f>
        <v>dkornelcy@cyberchimps.com</v>
      </c>
      <c r="H468" s="2" t="str">
        <f>_xlfn.XLOOKUP(C468,customers!$A$1:$A$1001,customers!$G$1:$G$1001,0)</f>
        <v>United States</v>
      </c>
      <c r="I468" t="str">
        <f>_xlfn.XLOOKUP(orders!D468,products!$A$1:$A$49,products!$B$1:$B$49)</f>
        <v>Ara</v>
      </c>
      <c r="J468" t="str">
        <f>_xlfn.XLOOKUP(orders!D468,products!$A$1:$A$49,products!$C$1:$C$49)</f>
        <v>D</v>
      </c>
      <c r="K468" s="4">
        <f>_xlfn.XLOOKUP(orders!D468,products!$A$1:$A$49,products!$D$1:$D$49)</f>
        <v>0.2</v>
      </c>
      <c r="L468" s="6">
        <f>_xlfn.XLOOKUP(orders!D468,products!$A$1:$A$49,products!$E$1:$E$49)</f>
        <v>2.9849999999999999</v>
      </c>
      <c r="M468" s="6">
        <f t="shared" si="21"/>
        <v>8.9550000000000001</v>
      </c>
      <c r="N468" t="str">
        <f t="shared" si="22"/>
        <v>Arabica</v>
      </c>
      <c r="O468" t="str">
        <f t="shared" si="23"/>
        <v>Dark</v>
      </c>
      <c r="P468" t="str">
        <f>_xlfn.XLOOKUP(Orders[[#This Row],[Customer ID]],customers!$A$1:$A$1001,customers!$I$1:$I$1001,0)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cm="1">
        <f t="array" ref="G469">IF(_xlfn.XLOOKUP(C469,customers!$A$1:$A$1001,customers!C468:'customers'!$C$1:$C$1001,0)=0,"",_xlfn.XLOOKUP(C469,customers!$A$1:$A$1001,customers!C468:'customers'!$C$1:$C$1001,0))</f>
        <v>rlequeuxcz@newyorker.com</v>
      </c>
      <c r="H469" s="2" t="str">
        <f>_xlfn.XLOOKUP(C469,customers!$A$1:$A$1001,customers!$G$1:$G$1001,0)</f>
        <v>United States</v>
      </c>
      <c r="I469" t="str">
        <f>_xlfn.XLOOKUP(orders!D469,products!$A$1:$A$49,products!$B$1:$B$49)</f>
        <v>Ara</v>
      </c>
      <c r="J469" t="str">
        <f>_xlfn.XLOOKUP(orders!D469,products!$A$1:$A$49,products!$C$1:$C$49)</f>
        <v>D</v>
      </c>
      <c r="K469" s="4">
        <f>_xlfn.XLOOKUP(orders!D469,products!$A$1:$A$49,products!$D$1:$D$49)</f>
        <v>0.5</v>
      </c>
      <c r="L469" s="6">
        <f>_xlfn.XLOOKUP(orders!D469,products!$A$1:$A$49,products!$E$1:$E$49)</f>
        <v>5.97</v>
      </c>
      <c r="M469" s="6">
        <f t="shared" si="21"/>
        <v>5.97</v>
      </c>
      <c r="N469" t="str">
        <f t="shared" si="22"/>
        <v>Arabica</v>
      </c>
      <c r="O469" t="str">
        <f t="shared" si="23"/>
        <v>Dark</v>
      </c>
      <c r="P469" t="str">
        <f>_xlfn.XLOOKUP(Orders[[#This Row],[Customer ID]],customers!$A$1:$A$1001,customers!$I$1:$I$1001,0)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cm="1">
        <f t="array" ref="G470">IF(_xlfn.XLOOKUP(C470,customers!$A$1:$A$1001,customers!C469:'customers'!$C$1:$C$1001,0)=0,"",_xlfn.XLOOKUP(C470,customers!$A$1:$A$1001,customers!C469:'customers'!$C$1:$C$1001,0))</f>
        <v>jmccaulld0@parallels.com</v>
      </c>
      <c r="H470" s="2" t="str">
        <f>_xlfn.XLOOKUP(C470,customers!$A$1:$A$1001,customers!$G$1:$G$1001,0)</f>
        <v>United States</v>
      </c>
      <c r="I470" t="str">
        <f>_xlfn.XLOOKUP(orders!D470,products!$A$1:$A$49,products!$B$1:$B$49)</f>
        <v>Exc</v>
      </c>
      <c r="J470" t="str">
        <f>_xlfn.XLOOKUP(orders!D470,products!$A$1:$A$49,products!$C$1:$C$49)</f>
        <v>M</v>
      </c>
      <c r="K470" s="4">
        <f>_xlfn.XLOOKUP(orders!D470,products!$A$1:$A$49,products!$D$1:$D$49)</f>
        <v>1</v>
      </c>
      <c r="L470" s="6">
        <f>_xlfn.XLOOKUP(orders!D470,products!$A$1:$A$49,products!$E$1:$E$49)</f>
        <v>13.75</v>
      </c>
      <c r="M470" s="6">
        <f t="shared" si="21"/>
        <v>41.25</v>
      </c>
      <c r="N470" t="str">
        <f t="shared" si="22"/>
        <v>Excellsa</v>
      </c>
      <c r="O470" t="str">
        <f t="shared" si="23"/>
        <v>Medium</v>
      </c>
      <c r="P470" t="str">
        <f>_xlfn.XLOOKUP(Orders[[#This Row],[Customer ID]],customers!$A$1:$A$1001,customers!$I$1:$I$1001,0)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cm="1">
        <f t="array" ref="G471">IF(_xlfn.XLOOKUP(C471,customers!$A$1:$A$1001,customers!C470:'customers'!$C$1:$C$1001,0)=0,"",_xlfn.XLOOKUP(C471,customers!$A$1:$A$1001,customers!C470:'customers'!$C$1:$C$1001,0))</f>
        <v>abrashda@plala.or.jp</v>
      </c>
      <c r="H471" s="2" t="str">
        <f>_xlfn.XLOOKUP(C471,customers!$A$1:$A$1001,customers!$G$1:$G$1001,0)</f>
        <v>United States</v>
      </c>
      <c r="I471" t="str">
        <f>_xlfn.XLOOKUP(orders!D471,products!$A$1:$A$49,products!$B$1:$B$49)</f>
        <v>Exc</v>
      </c>
      <c r="J471" t="str">
        <f>_xlfn.XLOOKUP(orders!D471,products!$A$1:$A$49,products!$C$1:$C$49)</f>
        <v>L</v>
      </c>
      <c r="K471" s="4">
        <f>_xlfn.XLOOKUP(orders!D471,products!$A$1:$A$49,products!$D$1:$D$49)</f>
        <v>0.2</v>
      </c>
      <c r="L471" s="6">
        <f>_xlfn.XLOOKUP(orders!D471,products!$A$1:$A$49,products!$E$1:$E$49)</f>
        <v>4.4550000000000001</v>
      </c>
      <c r="M471" s="6">
        <f t="shared" si="21"/>
        <v>22.274999999999999</v>
      </c>
      <c r="N471" t="str">
        <f t="shared" si="22"/>
        <v>Excellsa</v>
      </c>
      <c r="O471" t="str">
        <f t="shared" si="23"/>
        <v>Light</v>
      </c>
      <c r="P471" t="str">
        <f>_xlfn.XLOOKUP(Orders[[#This Row],[Customer ID]],customers!$A$1:$A$1001,customers!$I$1:$I$1001,0)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cm="1">
        <f t="array" ref="G472">IF(_xlfn.XLOOKUP(C472,customers!$A$1:$A$1001,customers!C471:'customers'!$C$1:$C$1001,0)=0,"",_xlfn.XLOOKUP(C472,customers!$A$1:$A$1001,customers!C471:'customers'!$C$1:$C$1001,0))</f>
        <v>ahutchinsond2@imgur.com</v>
      </c>
      <c r="H472" s="2" t="str">
        <f>_xlfn.XLOOKUP(C472,customers!$A$1:$A$1001,customers!$G$1:$G$1001,0)</f>
        <v>United States</v>
      </c>
      <c r="I472" t="str">
        <f>_xlfn.XLOOKUP(orders!D472,products!$A$1:$A$49,products!$B$1:$B$49)</f>
        <v>Ara</v>
      </c>
      <c r="J472" t="str">
        <f>_xlfn.XLOOKUP(orders!D472,products!$A$1:$A$49,products!$C$1:$C$49)</f>
        <v>M</v>
      </c>
      <c r="K472" s="4">
        <f>_xlfn.XLOOKUP(orders!D472,products!$A$1:$A$49,products!$D$1:$D$49)</f>
        <v>0.5</v>
      </c>
      <c r="L472" s="6">
        <f>_xlfn.XLOOKUP(orders!D472,products!$A$1:$A$49,products!$E$1:$E$49)</f>
        <v>6.75</v>
      </c>
      <c r="M472" s="6">
        <f t="shared" si="21"/>
        <v>6.75</v>
      </c>
      <c r="N472" t="str">
        <f t="shared" si="22"/>
        <v>Arabica</v>
      </c>
      <c r="O472" t="str">
        <f t="shared" si="23"/>
        <v>Medium</v>
      </c>
      <c r="P472" t="str">
        <f>_xlfn.XLOOKUP(Orders[[#This Row],[Customer ID]],customers!$A$1:$A$1001,customers!$I$1:$I$1001,0)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cm="1">
        <f t="array" ref="G473">IF(_xlfn.XLOOKUP(C473,customers!$A$1:$A$1001,customers!C472:'customers'!$C$1:$C$1001,0)=0,"",_xlfn.XLOOKUP(C473,customers!$A$1:$A$1001,customers!C472:'customers'!$C$1:$C$1001,0))</f>
        <v/>
      </c>
      <c r="H473" s="2" t="str">
        <f>_xlfn.XLOOKUP(C473,customers!$A$1:$A$1001,customers!$G$1:$G$1001,0)</f>
        <v>United States</v>
      </c>
      <c r="I473" t="str">
        <f>_xlfn.XLOOKUP(orders!D473,products!$A$1:$A$49,products!$B$1:$B$49)</f>
        <v>Lib</v>
      </c>
      <c r="J473" t="str">
        <f>_xlfn.XLOOKUP(orders!D473,products!$A$1:$A$49,products!$C$1:$C$49)</f>
        <v>M</v>
      </c>
      <c r="K473" s="4">
        <f>_xlfn.XLOOKUP(orders!D473,products!$A$1:$A$49,products!$D$1:$D$49)</f>
        <v>2.5</v>
      </c>
      <c r="L473" s="6">
        <f>_xlfn.XLOOKUP(orders!D473,products!$A$1:$A$49,products!$E$1:$E$49)</f>
        <v>33.464999999999996</v>
      </c>
      <c r="M473" s="6">
        <f t="shared" si="21"/>
        <v>133.85999999999999</v>
      </c>
      <c r="N473" t="str">
        <f t="shared" si="22"/>
        <v>Libarica</v>
      </c>
      <c r="O473" t="str">
        <f t="shared" si="23"/>
        <v>Medium</v>
      </c>
      <c r="P473" t="str">
        <f>_xlfn.XLOOKUP(Orders[[#This Row],[Customer ID]],customers!$A$1:$A$1001,customers!$I$1:$I$1001,0)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cm="1">
        <f t="array" ref="G474">IF(_xlfn.XLOOKUP(C474,customers!$A$1:$A$1001,customers!C473:'customers'!$C$1:$C$1001,0)=0,"",_xlfn.XLOOKUP(C474,customers!$A$1:$A$1001,customers!C473:'customers'!$C$1:$C$1001,0))</f>
        <v>rdriversd4@hexun.com</v>
      </c>
      <c r="H474" s="2" t="str">
        <f>_xlfn.XLOOKUP(C474,customers!$A$1:$A$1001,customers!$G$1:$G$1001,0)</f>
        <v>United States</v>
      </c>
      <c r="I474" t="str">
        <f>_xlfn.XLOOKUP(orders!D474,products!$A$1:$A$49,products!$B$1:$B$49)</f>
        <v>Ara</v>
      </c>
      <c r="J474" t="str">
        <f>_xlfn.XLOOKUP(orders!D474,products!$A$1:$A$49,products!$C$1:$C$49)</f>
        <v>D</v>
      </c>
      <c r="K474" s="4">
        <f>_xlfn.XLOOKUP(orders!D474,products!$A$1:$A$49,products!$D$1:$D$49)</f>
        <v>0.2</v>
      </c>
      <c r="L474" s="6">
        <f>_xlfn.XLOOKUP(orders!D474,products!$A$1:$A$49,products!$E$1:$E$49)</f>
        <v>2.9849999999999999</v>
      </c>
      <c r="M474" s="6">
        <f t="shared" si="21"/>
        <v>5.97</v>
      </c>
      <c r="N474" t="str">
        <f t="shared" si="22"/>
        <v>Arabica</v>
      </c>
      <c r="O474" t="str">
        <f t="shared" si="23"/>
        <v>Dark</v>
      </c>
      <c r="P474" t="str">
        <f>_xlfn.XLOOKUP(Orders[[#This Row],[Customer ID]],customers!$A$1:$A$1001,customers!$I$1:$I$1001,0)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cm="1">
        <f t="array" ref="G475">IF(_xlfn.XLOOKUP(C475,customers!$A$1:$A$1001,customers!C474:'customers'!$C$1:$C$1001,0)=0,"",_xlfn.XLOOKUP(C475,customers!$A$1:$A$1001,customers!C474:'customers'!$C$1:$C$1001,0))</f>
        <v>hzeald5@google.de</v>
      </c>
      <c r="H475" s="2" t="str">
        <f>_xlfn.XLOOKUP(C475,customers!$A$1:$A$1001,customers!$G$1:$G$1001,0)</f>
        <v>United States</v>
      </c>
      <c r="I475" t="str">
        <f>_xlfn.XLOOKUP(orders!D475,products!$A$1:$A$49,products!$B$1:$B$49)</f>
        <v>Ara</v>
      </c>
      <c r="J475" t="str">
        <f>_xlfn.XLOOKUP(orders!D475,products!$A$1:$A$49,products!$C$1:$C$49)</f>
        <v>L</v>
      </c>
      <c r="K475" s="4">
        <f>_xlfn.XLOOKUP(orders!D475,products!$A$1:$A$49,products!$D$1:$D$49)</f>
        <v>1</v>
      </c>
      <c r="L475" s="6">
        <f>_xlfn.XLOOKUP(orders!D475,products!$A$1:$A$49,products!$E$1:$E$49)</f>
        <v>12.95</v>
      </c>
      <c r="M475" s="6">
        <f t="shared" si="21"/>
        <v>25.9</v>
      </c>
      <c r="N475" t="str">
        <f t="shared" si="22"/>
        <v>Arabica</v>
      </c>
      <c r="O475" t="str">
        <f t="shared" si="23"/>
        <v>Light</v>
      </c>
      <c r="P475" t="str">
        <f>_xlfn.XLOOKUP(Orders[[#This Row],[Customer ID]],customers!$A$1:$A$1001,customers!$I$1:$I$1001,0)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cm="1">
        <f t="array" ref="G476">IF(_xlfn.XLOOKUP(C476,customers!$A$1:$A$1001,customers!C475:'customers'!$C$1:$C$1001,0)=0,"",_xlfn.XLOOKUP(C476,customers!$A$1:$A$1001,customers!C475:'customers'!$C$1:$C$1001,0))</f>
        <v>gsmallcombed6@ucla.edu</v>
      </c>
      <c r="H476" s="2" t="str">
        <f>_xlfn.XLOOKUP(C476,customers!$A$1:$A$1001,customers!$G$1:$G$1001,0)</f>
        <v>Ireland</v>
      </c>
      <c r="I476" t="str">
        <f>_xlfn.XLOOKUP(orders!D476,products!$A$1:$A$49,products!$B$1:$B$49)</f>
        <v>Exc</v>
      </c>
      <c r="J476" t="str">
        <f>_xlfn.XLOOKUP(orders!D476,products!$A$1:$A$49,products!$C$1:$C$49)</f>
        <v>M</v>
      </c>
      <c r="K476" s="4">
        <f>_xlfn.XLOOKUP(orders!D476,products!$A$1:$A$49,products!$D$1:$D$49)</f>
        <v>2.5</v>
      </c>
      <c r="L476" s="6">
        <f>_xlfn.XLOOKUP(orders!D476,products!$A$1:$A$49,products!$E$1:$E$49)</f>
        <v>31.624999999999996</v>
      </c>
      <c r="M476" s="6">
        <f t="shared" si="21"/>
        <v>31.624999999999996</v>
      </c>
      <c r="N476" t="str">
        <f t="shared" si="22"/>
        <v>Excellsa</v>
      </c>
      <c r="O476" t="str">
        <f t="shared" si="23"/>
        <v>Medium</v>
      </c>
      <c r="P476" t="str">
        <f>_xlfn.XLOOKUP(Orders[[#This Row],[Customer ID]],customers!$A$1:$A$1001,customers!$I$1:$I$1001,0)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cm="1">
        <f t="array" ref="G477">IF(_xlfn.XLOOKUP(C477,customers!$A$1:$A$1001,customers!C476:'customers'!$C$1:$C$1001,0)=0,"",_xlfn.XLOOKUP(C477,customers!$A$1:$A$1001,customers!C476:'customers'!$C$1:$C$1001,0))</f>
        <v>ddibleyd7@feedburner.com</v>
      </c>
      <c r="H477" s="2" t="str">
        <f>_xlfn.XLOOKUP(C477,customers!$A$1:$A$1001,customers!$G$1:$G$1001,0)</f>
        <v>United States</v>
      </c>
      <c r="I477" t="str">
        <f>_xlfn.XLOOKUP(orders!D477,products!$A$1:$A$49,products!$B$1:$B$49)</f>
        <v>Lib</v>
      </c>
      <c r="J477" t="str">
        <f>_xlfn.XLOOKUP(orders!D477,products!$A$1:$A$49,products!$C$1:$C$49)</f>
        <v>M</v>
      </c>
      <c r="K477" s="4">
        <f>_xlfn.XLOOKUP(orders!D477,products!$A$1:$A$49,products!$D$1:$D$49)</f>
        <v>0.2</v>
      </c>
      <c r="L477" s="6">
        <f>_xlfn.XLOOKUP(orders!D477,products!$A$1:$A$49,products!$E$1:$E$49)</f>
        <v>4.3650000000000002</v>
      </c>
      <c r="M477" s="6">
        <f t="shared" si="21"/>
        <v>8.73</v>
      </c>
      <c r="N477" t="str">
        <f t="shared" si="22"/>
        <v>Libarica</v>
      </c>
      <c r="O477" t="str">
        <f t="shared" si="23"/>
        <v>Medium</v>
      </c>
      <c r="P477" t="str">
        <f>_xlfn.XLOOKUP(Orders[[#This Row],[Customer ID]],customers!$A$1:$A$1001,customers!$I$1:$I$1001,0)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cm="1">
        <f t="array" ref="G478">IF(_xlfn.XLOOKUP(C478,customers!$A$1:$A$1001,customers!C477:'customers'!$C$1:$C$1001,0)=0,"",_xlfn.XLOOKUP(C478,customers!$A$1:$A$1001,customers!C477:'customers'!$C$1:$C$1001,0))</f>
        <v>gdimitrioud8@chronoengine.com</v>
      </c>
      <c r="H478" s="2" t="str">
        <f>_xlfn.XLOOKUP(C478,customers!$A$1:$A$1001,customers!$G$1:$G$1001,0)</f>
        <v>United States</v>
      </c>
      <c r="I478" t="str">
        <f>_xlfn.XLOOKUP(orders!D478,products!$A$1:$A$49,products!$B$1:$B$49)</f>
        <v>Exc</v>
      </c>
      <c r="J478" t="str">
        <f>_xlfn.XLOOKUP(orders!D478,products!$A$1:$A$49,products!$C$1:$C$49)</f>
        <v>L</v>
      </c>
      <c r="K478" s="4">
        <f>_xlfn.XLOOKUP(orders!D478,products!$A$1:$A$49,products!$D$1:$D$49)</f>
        <v>0.2</v>
      </c>
      <c r="L478" s="6">
        <f>_xlfn.XLOOKUP(orders!D478,products!$A$1:$A$49,products!$E$1:$E$49)</f>
        <v>4.4550000000000001</v>
      </c>
      <c r="M478" s="6">
        <f t="shared" si="21"/>
        <v>26.73</v>
      </c>
      <c r="N478" t="str">
        <f t="shared" si="22"/>
        <v>Excellsa</v>
      </c>
      <c r="O478" t="str">
        <f t="shared" si="23"/>
        <v>Light</v>
      </c>
      <c r="P478" t="str">
        <f>_xlfn.XLOOKUP(Orders[[#This Row],[Customer ID]],customers!$A$1:$A$1001,customers!$I$1:$I$1001,0)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cm="1">
        <f t="array" ref="G479">IF(_xlfn.XLOOKUP(C479,customers!$A$1:$A$1001,customers!C478:'customers'!$C$1:$C$1001,0)=0,"",_xlfn.XLOOKUP(C479,customers!$A$1:$A$1001,customers!C478:'customers'!$C$1:$C$1001,0))</f>
        <v>fflanagand9@woothemes.com</v>
      </c>
      <c r="H479" s="2" t="str">
        <f>_xlfn.XLOOKUP(C479,customers!$A$1:$A$1001,customers!$G$1:$G$1001,0)</f>
        <v>United States</v>
      </c>
      <c r="I479" t="str">
        <f>_xlfn.XLOOKUP(orders!D479,products!$A$1:$A$49,products!$B$1:$B$49)</f>
        <v>Lib</v>
      </c>
      <c r="J479" t="str">
        <f>_xlfn.XLOOKUP(orders!D479,products!$A$1:$A$49,products!$C$1:$C$49)</f>
        <v>M</v>
      </c>
      <c r="K479" s="4">
        <f>_xlfn.XLOOKUP(orders!D479,products!$A$1:$A$49,products!$D$1:$D$49)</f>
        <v>0.2</v>
      </c>
      <c r="L479" s="6">
        <f>_xlfn.XLOOKUP(orders!D479,products!$A$1:$A$49,products!$E$1:$E$49)</f>
        <v>4.3650000000000002</v>
      </c>
      <c r="M479" s="6">
        <f t="shared" si="21"/>
        <v>26.19</v>
      </c>
      <c r="N479" t="str">
        <f t="shared" si="22"/>
        <v>Libarica</v>
      </c>
      <c r="O479" t="str">
        <f t="shared" si="23"/>
        <v>Medium</v>
      </c>
      <c r="P479" t="str">
        <f>_xlfn.XLOOKUP(Orders[[#This Row],[Customer ID]],customers!$A$1:$A$1001,customers!$I$1:$I$1001,0)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cm="1">
        <f t="array" ref="G480">IF(_xlfn.XLOOKUP(C480,customers!$A$1:$A$1001,customers!C479:'customers'!$C$1:$C$1001,0)=0,"",_xlfn.XLOOKUP(C480,customers!$A$1:$A$1001,customers!C479:'customers'!$C$1:$C$1001,0))</f>
        <v>abrashda@plala.or.jp</v>
      </c>
      <c r="H480" s="2" t="str">
        <f>_xlfn.XLOOKUP(C480,customers!$A$1:$A$1001,customers!$G$1:$G$1001,0)</f>
        <v>United States</v>
      </c>
      <c r="I480" t="str">
        <f>_xlfn.XLOOKUP(orders!D480,products!$A$1:$A$49,products!$B$1:$B$49)</f>
        <v>Rob</v>
      </c>
      <c r="J480" t="str">
        <f>_xlfn.XLOOKUP(orders!D480,products!$A$1:$A$49,products!$C$1:$C$49)</f>
        <v>D</v>
      </c>
      <c r="K480" s="4">
        <f>_xlfn.XLOOKUP(orders!D480,products!$A$1:$A$49,products!$D$1:$D$49)</f>
        <v>1</v>
      </c>
      <c r="L480" s="6">
        <f>_xlfn.XLOOKUP(orders!D480,products!$A$1:$A$49,products!$E$1:$E$49)</f>
        <v>8.9499999999999993</v>
      </c>
      <c r="M480" s="6">
        <f t="shared" si="21"/>
        <v>53.699999999999996</v>
      </c>
      <c r="N480" t="str">
        <f t="shared" si="22"/>
        <v>Robusta</v>
      </c>
      <c r="O480" t="str">
        <f t="shared" si="23"/>
        <v>Dark</v>
      </c>
      <c r="P480" t="str">
        <f>_xlfn.XLOOKUP(Orders[[#This Row],[Customer ID]],customers!$A$1:$A$1001,customers!$I$1:$I$1001,0)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cm="1">
        <f t="array" ref="G481">IF(_xlfn.XLOOKUP(C481,customers!$A$1:$A$1001,customers!C480:'customers'!$C$1:$C$1001,0)=0,"",_xlfn.XLOOKUP(C481,customers!$A$1:$A$1001,customers!C480:'customers'!$C$1:$C$1001,0))</f>
        <v>abrashda@plala.or.jp</v>
      </c>
      <c r="H481" s="2" t="str">
        <f>_xlfn.XLOOKUP(C481,customers!$A$1:$A$1001,customers!$G$1:$G$1001,0)</f>
        <v>United States</v>
      </c>
      <c r="I481" t="str">
        <f>_xlfn.XLOOKUP(orders!D481,products!$A$1:$A$49,products!$B$1:$B$49)</f>
        <v>Exc</v>
      </c>
      <c r="J481" t="str">
        <f>_xlfn.XLOOKUP(orders!D481,products!$A$1:$A$49,products!$C$1:$C$49)</f>
        <v>M</v>
      </c>
      <c r="K481" s="4">
        <f>_xlfn.XLOOKUP(orders!D481,products!$A$1:$A$49,products!$D$1:$D$49)</f>
        <v>2.5</v>
      </c>
      <c r="L481" s="6">
        <f>_xlfn.XLOOKUP(orders!D481,products!$A$1:$A$49,products!$E$1:$E$49)</f>
        <v>31.624999999999996</v>
      </c>
      <c r="M481" s="6">
        <f t="shared" si="21"/>
        <v>126.49999999999999</v>
      </c>
      <c r="N481" t="str">
        <f t="shared" si="22"/>
        <v>Excellsa</v>
      </c>
      <c r="O481" t="str">
        <f t="shared" si="23"/>
        <v>Medium</v>
      </c>
      <c r="P481" t="str">
        <f>_xlfn.XLOOKUP(Orders[[#This Row],[Customer ID]],customers!$A$1:$A$1001,customers!$I$1:$I$1001,0)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str" cm="1">
        <f t="array" ref="G482">IF(_xlfn.XLOOKUP(C482,customers!$A$1:$A$1001,customers!C481:'customers'!$C$1:$C$1001,0)=0,"",_xlfn.XLOOKUP(C482,customers!$A$1:$A$1001,customers!C481:'customers'!$C$1:$C$1001,0))</f>
        <v>abrashda@plala.or.jp</v>
      </c>
      <c r="H482" s="2" t="str">
        <f>_xlfn.XLOOKUP(C482,customers!$A$1:$A$1001,customers!$G$1:$G$1001,0)</f>
        <v>United States</v>
      </c>
      <c r="I482" t="str">
        <f>_xlfn.XLOOKUP(orders!D482,products!$A$1:$A$49,products!$B$1:$B$49)</f>
        <v>Exc</v>
      </c>
      <c r="J482" t="str">
        <f>_xlfn.XLOOKUP(orders!D482,products!$A$1:$A$49,products!$C$1:$C$49)</f>
        <v>M</v>
      </c>
      <c r="K482" s="4">
        <f>_xlfn.XLOOKUP(orders!D482,products!$A$1:$A$49,products!$D$1:$D$49)</f>
        <v>0.2</v>
      </c>
      <c r="L482" s="6">
        <f>_xlfn.XLOOKUP(orders!D482,products!$A$1:$A$49,products!$E$1:$E$49)</f>
        <v>4.125</v>
      </c>
      <c r="M482" s="6">
        <f t="shared" si="21"/>
        <v>4.125</v>
      </c>
      <c r="N482" t="str">
        <f t="shared" si="22"/>
        <v>Excellsa</v>
      </c>
      <c r="O482" t="str">
        <f t="shared" si="23"/>
        <v>Medium</v>
      </c>
      <c r="P482" t="str">
        <f>_xlfn.XLOOKUP(Orders[[#This Row],[Customer ID]],customers!$A$1:$A$1001,customers!$I$1:$I$1001,0)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cm="1">
        <f t="array" ref="G483">IF(_xlfn.XLOOKUP(C483,customers!$A$1:$A$1001,customers!C482:'customers'!$C$1:$C$1001,0)=0,"",_xlfn.XLOOKUP(C483,customers!$A$1:$A$1001,customers!C482:'customers'!$C$1:$C$1001,0))</f>
        <v>nizhakovdd@aol.com</v>
      </c>
      <c r="H483" s="2" t="str">
        <f>_xlfn.XLOOKUP(C483,customers!$A$1:$A$1001,customers!$G$1:$G$1001,0)</f>
        <v>United Kingdom</v>
      </c>
      <c r="I483" t="str">
        <f>_xlfn.XLOOKUP(orders!D483,products!$A$1:$A$49,products!$B$1:$B$49)</f>
        <v>Rob</v>
      </c>
      <c r="J483" t="str">
        <f>_xlfn.XLOOKUP(orders!D483,products!$A$1:$A$49,products!$C$1:$C$49)</f>
        <v>L</v>
      </c>
      <c r="K483" s="4">
        <f>_xlfn.XLOOKUP(orders!D483,products!$A$1:$A$49,products!$D$1:$D$49)</f>
        <v>1</v>
      </c>
      <c r="L483" s="6">
        <f>_xlfn.XLOOKUP(orders!D483,products!$A$1:$A$49,products!$E$1:$E$49)</f>
        <v>11.95</v>
      </c>
      <c r="M483" s="6">
        <f t="shared" si="21"/>
        <v>23.9</v>
      </c>
      <c r="N483" t="str">
        <f t="shared" si="22"/>
        <v>Robusta</v>
      </c>
      <c r="O483" t="str">
        <f t="shared" si="23"/>
        <v>Light</v>
      </c>
      <c r="P483" t="str">
        <f>_xlfn.XLOOKUP(Orders[[#This Row],[Customer ID]],customers!$A$1:$A$1001,customers!$I$1:$I$1001,0)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cm="1">
        <f t="array" ref="G484">IF(_xlfn.XLOOKUP(C484,customers!$A$1:$A$1001,customers!C483:'customers'!$C$1:$C$1001,0)=0,"",_xlfn.XLOOKUP(C484,customers!$A$1:$A$1001,customers!C483:'customers'!$C$1:$C$1001,0))</f>
        <v>skeetsde@answers.com</v>
      </c>
      <c r="H484" s="2" t="str">
        <f>_xlfn.XLOOKUP(C484,customers!$A$1:$A$1001,customers!$G$1:$G$1001,0)</f>
        <v>United States</v>
      </c>
      <c r="I484" t="str">
        <f>_xlfn.XLOOKUP(orders!D484,products!$A$1:$A$49,products!$B$1:$B$49)</f>
        <v>Exc</v>
      </c>
      <c r="J484" t="str">
        <f>_xlfn.XLOOKUP(orders!D484,products!$A$1:$A$49,products!$C$1:$C$49)</f>
        <v>D</v>
      </c>
      <c r="K484" s="4">
        <f>_xlfn.XLOOKUP(orders!D484,products!$A$1:$A$49,products!$D$1:$D$49)</f>
        <v>2.5</v>
      </c>
      <c r="L484" s="6">
        <f>_xlfn.XLOOKUP(orders!D484,products!$A$1:$A$49,products!$E$1:$E$49)</f>
        <v>27.945</v>
      </c>
      <c r="M484" s="6">
        <f t="shared" si="21"/>
        <v>139.72499999999999</v>
      </c>
      <c r="N484" t="str">
        <f t="shared" si="22"/>
        <v>Excellsa</v>
      </c>
      <c r="O484" t="str">
        <f t="shared" si="23"/>
        <v>Dark</v>
      </c>
      <c r="P484" t="str">
        <f>_xlfn.XLOOKUP(Orders[[#This Row],[Customer ID]],customers!$A$1:$A$1001,customers!$I$1:$I$1001,0)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cm="1">
        <f t="array" ref="G485">IF(_xlfn.XLOOKUP(C485,customers!$A$1:$A$1001,customers!C484:'customers'!$C$1:$C$1001,0)=0,"",_xlfn.XLOOKUP(C485,customers!$A$1:$A$1001,customers!C484:'customers'!$C$1:$C$1001,0))</f>
        <v/>
      </c>
      <c r="H485" s="2" t="str">
        <f>_xlfn.XLOOKUP(C485,customers!$A$1:$A$1001,customers!$G$1:$G$1001,0)</f>
        <v>United States</v>
      </c>
      <c r="I485" t="str">
        <f>_xlfn.XLOOKUP(orders!D485,products!$A$1:$A$49,products!$B$1:$B$49)</f>
        <v>Lib</v>
      </c>
      <c r="J485" t="str">
        <f>_xlfn.XLOOKUP(orders!D485,products!$A$1:$A$49,products!$C$1:$C$49)</f>
        <v>D</v>
      </c>
      <c r="K485" s="4">
        <f>_xlfn.XLOOKUP(orders!D485,products!$A$1:$A$49,products!$D$1:$D$49)</f>
        <v>2.5</v>
      </c>
      <c r="L485" s="6">
        <f>_xlfn.XLOOKUP(orders!D485,products!$A$1:$A$49,products!$E$1:$E$49)</f>
        <v>29.784999999999997</v>
      </c>
      <c r="M485" s="6">
        <f t="shared" si="21"/>
        <v>59.569999999999993</v>
      </c>
      <c r="N485" t="str">
        <f t="shared" si="22"/>
        <v>Libarica</v>
      </c>
      <c r="O485" t="str">
        <f t="shared" si="23"/>
        <v>Dark</v>
      </c>
      <c r="P485" t="str">
        <f>_xlfn.XLOOKUP(Orders[[#This Row],[Customer ID]],customers!$A$1:$A$1001,customers!$I$1:$I$1001,0)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cm="1">
        <f t="array" ref="G486">IF(_xlfn.XLOOKUP(C486,customers!$A$1:$A$1001,customers!C485:'customers'!$C$1:$C$1001,0)=0,"",_xlfn.XLOOKUP(C486,customers!$A$1:$A$1001,customers!C485:'customers'!$C$1:$C$1001,0))</f>
        <v>kcakedg@huffingtonpost.com</v>
      </c>
      <c r="H486" s="2" t="str">
        <f>_xlfn.XLOOKUP(C486,customers!$A$1:$A$1001,customers!$G$1:$G$1001,0)</f>
        <v>United States</v>
      </c>
      <c r="I486" t="str">
        <f>_xlfn.XLOOKUP(orders!D486,products!$A$1:$A$49,products!$B$1:$B$49)</f>
        <v>Lib</v>
      </c>
      <c r="J486" t="str">
        <f>_xlfn.XLOOKUP(orders!D486,products!$A$1:$A$49,products!$C$1:$C$49)</f>
        <v>L</v>
      </c>
      <c r="K486" s="4">
        <f>_xlfn.XLOOKUP(orders!D486,products!$A$1:$A$49,products!$D$1:$D$49)</f>
        <v>0.5</v>
      </c>
      <c r="L486" s="6">
        <f>_xlfn.XLOOKUP(orders!D486,products!$A$1:$A$49,products!$E$1:$E$49)</f>
        <v>9.51</v>
      </c>
      <c r="M486" s="6">
        <f t="shared" si="21"/>
        <v>57.06</v>
      </c>
      <c r="N486" t="str">
        <f t="shared" si="22"/>
        <v>Libarica</v>
      </c>
      <c r="O486" t="str">
        <f t="shared" si="23"/>
        <v>Light</v>
      </c>
      <c r="P486" t="str">
        <f>_xlfn.XLOOKUP(Orders[[#This Row],[Customer ID]],customers!$A$1:$A$1001,customers!$I$1:$I$1001,0)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cm="1">
        <f t="array" ref="G487">IF(_xlfn.XLOOKUP(C487,customers!$A$1:$A$1001,customers!C486:'customers'!$C$1:$C$1001,0)=0,"",_xlfn.XLOOKUP(C487,customers!$A$1:$A$1001,customers!C486:'customers'!$C$1:$C$1001,0))</f>
        <v>mhanseddh@instagram.com</v>
      </c>
      <c r="H487" s="2" t="str">
        <f>_xlfn.XLOOKUP(C487,customers!$A$1:$A$1001,customers!$G$1:$G$1001,0)</f>
        <v>Ireland</v>
      </c>
      <c r="I487" t="str">
        <f>_xlfn.XLOOKUP(orders!D487,products!$A$1:$A$49,products!$B$1:$B$49)</f>
        <v>Rob</v>
      </c>
      <c r="J487" t="str">
        <f>_xlfn.XLOOKUP(orders!D487,products!$A$1:$A$49,products!$C$1:$C$49)</f>
        <v>L</v>
      </c>
      <c r="K487" s="4">
        <f>_xlfn.XLOOKUP(orders!D487,products!$A$1:$A$49,products!$D$1:$D$49)</f>
        <v>0.2</v>
      </c>
      <c r="L487" s="6">
        <f>_xlfn.XLOOKUP(orders!D487,products!$A$1:$A$49,products!$E$1:$E$49)</f>
        <v>3.5849999999999995</v>
      </c>
      <c r="M487" s="6">
        <f t="shared" si="21"/>
        <v>21.509999999999998</v>
      </c>
      <c r="N487" t="str">
        <f t="shared" si="22"/>
        <v>Robusta</v>
      </c>
      <c r="O487" t="str">
        <f t="shared" si="23"/>
        <v>Light</v>
      </c>
      <c r="P487" t="str">
        <f>_xlfn.XLOOKUP(Orders[[#This Row],[Customer ID]],customers!$A$1:$A$1001,customers!$I$1:$I$1001,0)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cm="1">
        <f t="array" ref="G488">IF(_xlfn.XLOOKUP(C488,customers!$A$1:$A$1001,customers!C487:'customers'!$C$1:$C$1001,0)=0,"",_xlfn.XLOOKUP(C488,customers!$A$1:$A$1001,customers!C487:'customers'!$C$1:$C$1001,0))</f>
        <v>fkienleindi@trellian.com</v>
      </c>
      <c r="H488" s="2" t="str">
        <f>_xlfn.XLOOKUP(C488,customers!$A$1:$A$1001,customers!$G$1:$G$1001,0)</f>
        <v>Ireland</v>
      </c>
      <c r="I488" t="str">
        <f>_xlfn.XLOOKUP(orders!D488,products!$A$1:$A$49,products!$B$1:$B$49)</f>
        <v>Lib</v>
      </c>
      <c r="J488" t="str">
        <f>_xlfn.XLOOKUP(orders!D488,products!$A$1:$A$49,products!$C$1:$C$49)</f>
        <v>M</v>
      </c>
      <c r="K488" s="4">
        <f>_xlfn.XLOOKUP(orders!D488,products!$A$1:$A$49,products!$D$1:$D$49)</f>
        <v>0.5</v>
      </c>
      <c r="L488" s="6">
        <f>_xlfn.XLOOKUP(orders!D488,products!$A$1:$A$49,products!$E$1:$E$49)</f>
        <v>8.73</v>
      </c>
      <c r="M488" s="6">
        <f t="shared" si="21"/>
        <v>52.38</v>
      </c>
      <c r="N488" t="str">
        <f t="shared" si="22"/>
        <v>Libarica</v>
      </c>
      <c r="O488" t="str">
        <f t="shared" si="23"/>
        <v>Medium</v>
      </c>
      <c r="P488" t="str">
        <f>_xlfn.XLOOKUP(Orders[[#This Row],[Customer ID]],customers!$A$1:$A$1001,customers!$I$1:$I$1001,0)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cm="1">
        <f t="array" ref="G489">IF(_xlfn.XLOOKUP(C489,customers!$A$1:$A$1001,customers!C488:'customers'!$C$1:$C$1001,0)=0,"",_xlfn.XLOOKUP(C489,customers!$A$1:$A$1001,customers!C488:'customers'!$C$1:$C$1001,0))</f>
        <v>kegglestonedj@sphinn.com</v>
      </c>
      <c r="H489" s="2" t="str">
        <f>_xlfn.XLOOKUP(C489,customers!$A$1:$A$1001,customers!$G$1:$G$1001,0)</f>
        <v>Ireland</v>
      </c>
      <c r="I489" t="str">
        <f>_xlfn.XLOOKUP(orders!D489,products!$A$1:$A$49,products!$B$1:$B$49)</f>
        <v>Exc</v>
      </c>
      <c r="J489" t="str">
        <f>_xlfn.XLOOKUP(orders!D489,products!$A$1:$A$49,products!$C$1:$C$49)</f>
        <v>D</v>
      </c>
      <c r="K489" s="4">
        <f>_xlfn.XLOOKUP(orders!D489,products!$A$1:$A$49,products!$D$1:$D$49)</f>
        <v>1</v>
      </c>
      <c r="L489" s="6">
        <f>_xlfn.XLOOKUP(orders!D489,products!$A$1:$A$49,products!$E$1:$E$49)</f>
        <v>12.15</v>
      </c>
      <c r="M489" s="6">
        <f t="shared" si="21"/>
        <v>72.900000000000006</v>
      </c>
      <c r="N489" t="str">
        <f t="shared" si="22"/>
        <v>Excellsa</v>
      </c>
      <c r="O489" t="str">
        <f t="shared" si="23"/>
        <v>Dark</v>
      </c>
      <c r="P489" t="str">
        <f>_xlfn.XLOOKUP(Orders[[#This Row],[Customer ID]],customers!$A$1:$A$1001,customers!$I$1:$I$1001,0)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cm="1">
        <f t="array" ref="G490">IF(_xlfn.XLOOKUP(C490,customers!$A$1:$A$1001,customers!C489:'customers'!$C$1:$C$1001,0)=0,"",_xlfn.XLOOKUP(C490,customers!$A$1:$A$1001,customers!C489:'customers'!$C$1:$C$1001,0))</f>
        <v>bsemkinsdk@unc.edu</v>
      </c>
      <c r="H490" s="2" t="str">
        <f>_xlfn.XLOOKUP(C490,customers!$A$1:$A$1001,customers!$G$1:$G$1001,0)</f>
        <v>Ireland</v>
      </c>
      <c r="I490" t="str">
        <f>_xlfn.XLOOKUP(orders!D490,products!$A$1:$A$49,products!$B$1:$B$49)</f>
        <v>Rob</v>
      </c>
      <c r="J490" t="str">
        <f>_xlfn.XLOOKUP(orders!D490,products!$A$1:$A$49,products!$C$1:$C$49)</f>
        <v>M</v>
      </c>
      <c r="K490" s="4">
        <f>_xlfn.XLOOKUP(orders!D490,products!$A$1:$A$49,products!$D$1:$D$49)</f>
        <v>0.2</v>
      </c>
      <c r="L490" s="6">
        <f>_xlfn.XLOOKUP(orders!D490,products!$A$1:$A$49,products!$E$1:$E$49)</f>
        <v>2.9849999999999999</v>
      </c>
      <c r="M490" s="6">
        <f t="shared" si="21"/>
        <v>14.924999999999999</v>
      </c>
      <c r="N490" t="str">
        <f t="shared" si="22"/>
        <v>Robusta</v>
      </c>
      <c r="O490" t="str">
        <f t="shared" si="23"/>
        <v>Medium</v>
      </c>
      <c r="P490" t="str">
        <f>_xlfn.XLOOKUP(Orders[[#This Row],[Customer ID]],customers!$A$1:$A$1001,customers!$I$1:$I$1001,0)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cm="1">
        <f t="array" ref="G491">IF(_xlfn.XLOOKUP(C491,customers!$A$1:$A$1001,customers!C490:'customers'!$C$1:$C$1001,0)=0,"",_xlfn.XLOOKUP(C491,customers!$A$1:$A$1001,customers!C490:'customers'!$C$1:$C$1001,0))</f>
        <v>slorenzettidl@is.gd</v>
      </c>
      <c r="H491" s="2" t="str">
        <f>_xlfn.XLOOKUP(C491,customers!$A$1:$A$1001,customers!$G$1:$G$1001,0)</f>
        <v>United States</v>
      </c>
      <c r="I491" t="str">
        <f>_xlfn.XLOOKUP(orders!D491,products!$A$1:$A$49,products!$B$1:$B$49)</f>
        <v>Lib</v>
      </c>
      <c r="J491" t="str">
        <f>_xlfn.XLOOKUP(orders!D491,products!$A$1:$A$49,products!$C$1:$C$49)</f>
        <v>L</v>
      </c>
      <c r="K491" s="4">
        <f>_xlfn.XLOOKUP(orders!D491,products!$A$1:$A$49,products!$D$1:$D$49)</f>
        <v>1</v>
      </c>
      <c r="L491" s="6">
        <f>_xlfn.XLOOKUP(orders!D491,products!$A$1:$A$49,products!$E$1:$E$49)</f>
        <v>15.85</v>
      </c>
      <c r="M491" s="6">
        <f t="shared" si="21"/>
        <v>95.1</v>
      </c>
      <c r="N491" t="str">
        <f t="shared" si="22"/>
        <v>Libarica</v>
      </c>
      <c r="O491" t="str">
        <f t="shared" si="23"/>
        <v>Light</v>
      </c>
      <c r="P491" t="str">
        <f>_xlfn.XLOOKUP(Orders[[#This Row],[Customer ID]],customers!$A$1:$A$1001,customers!$I$1:$I$1001,0)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cm="1">
        <f t="array" ref="G492">IF(_xlfn.XLOOKUP(C492,customers!$A$1:$A$1001,customers!C491:'customers'!$C$1:$C$1001,0)=0,"",_xlfn.XLOOKUP(C492,customers!$A$1:$A$1001,customers!C491:'customers'!$C$1:$C$1001,0))</f>
        <v>bgiannazzidm@apple.com</v>
      </c>
      <c r="H492" s="2" t="str">
        <f>_xlfn.XLOOKUP(C492,customers!$A$1:$A$1001,customers!$G$1:$G$1001,0)</f>
        <v>United States</v>
      </c>
      <c r="I492" t="str">
        <f>_xlfn.XLOOKUP(orders!D492,products!$A$1:$A$49,products!$B$1:$B$49)</f>
        <v>Lib</v>
      </c>
      <c r="J492" t="str">
        <f>_xlfn.XLOOKUP(orders!D492,products!$A$1:$A$49,products!$C$1:$C$49)</f>
        <v>D</v>
      </c>
      <c r="K492" s="4">
        <f>_xlfn.XLOOKUP(orders!D492,products!$A$1:$A$49,products!$D$1:$D$49)</f>
        <v>0.5</v>
      </c>
      <c r="L492" s="6">
        <f>_xlfn.XLOOKUP(orders!D492,products!$A$1:$A$49,products!$E$1:$E$49)</f>
        <v>7.77</v>
      </c>
      <c r="M492" s="6">
        <f t="shared" si="21"/>
        <v>15.54</v>
      </c>
      <c r="N492" t="str">
        <f t="shared" si="22"/>
        <v>Libarica</v>
      </c>
      <c r="O492" t="str">
        <f t="shared" si="23"/>
        <v>Dark</v>
      </c>
      <c r="P492" t="str">
        <f>_xlfn.XLOOKUP(Orders[[#This Row],[Customer ID]],customers!$A$1:$A$1001,customers!$I$1:$I$1001,0)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cm="1">
        <f t="array" ref="G493">IF(_xlfn.XLOOKUP(C493,customers!$A$1:$A$1001,customers!C492:'customers'!$C$1:$C$1001,0)=0,"",_xlfn.XLOOKUP(C493,customers!$A$1:$A$1001,customers!C492:'customers'!$C$1:$C$1001,0))</f>
        <v/>
      </c>
      <c r="H493" s="2" t="str">
        <f>_xlfn.XLOOKUP(C493,customers!$A$1:$A$1001,customers!$G$1:$G$1001,0)</f>
        <v>United States</v>
      </c>
      <c r="I493" t="str">
        <f>_xlfn.XLOOKUP(orders!D493,products!$A$1:$A$49,products!$B$1:$B$49)</f>
        <v>Lib</v>
      </c>
      <c r="J493" t="str">
        <f>_xlfn.XLOOKUP(orders!D493,products!$A$1:$A$49,products!$C$1:$C$49)</f>
        <v>D</v>
      </c>
      <c r="K493" s="4">
        <f>_xlfn.XLOOKUP(orders!D493,products!$A$1:$A$49,products!$D$1:$D$49)</f>
        <v>0.2</v>
      </c>
      <c r="L493" s="6">
        <f>_xlfn.XLOOKUP(orders!D493,products!$A$1:$A$49,products!$E$1:$E$49)</f>
        <v>3.8849999999999998</v>
      </c>
      <c r="M493" s="6">
        <f t="shared" si="21"/>
        <v>23.31</v>
      </c>
      <c r="N493" t="str">
        <f t="shared" si="22"/>
        <v>Libarica</v>
      </c>
      <c r="O493" t="str">
        <f t="shared" si="23"/>
        <v>Dark</v>
      </c>
      <c r="P493" t="str">
        <f>_xlfn.XLOOKUP(Orders[[#This Row],[Customer ID]],customers!$A$1:$A$1001,customers!$I$1:$I$1001,0)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cm="1">
        <f t="array" ref="G494">IF(_xlfn.XLOOKUP(C494,customers!$A$1:$A$1001,customers!C493:'customers'!$C$1:$C$1001,0)=0,"",_xlfn.XLOOKUP(C494,customers!$A$1:$A$1001,customers!C493:'customers'!$C$1:$C$1001,0))</f>
        <v>ulethbrigdo@hc360.com</v>
      </c>
      <c r="H494" s="2" t="str">
        <f>_xlfn.XLOOKUP(C494,customers!$A$1:$A$1001,customers!$G$1:$G$1001,0)</f>
        <v>United States</v>
      </c>
      <c r="I494" t="str">
        <f>_xlfn.XLOOKUP(orders!D494,products!$A$1:$A$49,products!$B$1:$B$49)</f>
        <v>Exc</v>
      </c>
      <c r="J494" t="str">
        <f>_xlfn.XLOOKUP(orders!D494,products!$A$1:$A$49,products!$C$1:$C$49)</f>
        <v>M</v>
      </c>
      <c r="K494" s="4">
        <f>_xlfn.XLOOKUP(orders!D494,products!$A$1:$A$49,products!$D$1:$D$49)</f>
        <v>0.2</v>
      </c>
      <c r="L494" s="6">
        <f>_xlfn.XLOOKUP(orders!D494,products!$A$1:$A$49,products!$E$1:$E$49)</f>
        <v>4.125</v>
      </c>
      <c r="M494" s="6">
        <f t="shared" si="21"/>
        <v>4.125</v>
      </c>
      <c r="N494" t="str">
        <f t="shared" si="22"/>
        <v>Excellsa</v>
      </c>
      <c r="O494" t="str">
        <f t="shared" si="23"/>
        <v>Medium</v>
      </c>
      <c r="P494" t="str">
        <f>_xlfn.XLOOKUP(Orders[[#This Row],[Customer ID]],customers!$A$1:$A$1001,customers!$I$1:$I$1001,0)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cm="1">
        <f t="array" ref="G495">IF(_xlfn.XLOOKUP(C495,customers!$A$1:$A$1001,customers!C494:'customers'!$C$1:$C$1001,0)=0,"",_xlfn.XLOOKUP(C495,customers!$A$1:$A$1001,customers!C494:'customers'!$C$1:$C$1001,0))</f>
        <v>sfarnishdp@dmoz.org</v>
      </c>
      <c r="H495" s="2" t="str">
        <f>_xlfn.XLOOKUP(C495,customers!$A$1:$A$1001,customers!$G$1:$G$1001,0)</f>
        <v>United Kingdom</v>
      </c>
      <c r="I495" t="str">
        <f>_xlfn.XLOOKUP(orders!D495,products!$A$1:$A$49,products!$B$1:$B$49)</f>
        <v>Rob</v>
      </c>
      <c r="J495" t="str">
        <f>_xlfn.XLOOKUP(orders!D495,products!$A$1:$A$49,products!$C$1:$C$49)</f>
        <v>M</v>
      </c>
      <c r="K495" s="4">
        <f>_xlfn.XLOOKUP(orders!D495,products!$A$1:$A$49,products!$D$1:$D$49)</f>
        <v>0.5</v>
      </c>
      <c r="L495" s="6">
        <f>_xlfn.XLOOKUP(orders!D495,products!$A$1:$A$49,products!$E$1:$E$49)</f>
        <v>5.97</v>
      </c>
      <c r="M495" s="6">
        <f t="shared" si="21"/>
        <v>35.82</v>
      </c>
      <c r="N495" t="str">
        <f t="shared" si="22"/>
        <v>Robusta</v>
      </c>
      <c r="O495" t="str">
        <f t="shared" si="23"/>
        <v>Medium</v>
      </c>
      <c r="P495" t="str">
        <f>_xlfn.XLOOKUP(Orders[[#This Row],[Customer ID]],customers!$A$1:$A$1001,customers!$I$1:$I$1001,0)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cm="1">
        <f t="array" ref="G496">IF(_xlfn.XLOOKUP(C496,customers!$A$1:$A$1001,customers!C495:'customers'!$C$1:$C$1001,0)=0,"",_xlfn.XLOOKUP(C496,customers!$A$1:$A$1001,customers!C495:'customers'!$C$1:$C$1001,0))</f>
        <v>fjecockdq@unicef.org</v>
      </c>
      <c r="H496" s="2" t="str">
        <f>_xlfn.XLOOKUP(C496,customers!$A$1:$A$1001,customers!$G$1:$G$1001,0)</f>
        <v>United States</v>
      </c>
      <c r="I496" t="str">
        <f>_xlfn.XLOOKUP(orders!D496,products!$A$1:$A$49,products!$B$1:$B$49)</f>
        <v>Lib</v>
      </c>
      <c r="J496" t="str">
        <f>_xlfn.XLOOKUP(orders!D496,products!$A$1:$A$49,products!$C$1:$C$49)</f>
        <v>L</v>
      </c>
      <c r="K496" s="4">
        <f>_xlfn.XLOOKUP(orders!D496,products!$A$1:$A$49,products!$D$1:$D$49)</f>
        <v>1</v>
      </c>
      <c r="L496" s="6">
        <f>_xlfn.XLOOKUP(orders!D496,products!$A$1:$A$49,products!$E$1:$E$49)</f>
        <v>15.85</v>
      </c>
      <c r="M496" s="6">
        <f t="shared" si="21"/>
        <v>31.7</v>
      </c>
      <c r="N496" t="str">
        <f t="shared" si="22"/>
        <v>Libarica</v>
      </c>
      <c r="O496" t="str">
        <f t="shared" si="23"/>
        <v>Light</v>
      </c>
      <c r="P496" t="str">
        <f>_xlfn.XLOOKUP(Orders[[#This Row],[Customer ID]],customers!$A$1:$A$1001,customers!$I$1:$I$1001,0)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cm="1">
        <f t="array" ref="G497">IF(_xlfn.XLOOKUP(C497,customers!$A$1:$A$1001,customers!C496:'customers'!$C$1:$C$1001,0)=0,"",_xlfn.XLOOKUP(C497,customers!$A$1:$A$1001,customers!C496:'customers'!$C$1:$C$1001,0))</f>
        <v/>
      </c>
      <c r="H497" s="2" t="str">
        <f>_xlfn.XLOOKUP(C497,customers!$A$1:$A$1001,customers!$G$1:$G$1001,0)</f>
        <v>United States</v>
      </c>
      <c r="I497" t="str">
        <f>_xlfn.XLOOKUP(orders!D497,products!$A$1:$A$49,products!$B$1:$B$49)</f>
        <v>Lib</v>
      </c>
      <c r="J497" t="str">
        <f>_xlfn.XLOOKUP(orders!D497,products!$A$1:$A$49,products!$C$1:$C$49)</f>
        <v>L</v>
      </c>
      <c r="K497" s="4">
        <f>_xlfn.XLOOKUP(orders!D497,products!$A$1:$A$49,products!$D$1:$D$49)</f>
        <v>1</v>
      </c>
      <c r="L497" s="6">
        <f>_xlfn.XLOOKUP(orders!D497,products!$A$1:$A$49,products!$E$1:$E$49)</f>
        <v>15.85</v>
      </c>
      <c r="M497" s="6">
        <f t="shared" si="21"/>
        <v>79.25</v>
      </c>
      <c r="N497" t="str">
        <f t="shared" si="22"/>
        <v>Libarica</v>
      </c>
      <c r="O497" t="str">
        <f t="shared" si="23"/>
        <v>Light</v>
      </c>
      <c r="P497" t="str">
        <f>_xlfn.XLOOKUP(Orders[[#This Row],[Customer ID]],customers!$A$1:$A$1001,customers!$I$1:$I$1001,0)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cm="1">
        <f t="array" ref="G498">IF(_xlfn.XLOOKUP(C498,customers!$A$1:$A$1001,customers!C497:'customers'!$C$1:$C$1001,0)=0,"",_xlfn.XLOOKUP(C498,customers!$A$1:$A$1001,customers!C497:'customers'!$C$1:$C$1001,0))</f>
        <v>hpallisterds@ning.com</v>
      </c>
      <c r="H498" s="2" t="str">
        <f>_xlfn.XLOOKUP(C498,customers!$A$1:$A$1001,customers!$G$1:$G$1001,0)</f>
        <v>United States</v>
      </c>
      <c r="I498" t="str">
        <f>_xlfn.XLOOKUP(orders!D498,products!$A$1:$A$49,products!$B$1:$B$49)</f>
        <v>Exc</v>
      </c>
      <c r="J498" t="str">
        <f>_xlfn.XLOOKUP(orders!D498,products!$A$1:$A$49,products!$C$1:$C$49)</f>
        <v>D</v>
      </c>
      <c r="K498" s="4">
        <f>_xlfn.XLOOKUP(orders!D498,products!$A$1:$A$49,products!$D$1:$D$49)</f>
        <v>0.2</v>
      </c>
      <c r="L498" s="6">
        <f>_xlfn.XLOOKUP(orders!D498,products!$A$1:$A$49,products!$E$1:$E$49)</f>
        <v>3.645</v>
      </c>
      <c r="M498" s="6">
        <f t="shared" si="21"/>
        <v>10.935</v>
      </c>
      <c r="N498" t="str">
        <f t="shared" si="22"/>
        <v>Excellsa</v>
      </c>
      <c r="O498" t="str">
        <f t="shared" si="23"/>
        <v>Dark</v>
      </c>
      <c r="P498" t="str">
        <f>_xlfn.XLOOKUP(Orders[[#This Row],[Customer ID]],customers!$A$1:$A$1001,customers!$I$1:$I$1001,0)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cm="1">
        <f t="array" ref="G499">IF(_xlfn.XLOOKUP(C499,customers!$A$1:$A$1001,customers!C498:'customers'!$C$1:$C$1001,0)=0,"",_xlfn.XLOOKUP(C499,customers!$A$1:$A$1001,customers!C498:'customers'!$C$1:$C$1001,0))</f>
        <v>cmershdt@drupal.org</v>
      </c>
      <c r="H499" s="2" t="str">
        <f>_xlfn.XLOOKUP(C499,customers!$A$1:$A$1001,customers!$G$1:$G$1001,0)</f>
        <v>Ireland</v>
      </c>
      <c r="I499" t="str">
        <f>_xlfn.XLOOKUP(orders!D499,products!$A$1:$A$49,products!$B$1:$B$49)</f>
        <v>Ara</v>
      </c>
      <c r="J499" t="str">
        <f>_xlfn.XLOOKUP(orders!D499,products!$A$1:$A$49,products!$C$1:$C$49)</f>
        <v>D</v>
      </c>
      <c r="K499" s="4">
        <f>_xlfn.XLOOKUP(orders!D499,products!$A$1:$A$49,products!$D$1:$D$49)</f>
        <v>1</v>
      </c>
      <c r="L499" s="6">
        <f>_xlfn.XLOOKUP(orders!D499,products!$A$1:$A$49,products!$E$1:$E$49)</f>
        <v>9.9499999999999993</v>
      </c>
      <c r="M499" s="6">
        <f t="shared" si="21"/>
        <v>39.799999999999997</v>
      </c>
      <c r="N499" t="str">
        <f t="shared" si="22"/>
        <v>Arabica</v>
      </c>
      <c r="O499" t="str">
        <f t="shared" si="23"/>
        <v>Dark</v>
      </c>
      <c r="P499" t="str">
        <f>_xlfn.XLOOKUP(Orders[[#This Row],[Customer ID]],customers!$A$1:$A$1001,customers!$I$1:$I$1001,0)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cm="1">
        <f t="array" ref="G500">IF(_xlfn.XLOOKUP(C500,customers!$A$1:$A$1001,customers!C499:'customers'!$C$1:$C$1001,0)=0,"",_xlfn.XLOOKUP(C500,customers!$A$1:$A$1001,customers!C499:'customers'!$C$1:$C$1001,0))</f>
        <v>murione5@alexa.com</v>
      </c>
      <c r="H500" s="2" t="str">
        <f>_xlfn.XLOOKUP(C500,customers!$A$1:$A$1001,customers!$G$1:$G$1001,0)</f>
        <v>Ireland</v>
      </c>
      <c r="I500" t="str">
        <f>_xlfn.XLOOKUP(orders!D500,products!$A$1:$A$49,products!$B$1:$B$49)</f>
        <v>Rob</v>
      </c>
      <c r="J500" t="str">
        <f>_xlfn.XLOOKUP(orders!D500,products!$A$1:$A$49,products!$C$1:$C$49)</f>
        <v>M</v>
      </c>
      <c r="K500" s="4">
        <f>_xlfn.XLOOKUP(orders!D500,products!$A$1:$A$49,products!$D$1:$D$49)</f>
        <v>1</v>
      </c>
      <c r="L500" s="6">
        <f>_xlfn.XLOOKUP(orders!D500,products!$A$1:$A$49,products!$E$1:$E$49)</f>
        <v>9.9499999999999993</v>
      </c>
      <c r="M500" s="6">
        <f t="shared" si="21"/>
        <v>49.75</v>
      </c>
      <c r="N500" t="str">
        <f t="shared" si="22"/>
        <v>Robusta</v>
      </c>
      <c r="O500" t="str">
        <f t="shared" si="23"/>
        <v>Medium</v>
      </c>
      <c r="P500" t="str">
        <f>_xlfn.XLOOKUP(Orders[[#This Row],[Customer ID]],customers!$A$1:$A$1001,customers!$I$1:$I$1001,0)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cm="1">
        <f t="array" ref="G501">IF(_xlfn.XLOOKUP(C501,customers!$A$1:$A$1001,customers!C500:'customers'!$C$1:$C$1001,0)=0,"",_xlfn.XLOOKUP(C501,customers!$A$1:$A$1001,customers!C500:'customers'!$C$1:$C$1001,0))</f>
        <v/>
      </c>
      <c r="H501" s="2" t="str">
        <f>_xlfn.XLOOKUP(C501,customers!$A$1:$A$1001,customers!$G$1:$G$1001,0)</f>
        <v>Ireland</v>
      </c>
      <c r="I501" t="str">
        <f>_xlfn.XLOOKUP(orders!D501,products!$A$1:$A$49,products!$B$1:$B$49)</f>
        <v>Rob</v>
      </c>
      <c r="J501" t="str">
        <f>_xlfn.XLOOKUP(orders!D501,products!$A$1:$A$49,products!$C$1:$C$49)</f>
        <v>D</v>
      </c>
      <c r="K501" s="4">
        <f>_xlfn.XLOOKUP(orders!D501,products!$A$1:$A$49,products!$D$1:$D$49)</f>
        <v>0.2</v>
      </c>
      <c r="L501" s="6">
        <f>_xlfn.XLOOKUP(orders!D501,products!$A$1:$A$49,products!$E$1:$E$49)</f>
        <v>2.6849999999999996</v>
      </c>
      <c r="M501" s="6">
        <f t="shared" si="21"/>
        <v>8.0549999999999997</v>
      </c>
      <c r="N501" t="str">
        <f t="shared" si="22"/>
        <v>Robusta</v>
      </c>
      <c r="O501" t="str">
        <f t="shared" si="23"/>
        <v>Dark</v>
      </c>
      <c r="P501" t="str">
        <f>_xlfn.XLOOKUP(Orders[[#This Row],[Customer ID]],customers!$A$1:$A$1001,customers!$I$1:$I$1001,0)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cm="1">
        <f t="array" ref="G502">IF(_xlfn.XLOOKUP(C502,customers!$A$1:$A$1001,customers!C501:'customers'!$C$1:$C$1001,0)=0,"",_xlfn.XLOOKUP(C502,customers!$A$1:$A$1001,customers!C501:'customers'!$C$1:$C$1001,0))</f>
        <v/>
      </c>
      <c r="H502" s="2" t="str">
        <f>_xlfn.XLOOKUP(C502,customers!$A$1:$A$1001,customers!$G$1:$G$1001,0)</f>
        <v>United States</v>
      </c>
      <c r="I502" t="str">
        <f>_xlfn.XLOOKUP(orders!D502,products!$A$1:$A$49,products!$B$1:$B$49)</f>
        <v>Rob</v>
      </c>
      <c r="J502" t="str">
        <f>_xlfn.XLOOKUP(orders!D502,products!$A$1:$A$49,products!$C$1:$C$49)</f>
        <v>L</v>
      </c>
      <c r="K502" s="4">
        <f>_xlfn.XLOOKUP(orders!D502,products!$A$1:$A$49,products!$D$1:$D$49)</f>
        <v>1</v>
      </c>
      <c r="L502" s="6">
        <f>_xlfn.XLOOKUP(orders!D502,products!$A$1:$A$49,products!$E$1:$E$49)</f>
        <v>11.95</v>
      </c>
      <c r="M502" s="6">
        <f t="shared" si="21"/>
        <v>47.8</v>
      </c>
      <c r="N502" t="str">
        <f t="shared" si="22"/>
        <v>Robusta</v>
      </c>
      <c r="O502" t="str">
        <f t="shared" si="23"/>
        <v>Light</v>
      </c>
      <c r="P502" t="str">
        <f>_xlfn.XLOOKUP(Orders[[#This Row],[Customer ID]],customers!$A$1:$A$1001,customers!$I$1:$I$1001,0)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cm="1">
        <f t="array" ref="G503">IF(_xlfn.XLOOKUP(C503,customers!$A$1:$A$1001,customers!C502:'customers'!$C$1:$C$1001,0)=0,"",_xlfn.XLOOKUP(C503,customers!$A$1:$A$1001,customers!C502:'customers'!$C$1:$C$1001,0))</f>
        <v>gduckerdx@patch.com</v>
      </c>
      <c r="H503" s="2" t="str">
        <f>_xlfn.XLOOKUP(C503,customers!$A$1:$A$1001,customers!$G$1:$G$1001,0)</f>
        <v>United Kingdom</v>
      </c>
      <c r="I503" t="str">
        <f>_xlfn.XLOOKUP(orders!D503,products!$A$1:$A$49,products!$B$1:$B$49)</f>
        <v>Rob</v>
      </c>
      <c r="J503" t="str">
        <f>_xlfn.XLOOKUP(orders!D503,products!$A$1:$A$49,products!$C$1:$C$49)</f>
        <v>M</v>
      </c>
      <c r="K503" s="4">
        <f>_xlfn.XLOOKUP(orders!D503,products!$A$1:$A$49,products!$D$1:$D$49)</f>
        <v>0.2</v>
      </c>
      <c r="L503" s="6">
        <f>_xlfn.XLOOKUP(orders!D503,products!$A$1:$A$49,products!$E$1:$E$49)</f>
        <v>2.9849999999999999</v>
      </c>
      <c r="M503" s="6">
        <f t="shared" si="21"/>
        <v>11.94</v>
      </c>
      <c r="N503" t="str">
        <f t="shared" si="22"/>
        <v>Robusta</v>
      </c>
      <c r="O503" t="str">
        <f t="shared" si="23"/>
        <v>Medium</v>
      </c>
      <c r="P503" t="str">
        <f>_xlfn.XLOOKUP(Orders[[#This Row],[Customer ID]],customers!$A$1:$A$1001,customers!$I$1:$I$1001,0)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cm="1">
        <f t="array" ref="G504">IF(_xlfn.XLOOKUP(C504,customers!$A$1:$A$1001,customers!C503:'customers'!$C$1:$C$1001,0)=0,"",_xlfn.XLOOKUP(C504,customers!$A$1:$A$1001,customers!C503:'customers'!$C$1:$C$1001,0))</f>
        <v>gduckerdx@patch.com</v>
      </c>
      <c r="H504" s="2" t="str">
        <f>_xlfn.XLOOKUP(C504,customers!$A$1:$A$1001,customers!$G$1:$G$1001,0)</f>
        <v>United Kingdom</v>
      </c>
      <c r="I504" t="str">
        <f>_xlfn.XLOOKUP(orders!D504,products!$A$1:$A$49,products!$B$1:$B$49)</f>
        <v>Exc</v>
      </c>
      <c r="J504" t="str">
        <f>_xlfn.XLOOKUP(orders!D504,products!$A$1:$A$49,products!$C$1:$C$49)</f>
        <v>M</v>
      </c>
      <c r="K504" s="4">
        <f>_xlfn.XLOOKUP(orders!D504,products!$A$1:$A$49,products!$D$1:$D$49)</f>
        <v>0.2</v>
      </c>
      <c r="L504" s="6">
        <f>_xlfn.XLOOKUP(orders!D504,products!$A$1:$A$49,products!$E$1:$E$49)</f>
        <v>4.125</v>
      </c>
      <c r="M504" s="6">
        <f t="shared" si="21"/>
        <v>16.5</v>
      </c>
      <c r="N504" t="str">
        <f t="shared" si="22"/>
        <v>Excellsa</v>
      </c>
      <c r="O504" t="str">
        <f t="shared" si="23"/>
        <v>Medium</v>
      </c>
      <c r="P504" t="str">
        <f>_xlfn.XLOOKUP(Orders[[#This Row],[Customer ID]],customers!$A$1:$A$1001,customers!$I$1:$I$1001,0)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str" cm="1">
        <f t="array" ref="G505">IF(_xlfn.XLOOKUP(C505,customers!$A$1:$A$1001,customers!C504:'customers'!$C$1:$C$1001,0)=0,"",_xlfn.XLOOKUP(C505,customers!$A$1:$A$1001,customers!C504:'customers'!$C$1:$C$1001,0))</f>
        <v>gduckerdx@patch.com</v>
      </c>
      <c r="H505" s="2" t="str">
        <f>_xlfn.XLOOKUP(C505,customers!$A$1:$A$1001,customers!$G$1:$G$1001,0)</f>
        <v>United Kingdom</v>
      </c>
      <c r="I505" t="str">
        <f>_xlfn.XLOOKUP(orders!D505,products!$A$1:$A$49,products!$B$1:$B$49)</f>
        <v>Lib</v>
      </c>
      <c r="J505" t="str">
        <f>_xlfn.XLOOKUP(orders!D505,products!$A$1:$A$49,products!$C$1:$C$49)</f>
        <v>D</v>
      </c>
      <c r="K505" s="4">
        <f>_xlfn.XLOOKUP(orders!D505,products!$A$1:$A$49,products!$D$1:$D$49)</f>
        <v>1</v>
      </c>
      <c r="L505" s="6">
        <f>_xlfn.XLOOKUP(orders!D505,products!$A$1:$A$49,products!$E$1:$E$49)</f>
        <v>12.95</v>
      </c>
      <c r="M505" s="6">
        <f t="shared" si="21"/>
        <v>51.8</v>
      </c>
      <c r="N505" t="str">
        <f t="shared" si="22"/>
        <v>Libarica</v>
      </c>
      <c r="O505" t="str">
        <f t="shared" si="23"/>
        <v>Dark</v>
      </c>
      <c r="P505" t="str">
        <f>_xlfn.XLOOKUP(Orders[[#This Row],[Customer ID]],customers!$A$1:$A$1001,customers!$I$1:$I$1001,0)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str" cm="1">
        <f t="array" ref="G506">IF(_xlfn.XLOOKUP(C506,customers!$A$1:$A$1001,customers!C505:'customers'!$C$1:$C$1001,0)=0,"",_xlfn.XLOOKUP(C506,customers!$A$1:$A$1001,customers!C505:'customers'!$C$1:$C$1001,0))</f>
        <v>gduckerdx@patch.com</v>
      </c>
      <c r="H506" s="2" t="str">
        <f>_xlfn.XLOOKUP(C506,customers!$A$1:$A$1001,customers!$G$1:$G$1001,0)</f>
        <v>United Kingdom</v>
      </c>
      <c r="I506" t="str">
        <f>_xlfn.XLOOKUP(orders!D506,products!$A$1:$A$49,products!$B$1:$B$49)</f>
        <v>Lib</v>
      </c>
      <c r="J506" t="str">
        <f>_xlfn.XLOOKUP(orders!D506,products!$A$1:$A$49,products!$C$1:$C$49)</f>
        <v>L</v>
      </c>
      <c r="K506" s="4">
        <f>_xlfn.XLOOKUP(orders!D506,products!$A$1:$A$49,products!$D$1:$D$49)</f>
        <v>0.2</v>
      </c>
      <c r="L506" s="6">
        <f>_xlfn.XLOOKUP(orders!D506,products!$A$1:$A$49,products!$E$1:$E$49)</f>
        <v>4.7549999999999999</v>
      </c>
      <c r="M506" s="6">
        <f t="shared" si="21"/>
        <v>14.265000000000001</v>
      </c>
      <c r="N506" t="str">
        <f t="shared" si="22"/>
        <v>Libarica</v>
      </c>
      <c r="O506" t="str">
        <f t="shared" si="23"/>
        <v>Light</v>
      </c>
      <c r="P506" t="str">
        <f>_xlfn.XLOOKUP(Orders[[#This Row],[Customer ID]],customers!$A$1:$A$1001,customers!$I$1:$I$1001,0)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cm="1">
        <f t="array" ref="G507">IF(_xlfn.XLOOKUP(C507,customers!$A$1:$A$1001,customers!C506:'customers'!$C$1:$C$1001,0)=0,"",_xlfn.XLOOKUP(C507,customers!$A$1:$A$1001,customers!C506:'customers'!$C$1:$C$1001,0))</f>
        <v>wstearleye1@census.gov</v>
      </c>
      <c r="H507" s="2" t="str">
        <f>_xlfn.XLOOKUP(C507,customers!$A$1:$A$1001,customers!$G$1:$G$1001,0)</f>
        <v>United States</v>
      </c>
      <c r="I507" t="str">
        <f>_xlfn.XLOOKUP(orders!D507,products!$A$1:$A$49,products!$B$1:$B$49)</f>
        <v>Lib</v>
      </c>
      <c r="J507" t="str">
        <f>_xlfn.XLOOKUP(orders!D507,products!$A$1:$A$49,products!$C$1:$C$49)</f>
        <v>M</v>
      </c>
      <c r="K507" s="4">
        <f>_xlfn.XLOOKUP(orders!D507,products!$A$1:$A$49,products!$D$1:$D$49)</f>
        <v>0.2</v>
      </c>
      <c r="L507" s="6">
        <f>_xlfn.XLOOKUP(orders!D507,products!$A$1:$A$49,products!$E$1:$E$49)</f>
        <v>4.3650000000000002</v>
      </c>
      <c r="M507" s="6">
        <f t="shared" si="21"/>
        <v>26.19</v>
      </c>
      <c r="N507" t="str">
        <f t="shared" si="22"/>
        <v>Libarica</v>
      </c>
      <c r="O507" t="str">
        <f t="shared" si="23"/>
        <v>Medium</v>
      </c>
      <c r="P507" t="str">
        <f>_xlfn.XLOOKUP(Orders[[#This Row],[Customer ID]],customers!$A$1:$A$1001,customers!$I$1:$I$1001,0)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cm="1">
        <f t="array" ref="G508">IF(_xlfn.XLOOKUP(C508,customers!$A$1:$A$1001,customers!C507:'customers'!$C$1:$C$1001,0)=0,"",_xlfn.XLOOKUP(C508,customers!$A$1:$A$1001,customers!C507:'customers'!$C$1:$C$1001,0))</f>
        <v>dwincere2@marriott.com</v>
      </c>
      <c r="H508" s="2" t="str">
        <f>_xlfn.XLOOKUP(C508,customers!$A$1:$A$1001,customers!$G$1:$G$1001,0)</f>
        <v>United States</v>
      </c>
      <c r="I508" t="str">
        <f>_xlfn.XLOOKUP(orders!D508,products!$A$1:$A$49,products!$B$1:$B$49)</f>
        <v>Ara</v>
      </c>
      <c r="J508" t="str">
        <f>_xlfn.XLOOKUP(orders!D508,products!$A$1:$A$49,products!$C$1:$C$49)</f>
        <v>L</v>
      </c>
      <c r="K508" s="4">
        <f>_xlfn.XLOOKUP(orders!D508,products!$A$1:$A$49,products!$D$1:$D$49)</f>
        <v>1</v>
      </c>
      <c r="L508" s="6">
        <f>_xlfn.XLOOKUP(orders!D508,products!$A$1:$A$49,products!$E$1:$E$49)</f>
        <v>12.95</v>
      </c>
      <c r="M508" s="6">
        <f t="shared" si="21"/>
        <v>25.9</v>
      </c>
      <c r="N508" t="str">
        <f t="shared" si="22"/>
        <v>Arabica</v>
      </c>
      <c r="O508" t="str">
        <f t="shared" si="23"/>
        <v>Light</v>
      </c>
      <c r="P508" t="str">
        <f>_xlfn.XLOOKUP(Orders[[#This Row],[Customer ID]],customers!$A$1:$A$1001,customers!$I$1:$I$1001,0)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cm="1">
        <f t="array" ref="G509">IF(_xlfn.XLOOKUP(C509,customers!$A$1:$A$1001,customers!C508:'customers'!$C$1:$C$1001,0)=0,"",_xlfn.XLOOKUP(C509,customers!$A$1:$A$1001,customers!C508:'customers'!$C$1:$C$1001,0))</f>
        <v>plyfielde3@baidu.com</v>
      </c>
      <c r="H509" s="2" t="str">
        <f>_xlfn.XLOOKUP(C509,customers!$A$1:$A$1001,customers!$G$1:$G$1001,0)</f>
        <v>United States</v>
      </c>
      <c r="I509" t="str">
        <f>_xlfn.XLOOKUP(orders!D509,products!$A$1:$A$49,products!$B$1:$B$49)</f>
        <v>Ara</v>
      </c>
      <c r="J509" t="str">
        <f>_xlfn.XLOOKUP(orders!D509,products!$A$1:$A$49,products!$C$1:$C$49)</f>
        <v>L</v>
      </c>
      <c r="K509" s="4">
        <f>_xlfn.XLOOKUP(orders!D509,products!$A$1:$A$49,products!$D$1:$D$49)</f>
        <v>2.5</v>
      </c>
      <c r="L509" s="6">
        <f>_xlfn.XLOOKUP(orders!D509,products!$A$1:$A$49,products!$E$1:$E$49)</f>
        <v>29.784999999999997</v>
      </c>
      <c r="M509" s="6">
        <f t="shared" si="21"/>
        <v>89.35499999999999</v>
      </c>
      <c r="N509" t="str">
        <f t="shared" si="22"/>
        <v>Arabica</v>
      </c>
      <c r="O509" t="str">
        <f t="shared" si="23"/>
        <v>Light</v>
      </c>
      <c r="P509" t="str">
        <f>_xlfn.XLOOKUP(Orders[[#This Row],[Customer ID]],customers!$A$1:$A$1001,customers!$I$1:$I$1001,0)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cm="1">
        <f t="array" ref="G510">IF(_xlfn.XLOOKUP(C510,customers!$A$1:$A$1001,customers!C509:'customers'!$C$1:$C$1001,0)=0,"",_xlfn.XLOOKUP(C510,customers!$A$1:$A$1001,customers!C509:'customers'!$C$1:$C$1001,0))</f>
        <v>hperrise4@studiopress.com</v>
      </c>
      <c r="H510" s="2" t="str">
        <f>_xlfn.XLOOKUP(C510,customers!$A$1:$A$1001,customers!$G$1:$G$1001,0)</f>
        <v>Ireland</v>
      </c>
      <c r="I510" t="str">
        <f>_xlfn.XLOOKUP(orders!D510,products!$A$1:$A$49,products!$B$1:$B$49)</f>
        <v>Lib</v>
      </c>
      <c r="J510" t="str">
        <f>_xlfn.XLOOKUP(orders!D510,products!$A$1:$A$49,products!$C$1:$C$49)</f>
        <v>D</v>
      </c>
      <c r="K510" s="4">
        <f>_xlfn.XLOOKUP(orders!D510,products!$A$1:$A$49,products!$D$1:$D$49)</f>
        <v>0.5</v>
      </c>
      <c r="L510" s="6">
        <f>_xlfn.XLOOKUP(orders!D510,products!$A$1:$A$49,products!$E$1:$E$49)</f>
        <v>7.77</v>
      </c>
      <c r="M510" s="6">
        <f t="shared" si="21"/>
        <v>46.62</v>
      </c>
      <c r="N510" t="str">
        <f t="shared" si="22"/>
        <v>Libarica</v>
      </c>
      <c r="O510" t="str">
        <f t="shared" si="23"/>
        <v>Dark</v>
      </c>
      <c r="P510" t="str">
        <f>_xlfn.XLOOKUP(Orders[[#This Row],[Customer ID]],customers!$A$1:$A$1001,customers!$I$1:$I$1001,0)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cm="1">
        <f t="array" ref="G511">IF(_xlfn.XLOOKUP(C511,customers!$A$1:$A$1001,customers!C510:'customers'!$C$1:$C$1001,0)=0,"",_xlfn.XLOOKUP(C511,customers!$A$1:$A$1001,customers!C510:'customers'!$C$1:$C$1001,0))</f>
        <v>murione5@alexa.com</v>
      </c>
      <c r="H511" s="2" t="str">
        <f>_xlfn.XLOOKUP(C511,customers!$A$1:$A$1001,customers!$G$1:$G$1001,0)</f>
        <v>Ireland</v>
      </c>
      <c r="I511" t="str">
        <f>_xlfn.XLOOKUP(orders!D511,products!$A$1:$A$49,products!$B$1:$B$49)</f>
        <v>Ara</v>
      </c>
      <c r="J511" t="str">
        <f>_xlfn.XLOOKUP(orders!D511,products!$A$1:$A$49,products!$C$1:$C$49)</f>
        <v>D</v>
      </c>
      <c r="K511" s="4">
        <f>_xlfn.XLOOKUP(orders!D511,products!$A$1:$A$49,products!$D$1:$D$49)</f>
        <v>1</v>
      </c>
      <c r="L511" s="6">
        <f>_xlfn.XLOOKUP(orders!D511,products!$A$1:$A$49,products!$E$1:$E$49)</f>
        <v>9.9499999999999993</v>
      </c>
      <c r="M511" s="6">
        <f t="shared" si="21"/>
        <v>29.849999999999998</v>
      </c>
      <c r="N511" t="str">
        <f t="shared" si="22"/>
        <v>Arabica</v>
      </c>
      <c r="O511" t="str">
        <f t="shared" si="23"/>
        <v>Dark</v>
      </c>
      <c r="P511" t="str">
        <f>_xlfn.XLOOKUP(Orders[[#This Row],[Customer ID]],customers!$A$1:$A$1001,customers!$I$1:$I$1001,0)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cm="1">
        <f t="array" ref="G512">IF(_xlfn.XLOOKUP(C512,customers!$A$1:$A$1001,customers!C511:'customers'!$C$1:$C$1001,0)=0,"",_xlfn.XLOOKUP(C512,customers!$A$1:$A$1001,customers!C511:'customers'!$C$1:$C$1001,0))</f>
        <v>ckide6@narod.ru</v>
      </c>
      <c r="H512" s="2" t="str">
        <f>_xlfn.XLOOKUP(C512,customers!$A$1:$A$1001,customers!$G$1:$G$1001,0)</f>
        <v>Ireland</v>
      </c>
      <c r="I512" t="str">
        <f>_xlfn.XLOOKUP(orders!D512,products!$A$1:$A$49,products!$B$1:$B$49)</f>
        <v>Rob</v>
      </c>
      <c r="J512" t="str">
        <f>_xlfn.XLOOKUP(orders!D512,products!$A$1:$A$49,products!$C$1:$C$49)</f>
        <v>L</v>
      </c>
      <c r="K512" s="4">
        <f>_xlfn.XLOOKUP(orders!D512,products!$A$1:$A$49,products!$D$1:$D$49)</f>
        <v>0.2</v>
      </c>
      <c r="L512" s="6">
        <f>_xlfn.XLOOKUP(orders!D512,products!$A$1:$A$49,products!$E$1:$E$49)</f>
        <v>3.5849999999999995</v>
      </c>
      <c r="M512" s="6">
        <f t="shared" si="21"/>
        <v>10.754999999999999</v>
      </c>
      <c r="N512" t="str">
        <f t="shared" si="22"/>
        <v>Robusta</v>
      </c>
      <c r="O512" t="str">
        <f t="shared" si="23"/>
        <v>Light</v>
      </c>
      <c r="P512" t="str">
        <f>_xlfn.XLOOKUP(Orders[[#This Row],[Customer ID]],customers!$A$1:$A$1001,customers!$I$1:$I$1001,0)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cm="1">
        <f t="array" ref="G513">IF(_xlfn.XLOOKUP(C513,customers!$A$1:$A$1001,customers!C512:'customers'!$C$1:$C$1001,0)=0,"",_xlfn.XLOOKUP(C513,customers!$A$1:$A$1001,customers!C512:'customers'!$C$1:$C$1001,0))</f>
        <v>cbeinee7@xinhuanet.com</v>
      </c>
      <c r="H513" s="2" t="str">
        <f>_xlfn.XLOOKUP(C513,customers!$A$1:$A$1001,customers!$G$1:$G$1001,0)</f>
        <v>United States</v>
      </c>
      <c r="I513" t="str">
        <f>_xlfn.XLOOKUP(orders!D513,products!$A$1:$A$49,products!$B$1:$B$49)</f>
        <v>Ara</v>
      </c>
      <c r="J513" t="str">
        <f>_xlfn.XLOOKUP(orders!D513,products!$A$1:$A$49,products!$C$1:$C$49)</f>
        <v>M</v>
      </c>
      <c r="K513" s="4">
        <f>_xlfn.XLOOKUP(orders!D513,products!$A$1:$A$49,products!$D$1:$D$49)</f>
        <v>0.2</v>
      </c>
      <c r="L513" s="6">
        <f>_xlfn.XLOOKUP(orders!D513,products!$A$1:$A$49,products!$E$1:$E$49)</f>
        <v>3.375</v>
      </c>
      <c r="M513" s="6">
        <f t="shared" si="21"/>
        <v>13.5</v>
      </c>
      <c r="N513" t="str">
        <f t="shared" si="22"/>
        <v>Arabica</v>
      </c>
      <c r="O513" t="str">
        <f t="shared" si="23"/>
        <v>Medium</v>
      </c>
      <c r="P513" t="str">
        <f>_xlfn.XLOOKUP(Orders[[#This Row],[Customer ID]],customers!$A$1:$A$1001,customers!$I$1:$I$1001,0)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cm="1">
        <f t="array" ref="G514">IF(_xlfn.XLOOKUP(C514,customers!$A$1:$A$1001,customers!C513:'customers'!$C$1:$C$1001,0)=0,"",_xlfn.XLOOKUP(C514,customers!$A$1:$A$1001,customers!C513:'customers'!$C$1:$C$1001,0))</f>
        <v>cbakeupe8@globo.com</v>
      </c>
      <c r="H514" s="2" t="str">
        <f>_xlfn.XLOOKUP(C514,customers!$A$1:$A$1001,customers!$G$1:$G$1001,0)</f>
        <v>United States</v>
      </c>
      <c r="I514" t="str">
        <f>_xlfn.XLOOKUP(orders!D514,products!$A$1:$A$49,products!$B$1:$B$49)</f>
        <v>Lib</v>
      </c>
      <c r="J514" t="str">
        <f>_xlfn.XLOOKUP(orders!D514,products!$A$1:$A$49,products!$C$1:$C$49)</f>
        <v>L</v>
      </c>
      <c r="K514" s="4">
        <f>_xlfn.XLOOKUP(orders!D514,products!$A$1:$A$49,products!$D$1:$D$49)</f>
        <v>1</v>
      </c>
      <c r="L514" s="6">
        <f>_xlfn.XLOOKUP(orders!D514,products!$A$1:$A$49,products!$E$1:$E$49)</f>
        <v>15.85</v>
      </c>
      <c r="M514" s="6">
        <f t="shared" si="21"/>
        <v>47.55</v>
      </c>
      <c r="N514" t="str">
        <f t="shared" si="22"/>
        <v>Libarica</v>
      </c>
      <c r="O514" t="str">
        <f t="shared" si="23"/>
        <v>Light</v>
      </c>
      <c r="P514" t="str">
        <f>_xlfn.XLOOKUP(Orders[[#This Row],[Customer ID]],customers!$A$1:$A$1001,customers!$I$1:$I$1001,0)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cm="1">
        <f t="array" ref="G515">IF(_xlfn.XLOOKUP(C515,customers!$A$1:$A$1001,customers!C514:'customers'!$C$1:$C$1001,0)=0,"",_xlfn.XLOOKUP(C515,customers!$A$1:$A$1001,customers!C514:'customers'!$C$1:$C$1001,0))</f>
        <v>nhelkine9@example.com</v>
      </c>
      <c r="H515" s="2" t="str">
        <f>_xlfn.XLOOKUP(C515,customers!$A$1:$A$1001,customers!$G$1:$G$1001,0)</f>
        <v>United States</v>
      </c>
      <c r="I515" t="str">
        <f>_xlfn.XLOOKUP(orders!D515,products!$A$1:$A$49,products!$B$1:$B$49)</f>
        <v>Lib</v>
      </c>
      <c r="J515" t="str">
        <f>_xlfn.XLOOKUP(orders!D515,products!$A$1:$A$49,products!$C$1:$C$49)</f>
        <v>L</v>
      </c>
      <c r="K515" s="4">
        <f>_xlfn.XLOOKUP(orders!D515,products!$A$1:$A$49,products!$D$1:$D$49)</f>
        <v>1</v>
      </c>
      <c r="L515" s="6">
        <f>_xlfn.XLOOKUP(orders!D515,products!$A$1:$A$49,products!$E$1:$E$49)</f>
        <v>15.85</v>
      </c>
      <c r="M515" s="6">
        <f t="shared" ref="M515:M578" si="24">L515*E515</f>
        <v>79.25</v>
      </c>
      <c r="N515" t="str">
        <f t="shared" ref="N515:N578" si="25">IF(I515="Rob","Robusta",IF(I515="Exc","Excellsa",IF(I515="Ara","Arabica",IF(I515="Lib","Libarica",""))))</f>
        <v>Libarica</v>
      </c>
      <c r="O515" t="str">
        <f t="shared" ref="O515:O578" si="26">IF(J515="M","Medium",IF(J515="L","Light",IF(J515="D","Dark")))</f>
        <v>Light</v>
      </c>
      <c r="P515" t="str">
        <f>_xlfn.XLOOKUP(Orders[[#This Row],[Customer ID]],customers!$A$1:$A$1001,customers!$I$1:$I$1001,0)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cm="1">
        <f t="array" ref="G516">IF(_xlfn.XLOOKUP(C516,customers!$A$1:$A$1001,customers!C515:'customers'!$C$1:$C$1001,0)=0,"",_xlfn.XLOOKUP(C516,customers!$A$1:$A$1001,customers!C515:'customers'!$C$1:$C$1001,0))</f>
        <v>pwitheringtonea@networkadvertising.org</v>
      </c>
      <c r="H516" s="2" t="str">
        <f>_xlfn.XLOOKUP(C516,customers!$A$1:$A$1001,customers!$G$1:$G$1001,0)</f>
        <v>United States</v>
      </c>
      <c r="I516" t="str">
        <f>_xlfn.XLOOKUP(orders!D516,products!$A$1:$A$49,products!$B$1:$B$49)</f>
        <v>Lib</v>
      </c>
      <c r="J516" t="str">
        <f>_xlfn.XLOOKUP(orders!D516,products!$A$1:$A$49,products!$C$1:$C$49)</f>
        <v>M</v>
      </c>
      <c r="K516" s="4">
        <f>_xlfn.XLOOKUP(orders!D516,products!$A$1:$A$49,products!$D$1:$D$49)</f>
        <v>0.2</v>
      </c>
      <c r="L516" s="6">
        <f>_xlfn.XLOOKUP(orders!D516,products!$A$1:$A$49,products!$E$1:$E$49)</f>
        <v>4.3650000000000002</v>
      </c>
      <c r="M516" s="6">
        <f t="shared" si="24"/>
        <v>26.19</v>
      </c>
      <c r="N516" t="str">
        <f t="shared" si="25"/>
        <v>Libarica</v>
      </c>
      <c r="O516" t="str">
        <f t="shared" si="26"/>
        <v>Medium</v>
      </c>
      <c r="P516" t="str">
        <f>_xlfn.XLOOKUP(Orders[[#This Row],[Customer ID]],customers!$A$1:$A$1001,customers!$I$1:$I$1001,0)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cm="1">
        <f t="array" ref="G517">IF(_xlfn.XLOOKUP(C517,customers!$A$1:$A$1001,customers!C516:'customers'!$C$1:$C$1001,0)=0,"",_xlfn.XLOOKUP(C517,customers!$A$1:$A$1001,customers!C516:'customers'!$C$1:$C$1001,0))</f>
        <v>ttilzeyeb@hostgator.com</v>
      </c>
      <c r="H517" s="2" t="str">
        <f>_xlfn.XLOOKUP(C517,customers!$A$1:$A$1001,customers!$G$1:$G$1001,0)</f>
        <v>United States</v>
      </c>
      <c r="I517" t="str">
        <f>_xlfn.XLOOKUP(orders!D517,products!$A$1:$A$49,products!$B$1:$B$49)</f>
        <v>Rob</v>
      </c>
      <c r="J517" t="str">
        <f>_xlfn.XLOOKUP(orders!D517,products!$A$1:$A$49,products!$C$1:$C$49)</f>
        <v>L</v>
      </c>
      <c r="K517" s="4">
        <f>_xlfn.XLOOKUP(orders!D517,products!$A$1:$A$49,products!$D$1:$D$49)</f>
        <v>0.5</v>
      </c>
      <c r="L517" s="6">
        <f>_xlfn.XLOOKUP(orders!D517,products!$A$1:$A$49,products!$E$1:$E$49)</f>
        <v>7.169999999999999</v>
      </c>
      <c r="M517" s="6">
        <f t="shared" si="24"/>
        <v>21.509999999999998</v>
      </c>
      <c r="N517" t="str">
        <f t="shared" si="25"/>
        <v>Robusta</v>
      </c>
      <c r="O517" t="str">
        <f t="shared" si="26"/>
        <v>Light</v>
      </c>
      <c r="P517" t="str">
        <f>_xlfn.XLOOKUP(Orders[[#This Row],[Customer ID]],customers!$A$1:$A$1001,customers!$I$1:$I$1001,0)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cm="1">
        <f t="array" ref="G518">IF(_xlfn.XLOOKUP(C518,customers!$A$1:$A$1001,customers!C517:'customers'!$C$1:$C$1001,0)=0,"",_xlfn.XLOOKUP(C518,customers!$A$1:$A$1001,customers!C517:'customers'!$C$1:$C$1001,0))</f>
        <v/>
      </c>
      <c r="H518" s="2" t="str">
        <f>_xlfn.XLOOKUP(C518,customers!$A$1:$A$1001,customers!$G$1:$G$1001,0)</f>
        <v>United States</v>
      </c>
      <c r="I518" t="str">
        <f>_xlfn.XLOOKUP(orders!D518,products!$A$1:$A$49,products!$B$1:$B$49)</f>
        <v>Rob</v>
      </c>
      <c r="J518" t="str">
        <f>_xlfn.XLOOKUP(orders!D518,products!$A$1:$A$49,products!$C$1:$C$49)</f>
        <v>D</v>
      </c>
      <c r="K518" s="4">
        <f>_xlfn.XLOOKUP(orders!D518,products!$A$1:$A$49,products!$D$1:$D$49)</f>
        <v>2.5</v>
      </c>
      <c r="L518" s="6">
        <f>_xlfn.XLOOKUP(orders!D518,products!$A$1:$A$49,products!$E$1:$E$49)</f>
        <v>20.584999999999997</v>
      </c>
      <c r="M518" s="6">
        <f t="shared" si="24"/>
        <v>102.92499999999998</v>
      </c>
      <c r="N518" t="str">
        <f t="shared" si="25"/>
        <v>Robusta</v>
      </c>
      <c r="O518" t="str">
        <f t="shared" si="26"/>
        <v>Dark</v>
      </c>
      <c r="P518" t="str">
        <f>_xlfn.XLOOKUP(Orders[[#This Row],[Customer ID]],customers!$A$1:$A$1001,customers!$I$1:$I$1001,0)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cm="1">
        <f t="array" ref="G519">IF(_xlfn.XLOOKUP(C519,customers!$A$1:$A$1001,customers!C518:'customers'!$C$1:$C$1001,0)=0,"",_xlfn.XLOOKUP(C519,customers!$A$1:$A$1001,customers!C518:'customers'!$C$1:$C$1001,0))</f>
        <v/>
      </c>
      <c r="H519" s="2" t="str">
        <f>_xlfn.XLOOKUP(C519,customers!$A$1:$A$1001,customers!$G$1:$G$1001,0)</f>
        <v>United States</v>
      </c>
      <c r="I519" t="str">
        <f>_xlfn.XLOOKUP(orders!D519,products!$A$1:$A$49,products!$B$1:$B$49)</f>
        <v>Lib</v>
      </c>
      <c r="J519" t="str">
        <f>_xlfn.XLOOKUP(orders!D519,products!$A$1:$A$49,products!$C$1:$C$49)</f>
        <v>D</v>
      </c>
      <c r="K519" s="4">
        <f>_xlfn.XLOOKUP(orders!D519,products!$A$1:$A$49,products!$D$1:$D$49)</f>
        <v>0.2</v>
      </c>
      <c r="L519" s="6">
        <f>_xlfn.XLOOKUP(orders!D519,products!$A$1:$A$49,products!$E$1:$E$49)</f>
        <v>3.8849999999999998</v>
      </c>
      <c r="M519" s="6">
        <f t="shared" si="24"/>
        <v>7.77</v>
      </c>
      <c r="N519" t="str">
        <f t="shared" si="25"/>
        <v>Libarica</v>
      </c>
      <c r="O519" t="str">
        <f t="shared" si="26"/>
        <v>Dark</v>
      </c>
      <c r="P519" t="str">
        <f>_xlfn.XLOOKUP(Orders[[#This Row],[Customer ID]],customers!$A$1:$A$1001,customers!$I$1:$I$1001,0)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cm="1">
        <f t="array" ref="G520">IF(_xlfn.XLOOKUP(C520,customers!$A$1:$A$1001,customers!C519:'customers'!$C$1:$C$1001,0)=0,"",_xlfn.XLOOKUP(C520,customers!$A$1:$A$1001,customers!C519:'customers'!$C$1:$C$1001,0))</f>
        <v>kimortsee@alexa.com</v>
      </c>
      <c r="H520" s="2" t="str">
        <f>_xlfn.XLOOKUP(C520,customers!$A$1:$A$1001,customers!$G$1:$G$1001,0)</f>
        <v>United States</v>
      </c>
      <c r="I520" t="str">
        <f>_xlfn.XLOOKUP(orders!D520,products!$A$1:$A$49,products!$B$1:$B$49)</f>
        <v>Exc</v>
      </c>
      <c r="J520" t="str">
        <f>_xlfn.XLOOKUP(orders!D520,products!$A$1:$A$49,products!$C$1:$C$49)</f>
        <v>D</v>
      </c>
      <c r="K520" s="4">
        <f>_xlfn.XLOOKUP(orders!D520,products!$A$1:$A$49,products!$D$1:$D$49)</f>
        <v>2.5</v>
      </c>
      <c r="L520" s="6">
        <f>_xlfn.XLOOKUP(orders!D520,products!$A$1:$A$49,products!$E$1:$E$49)</f>
        <v>27.945</v>
      </c>
      <c r="M520" s="6">
        <f t="shared" si="24"/>
        <v>139.72499999999999</v>
      </c>
      <c r="N520" t="str">
        <f t="shared" si="25"/>
        <v>Excellsa</v>
      </c>
      <c r="O520" t="str">
        <f t="shared" si="26"/>
        <v>Dark</v>
      </c>
      <c r="P520" t="str">
        <f>_xlfn.XLOOKUP(Orders[[#This Row],[Customer ID]],customers!$A$1:$A$1001,customers!$I$1:$I$1001,0)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str" cm="1">
        <f t="array" ref="G521">IF(_xlfn.XLOOKUP(C521,customers!$A$1:$A$1001,customers!C520:'customers'!$C$1:$C$1001,0)=0,"",_xlfn.XLOOKUP(C521,customers!$A$1:$A$1001,customers!C520:'customers'!$C$1:$C$1001,0))</f>
        <v>murione5@alexa.com</v>
      </c>
      <c r="H521" s="2" t="str">
        <f>_xlfn.XLOOKUP(C521,customers!$A$1:$A$1001,customers!$G$1:$G$1001,0)</f>
        <v>Ireland</v>
      </c>
      <c r="I521" t="str">
        <f>_xlfn.XLOOKUP(orders!D521,products!$A$1:$A$49,products!$B$1:$B$49)</f>
        <v>Ara</v>
      </c>
      <c r="J521" t="str">
        <f>_xlfn.XLOOKUP(orders!D521,products!$A$1:$A$49,products!$C$1:$C$49)</f>
        <v>D</v>
      </c>
      <c r="K521" s="4">
        <f>_xlfn.XLOOKUP(orders!D521,products!$A$1:$A$49,products!$D$1:$D$49)</f>
        <v>0.5</v>
      </c>
      <c r="L521" s="6">
        <f>_xlfn.XLOOKUP(orders!D521,products!$A$1:$A$49,products!$E$1:$E$49)</f>
        <v>5.97</v>
      </c>
      <c r="M521" s="6">
        <f t="shared" si="24"/>
        <v>11.94</v>
      </c>
      <c r="N521" t="str">
        <f t="shared" si="25"/>
        <v>Arabica</v>
      </c>
      <c r="O521" t="str">
        <f t="shared" si="26"/>
        <v>Dark</v>
      </c>
      <c r="P521" t="str">
        <f>_xlfn.XLOOKUP(Orders[[#This Row],[Customer ID]],customers!$A$1:$A$1001,customers!$I$1:$I$1001,0)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cm="1">
        <f t="array" ref="G522">IF(_xlfn.XLOOKUP(C522,customers!$A$1:$A$1001,customers!C521:'customers'!$C$1:$C$1001,0)=0,"",_xlfn.XLOOKUP(C522,customers!$A$1:$A$1001,customers!C521:'customers'!$C$1:$C$1001,0))</f>
        <v>marmisteadeg@blogtalkradio.com</v>
      </c>
      <c r="H522" s="2" t="str">
        <f>_xlfn.XLOOKUP(C522,customers!$A$1:$A$1001,customers!$G$1:$G$1001,0)</f>
        <v>United States</v>
      </c>
      <c r="I522" t="str">
        <f>_xlfn.XLOOKUP(orders!D522,products!$A$1:$A$49,products!$B$1:$B$49)</f>
        <v>Lib</v>
      </c>
      <c r="J522" t="str">
        <f>_xlfn.XLOOKUP(orders!D522,products!$A$1:$A$49,products!$C$1:$C$49)</f>
        <v>D</v>
      </c>
      <c r="K522" s="4">
        <f>_xlfn.XLOOKUP(orders!D522,products!$A$1:$A$49,products!$D$1:$D$49)</f>
        <v>0.2</v>
      </c>
      <c r="L522" s="6">
        <f>_xlfn.XLOOKUP(orders!D522,products!$A$1:$A$49,products!$E$1:$E$49)</f>
        <v>3.8849999999999998</v>
      </c>
      <c r="M522" s="6">
        <f t="shared" si="24"/>
        <v>3.8849999999999998</v>
      </c>
      <c r="N522" t="str">
        <f t="shared" si="25"/>
        <v>Libarica</v>
      </c>
      <c r="O522" t="str">
        <f t="shared" si="26"/>
        <v>Dark</v>
      </c>
      <c r="P522" t="str">
        <f>_xlfn.XLOOKUP(Orders[[#This Row],[Customer ID]],customers!$A$1:$A$1001,customers!$I$1:$I$1001,0)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cm="1">
        <f t="array" ref="G523">IF(_xlfn.XLOOKUP(C523,customers!$A$1:$A$1001,customers!C522:'customers'!$C$1:$C$1001,0)=0,"",_xlfn.XLOOKUP(C523,customers!$A$1:$A$1001,customers!C522:'customers'!$C$1:$C$1001,0))</f>
        <v>marmisteadeg@blogtalkradio.com</v>
      </c>
      <c r="H523" s="2" t="str">
        <f>_xlfn.XLOOKUP(C523,customers!$A$1:$A$1001,customers!$G$1:$G$1001,0)</f>
        <v>United States</v>
      </c>
      <c r="I523" t="str">
        <f>_xlfn.XLOOKUP(orders!D523,products!$A$1:$A$49,products!$B$1:$B$49)</f>
        <v>Rob</v>
      </c>
      <c r="J523" t="str">
        <f>_xlfn.XLOOKUP(orders!D523,products!$A$1:$A$49,products!$C$1:$C$49)</f>
        <v>M</v>
      </c>
      <c r="K523" s="4">
        <f>_xlfn.XLOOKUP(orders!D523,products!$A$1:$A$49,products!$D$1:$D$49)</f>
        <v>1</v>
      </c>
      <c r="L523" s="6">
        <f>_xlfn.XLOOKUP(orders!D523,products!$A$1:$A$49,products!$E$1:$E$49)</f>
        <v>9.9499999999999993</v>
      </c>
      <c r="M523" s="6">
        <f t="shared" si="24"/>
        <v>39.799999999999997</v>
      </c>
      <c r="N523" t="str">
        <f t="shared" si="25"/>
        <v>Robusta</v>
      </c>
      <c r="O523" t="str">
        <f t="shared" si="26"/>
        <v>Medium</v>
      </c>
      <c r="P523" t="str">
        <f>_xlfn.XLOOKUP(Orders[[#This Row],[Customer ID]],customers!$A$1:$A$1001,customers!$I$1:$I$1001,0)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cm="1">
        <f t="array" ref="G524">IF(_xlfn.XLOOKUP(C524,customers!$A$1:$A$1001,customers!C523:'customers'!$C$1:$C$1001,0)=0,"",_xlfn.XLOOKUP(C524,customers!$A$1:$A$1001,customers!C523:'customers'!$C$1:$C$1001,0))</f>
        <v>vupstoneei@google.pl</v>
      </c>
      <c r="H524" s="2" t="str">
        <f>_xlfn.XLOOKUP(C524,customers!$A$1:$A$1001,customers!$G$1:$G$1001,0)</f>
        <v>United States</v>
      </c>
      <c r="I524" t="str">
        <f>_xlfn.XLOOKUP(orders!D524,products!$A$1:$A$49,products!$B$1:$B$49)</f>
        <v>Rob</v>
      </c>
      <c r="J524" t="str">
        <f>_xlfn.XLOOKUP(orders!D524,products!$A$1:$A$49,products!$C$1:$C$49)</f>
        <v>M</v>
      </c>
      <c r="K524" s="4">
        <f>_xlfn.XLOOKUP(orders!D524,products!$A$1:$A$49,products!$D$1:$D$49)</f>
        <v>0.5</v>
      </c>
      <c r="L524" s="6">
        <f>_xlfn.XLOOKUP(orders!D524,products!$A$1:$A$49,products!$E$1:$E$49)</f>
        <v>5.97</v>
      </c>
      <c r="M524" s="6">
        <f t="shared" si="24"/>
        <v>29.849999999999998</v>
      </c>
      <c r="N524" t="str">
        <f t="shared" si="25"/>
        <v>Robusta</v>
      </c>
      <c r="O524" t="str">
        <f t="shared" si="26"/>
        <v>Medium</v>
      </c>
      <c r="P524" t="str">
        <f>_xlfn.XLOOKUP(Orders[[#This Row],[Customer ID]],customers!$A$1:$A$1001,customers!$I$1:$I$1001,0)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cm="1">
        <f t="array" ref="G525">IF(_xlfn.XLOOKUP(C525,customers!$A$1:$A$1001,customers!C524:'customers'!$C$1:$C$1001,0)=0,"",_xlfn.XLOOKUP(C525,customers!$A$1:$A$1001,customers!C524:'customers'!$C$1:$C$1001,0))</f>
        <v>bbeelbyej@rediff.com</v>
      </c>
      <c r="H525" s="2" t="str">
        <f>_xlfn.XLOOKUP(C525,customers!$A$1:$A$1001,customers!$G$1:$G$1001,0)</f>
        <v>Ireland</v>
      </c>
      <c r="I525" t="str">
        <f>_xlfn.XLOOKUP(orders!D525,products!$A$1:$A$49,products!$B$1:$B$49)</f>
        <v>Lib</v>
      </c>
      <c r="J525" t="str">
        <f>_xlfn.XLOOKUP(orders!D525,products!$A$1:$A$49,products!$C$1:$C$49)</f>
        <v>D</v>
      </c>
      <c r="K525" s="4">
        <f>_xlfn.XLOOKUP(orders!D525,products!$A$1:$A$49,products!$D$1:$D$49)</f>
        <v>2.5</v>
      </c>
      <c r="L525" s="6">
        <f>_xlfn.XLOOKUP(orders!D525,products!$A$1:$A$49,products!$E$1:$E$49)</f>
        <v>29.784999999999997</v>
      </c>
      <c r="M525" s="6">
        <f t="shared" si="24"/>
        <v>29.784999999999997</v>
      </c>
      <c r="N525" t="str">
        <f t="shared" si="25"/>
        <v>Libarica</v>
      </c>
      <c r="O525" t="str">
        <f t="shared" si="26"/>
        <v>Dark</v>
      </c>
      <c r="P525" t="str">
        <f>_xlfn.XLOOKUP(Orders[[#This Row],[Customer ID]],customers!$A$1:$A$1001,customers!$I$1:$I$1001,0)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cm="1">
        <f t="array" ref="G526">IF(_xlfn.XLOOKUP(C526,customers!$A$1:$A$1001,customers!C525:'customers'!$C$1:$C$1001,0)=0,"",_xlfn.XLOOKUP(C526,customers!$A$1:$A$1001,customers!C525:'customers'!$C$1:$C$1001,0))</f>
        <v/>
      </c>
      <c r="H526" s="2" t="str">
        <f>_xlfn.XLOOKUP(C526,customers!$A$1:$A$1001,customers!$G$1:$G$1001,0)</f>
        <v>United States</v>
      </c>
      <c r="I526" t="str">
        <f>_xlfn.XLOOKUP(orders!D526,products!$A$1:$A$49,products!$B$1:$B$49)</f>
        <v>Lib</v>
      </c>
      <c r="J526" t="str">
        <f>_xlfn.XLOOKUP(orders!D526,products!$A$1:$A$49,products!$C$1:$C$49)</f>
        <v>L</v>
      </c>
      <c r="K526" s="4">
        <f>_xlfn.XLOOKUP(orders!D526,products!$A$1:$A$49,products!$D$1:$D$49)</f>
        <v>2.5</v>
      </c>
      <c r="L526" s="6">
        <f>_xlfn.XLOOKUP(orders!D526,products!$A$1:$A$49,products!$E$1:$E$49)</f>
        <v>36.454999999999998</v>
      </c>
      <c r="M526" s="6">
        <f t="shared" si="24"/>
        <v>72.91</v>
      </c>
      <c r="N526" t="str">
        <f t="shared" si="25"/>
        <v>Libarica</v>
      </c>
      <c r="O526" t="str">
        <f t="shared" si="26"/>
        <v>Light</v>
      </c>
      <c r="P526" t="str">
        <f>_xlfn.XLOOKUP(Orders[[#This Row],[Customer ID]],customers!$A$1:$A$1001,customers!$I$1:$I$1001,0)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cm="1">
        <f t="array" ref="G527">IF(_xlfn.XLOOKUP(C527,customers!$A$1:$A$1001,customers!C526:'customers'!$C$1:$C$1001,0)=0,"",_xlfn.XLOOKUP(C527,customers!$A$1:$A$1001,customers!C526:'customers'!$C$1:$C$1001,0))</f>
        <v/>
      </c>
      <c r="H527" s="2" t="str">
        <f>_xlfn.XLOOKUP(C527,customers!$A$1:$A$1001,customers!$G$1:$G$1001,0)</f>
        <v>United States</v>
      </c>
      <c r="I527" t="str">
        <f>_xlfn.XLOOKUP(orders!D527,products!$A$1:$A$49,products!$B$1:$B$49)</f>
        <v>Rob</v>
      </c>
      <c r="J527" t="str">
        <f>_xlfn.XLOOKUP(orders!D527,products!$A$1:$A$49,products!$C$1:$C$49)</f>
        <v>D</v>
      </c>
      <c r="K527" s="4">
        <f>_xlfn.XLOOKUP(orders!D527,products!$A$1:$A$49,products!$D$1:$D$49)</f>
        <v>0.2</v>
      </c>
      <c r="L527" s="6">
        <f>_xlfn.XLOOKUP(orders!D527,products!$A$1:$A$49,products!$E$1:$E$49)</f>
        <v>2.6849999999999996</v>
      </c>
      <c r="M527" s="6">
        <f t="shared" si="24"/>
        <v>13.424999999999997</v>
      </c>
      <c r="N527" t="str">
        <f t="shared" si="25"/>
        <v>Robusta</v>
      </c>
      <c r="O527" t="str">
        <f t="shared" si="26"/>
        <v>Dark</v>
      </c>
      <c r="P527" t="str">
        <f>_xlfn.XLOOKUP(Orders[[#This Row],[Customer ID]],customers!$A$1:$A$1001,customers!$I$1:$I$1001,0)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cm="1">
        <f t="array" ref="G528">IF(_xlfn.XLOOKUP(C528,customers!$A$1:$A$1001,customers!C527:'customers'!$C$1:$C$1001,0)=0,"",_xlfn.XLOOKUP(C528,customers!$A$1:$A$1001,customers!C527:'customers'!$C$1:$C$1001,0))</f>
        <v>wspeechlyem@amazon.com</v>
      </c>
      <c r="H528" s="2" t="str">
        <f>_xlfn.XLOOKUP(C528,customers!$A$1:$A$1001,customers!$G$1:$G$1001,0)</f>
        <v>United States</v>
      </c>
      <c r="I528" t="str">
        <f>_xlfn.XLOOKUP(orders!D528,products!$A$1:$A$49,products!$B$1:$B$49)</f>
        <v>Exc</v>
      </c>
      <c r="J528" t="str">
        <f>_xlfn.XLOOKUP(orders!D528,products!$A$1:$A$49,products!$C$1:$C$49)</f>
        <v>M</v>
      </c>
      <c r="K528" s="4">
        <f>_xlfn.XLOOKUP(orders!D528,products!$A$1:$A$49,products!$D$1:$D$49)</f>
        <v>2.5</v>
      </c>
      <c r="L528" s="6">
        <f>_xlfn.XLOOKUP(orders!D528,products!$A$1:$A$49,products!$E$1:$E$49)</f>
        <v>31.624999999999996</v>
      </c>
      <c r="M528" s="6">
        <f t="shared" si="24"/>
        <v>126.49999999999999</v>
      </c>
      <c r="N528" t="str">
        <f t="shared" si="25"/>
        <v>Excellsa</v>
      </c>
      <c r="O528" t="str">
        <f t="shared" si="26"/>
        <v>Medium</v>
      </c>
      <c r="P528" t="str">
        <f>_xlfn.XLOOKUP(Orders[[#This Row],[Customer ID]],customers!$A$1:$A$1001,customers!$I$1:$I$1001,0)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cm="1">
        <f t="array" ref="G529">IF(_xlfn.XLOOKUP(C529,customers!$A$1:$A$1001,customers!C528:'customers'!$C$1:$C$1001,0)=0,"",_xlfn.XLOOKUP(C529,customers!$A$1:$A$1001,customers!C528:'customers'!$C$1:$C$1001,0))</f>
        <v>iphillpoten@buzzfeed.com</v>
      </c>
      <c r="H529" s="2" t="str">
        <f>_xlfn.XLOOKUP(C529,customers!$A$1:$A$1001,customers!$G$1:$G$1001,0)</f>
        <v>United Kingdom</v>
      </c>
      <c r="I529" t="str">
        <f>_xlfn.XLOOKUP(orders!D529,products!$A$1:$A$49,products!$B$1:$B$49)</f>
        <v>Exc</v>
      </c>
      <c r="J529" t="str">
        <f>_xlfn.XLOOKUP(orders!D529,products!$A$1:$A$49,products!$C$1:$C$49)</f>
        <v>M</v>
      </c>
      <c r="K529" s="4">
        <f>_xlfn.XLOOKUP(orders!D529,products!$A$1:$A$49,products!$D$1:$D$49)</f>
        <v>0.5</v>
      </c>
      <c r="L529" s="6">
        <f>_xlfn.XLOOKUP(orders!D529,products!$A$1:$A$49,products!$E$1:$E$49)</f>
        <v>8.25</v>
      </c>
      <c r="M529" s="6">
        <f t="shared" si="24"/>
        <v>41.25</v>
      </c>
      <c r="N529" t="str">
        <f t="shared" si="25"/>
        <v>Excellsa</v>
      </c>
      <c r="O529" t="str">
        <f t="shared" si="26"/>
        <v>Medium</v>
      </c>
      <c r="P529" t="str">
        <f>_xlfn.XLOOKUP(Orders[[#This Row],[Customer ID]],customers!$A$1:$A$1001,customers!$I$1:$I$1001,0)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cm="1">
        <f t="array" ref="G530">IF(_xlfn.XLOOKUP(C530,customers!$A$1:$A$1001,customers!C529:'customers'!$C$1:$C$1001,0)=0,"",_xlfn.XLOOKUP(C530,customers!$A$1:$A$1001,customers!C529:'customers'!$C$1:$C$1001,0))</f>
        <v>lpennaccieo@statcounter.com</v>
      </c>
      <c r="H530" s="2" t="str">
        <f>_xlfn.XLOOKUP(C530,customers!$A$1:$A$1001,customers!$G$1:$G$1001,0)</f>
        <v>United States</v>
      </c>
      <c r="I530" t="str">
        <f>_xlfn.XLOOKUP(orders!D530,products!$A$1:$A$49,products!$B$1:$B$49)</f>
        <v>Exc</v>
      </c>
      <c r="J530" t="str">
        <f>_xlfn.XLOOKUP(orders!D530,products!$A$1:$A$49,products!$C$1:$C$49)</f>
        <v>L</v>
      </c>
      <c r="K530" s="4">
        <f>_xlfn.XLOOKUP(orders!D530,products!$A$1:$A$49,products!$D$1:$D$49)</f>
        <v>0.5</v>
      </c>
      <c r="L530" s="6">
        <f>_xlfn.XLOOKUP(orders!D530,products!$A$1:$A$49,products!$E$1:$E$49)</f>
        <v>8.91</v>
      </c>
      <c r="M530" s="6">
        <f t="shared" si="24"/>
        <v>53.46</v>
      </c>
      <c r="N530" t="str">
        <f t="shared" si="25"/>
        <v>Excellsa</v>
      </c>
      <c r="O530" t="str">
        <f t="shared" si="26"/>
        <v>Light</v>
      </c>
      <c r="P530" t="str">
        <f>_xlfn.XLOOKUP(Orders[[#This Row],[Customer ID]],customers!$A$1:$A$1001,customers!$I$1:$I$1001,0)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cm="1">
        <f t="array" ref="G531">IF(_xlfn.XLOOKUP(C531,customers!$A$1:$A$1001,customers!C530:'customers'!$C$1:$C$1001,0)=0,"",_xlfn.XLOOKUP(C531,customers!$A$1:$A$1001,customers!C530:'customers'!$C$1:$C$1001,0))</f>
        <v>sarpinep@moonfruit.com</v>
      </c>
      <c r="H531" s="2" t="str">
        <f>_xlfn.XLOOKUP(C531,customers!$A$1:$A$1001,customers!$G$1:$G$1001,0)</f>
        <v>United States</v>
      </c>
      <c r="I531" t="str">
        <f>_xlfn.XLOOKUP(orders!D531,products!$A$1:$A$49,products!$B$1:$B$49)</f>
        <v>Rob</v>
      </c>
      <c r="J531" t="str">
        <f>_xlfn.XLOOKUP(orders!D531,products!$A$1:$A$49,products!$C$1:$C$49)</f>
        <v>M</v>
      </c>
      <c r="K531" s="4">
        <f>_xlfn.XLOOKUP(orders!D531,products!$A$1:$A$49,products!$D$1:$D$49)</f>
        <v>1</v>
      </c>
      <c r="L531" s="6">
        <f>_xlfn.XLOOKUP(orders!D531,products!$A$1:$A$49,products!$E$1:$E$49)</f>
        <v>9.9499999999999993</v>
      </c>
      <c r="M531" s="6">
        <f t="shared" si="24"/>
        <v>59.699999999999996</v>
      </c>
      <c r="N531" t="str">
        <f t="shared" si="25"/>
        <v>Robusta</v>
      </c>
      <c r="O531" t="str">
        <f t="shared" si="26"/>
        <v>Medium</v>
      </c>
      <c r="P531" t="str">
        <f>_xlfn.XLOOKUP(Orders[[#This Row],[Customer ID]],customers!$A$1:$A$1001,customers!$I$1:$I$1001,0)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cm="1">
        <f t="array" ref="G532">IF(_xlfn.XLOOKUP(C532,customers!$A$1:$A$1001,customers!C531:'customers'!$C$1:$C$1001,0)=0,"",_xlfn.XLOOKUP(C532,customers!$A$1:$A$1001,customers!C531:'customers'!$C$1:$C$1001,0))</f>
        <v>dfrieseq@cargocollective.com</v>
      </c>
      <c r="H532" s="2" t="str">
        <f>_xlfn.XLOOKUP(C532,customers!$A$1:$A$1001,customers!$G$1:$G$1001,0)</f>
        <v>United States</v>
      </c>
      <c r="I532" t="str">
        <f>_xlfn.XLOOKUP(orders!D532,products!$A$1:$A$49,products!$B$1:$B$49)</f>
        <v>Rob</v>
      </c>
      <c r="J532" t="str">
        <f>_xlfn.XLOOKUP(orders!D532,products!$A$1:$A$49,products!$C$1:$C$49)</f>
        <v>M</v>
      </c>
      <c r="K532" s="4">
        <f>_xlfn.XLOOKUP(orders!D532,products!$A$1:$A$49,products!$D$1:$D$49)</f>
        <v>1</v>
      </c>
      <c r="L532" s="6">
        <f>_xlfn.XLOOKUP(orders!D532,products!$A$1:$A$49,products!$E$1:$E$49)</f>
        <v>9.9499999999999993</v>
      </c>
      <c r="M532" s="6">
        <f t="shared" si="24"/>
        <v>59.699999999999996</v>
      </c>
      <c r="N532" t="str">
        <f t="shared" si="25"/>
        <v>Robusta</v>
      </c>
      <c r="O532" t="str">
        <f t="shared" si="26"/>
        <v>Medium</v>
      </c>
      <c r="P532" t="str">
        <f>_xlfn.XLOOKUP(Orders[[#This Row],[Customer ID]],customers!$A$1:$A$1001,customers!$I$1:$I$1001,0)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cm="1">
        <f t="array" ref="G533">IF(_xlfn.XLOOKUP(C533,customers!$A$1:$A$1001,customers!C532:'customers'!$C$1:$C$1001,0)=0,"",_xlfn.XLOOKUP(C533,customers!$A$1:$A$1001,customers!C532:'customers'!$C$1:$C$1001,0))</f>
        <v>rsharerer@flavors.me</v>
      </c>
      <c r="H533" s="2" t="str">
        <f>_xlfn.XLOOKUP(C533,customers!$A$1:$A$1001,customers!$G$1:$G$1001,0)</f>
        <v>United States</v>
      </c>
      <c r="I533" t="str">
        <f>_xlfn.XLOOKUP(orders!D533,products!$A$1:$A$49,products!$B$1:$B$49)</f>
        <v>Rob</v>
      </c>
      <c r="J533" t="str">
        <f>_xlfn.XLOOKUP(orders!D533,products!$A$1:$A$49,products!$C$1:$C$49)</f>
        <v>D</v>
      </c>
      <c r="K533" s="4">
        <f>_xlfn.XLOOKUP(orders!D533,products!$A$1:$A$49,products!$D$1:$D$49)</f>
        <v>1</v>
      </c>
      <c r="L533" s="6">
        <f>_xlfn.XLOOKUP(orders!D533,products!$A$1:$A$49,products!$E$1:$E$49)</f>
        <v>8.9499999999999993</v>
      </c>
      <c r="M533" s="6">
        <f t="shared" si="24"/>
        <v>44.75</v>
      </c>
      <c r="N533" t="str">
        <f t="shared" si="25"/>
        <v>Robusta</v>
      </c>
      <c r="O533" t="str">
        <f t="shared" si="26"/>
        <v>Dark</v>
      </c>
      <c r="P533" t="str">
        <f>_xlfn.XLOOKUP(Orders[[#This Row],[Customer ID]],customers!$A$1:$A$1001,customers!$I$1:$I$1001,0)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cm="1">
        <f t="array" ref="G534">IF(_xlfn.XLOOKUP(C534,customers!$A$1:$A$1001,customers!C533:'customers'!$C$1:$C$1001,0)=0,"",_xlfn.XLOOKUP(C534,customers!$A$1:$A$1001,customers!C533:'customers'!$C$1:$C$1001,0))</f>
        <v>nnasebyes@umich.edu</v>
      </c>
      <c r="H534" s="2" t="str">
        <f>_xlfn.XLOOKUP(C534,customers!$A$1:$A$1001,customers!$G$1:$G$1001,0)</f>
        <v>United States</v>
      </c>
      <c r="I534" t="str">
        <f>_xlfn.XLOOKUP(orders!D534,products!$A$1:$A$49,products!$B$1:$B$49)</f>
        <v>Exc</v>
      </c>
      <c r="J534" t="str">
        <f>_xlfn.XLOOKUP(orders!D534,products!$A$1:$A$49,products!$C$1:$C$49)</f>
        <v>M</v>
      </c>
      <c r="K534" s="4">
        <f>_xlfn.XLOOKUP(orders!D534,products!$A$1:$A$49,products!$D$1:$D$49)</f>
        <v>0.5</v>
      </c>
      <c r="L534" s="6">
        <f>_xlfn.XLOOKUP(orders!D534,products!$A$1:$A$49,products!$E$1:$E$49)</f>
        <v>8.25</v>
      </c>
      <c r="M534" s="6">
        <f t="shared" si="24"/>
        <v>16.5</v>
      </c>
      <c r="N534" t="str">
        <f t="shared" si="25"/>
        <v>Excellsa</v>
      </c>
      <c r="O534" t="str">
        <f t="shared" si="26"/>
        <v>Medium</v>
      </c>
      <c r="P534" t="str">
        <f>_xlfn.XLOOKUP(Orders[[#This Row],[Customer ID]],customers!$A$1:$A$1001,customers!$I$1:$I$1001,0)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cm="1">
        <f t="array" ref="G535">IF(_xlfn.XLOOKUP(C535,customers!$A$1:$A$1001,customers!C534:'customers'!$C$1:$C$1001,0)=0,"",_xlfn.XLOOKUP(C535,customers!$A$1:$A$1001,customers!C534:'customers'!$C$1:$C$1001,0))</f>
        <v/>
      </c>
      <c r="H535" s="2" t="str">
        <f>_xlfn.XLOOKUP(C535,customers!$A$1:$A$1001,customers!$G$1:$G$1001,0)</f>
        <v>United States</v>
      </c>
      <c r="I535" t="str">
        <f>_xlfn.XLOOKUP(orders!D535,products!$A$1:$A$49,products!$B$1:$B$49)</f>
        <v>Rob</v>
      </c>
      <c r="J535" t="str">
        <f>_xlfn.XLOOKUP(orders!D535,products!$A$1:$A$49,products!$C$1:$C$49)</f>
        <v>D</v>
      </c>
      <c r="K535" s="4">
        <f>_xlfn.XLOOKUP(orders!D535,products!$A$1:$A$49,products!$D$1:$D$49)</f>
        <v>0.5</v>
      </c>
      <c r="L535" s="6">
        <f>_xlfn.XLOOKUP(orders!D535,products!$A$1:$A$49,products!$E$1:$E$49)</f>
        <v>5.3699999999999992</v>
      </c>
      <c r="M535" s="6">
        <f t="shared" si="24"/>
        <v>21.479999999999997</v>
      </c>
      <c r="N535" t="str">
        <f t="shared" si="25"/>
        <v>Robusta</v>
      </c>
      <c r="O535" t="str">
        <f t="shared" si="26"/>
        <v>Dark</v>
      </c>
      <c r="P535" t="str">
        <f>_xlfn.XLOOKUP(Orders[[#This Row],[Customer ID]],customers!$A$1:$A$1001,customers!$I$1:$I$1001,0)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cm="1">
        <f t="array" ref="G536">IF(_xlfn.XLOOKUP(C536,customers!$A$1:$A$1001,customers!C535:'customers'!$C$1:$C$1001,0)=0,"",_xlfn.XLOOKUP(C536,customers!$A$1:$A$1001,customers!C535:'customers'!$C$1:$C$1001,0))</f>
        <v>koculleneu@ca.gov</v>
      </c>
      <c r="H536" s="2" t="str">
        <f>_xlfn.XLOOKUP(C536,customers!$A$1:$A$1001,customers!$G$1:$G$1001,0)</f>
        <v>Ireland</v>
      </c>
      <c r="I536" t="str">
        <f>_xlfn.XLOOKUP(orders!D536,products!$A$1:$A$49,products!$B$1:$B$49)</f>
        <v>Rob</v>
      </c>
      <c r="J536" t="str">
        <f>_xlfn.XLOOKUP(orders!D536,products!$A$1:$A$49,products!$C$1:$C$49)</f>
        <v>M</v>
      </c>
      <c r="K536" s="4">
        <f>_xlfn.XLOOKUP(orders!D536,products!$A$1:$A$49,products!$D$1:$D$49)</f>
        <v>2.5</v>
      </c>
      <c r="L536" s="6">
        <f>_xlfn.XLOOKUP(orders!D536,products!$A$1:$A$49,products!$E$1:$E$49)</f>
        <v>22.884999999999998</v>
      </c>
      <c r="M536" s="6">
        <f t="shared" si="24"/>
        <v>45.769999999999996</v>
      </c>
      <c r="N536" t="str">
        <f t="shared" si="25"/>
        <v>Robusta</v>
      </c>
      <c r="O536" t="str">
        <f t="shared" si="26"/>
        <v>Medium</v>
      </c>
      <c r="P536" t="str">
        <f>_xlfn.XLOOKUP(Orders[[#This Row],[Customer ID]],customers!$A$1:$A$1001,customers!$I$1:$I$1001,0)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cm="1">
        <f t="array" ref="G537">IF(_xlfn.XLOOKUP(C537,customers!$A$1:$A$1001,customers!C536:'customers'!$C$1:$C$1001,0)=0,"",_xlfn.XLOOKUP(C537,customers!$A$1:$A$1001,customers!C536:'customers'!$C$1:$C$1001,0))</f>
        <v/>
      </c>
      <c r="H537" s="2" t="str">
        <f>_xlfn.XLOOKUP(C537,customers!$A$1:$A$1001,customers!$G$1:$G$1001,0)</f>
        <v>Ireland</v>
      </c>
      <c r="I537" t="str">
        <f>_xlfn.XLOOKUP(orders!D537,products!$A$1:$A$49,products!$B$1:$B$49)</f>
        <v>Lib</v>
      </c>
      <c r="J537" t="str">
        <f>_xlfn.XLOOKUP(orders!D537,products!$A$1:$A$49,products!$C$1:$C$49)</f>
        <v>L</v>
      </c>
      <c r="K537" s="4">
        <f>_xlfn.XLOOKUP(orders!D537,products!$A$1:$A$49,products!$D$1:$D$49)</f>
        <v>0.2</v>
      </c>
      <c r="L537" s="6">
        <f>_xlfn.XLOOKUP(orders!D537,products!$A$1:$A$49,products!$E$1:$E$49)</f>
        <v>4.7549999999999999</v>
      </c>
      <c r="M537" s="6">
        <f t="shared" si="24"/>
        <v>9.51</v>
      </c>
      <c r="N537" t="str">
        <f t="shared" si="25"/>
        <v>Libarica</v>
      </c>
      <c r="O537" t="str">
        <f t="shared" si="26"/>
        <v>Light</v>
      </c>
      <c r="P537" t="str">
        <f>_xlfn.XLOOKUP(Orders[[#This Row],[Customer ID]],customers!$A$1:$A$1001,customers!$I$1:$I$1001,0)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str" cm="1">
        <f t="array" ref="G538">IF(_xlfn.XLOOKUP(C538,customers!$A$1:$A$1001,customers!C537:'customers'!$C$1:$C$1001,0)=0,"",_xlfn.XLOOKUP(C538,customers!$A$1:$A$1001,customers!C537:'customers'!$C$1:$C$1001,0))</f>
        <v>murione5@alexa.com</v>
      </c>
      <c r="H538" s="2" t="str">
        <f>_xlfn.XLOOKUP(C538,customers!$A$1:$A$1001,customers!$G$1:$G$1001,0)</f>
        <v>Ireland</v>
      </c>
      <c r="I538" t="str">
        <f>_xlfn.XLOOKUP(orders!D538,products!$A$1:$A$49,products!$B$1:$B$49)</f>
        <v>Rob</v>
      </c>
      <c r="J538" t="str">
        <f>_xlfn.XLOOKUP(orders!D538,products!$A$1:$A$49,products!$C$1:$C$49)</f>
        <v>D</v>
      </c>
      <c r="K538" s="4">
        <f>_xlfn.XLOOKUP(orders!D538,products!$A$1:$A$49,products!$D$1:$D$49)</f>
        <v>0.2</v>
      </c>
      <c r="L538" s="6">
        <f>_xlfn.XLOOKUP(orders!D538,products!$A$1:$A$49,products!$E$1:$E$49)</f>
        <v>2.6849999999999996</v>
      </c>
      <c r="M538" s="6">
        <f t="shared" si="24"/>
        <v>8.0549999999999997</v>
      </c>
      <c r="N538" t="str">
        <f t="shared" si="25"/>
        <v>Robusta</v>
      </c>
      <c r="O538" t="str">
        <f t="shared" si="26"/>
        <v>Dark</v>
      </c>
      <c r="P538" t="str">
        <f>_xlfn.XLOOKUP(Orders[[#This Row],[Customer ID]],customers!$A$1:$A$1001,customers!$I$1:$I$1001,0)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cm="1">
        <f t="array" ref="G539">IF(_xlfn.XLOOKUP(C539,customers!$A$1:$A$1001,customers!C538:'customers'!$C$1:$C$1001,0)=0,"",_xlfn.XLOOKUP(C539,customers!$A$1:$A$1001,customers!C538:'customers'!$C$1:$C$1001,0))</f>
        <v>hbranganex@woothemes.com</v>
      </c>
      <c r="H539" s="2" t="str">
        <f>_xlfn.XLOOKUP(C539,customers!$A$1:$A$1001,customers!$G$1:$G$1001,0)</f>
        <v>United States</v>
      </c>
      <c r="I539" t="str">
        <f>_xlfn.XLOOKUP(orders!D539,products!$A$1:$A$49,products!$B$1:$B$49)</f>
        <v>Exc</v>
      </c>
      <c r="J539" t="str">
        <f>_xlfn.XLOOKUP(orders!D539,products!$A$1:$A$49,products!$C$1:$C$49)</f>
        <v>D</v>
      </c>
      <c r="K539" s="4">
        <f>_xlfn.XLOOKUP(orders!D539,products!$A$1:$A$49,products!$D$1:$D$49)</f>
        <v>2.5</v>
      </c>
      <c r="L539" s="6">
        <f>_xlfn.XLOOKUP(orders!D539,products!$A$1:$A$49,products!$E$1:$E$49)</f>
        <v>27.945</v>
      </c>
      <c r="M539" s="6">
        <f t="shared" si="24"/>
        <v>111.78</v>
      </c>
      <c r="N539" t="str">
        <f t="shared" si="25"/>
        <v>Excellsa</v>
      </c>
      <c r="O539" t="str">
        <f t="shared" si="26"/>
        <v>Dark</v>
      </c>
      <c r="P539" t="str">
        <f>_xlfn.XLOOKUP(Orders[[#This Row],[Customer ID]],customers!$A$1:$A$1001,customers!$I$1:$I$1001,0)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cm="1">
        <f t="array" ref="G540">IF(_xlfn.XLOOKUP(C540,customers!$A$1:$A$1001,customers!C539:'customers'!$C$1:$C$1001,0)=0,"",_xlfn.XLOOKUP(C540,customers!$A$1:$A$1001,customers!C539:'customers'!$C$1:$C$1001,0))</f>
        <v>agallyoney@engadget.com</v>
      </c>
      <c r="H540" s="2" t="str">
        <f>_xlfn.XLOOKUP(C540,customers!$A$1:$A$1001,customers!$G$1:$G$1001,0)</f>
        <v>United States</v>
      </c>
      <c r="I540" t="str">
        <f>_xlfn.XLOOKUP(orders!D540,products!$A$1:$A$49,products!$B$1:$B$49)</f>
        <v>Rob</v>
      </c>
      <c r="J540" t="str">
        <f>_xlfn.XLOOKUP(orders!D540,products!$A$1:$A$49,products!$C$1:$C$49)</f>
        <v>D</v>
      </c>
      <c r="K540" s="4">
        <f>_xlfn.XLOOKUP(orders!D540,products!$A$1:$A$49,products!$D$1:$D$49)</f>
        <v>0.2</v>
      </c>
      <c r="L540" s="6">
        <f>_xlfn.XLOOKUP(orders!D540,products!$A$1:$A$49,products!$E$1:$E$49)</f>
        <v>2.6849999999999996</v>
      </c>
      <c r="M540" s="6">
        <f t="shared" si="24"/>
        <v>10.739999999999998</v>
      </c>
      <c r="N540" t="str">
        <f t="shared" si="25"/>
        <v>Robusta</v>
      </c>
      <c r="O540" t="str">
        <f t="shared" si="26"/>
        <v>Dark</v>
      </c>
      <c r="P540" t="str">
        <f>_xlfn.XLOOKUP(Orders[[#This Row],[Customer ID]],customers!$A$1:$A$1001,customers!$I$1:$I$1001,0)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cm="1">
        <f t="array" ref="G541">IF(_xlfn.XLOOKUP(C541,customers!$A$1:$A$1001,customers!C540:'customers'!$C$1:$C$1001,0)=0,"",_xlfn.XLOOKUP(C541,customers!$A$1:$A$1001,customers!C540:'customers'!$C$1:$C$1001,0))</f>
        <v>bdomangeez@yahoo.co.jp</v>
      </c>
      <c r="H541" s="2" t="str">
        <f>_xlfn.XLOOKUP(C541,customers!$A$1:$A$1001,customers!$G$1:$G$1001,0)</f>
        <v>United States</v>
      </c>
      <c r="I541" t="str">
        <f>_xlfn.XLOOKUP(orders!D541,products!$A$1:$A$49,products!$B$1:$B$49)</f>
        <v>Rob</v>
      </c>
      <c r="J541" t="str">
        <f>_xlfn.XLOOKUP(orders!D541,products!$A$1:$A$49,products!$C$1:$C$49)</f>
        <v>D</v>
      </c>
      <c r="K541" s="4">
        <f>_xlfn.XLOOKUP(orders!D541,products!$A$1:$A$49,products!$D$1:$D$49)</f>
        <v>0.5</v>
      </c>
      <c r="L541" s="6">
        <f>_xlfn.XLOOKUP(orders!D541,products!$A$1:$A$49,products!$E$1:$E$49)</f>
        <v>5.3699999999999992</v>
      </c>
      <c r="M541" s="6">
        <f t="shared" si="24"/>
        <v>26.849999999999994</v>
      </c>
      <c r="N541" t="str">
        <f t="shared" si="25"/>
        <v>Robusta</v>
      </c>
      <c r="O541" t="str">
        <f t="shared" si="26"/>
        <v>Dark</v>
      </c>
      <c r="P541" t="str">
        <f>_xlfn.XLOOKUP(Orders[[#This Row],[Customer ID]],customers!$A$1:$A$1001,customers!$I$1:$I$1001,0)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cm="1">
        <f t="array" ref="G542">IF(_xlfn.XLOOKUP(C542,customers!$A$1:$A$1001,customers!C541:'customers'!$C$1:$C$1001,0)=0,"",_xlfn.XLOOKUP(C542,customers!$A$1:$A$1001,customers!C541:'customers'!$C$1:$C$1001,0))</f>
        <v>koslerf0@gmpg.org</v>
      </c>
      <c r="H542" s="2" t="str">
        <f>_xlfn.XLOOKUP(C542,customers!$A$1:$A$1001,customers!$G$1:$G$1001,0)</f>
        <v>United States</v>
      </c>
      <c r="I542" t="str">
        <f>_xlfn.XLOOKUP(orders!D542,products!$A$1:$A$49,products!$B$1:$B$49)</f>
        <v>Lib</v>
      </c>
      <c r="J542" t="str">
        <f>_xlfn.XLOOKUP(orders!D542,products!$A$1:$A$49,products!$C$1:$C$49)</f>
        <v>L</v>
      </c>
      <c r="K542" s="4">
        <f>_xlfn.XLOOKUP(orders!D542,products!$A$1:$A$49,products!$D$1:$D$49)</f>
        <v>1</v>
      </c>
      <c r="L542" s="6">
        <f>_xlfn.XLOOKUP(orders!D542,products!$A$1:$A$49,products!$E$1:$E$49)</f>
        <v>15.85</v>
      </c>
      <c r="M542" s="6">
        <f t="shared" si="24"/>
        <v>63.4</v>
      </c>
      <c r="N542" t="str">
        <f t="shared" si="25"/>
        <v>Libarica</v>
      </c>
      <c r="O542" t="str">
        <f t="shared" si="26"/>
        <v>Light</v>
      </c>
      <c r="P542" t="str">
        <f>_xlfn.XLOOKUP(Orders[[#This Row],[Customer ID]],customers!$A$1:$A$1001,customers!$I$1:$I$1001,0)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cm="1">
        <f t="array" ref="G543">IF(_xlfn.XLOOKUP(C543,customers!$A$1:$A$1001,customers!C542:'customers'!$C$1:$C$1001,0)=0,"",_xlfn.XLOOKUP(C543,customers!$A$1:$A$1001,customers!C542:'customers'!$C$1:$C$1001,0))</f>
        <v/>
      </c>
      <c r="H543" s="2" t="str">
        <f>_xlfn.XLOOKUP(C543,customers!$A$1:$A$1001,customers!$G$1:$G$1001,0)</f>
        <v>Ireland</v>
      </c>
      <c r="I543" t="str">
        <f>_xlfn.XLOOKUP(orders!D543,products!$A$1:$A$49,products!$B$1:$B$49)</f>
        <v>Ara</v>
      </c>
      <c r="J543" t="str">
        <f>_xlfn.XLOOKUP(orders!D543,products!$A$1:$A$49,products!$C$1:$C$49)</f>
        <v>D</v>
      </c>
      <c r="K543" s="4">
        <f>_xlfn.XLOOKUP(orders!D543,products!$A$1:$A$49,products!$D$1:$D$49)</f>
        <v>2.5</v>
      </c>
      <c r="L543" s="6">
        <f>_xlfn.XLOOKUP(orders!D543,products!$A$1:$A$49,products!$E$1:$E$49)</f>
        <v>22.884999999999998</v>
      </c>
      <c r="M543" s="6">
        <f t="shared" si="24"/>
        <v>22.884999999999998</v>
      </c>
      <c r="N543" t="str">
        <f t="shared" si="25"/>
        <v>Arabica</v>
      </c>
      <c r="O543" t="str">
        <f t="shared" si="26"/>
        <v>Dark</v>
      </c>
      <c r="P543" t="str">
        <f>_xlfn.XLOOKUP(Orders[[#This Row],[Customer ID]],customers!$A$1:$A$1001,customers!$I$1:$I$1001,0)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cm="1">
        <f t="array" ref="G544">IF(_xlfn.XLOOKUP(C544,customers!$A$1:$A$1001,customers!C543:'customers'!$C$1:$C$1001,0)=0,"",_xlfn.XLOOKUP(C544,customers!$A$1:$A$1001,customers!C543:'customers'!$C$1:$C$1001,0))</f>
        <v>zpellettf2@dailymotion.com</v>
      </c>
      <c r="H544" s="2" t="str">
        <f>_xlfn.XLOOKUP(C544,customers!$A$1:$A$1001,customers!$G$1:$G$1001,0)</f>
        <v>United States</v>
      </c>
      <c r="I544" t="str">
        <f>_xlfn.XLOOKUP(orders!D544,products!$A$1:$A$49,products!$B$1:$B$49)</f>
        <v>Ara</v>
      </c>
      <c r="J544" t="str">
        <f>_xlfn.XLOOKUP(orders!D544,products!$A$1:$A$49,products!$C$1:$C$49)</f>
        <v>M</v>
      </c>
      <c r="K544" s="4">
        <f>_xlfn.XLOOKUP(orders!D544,products!$A$1:$A$49,products!$D$1:$D$49)</f>
        <v>2.5</v>
      </c>
      <c r="L544" s="6">
        <f>_xlfn.XLOOKUP(orders!D544,products!$A$1:$A$49,products!$E$1:$E$49)</f>
        <v>25.874999999999996</v>
      </c>
      <c r="M544" s="6">
        <f t="shared" si="24"/>
        <v>103.49999999999999</v>
      </c>
      <c r="N544" t="str">
        <f t="shared" si="25"/>
        <v>Arabica</v>
      </c>
      <c r="O544" t="str">
        <f t="shared" si="26"/>
        <v>Medium</v>
      </c>
      <c r="P544" t="str">
        <f>_xlfn.XLOOKUP(Orders[[#This Row],[Customer ID]],customers!$A$1:$A$1001,customers!$I$1:$I$1001,0)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cm="1">
        <f t="array" ref="G545">IF(_xlfn.XLOOKUP(C545,customers!$A$1:$A$1001,customers!C544:'customers'!$C$1:$C$1001,0)=0,"",_xlfn.XLOOKUP(C545,customers!$A$1:$A$1001,customers!C544:'customers'!$C$1:$C$1001,0))</f>
        <v>isprakesf3@spiegel.de</v>
      </c>
      <c r="H545" s="2" t="str">
        <f>_xlfn.XLOOKUP(C545,customers!$A$1:$A$1001,customers!$G$1:$G$1001,0)</f>
        <v>United States</v>
      </c>
      <c r="I545" t="str">
        <f>_xlfn.XLOOKUP(orders!D545,products!$A$1:$A$49,products!$B$1:$B$49)</f>
        <v>Rob</v>
      </c>
      <c r="J545" t="str">
        <f>_xlfn.XLOOKUP(orders!D545,products!$A$1:$A$49,products!$C$1:$C$49)</f>
        <v>L</v>
      </c>
      <c r="K545" s="4">
        <f>_xlfn.XLOOKUP(orders!D545,products!$A$1:$A$49,products!$D$1:$D$49)</f>
        <v>2.5</v>
      </c>
      <c r="L545" s="6">
        <f>_xlfn.XLOOKUP(orders!D545,products!$A$1:$A$49,products!$E$1:$E$49)</f>
        <v>27.484999999999996</v>
      </c>
      <c r="M545" s="6">
        <f t="shared" si="24"/>
        <v>54.969999999999992</v>
      </c>
      <c r="N545" t="str">
        <f t="shared" si="25"/>
        <v>Robusta</v>
      </c>
      <c r="O545" t="str">
        <f t="shared" si="26"/>
        <v>Light</v>
      </c>
      <c r="P545" t="str">
        <f>_xlfn.XLOOKUP(Orders[[#This Row],[Customer ID]],customers!$A$1:$A$1001,customers!$I$1:$I$1001,0)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cm="1">
        <f t="array" ref="G546">IF(_xlfn.XLOOKUP(C546,customers!$A$1:$A$1001,customers!C545:'customers'!$C$1:$C$1001,0)=0,"",_xlfn.XLOOKUP(C546,customers!$A$1:$A$1001,customers!C545:'customers'!$C$1:$C$1001,0))</f>
        <v>hfromantf4@ucsd.edu</v>
      </c>
      <c r="H546" s="2" t="str">
        <f>_xlfn.XLOOKUP(C546,customers!$A$1:$A$1001,customers!$G$1:$G$1001,0)</f>
        <v>United States</v>
      </c>
      <c r="I546" t="str">
        <f>_xlfn.XLOOKUP(orders!D546,products!$A$1:$A$49,products!$B$1:$B$49)</f>
        <v>Ara</v>
      </c>
      <c r="J546" t="str">
        <f>_xlfn.XLOOKUP(orders!D546,products!$A$1:$A$49,products!$C$1:$C$49)</f>
        <v>L</v>
      </c>
      <c r="K546" s="4">
        <f>_xlfn.XLOOKUP(orders!D546,products!$A$1:$A$49,products!$D$1:$D$49)</f>
        <v>0.5</v>
      </c>
      <c r="L546" s="6">
        <f>_xlfn.XLOOKUP(orders!D546,products!$A$1:$A$49,products!$E$1:$E$49)</f>
        <v>7.77</v>
      </c>
      <c r="M546" s="6">
        <f t="shared" si="24"/>
        <v>15.54</v>
      </c>
      <c r="N546" t="str">
        <f t="shared" si="25"/>
        <v>Arabica</v>
      </c>
      <c r="O546" t="str">
        <f t="shared" si="26"/>
        <v>Light</v>
      </c>
      <c r="P546" t="str">
        <f>_xlfn.XLOOKUP(Orders[[#This Row],[Customer ID]],customers!$A$1:$A$1001,customers!$I$1:$I$1001,0)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cm="1">
        <f t="array" ref="G547">IF(_xlfn.XLOOKUP(C547,customers!$A$1:$A$1001,customers!C546:'customers'!$C$1:$C$1001,0)=0,"",_xlfn.XLOOKUP(C547,customers!$A$1:$A$1001,customers!C546:'customers'!$C$1:$C$1001,0))</f>
        <v>rflearf5@artisteer.com</v>
      </c>
      <c r="H547" s="2" t="str">
        <f>_xlfn.XLOOKUP(C547,customers!$A$1:$A$1001,customers!$G$1:$G$1001,0)</f>
        <v>United Kingdom</v>
      </c>
      <c r="I547" t="str">
        <f>_xlfn.XLOOKUP(orders!D547,products!$A$1:$A$49,products!$B$1:$B$49)</f>
        <v>Lib</v>
      </c>
      <c r="J547" t="str">
        <f>_xlfn.XLOOKUP(orders!D547,products!$A$1:$A$49,products!$C$1:$C$49)</f>
        <v>D</v>
      </c>
      <c r="K547" s="4">
        <f>_xlfn.XLOOKUP(orders!D547,products!$A$1:$A$49,products!$D$1:$D$49)</f>
        <v>0.2</v>
      </c>
      <c r="L547" s="6">
        <f>_xlfn.XLOOKUP(orders!D547,products!$A$1:$A$49,products!$E$1:$E$49)</f>
        <v>3.8849999999999998</v>
      </c>
      <c r="M547" s="6">
        <f t="shared" si="24"/>
        <v>15.54</v>
      </c>
      <c r="N547" t="str">
        <f t="shared" si="25"/>
        <v>Libarica</v>
      </c>
      <c r="O547" t="str">
        <f t="shared" si="26"/>
        <v>Dark</v>
      </c>
      <c r="P547" t="str">
        <f>_xlfn.XLOOKUP(Orders[[#This Row],[Customer ID]],customers!$A$1:$A$1001,customers!$I$1:$I$1001,0)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cm="1">
        <f t="array" ref="G548">IF(_xlfn.XLOOKUP(C548,customers!$A$1:$A$1001,customers!C547:'customers'!$C$1:$C$1001,0)=0,"",_xlfn.XLOOKUP(C548,customers!$A$1:$A$1001,customers!C547:'customers'!$C$1:$C$1001,0))</f>
        <v/>
      </c>
      <c r="H548" s="2" t="str">
        <f>_xlfn.XLOOKUP(C548,customers!$A$1:$A$1001,customers!$G$1:$G$1001,0)</f>
        <v>Ireland</v>
      </c>
      <c r="I548" t="str">
        <f>_xlfn.XLOOKUP(orders!D548,products!$A$1:$A$49,products!$B$1:$B$49)</f>
        <v>Exc</v>
      </c>
      <c r="J548" t="str">
        <f>_xlfn.XLOOKUP(orders!D548,products!$A$1:$A$49,products!$C$1:$C$49)</f>
        <v>D</v>
      </c>
      <c r="K548" s="4">
        <f>_xlfn.XLOOKUP(orders!D548,products!$A$1:$A$49,products!$D$1:$D$49)</f>
        <v>2.5</v>
      </c>
      <c r="L548" s="6">
        <f>_xlfn.XLOOKUP(orders!D548,products!$A$1:$A$49,products!$E$1:$E$49)</f>
        <v>27.945</v>
      </c>
      <c r="M548" s="6">
        <f t="shared" si="24"/>
        <v>83.835000000000008</v>
      </c>
      <c r="N548" t="str">
        <f t="shared" si="25"/>
        <v>Excellsa</v>
      </c>
      <c r="O548" t="str">
        <f t="shared" si="26"/>
        <v>Dark</v>
      </c>
      <c r="P548" t="str">
        <f>_xlfn.XLOOKUP(Orders[[#This Row],[Customer ID]],customers!$A$1:$A$1001,customers!$I$1:$I$1001,0)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cm="1">
        <f t="array" ref="G549">IF(_xlfn.XLOOKUP(C549,customers!$A$1:$A$1001,customers!C548:'customers'!$C$1:$C$1001,0)=0,"",_xlfn.XLOOKUP(C549,customers!$A$1:$A$1001,customers!C548:'customers'!$C$1:$C$1001,0))</f>
        <v>wlightollersf9@baidu.com</v>
      </c>
      <c r="H549" s="2" t="str">
        <f>_xlfn.XLOOKUP(C549,customers!$A$1:$A$1001,customers!$G$1:$G$1001,0)</f>
        <v>United States</v>
      </c>
      <c r="I549" t="str">
        <f>_xlfn.XLOOKUP(orders!D549,products!$A$1:$A$49,products!$B$1:$B$49)</f>
        <v>Rob</v>
      </c>
      <c r="J549" t="str">
        <f>_xlfn.XLOOKUP(orders!D549,products!$A$1:$A$49,products!$C$1:$C$49)</f>
        <v>L</v>
      </c>
      <c r="K549" s="4">
        <f>_xlfn.XLOOKUP(orders!D549,products!$A$1:$A$49,products!$D$1:$D$49)</f>
        <v>0.2</v>
      </c>
      <c r="L549" s="6">
        <f>_xlfn.XLOOKUP(orders!D549,products!$A$1:$A$49,products!$E$1:$E$49)</f>
        <v>3.5849999999999995</v>
      </c>
      <c r="M549" s="6">
        <f t="shared" si="24"/>
        <v>10.754999999999999</v>
      </c>
      <c r="N549" t="str">
        <f t="shared" si="25"/>
        <v>Robusta</v>
      </c>
      <c r="O549" t="str">
        <f t="shared" si="26"/>
        <v>Light</v>
      </c>
      <c r="P549" t="str">
        <f>_xlfn.XLOOKUP(Orders[[#This Row],[Customer ID]],customers!$A$1:$A$1001,customers!$I$1:$I$1001,0)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cm="1">
        <f t="array" ref="G550">IF(_xlfn.XLOOKUP(C550,customers!$A$1:$A$1001,customers!C549:'customers'!$C$1:$C$1001,0)=0,"",_xlfn.XLOOKUP(C550,customers!$A$1:$A$1001,customers!C549:'customers'!$C$1:$C$1001,0))</f>
        <v>bmundenf8@elpais.com</v>
      </c>
      <c r="H550" s="2" t="str">
        <f>_xlfn.XLOOKUP(C550,customers!$A$1:$A$1001,customers!$G$1:$G$1001,0)</f>
        <v>United States</v>
      </c>
      <c r="I550" t="str">
        <f>_xlfn.XLOOKUP(orders!D550,products!$A$1:$A$49,products!$B$1:$B$49)</f>
        <v>Exc</v>
      </c>
      <c r="J550" t="str">
        <f>_xlfn.XLOOKUP(orders!D550,products!$A$1:$A$49,products!$C$1:$C$49)</f>
        <v>L</v>
      </c>
      <c r="K550" s="4">
        <f>_xlfn.XLOOKUP(orders!D550,products!$A$1:$A$49,products!$D$1:$D$49)</f>
        <v>0.2</v>
      </c>
      <c r="L550" s="6">
        <f>_xlfn.XLOOKUP(orders!D550,products!$A$1:$A$49,products!$E$1:$E$49)</f>
        <v>4.4550000000000001</v>
      </c>
      <c r="M550" s="6">
        <f t="shared" si="24"/>
        <v>13.365</v>
      </c>
      <c r="N550" t="str">
        <f t="shared" si="25"/>
        <v>Excellsa</v>
      </c>
      <c r="O550" t="str">
        <f t="shared" si="26"/>
        <v>Light</v>
      </c>
      <c r="P550" t="str">
        <f>_xlfn.XLOOKUP(Orders[[#This Row],[Customer ID]],customers!$A$1:$A$1001,customers!$I$1:$I$1001,0)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cm="1">
        <f t="array" ref="G551">IF(_xlfn.XLOOKUP(C551,customers!$A$1:$A$1001,customers!C550:'customers'!$C$1:$C$1001,0)=0,"",_xlfn.XLOOKUP(C551,customers!$A$1:$A$1001,customers!C550:'customers'!$C$1:$C$1001,0))</f>
        <v>wlightollersf9@baidu.com</v>
      </c>
      <c r="H551" s="2" t="str">
        <f>_xlfn.XLOOKUP(C551,customers!$A$1:$A$1001,customers!$G$1:$G$1001,0)</f>
        <v>United States</v>
      </c>
      <c r="I551" t="str">
        <f>_xlfn.XLOOKUP(orders!D551,products!$A$1:$A$49,products!$B$1:$B$49)</f>
        <v>Exc</v>
      </c>
      <c r="J551" t="str">
        <f>_xlfn.XLOOKUP(orders!D551,products!$A$1:$A$49,products!$C$1:$C$49)</f>
        <v>L</v>
      </c>
      <c r="K551" s="4">
        <f>_xlfn.XLOOKUP(orders!D551,products!$A$1:$A$49,products!$D$1:$D$49)</f>
        <v>0.2</v>
      </c>
      <c r="L551" s="6">
        <f>_xlfn.XLOOKUP(orders!D551,products!$A$1:$A$49,products!$E$1:$E$49)</f>
        <v>4.4550000000000001</v>
      </c>
      <c r="M551" s="6">
        <f t="shared" si="24"/>
        <v>17.82</v>
      </c>
      <c r="N551" t="str">
        <f t="shared" si="25"/>
        <v>Excellsa</v>
      </c>
      <c r="O551" t="str">
        <f t="shared" si="26"/>
        <v>Light</v>
      </c>
      <c r="P551" t="str">
        <f>_xlfn.XLOOKUP(Orders[[#This Row],[Customer ID]],customers!$A$1:$A$1001,customers!$I$1:$I$1001,0)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cm="1">
        <f t="array" ref="G552">IF(_xlfn.XLOOKUP(C552,customers!$A$1:$A$1001,customers!C551:'customers'!$C$1:$C$1001,0)=0,"",_xlfn.XLOOKUP(C552,customers!$A$1:$A$1001,customers!C551:'customers'!$C$1:$C$1001,0))</f>
        <v>nbrakespearfa@rediff.com</v>
      </c>
      <c r="H552" s="2" t="str">
        <f>_xlfn.XLOOKUP(C552,customers!$A$1:$A$1001,customers!$G$1:$G$1001,0)</f>
        <v>United States</v>
      </c>
      <c r="I552" t="str">
        <f>_xlfn.XLOOKUP(orders!D552,products!$A$1:$A$49,products!$B$1:$B$49)</f>
        <v>Lib</v>
      </c>
      <c r="J552" t="str">
        <f>_xlfn.XLOOKUP(orders!D552,products!$A$1:$A$49,products!$C$1:$C$49)</f>
        <v>D</v>
      </c>
      <c r="K552" s="4">
        <f>_xlfn.XLOOKUP(orders!D552,products!$A$1:$A$49,products!$D$1:$D$49)</f>
        <v>0.2</v>
      </c>
      <c r="L552" s="6">
        <f>_xlfn.XLOOKUP(orders!D552,products!$A$1:$A$49,products!$E$1:$E$49)</f>
        <v>3.8849999999999998</v>
      </c>
      <c r="M552" s="6">
        <f t="shared" si="24"/>
        <v>23.31</v>
      </c>
      <c r="N552" t="str">
        <f t="shared" si="25"/>
        <v>Libarica</v>
      </c>
      <c r="O552" t="str">
        <f t="shared" si="26"/>
        <v>Dark</v>
      </c>
      <c r="P552" t="str">
        <f>_xlfn.XLOOKUP(Orders[[#This Row],[Customer ID]],customers!$A$1:$A$1001,customers!$I$1:$I$1001,0)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cm="1">
        <f t="array" ref="G553">IF(_xlfn.XLOOKUP(C553,customers!$A$1:$A$1001,customers!C552:'customers'!$C$1:$C$1001,0)=0,"",_xlfn.XLOOKUP(C553,customers!$A$1:$A$1001,customers!C552:'customers'!$C$1:$C$1001,0))</f>
        <v>mglawsopfb@reverbnation.com</v>
      </c>
      <c r="H553" s="2" t="str">
        <f>_xlfn.XLOOKUP(C553,customers!$A$1:$A$1001,customers!$G$1:$G$1001,0)</f>
        <v>United States</v>
      </c>
      <c r="I553" t="str">
        <f>_xlfn.XLOOKUP(orders!D553,products!$A$1:$A$49,products!$B$1:$B$49)</f>
        <v>Exc</v>
      </c>
      <c r="J553" t="str">
        <f>_xlfn.XLOOKUP(orders!D553,products!$A$1:$A$49,products!$C$1:$C$49)</f>
        <v>D</v>
      </c>
      <c r="K553" s="4">
        <f>_xlfn.XLOOKUP(orders!D553,products!$A$1:$A$49,products!$D$1:$D$49)</f>
        <v>0.2</v>
      </c>
      <c r="L553" s="6">
        <f>_xlfn.XLOOKUP(orders!D553,products!$A$1:$A$49,products!$E$1:$E$49)</f>
        <v>3.645</v>
      </c>
      <c r="M553" s="6">
        <f t="shared" si="24"/>
        <v>7.29</v>
      </c>
      <c r="N553" t="str">
        <f t="shared" si="25"/>
        <v>Excellsa</v>
      </c>
      <c r="O553" t="str">
        <f t="shared" si="26"/>
        <v>Dark</v>
      </c>
      <c r="P553" t="str">
        <f>_xlfn.XLOOKUP(Orders[[#This Row],[Customer ID]],customers!$A$1:$A$1001,customers!$I$1:$I$1001,0)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cm="1">
        <f t="array" ref="G554">IF(_xlfn.XLOOKUP(C554,customers!$A$1:$A$1001,customers!C553:'customers'!$C$1:$C$1001,0)=0,"",_xlfn.XLOOKUP(C554,customers!$A$1:$A$1001,customers!C553:'customers'!$C$1:$C$1001,0))</f>
        <v>galbertsfc@etsy.com</v>
      </c>
      <c r="H554" s="2" t="str">
        <f>_xlfn.XLOOKUP(C554,customers!$A$1:$A$1001,customers!$G$1:$G$1001,0)</f>
        <v>United Kingdom</v>
      </c>
      <c r="I554" t="str">
        <f>_xlfn.XLOOKUP(orders!D554,products!$A$1:$A$49,products!$B$1:$B$49)</f>
        <v>Exc</v>
      </c>
      <c r="J554" t="str">
        <f>_xlfn.XLOOKUP(orders!D554,products!$A$1:$A$49,products!$C$1:$C$49)</f>
        <v>L</v>
      </c>
      <c r="K554" s="4">
        <f>_xlfn.XLOOKUP(orders!D554,products!$A$1:$A$49,products!$D$1:$D$49)</f>
        <v>0.2</v>
      </c>
      <c r="L554" s="6">
        <f>_xlfn.XLOOKUP(orders!D554,products!$A$1:$A$49,products!$E$1:$E$49)</f>
        <v>4.4550000000000001</v>
      </c>
      <c r="M554" s="6">
        <f t="shared" si="24"/>
        <v>17.82</v>
      </c>
      <c r="N554" t="str">
        <f t="shared" si="25"/>
        <v>Excellsa</v>
      </c>
      <c r="O554" t="str">
        <f t="shared" si="26"/>
        <v>Light</v>
      </c>
      <c r="P554" t="str">
        <f>_xlfn.XLOOKUP(Orders[[#This Row],[Customer ID]],customers!$A$1:$A$1001,customers!$I$1:$I$1001,0)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cm="1">
        <f t="array" ref="G555">IF(_xlfn.XLOOKUP(C555,customers!$A$1:$A$1001,customers!C554:'customers'!$C$1:$C$1001,0)=0,"",_xlfn.XLOOKUP(C555,customers!$A$1:$A$1001,customers!C554:'customers'!$C$1:$C$1001,0))</f>
        <v>vpolglasefd@about.me</v>
      </c>
      <c r="H555" s="2" t="str">
        <f>_xlfn.XLOOKUP(C555,customers!$A$1:$A$1001,customers!$G$1:$G$1001,0)</f>
        <v>United States</v>
      </c>
      <c r="I555" t="str">
        <f>_xlfn.XLOOKUP(orders!D555,products!$A$1:$A$49,products!$B$1:$B$49)</f>
        <v>Exc</v>
      </c>
      <c r="J555" t="str">
        <f>_xlfn.XLOOKUP(orders!D555,products!$A$1:$A$49,products!$C$1:$C$49)</f>
        <v>M</v>
      </c>
      <c r="K555" s="4">
        <f>_xlfn.XLOOKUP(orders!D555,products!$A$1:$A$49,products!$D$1:$D$49)</f>
        <v>1</v>
      </c>
      <c r="L555" s="6">
        <f>_xlfn.XLOOKUP(orders!D555,products!$A$1:$A$49,products!$E$1:$E$49)</f>
        <v>13.75</v>
      </c>
      <c r="M555" s="6">
        <f t="shared" si="24"/>
        <v>68.75</v>
      </c>
      <c r="N555" t="str">
        <f t="shared" si="25"/>
        <v>Excellsa</v>
      </c>
      <c r="O555" t="str">
        <f t="shared" si="26"/>
        <v>Medium</v>
      </c>
      <c r="P555" t="str">
        <f>_xlfn.XLOOKUP(Orders[[#This Row],[Customer ID]],customers!$A$1:$A$1001,customers!$I$1:$I$1001,0)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cm="1">
        <f t="array" ref="G556">IF(_xlfn.XLOOKUP(C556,customers!$A$1:$A$1001,customers!C555:'customers'!$C$1:$C$1001,0)=0,"",_xlfn.XLOOKUP(C556,customers!$A$1:$A$1001,customers!C555:'customers'!$C$1:$C$1001,0))</f>
        <v/>
      </c>
      <c r="H556" s="2" t="str">
        <f>_xlfn.XLOOKUP(C556,customers!$A$1:$A$1001,customers!$G$1:$G$1001,0)</f>
        <v>United Kingdom</v>
      </c>
      <c r="I556" t="str">
        <f>_xlfn.XLOOKUP(orders!D556,products!$A$1:$A$49,products!$B$1:$B$49)</f>
        <v>Rob</v>
      </c>
      <c r="J556" t="str">
        <f>_xlfn.XLOOKUP(orders!D556,products!$A$1:$A$49,products!$C$1:$C$49)</f>
        <v>L</v>
      </c>
      <c r="K556" s="4">
        <f>_xlfn.XLOOKUP(orders!D556,products!$A$1:$A$49,products!$D$1:$D$49)</f>
        <v>2.5</v>
      </c>
      <c r="L556" s="6">
        <f>_xlfn.XLOOKUP(orders!D556,products!$A$1:$A$49,products!$E$1:$E$49)</f>
        <v>27.484999999999996</v>
      </c>
      <c r="M556" s="6">
        <f t="shared" si="24"/>
        <v>54.969999999999992</v>
      </c>
      <c r="N556" t="str">
        <f t="shared" si="25"/>
        <v>Robusta</v>
      </c>
      <c r="O556" t="str">
        <f t="shared" si="26"/>
        <v>Light</v>
      </c>
      <c r="P556" t="str">
        <f>_xlfn.XLOOKUP(Orders[[#This Row],[Customer ID]],customers!$A$1:$A$1001,customers!$I$1:$I$1001,0)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cm="1">
        <f t="array" ref="G557">IF(_xlfn.XLOOKUP(C557,customers!$A$1:$A$1001,customers!C556:'customers'!$C$1:$C$1001,0)=0,"",_xlfn.XLOOKUP(C557,customers!$A$1:$A$1001,customers!C556:'customers'!$C$1:$C$1001,0))</f>
        <v>sbuschff@so-net.ne.jp</v>
      </c>
      <c r="H557" s="2" t="str">
        <f>_xlfn.XLOOKUP(C557,customers!$A$1:$A$1001,customers!$G$1:$G$1001,0)</f>
        <v>Ireland</v>
      </c>
      <c r="I557" t="str">
        <f>_xlfn.XLOOKUP(orders!D557,products!$A$1:$A$49,products!$B$1:$B$49)</f>
        <v>Exc</v>
      </c>
      <c r="J557" t="str">
        <f>_xlfn.XLOOKUP(orders!D557,products!$A$1:$A$49,products!$C$1:$C$49)</f>
        <v>M</v>
      </c>
      <c r="K557" s="4">
        <f>_xlfn.XLOOKUP(orders!D557,products!$A$1:$A$49,products!$D$1:$D$49)</f>
        <v>1</v>
      </c>
      <c r="L557" s="6">
        <f>_xlfn.XLOOKUP(orders!D557,products!$A$1:$A$49,products!$E$1:$E$49)</f>
        <v>13.75</v>
      </c>
      <c r="M557" s="6">
        <f t="shared" si="24"/>
        <v>82.5</v>
      </c>
      <c r="N557" t="str">
        <f t="shared" si="25"/>
        <v>Excellsa</v>
      </c>
      <c r="O557" t="str">
        <f t="shared" si="26"/>
        <v>Medium</v>
      </c>
      <c r="P557" t="str">
        <f>_xlfn.XLOOKUP(Orders[[#This Row],[Customer ID]],customers!$A$1:$A$1001,customers!$I$1:$I$1001,0)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cm="1">
        <f t="array" ref="G558">IF(_xlfn.XLOOKUP(C558,customers!$A$1:$A$1001,customers!C557:'customers'!$C$1:$C$1001,0)=0,"",_xlfn.XLOOKUP(C558,customers!$A$1:$A$1001,customers!C557:'customers'!$C$1:$C$1001,0))</f>
        <v>craisbeckfg@webnode.com</v>
      </c>
      <c r="H558" s="2" t="str">
        <f>_xlfn.XLOOKUP(C558,customers!$A$1:$A$1001,customers!$G$1:$G$1001,0)</f>
        <v>United States</v>
      </c>
      <c r="I558" t="str">
        <f>_xlfn.XLOOKUP(orders!D558,products!$A$1:$A$49,products!$B$1:$B$49)</f>
        <v>Lib</v>
      </c>
      <c r="J558" t="str">
        <f>_xlfn.XLOOKUP(orders!D558,products!$A$1:$A$49,products!$C$1:$C$49)</f>
        <v>M</v>
      </c>
      <c r="K558" s="4">
        <f>_xlfn.XLOOKUP(orders!D558,products!$A$1:$A$49,products!$D$1:$D$49)</f>
        <v>0.2</v>
      </c>
      <c r="L558" s="6">
        <f>_xlfn.XLOOKUP(orders!D558,products!$A$1:$A$49,products!$E$1:$E$49)</f>
        <v>4.3650000000000002</v>
      </c>
      <c r="M558" s="6">
        <f t="shared" si="24"/>
        <v>8.73</v>
      </c>
      <c r="N558" t="str">
        <f t="shared" si="25"/>
        <v>Libarica</v>
      </c>
      <c r="O558" t="str">
        <f t="shared" si="26"/>
        <v>Medium</v>
      </c>
      <c r="P558" t="str">
        <f>_xlfn.XLOOKUP(Orders[[#This Row],[Customer ID]],customers!$A$1:$A$1001,customers!$I$1:$I$1001,0)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str" cm="1">
        <f t="array" ref="G559">IF(_xlfn.XLOOKUP(C559,customers!$A$1:$A$1001,customers!C558:'customers'!$C$1:$C$1001,0)=0,"",_xlfn.XLOOKUP(C559,customers!$A$1:$A$1001,customers!C558:'customers'!$C$1:$C$1001,0))</f>
        <v>murione5@alexa.com</v>
      </c>
      <c r="H559" s="2" t="str">
        <f>_xlfn.XLOOKUP(C559,customers!$A$1:$A$1001,customers!$G$1:$G$1001,0)</f>
        <v>Ireland</v>
      </c>
      <c r="I559" t="str">
        <f>_xlfn.XLOOKUP(orders!D559,products!$A$1:$A$49,products!$B$1:$B$49)</f>
        <v>Exc</v>
      </c>
      <c r="J559" t="str">
        <f>_xlfn.XLOOKUP(orders!D559,products!$A$1:$A$49,products!$C$1:$C$49)</f>
        <v>L</v>
      </c>
      <c r="K559" s="4">
        <f>_xlfn.XLOOKUP(orders!D559,products!$A$1:$A$49,products!$D$1:$D$49)</f>
        <v>1</v>
      </c>
      <c r="L559" s="6">
        <f>_xlfn.XLOOKUP(orders!D559,products!$A$1:$A$49,products!$E$1:$E$49)</f>
        <v>14.85</v>
      </c>
      <c r="M559" s="6">
        <f t="shared" si="24"/>
        <v>59.4</v>
      </c>
      <c r="N559" t="str">
        <f t="shared" si="25"/>
        <v>Excellsa</v>
      </c>
      <c r="O559" t="str">
        <f t="shared" si="26"/>
        <v>Light</v>
      </c>
      <c r="P559" t="str">
        <f>_xlfn.XLOOKUP(Orders[[#This Row],[Customer ID]],customers!$A$1:$A$1001,customers!$I$1:$I$1001,0)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cm="1">
        <f t="array" ref="G560">IF(_xlfn.XLOOKUP(C560,customers!$A$1:$A$1001,customers!C559:'customers'!$C$1:$C$1001,0)=0,"",_xlfn.XLOOKUP(C560,customers!$A$1:$A$1001,customers!C559:'customers'!$C$1:$C$1001,0))</f>
        <v/>
      </c>
      <c r="H560" s="2" t="str">
        <f>_xlfn.XLOOKUP(C560,customers!$A$1:$A$1001,customers!$G$1:$G$1001,0)</f>
        <v>United States</v>
      </c>
      <c r="I560" t="str">
        <f>_xlfn.XLOOKUP(orders!D560,products!$A$1:$A$49,products!$B$1:$B$49)</f>
        <v>Lib</v>
      </c>
      <c r="J560" t="str">
        <f>_xlfn.XLOOKUP(orders!D560,products!$A$1:$A$49,products!$C$1:$C$49)</f>
        <v>D</v>
      </c>
      <c r="K560" s="4">
        <f>_xlfn.XLOOKUP(orders!D560,products!$A$1:$A$49,products!$D$1:$D$49)</f>
        <v>0.2</v>
      </c>
      <c r="L560" s="6">
        <f>_xlfn.XLOOKUP(orders!D560,products!$A$1:$A$49,products!$E$1:$E$49)</f>
        <v>3.8849999999999998</v>
      </c>
      <c r="M560" s="6">
        <f t="shared" si="24"/>
        <v>15.54</v>
      </c>
      <c r="N560" t="str">
        <f t="shared" si="25"/>
        <v>Libarica</v>
      </c>
      <c r="O560" t="str">
        <f t="shared" si="26"/>
        <v>Dark</v>
      </c>
      <c r="P560" t="str">
        <f>_xlfn.XLOOKUP(Orders[[#This Row],[Customer ID]],customers!$A$1:$A$1001,customers!$I$1:$I$1001,0)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cm="1">
        <f t="array" ref="G561">IF(_xlfn.XLOOKUP(C561,customers!$A$1:$A$1001,customers!C560:'customers'!$C$1:$C$1001,0)=0,"",_xlfn.XLOOKUP(C561,customers!$A$1:$A$1001,customers!C560:'customers'!$C$1:$C$1001,0))</f>
        <v>raynoldfj@ustream.tv</v>
      </c>
      <c r="H561" s="2" t="str">
        <f>_xlfn.XLOOKUP(C561,customers!$A$1:$A$1001,customers!$G$1:$G$1001,0)</f>
        <v>United States</v>
      </c>
      <c r="I561" t="str">
        <f>_xlfn.XLOOKUP(orders!D561,products!$A$1:$A$49,products!$B$1:$B$49)</f>
        <v>Ara</v>
      </c>
      <c r="J561" t="str">
        <f>_xlfn.XLOOKUP(orders!D561,products!$A$1:$A$49,products!$C$1:$C$49)</f>
        <v>L</v>
      </c>
      <c r="K561" s="4">
        <f>_xlfn.XLOOKUP(orders!D561,products!$A$1:$A$49,products!$D$1:$D$49)</f>
        <v>1</v>
      </c>
      <c r="L561" s="6">
        <f>_xlfn.XLOOKUP(orders!D561,products!$A$1:$A$49,products!$E$1:$E$49)</f>
        <v>12.95</v>
      </c>
      <c r="M561" s="6">
        <f t="shared" si="24"/>
        <v>38.849999999999994</v>
      </c>
      <c r="N561" t="str">
        <f t="shared" si="25"/>
        <v>Arabica</v>
      </c>
      <c r="O561" t="str">
        <f t="shared" si="26"/>
        <v>Light</v>
      </c>
      <c r="P561" t="str">
        <f>_xlfn.XLOOKUP(Orders[[#This Row],[Customer ID]],customers!$A$1:$A$1001,customers!$I$1:$I$1001,0)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cm="1">
        <f t="array" ref="G562">IF(_xlfn.XLOOKUP(C562,customers!$A$1:$A$1001,customers!C561:'customers'!$C$1:$C$1001,0)=0,"",_xlfn.XLOOKUP(C562,customers!$A$1:$A$1001,customers!C561:'customers'!$C$1:$C$1001,0))</f>
        <v/>
      </c>
      <c r="H562" s="2" t="str">
        <f>_xlfn.XLOOKUP(C562,customers!$A$1:$A$1001,customers!$G$1:$G$1001,0)</f>
        <v>United States</v>
      </c>
      <c r="I562" t="str">
        <f>_xlfn.XLOOKUP(orders!D562,products!$A$1:$A$49,products!$B$1:$B$49)</f>
        <v>Exc</v>
      </c>
      <c r="J562" t="str">
        <f>_xlfn.XLOOKUP(orders!D562,products!$A$1:$A$49,products!$C$1:$C$49)</f>
        <v>M</v>
      </c>
      <c r="K562" s="4">
        <f>_xlfn.XLOOKUP(orders!D562,products!$A$1:$A$49,products!$D$1:$D$49)</f>
        <v>2.5</v>
      </c>
      <c r="L562" s="6">
        <f>_xlfn.XLOOKUP(orders!D562,products!$A$1:$A$49,products!$E$1:$E$49)</f>
        <v>31.624999999999996</v>
      </c>
      <c r="M562" s="6">
        <f t="shared" si="24"/>
        <v>189.74999999999997</v>
      </c>
      <c r="N562" t="str">
        <f t="shared" si="25"/>
        <v>Excellsa</v>
      </c>
      <c r="O562" t="str">
        <f t="shared" si="26"/>
        <v>Medium</v>
      </c>
      <c r="P562" t="str">
        <f>_xlfn.XLOOKUP(Orders[[#This Row],[Customer ID]],customers!$A$1:$A$1001,customers!$I$1:$I$1001,0)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cm="1">
        <f t="array" ref="G563">IF(_xlfn.XLOOKUP(C563,customers!$A$1:$A$1001,customers!C562:'customers'!$C$1:$C$1001,0)=0,"",_xlfn.XLOOKUP(C563,customers!$A$1:$A$1001,customers!C562:'customers'!$C$1:$C$1001,0))</f>
        <v/>
      </c>
      <c r="H563" s="2" t="str">
        <f>_xlfn.XLOOKUP(C563,customers!$A$1:$A$1001,customers!$G$1:$G$1001,0)</f>
        <v>Ireland</v>
      </c>
      <c r="I563" t="str">
        <f>_xlfn.XLOOKUP(orders!D563,products!$A$1:$A$49,products!$B$1:$B$49)</f>
        <v>Ara</v>
      </c>
      <c r="J563" t="str">
        <f>_xlfn.XLOOKUP(orders!D563,products!$A$1:$A$49,products!$C$1:$C$49)</f>
        <v>D</v>
      </c>
      <c r="K563" s="4">
        <f>_xlfn.XLOOKUP(orders!D563,products!$A$1:$A$49,products!$D$1:$D$49)</f>
        <v>0.2</v>
      </c>
      <c r="L563" s="6">
        <f>_xlfn.XLOOKUP(orders!D563,products!$A$1:$A$49,products!$E$1:$E$49)</f>
        <v>2.9849999999999999</v>
      </c>
      <c r="M563" s="6">
        <f t="shared" si="24"/>
        <v>17.91</v>
      </c>
      <c r="N563" t="str">
        <f t="shared" si="25"/>
        <v>Arabica</v>
      </c>
      <c r="O563" t="str">
        <f t="shared" si="26"/>
        <v>Dark</v>
      </c>
      <c r="P563" t="str">
        <f>_xlfn.XLOOKUP(Orders[[#This Row],[Customer ID]],customers!$A$1:$A$1001,customers!$I$1:$I$1001,0)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cm="1">
        <f t="array" ref="G564">IF(_xlfn.XLOOKUP(C564,customers!$A$1:$A$1001,customers!C563:'customers'!$C$1:$C$1001,0)=0,"",_xlfn.XLOOKUP(C564,customers!$A$1:$A$1001,customers!C563:'customers'!$C$1:$C$1001,0))</f>
        <v>bgrecefm@naver.com</v>
      </c>
      <c r="H564" s="2" t="str">
        <f>_xlfn.XLOOKUP(C564,customers!$A$1:$A$1001,customers!$G$1:$G$1001,0)</f>
        <v>United Kingdom</v>
      </c>
      <c r="I564" t="str">
        <f>_xlfn.XLOOKUP(orders!D564,products!$A$1:$A$49,products!$B$1:$B$49)</f>
        <v>Lib</v>
      </c>
      <c r="J564" t="str">
        <f>_xlfn.XLOOKUP(orders!D564,products!$A$1:$A$49,products!$C$1:$C$49)</f>
        <v>L</v>
      </c>
      <c r="K564" s="4">
        <f>_xlfn.XLOOKUP(orders!D564,products!$A$1:$A$49,products!$D$1:$D$49)</f>
        <v>0.2</v>
      </c>
      <c r="L564" s="6">
        <f>_xlfn.XLOOKUP(orders!D564,products!$A$1:$A$49,products!$E$1:$E$49)</f>
        <v>4.7549999999999999</v>
      </c>
      <c r="M564" s="6">
        <f t="shared" si="24"/>
        <v>28.53</v>
      </c>
      <c r="N564" t="str">
        <f t="shared" si="25"/>
        <v>Libarica</v>
      </c>
      <c r="O564" t="str">
        <f t="shared" si="26"/>
        <v>Light</v>
      </c>
      <c r="P564" t="str">
        <f>_xlfn.XLOOKUP(Orders[[#This Row],[Customer ID]],customers!$A$1:$A$1001,customers!$I$1:$I$1001,0)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cm="1">
        <f t="array" ref="G565">IF(_xlfn.XLOOKUP(C565,customers!$A$1:$A$1001,customers!C564:'customers'!$C$1:$C$1001,0)=0,"",_xlfn.XLOOKUP(C565,customers!$A$1:$A$1001,customers!C564:'customers'!$C$1:$C$1001,0))</f>
        <v>dflintiffg1@e-recht24.de</v>
      </c>
      <c r="H565" s="2" t="str">
        <f>_xlfn.XLOOKUP(C565,customers!$A$1:$A$1001,customers!$G$1:$G$1001,0)</f>
        <v>United Kingdom</v>
      </c>
      <c r="I565" t="str">
        <f>_xlfn.XLOOKUP(orders!D565,products!$A$1:$A$49,products!$B$1:$B$49)</f>
        <v>Exc</v>
      </c>
      <c r="J565" t="str">
        <f>_xlfn.XLOOKUP(orders!D565,products!$A$1:$A$49,products!$C$1:$C$49)</f>
        <v>M</v>
      </c>
      <c r="K565" s="4">
        <f>_xlfn.XLOOKUP(orders!D565,products!$A$1:$A$49,products!$D$1:$D$49)</f>
        <v>1</v>
      </c>
      <c r="L565" s="6">
        <f>_xlfn.XLOOKUP(orders!D565,products!$A$1:$A$49,products!$E$1:$E$49)</f>
        <v>13.75</v>
      </c>
      <c r="M565" s="6">
        <f t="shared" si="24"/>
        <v>82.5</v>
      </c>
      <c r="N565" t="str">
        <f t="shared" si="25"/>
        <v>Excellsa</v>
      </c>
      <c r="O565" t="str">
        <f t="shared" si="26"/>
        <v>Medium</v>
      </c>
      <c r="P565" t="str">
        <f>_xlfn.XLOOKUP(Orders[[#This Row],[Customer ID]],customers!$A$1:$A$1001,customers!$I$1:$I$1001,0)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cm="1">
        <f t="array" ref="G566">IF(_xlfn.XLOOKUP(C566,customers!$A$1:$A$1001,customers!C565:'customers'!$C$1:$C$1001,0)=0,"",_xlfn.XLOOKUP(C566,customers!$A$1:$A$1001,customers!C565:'customers'!$C$1:$C$1001,0))</f>
        <v>athysfo@cdc.gov</v>
      </c>
      <c r="H566" s="2" t="str">
        <f>_xlfn.XLOOKUP(C566,customers!$A$1:$A$1001,customers!$G$1:$G$1001,0)</f>
        <v>United States</v>
      </c>
      <c r="I566" t="str">
        <f>_xlfn.XLOOKUP(orders!D566,products!$A$1:$A$49,products!$B$1:$B$49)</f>
        <v>Rob</v>
      </c>
      <c r="J566" t="str">
        <f>_xlfn.XLOOKUP(orders!D566,products!$A$1:$A$49,products!$C$1:$C$49)</f>
        <v>L</v>
      </c>
      <c r="K566" s="4">
        <f>_xlfn.XLOOKUP(orders!D566,products!$A$1:$A$49,products!$D$1:$D$49)</f>
        <v>0.5</v>
      </c>
      <c r="L566" s="6">
        <f>_xlfn.XLOOKUP(orders!D566,products!$A$1:$A$49,products!$E$1:$E$49)</f>
        <v>7.169999999999999</v>
      </c>
      <c r="M566" s="6">
        <f t="shared" si="24"/>
        <v>14.339999999999998</v>
      </c>
      <c r="N566" t="str">
        <f t="shared" si="25"/>
        <v>Robusta</v>
      </c>
      <c r="O566" t="str">
        <f t="shared" si="26"/>
        <v>Light</v>
      </c>
      <c r="P566" t="str">
        <f>_xlfn.XLOOKUP(Orders[[#This Row],[Customer ID]],customers!$A$1:$A$1001,customers!$I$1:$I$1001,0)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cm="1">
        <f t="array" ref="G567">IF(_xlfn.XLOOKUP(C567,customers!$A$1:$A$1001,customers!C566:'customers'!$C$1:$C$1001,0)=0,"",_xlfn.XLOOKUP(C567,customers!$A$1:$A$1001,customers!C566:'customers'!$C$1:$C$1001,0))</f>
        <v>jchuggfp@about.me</v>
      </c>
      <c r="H567" s="2" t="str">
        <f>_xlfn.XLOOKUP(C567,customers!$A$1:$A$1001,customers!$G$1:$G$1001,0)</f>
        <v>United States</v>
      </c>
      <c r="I567" t="str">
        <f>_xlfn.XLOOKUP(orders!D567,products!$A$1:$A$49,products!$B$1:$B$49)</f>
        <v>Rob</v>
      </c>
      <c r="J567" t="str">
        <f>_xlfn.XLOOKUP(orders!D567,products!$A$1:$A$49,products!$C$1:$C$49)</f>
        <v>D</v>
      </c>
      <c r="K567" s="4">
        <f>_xlfn.XLOOKUP(orders!D567,products!$A$1:$A$49,products!$D$1:$D$49)</f>
        <v>2.5</v>
      </c>
      <c r="L567" s="6">
        <f>_xlfn.XLOOKUP(orders!D567,products!$A$1:$A$49,products!$E$1:$E$49)</f>
        <v>20.584999999999997</v>
      </c>
      <c r="M567" s="6">
        <f t="shared" si="24"/>
        <v>82.339999999999989</v>
      </c>
      <c r="N567" t="str">
        <f t="shared" si="25"/>
        <v>Robusta</v>
      </c>
      <c r="O567" t="str">
        <f t="shared" si="26"/>
        <v>Dark</v>
      </c>
      <c r="P567" t="str">
        <f>_xlfn.XLOOKUP(Orders[[#This Row],[Customer ID]],customers!$A$1:$A$1001,customers!$I$1:$I$1001,0)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cm="1">
        <f t="array" ref="G568">IF(_xlfn.XLOOKUP(C568,customers!$A$1:$A$1001,customers!C567:'customers'!$C$1:$C$1001,0)=0,"",_xlfn.XLOOKUP(C568,customers!$A$1:$A$1001,customers!C567:'customers'!$C$1:$C$1001,0))</f>
        <v>akelstonfq@sakura.ne.jp</v>
      </c>
      <c r="H568" s="2" t="str">
        <f>_xlfn.XLOOKUP(C568,customers!$A$1:$A$1001,customers!$G$1:$G$1001,0)</f>
        <v>United States</v>
      </c>
      <c r="I568" t="str">
        <f>_xlfn.XLOOKUP(orders!D568,products!$A$1:$A$49,products!$B$1:$B$49)</f>
        <v>Ara</v>
      </c>
      <c r="J568" t="str">
        <f>_xlfn.XLOOKUP(orders!D568,products!$A$1:$A$49,products!$C$1:$C$49)</f>
        <v>M</v>
      </c>
      <c r="K568" s="4">
        <f>_xlfn.XLOOKUP(orders!D568,products!$A$1:$A$49,products!$D$1:$D$49)</f>
        <v>0.2</v>
      </c>
      <c r="L568" s="6">
        <f>_xlfn.XLOOKUP(orders!D568,products!$A$1:$A$49,products!$E$1:$E$49)</f>
        <v>3.375</v>
      </c>
      <c r="M568" s="6">
        <f t="shared" si="24"/>
        <v>20.25</v>
      </c>
      <c r="N568" t="str">
        <f t="shared" si="25"/>
        <v>Arabica</v>
      </c>
      <c r="O568" t="str">
        <f t="shared" si="26"/>
        <v>Medium</v>
      </c>
      <c r="P568" t="str">
        <f>_xlfn.XLOOKUP(Orders[[#This Row],[Customer ID]],customers!$A$1:$A$1001,customers!$I$1:$I$1001,0)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cm="1">
        <f t="array" ref="G569">IF(_xlfn.XLOOKUP(C569,customers!$A$1:$A$1001,customers!C568:'customers'!$C$1:$C$1001,0)=0,"",_xlfn.XLOOKUP(C569,customers!$A$1:$A$1001,customers!C568:'customers'!$C$1:$C$1001,0))</f>
        <v/>
      </c>
      <c r="H569" s="2" t="str">
        <f>_xlfn.XLOOKUP(C569,customers!$A$1:$A$1001,customers!$G$1:$G$1001,0)</f>
        <v>Ireland</v>
      </c>
      <c r="I569" t="str">
        <f>_xlfn.XLOOKUP(orders!D569,products!$A$1:$A$49,products!$B$1:$B$49)</f>
        <v>Rob</v>
      </c>
      <c r="J569" t="str">
        <f>_xlfn.XLOOKUP(orders!D569,products!$A$1:$A$49,products!$C$1:$C$49)</f>
        <v>L</v>
      </c>
      <c r="K569" s="4">
        <f>_xlfn.XLOOKUP(orders!D569,products!$A$1:$A$49,products!$D$1:$D$49)</f>
        <v>2.5</v>
      </c>
      <c r="L569" s="6">
        <f>_xlfn.XLOOKUP(orders!D569,products!$A$1:$A$49,products!$E$1:$E$49)</f>
        <v>27.484999999999996</v>
      </c>
      <c r="M569" s="6">
        <f t="shared" si="24"/>
        <v>164.90999999999997</v>
      </c>
      <c r="N569" t="str">
        <f t="shared" si="25"/>
        <v>Robusta</v>
      </c>
      <c r="O569" t="str">
        <f t="shared" si="26"/>
        <v>Light</v>
      </c>
      <c r="P569" t="str">
        <f>_xlfn.XLOOKUP(Orders[[#This Row],[Customer ID]],customers!$A$1:$A$1001,customers!$I$1:$I$1001,0)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cm="1">
        <f t="array" ref="G570">IF(_xlfn.XLOOKUP(C570,customers!$A$1:$A$1001,customers!C569:'customers'!$C$1:$C$1001,0)=0,"",_xlfn.XLOOKUP(C570,customers!$A$1:$A$1001,customers!C569:'customers'!$C$1:$C$1001,0))</f>
        <v>cmottramfs@harvard.edu</v>
      </c>
      <c r="H570" s="2" t="str">
        <f>_xlfn.XLOOKUP(C570,customers!$A$1:$A$1001,customers!$G$1:$G$1001,0)</f>
        <v>United States</v>
      </c>
      <c r="I570" t="str">
        <f>_xlfn.XLOOKUP(orders!D570,products!$A$1:$A$49,products!$B$1:$B$49)</f>
        <v>Lib</v>
      </c>
      <c r="J570" t="str">
        <f>_xlfn.XLOOKUP(orders!D570,products!$A$1:$A$49,products!$C$1:$C$49)</f>
        <v>L</v>
      </c>
      <c r="K570" s="4">
        <f>_xlfn.XLOOKUP(orders!D570,products!$A$1:$A$49,products!$D$1:$D$49)</f>
        <v>0.2</v>
      </c>
      <c r="L570" s="6">
        <f>_xlfn.XLOOKUP(orders!D570,products!$A$1:$A$49,products!$E$1:$E$49)</f>
        <v>4.7549999999999999</v>
      </c>
      <c r="M570" s="6">
        <f t="shared" si="24"/>
        <v>19.02</v>
      </c>
      <c r="N570" t="str">
        <f t="shared" si="25"/>
        <v>Libarica</v>
      </c>
      <c r="O570" t="str">
        <f t="shared" si="26"/>
        <v>Light</v>
      </c>
      <c r="P570" t="str">
        <f>_xlfn.XLOOKUP(Orders[[#This Row],[Customer ID]],customers!$A$1:$A$1001,customers!$I$1:$I$1001,0)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cm="1">
        <f t="array" ref="G571">IF(_xlfn.XLOOKUP(C571,customers!$A$1:$A$1001,customers!C570:'customers'!$C$1:$C$1001,0)=0,"",_xlfn.XLOOKUP(C571,customers!$A$1:$A$1001,customers!C570:'customers'!$C$1:$C$1001,0))</f>
        <v>dflintiffg1@e-recht24.de</v>
      </c>
      <c r="H571" s="2" t="str">
        <f>_xlfn.XLOOKUP(C571,customers!$A$1:$A$1001,customers!$G$1:$G$1001,0)</f>
        <v>United Kingdom</v>
      </c>
      <c r="I571" t="str">
        <f>_xlfn.XLOOKUP(orders!D571,products!$A$1:$A$49,products!$B$1:$B$49)</f>
        <v>Ara</v>
      </c>
      <c r="J571" t="str">
        <f>_xlfn.XLOOKUP(orders!D571,products!$A$1:$A$49,products!$C$1:$C$49)</f>
        <v>D</v>
      </c>
      <c r="K571" s="4">
        <f>_xlfn.XLOOKUP(orders!D571,products!$A$1:$A$49,products!$D$1:$D$49)</f>
        <v>2.5</v>
      </c>
      <c r="L571" s="6">
        <f>_xlfn.XLOOKUP(orders!D571,products!$A$1:$A$49,products!$E$1:$E$49)</f>
        <v>22.884999999999998</v>
      </c>
      <c r="M571" s="6">
        <f t="shared" si="24"/>
        <v>137.31</v>
      </c>
      <c r="N571" t="str">
        <f t="shared" si="25"/>
        <v>Arabica</v>
      </c>
      <c r="O571" t="str">
        <f t="shared" si="26"/>
        <v>Dark</v>
      </c>
      <c r="P571" t="str">
        <f>_xlfn.XLOOKUP(Orders[[#This Row],[Customer ID]],customers!$A$1:$A$1001,customers!$I$1:$I$1001,0)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cm="1">
        <f t="array" ref="G572">IF(_xlfn.XLOOKUP(C572,customers!$A$1:$A$1001,customers!C571:'customers'!$C$1:$C$1001,0)=0,"",_xlfn.XLOOKUP(C572,customers!$A$1:$A$1001,customers!C571:'customers'!$C$1:$C$1001,0))</f>
        <v>dsangwinfu@weebly.com</v>
      </c>
      <c r="H572" s="2" t="str">
        <f>_xlfn.XLOOKUP(C572,customers!$A$1:$A$1001,customers!$G$1:$G$1001,0)</f>
        <v>United States</v>
      </c>
      <c r="I572" t="str">
        <f>_xlfn.XLOOKUP(orders!D572,products!$A$1:$A$49,products!$B$1:$B$49)</f>
        <v>Ara</v>
      </c>
      <c r="J572" t="str">
        <f>_xlfn.XLOOKUP(orders!D572,products!$A$1:$A$49,products!$C$1:$C$49)</f>
        <v>M</v>
      </c>
      <c r="K572" s="4">
        <f>_xlfn.XLOOKUP(orders!D572,products!$A$1:$A$49,products!$D$1:$D$49)</f>
        <v>0.5</v>
      </c>
      <c r="L572" s="6">
        <f>_xlfn.XLOOKUP(orders!D572,products!$A$1:$A$49,products!$E$1:$E$49)</f>
        <v>6.75</v>
      </c>
      <c r="M572" s="6">
        <f t="shared" si="24"/>
        <v>27</v>
      </c>
      <c r="N572" t="str">
        <f t="shared" si="25"/>
        <v>Arabica</v>
      </c>
      <c r="O572" t="str">
        <f t="shared" si="26"/>
        <v>Medium</v>
      </c>
      <c r="P572" t="str">
        <f>_xlfn.XLOOKUP(Orders[[#This Row],[Customer ID]],customers!$A$1:$A$1001,customers!$I$1:$I$1001,0)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cm="1">
        <f t="array" ref="G573">IF(_xlfn.XLOOKUP(C573,customers!$A$1:$A$1001,customers!C572:'customers'!$C$1:$C$1001,0)=0,"",_xlfn.XLOOKUP(C573,customers!$A$1:$A$1001,customers!C572:'customers'!$C$1:$C$1001,0))</f>
        <v>eaizikowitzfv@virginia.edu</v>
      </c>
      <c r="H573" s="2" t="str">
        <f>_xlfn.XLOOKUP(C573,customers!$A$1:$A$1001,customers!$G$1:$G$1001,0)</f>
        <v>United Kingdom</v>
      </c>
      <c r="I573" t="str">
        <f>_xlfn.XLOOKUP(orders!D573,products!$A$1:$A$49,products!$B$1:$B$49)</f>
        <v>Exc</v>
      </c>
      <c r="J573" t="str">
        <f>_xlfn.XLOOKUP(orders!D573,products!$A$1:$A$49,products!$C$1:$C$49)</f>
        <v>L</v>
      </c>
      <c r="K573" s="4">
        <f>_xlfn.XLOOKUP(orders!D573,products!$A$1:$A$49,products!$D$1:$D$49)</f>
        <v>0.5</v>
      </c>
      <c r="L573" s="6">
        <f>_xlfn.XLOOKUP(orders!D573,products!$A$1:$A$49,products!$E$1:$E$49)</f>
        <v>8.91</v>
      </c>
      <c r="M573" s="6">
        <f t="shared" si="24"/>
        <v>35.64</v>
      </c>
      <c r="N573" t="str">
        <f t="shared" si="25"/>
        <v>Excellsa</v>
      </c>
      <c r="O573" t="str">
        <f t="shared" si="26"/>
        <v>Light</v>
      </c>
      <c r="P573" t="str">
        <f>_xlfn.XLOOKUP(Orders[[#This Row],[Customer ID]],customers!$A$1:$A$1001,customers!$I$1:$I$1001,0)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cm="1">
        <f t="array" ref="G574">IF(_xlfn.XLOOKUP(C574,customers!$A$1:$A$1001,customers!C573:'customers'!$C$1:$C$1001,0)=0,"",_xlfn.XLOOKUP(C574,customers!$A$1:$A$1001,customers!C573:'customers'!$C$1:$C$1001,0))</f>
        <v/>
      </c>
      <c r="H574" s="2" t="str">
        <f>_xlfn.XLOOKUP(C574,customers!$A$1:$A$1001,customers!$G$1:$G$1001,0)</f>
        <v>United States</v>
      </c>
      <c r="I574" t="str">
        <f>_xlfn.XLOOKUP(orders!D574,products!$A$1:$A$49,products!$B$1:$B$49)</f>
        <v>Ara</v>
      </c>
      <c r="J574" t="str">
        <f>_xlfn.XLOOKUP(orders!D574,products!$A$1:$A$49,products!$C$1:$C$49)</f>
        <v>D</v>
      </c>
      <c r="K574" s="4">
        <f>_xlfn.XLOOKUP(orders!D574,products!$A$1:$A$49,products!$D$1:$D$49)</f>
        <v>0.2</v>
      </c>
      <c r="L574" s="6">
        <f>_xlfn.XLOOKUP(orders!D574,products!$A$1:$A$49,products!$E$1:$E$49)</f>
        <v>2.9849999999999999</v>
      </c>
      <c r="M574" s="6">
        <f t="shared" si="24"/>
        <v>5.97</v>
      </c>
      <c r="N574" t="str">
        <f t="shared" si="25"/>
        <v>Arabica</v>
      </c>
      <c r="O574" t="str">
        <f t="shared" si="26"/>
        <v>Dark</v>
      </c>
      <c r="P574" t="str">
        <f>_xlfn.XLOOKUP(Orders[[#This Row],[Customer ID]],customers!$A$1:$A$1001,customers!$I$1:$I$1001,0)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cm="1">
        <f t="array" ref="G575">IF(_xlfn.XLOOKUP(C575,customers!$A$1:$A$1001,customers!C574:'customers'!$C$1:$C$1001,0)=0,"",_xlfn.XLOOKUP(C575,customers!$A$1:$A$1001,customers!C574:'customers'!$C$1:$C$1001,0))</f>
        <v>cvenourfx@ask.com</v>
      </c>
      <c r="H575" s="2" t="str">
        <f>_xlfn.XLOOKUP(C575,customers!$A$1:$A$1001,customers!$G$1:$G$1001,0)</f>
        <v>United States</v>
      </c>
      <c r="I575" t="str">
        <f>_xlfn.XLOOKUP(orders!D575,products!$A$1:$A$49,products!$B$1:$B$49)</f>
        <v>Ara</v>
      </c>
      <c r="J575" t="str">
        <f>_xlfn.XLOOKUP(orders!D575,products!$A$1:$A$49,products!$C$1:$C$49)</f>
        <v>M</v>
      </c>
      <c r="K575" s="4">
        <f>_xlfn.XLOOKUP(orders!D575,products!$A$1:$A$49,products!$D$1:$D$49)</f>
        <v>1</v>
      </c>
      <c r="L575" s="6">
        <f>_xlfn.XLOOKUP(orders!D575,products!$A$1:$A$49,products!$E$1:$E$49)</f>
        <v>11.25</v>
      </c>
      <c r="M575" s="6">
        <f t="shared" si="24"/>
        <v>67.5</v>
      </c>
      <c r="N575" t="str">
        <f t="shared" si="25"/>
        <v>Arabica</v>
      </c>
      <c r="O575" t="str">
        <f t="shared" si="26"/>
        <v>Medium</v>
      </c>
      <c r="P575" t="str">
        <f>_xlfn.XLOOKUP(Orders[[#This Row],[Customer ID]],customers!$A$1:$A$1001,customers!$I$1:$I$1001,0)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cm="1">
        <f t="array" ref="G576">IF(_xlfn.XLOOKUP(C576,customers!$A$1:$A$1001,customers!C575:'customers'!$C$1:$C$1001,0)=0,"",_xlfn.XLOOKUP(C576,customers!$A$1:$A$1001,customers!C575:'customers'!$C$1:$C$1001,0))</f>
        <v>mharbyfy@163.com</v>
      </c>
      <c r="H576" s="2" t="str">
        <f>_xlfn.XLOOKUP(C576,customers!$A$1:$A$1001,customers!$G$1:$G$1001,0)</f>
        <v>United States</v>
      </c>
      <c r="I576" t="str">
        <f>_xlfn.XLOOKUP(orders!D576,products!$A$1:$A$49,products!$B$1:$B$49)</f>
        <v>Rob</v>
      </c>
      <c r="J576" t="str">
        <f>_xlfn.XLOOKUP(orders!D576,products!$A$1:$A$49,products!$C$1:$C$49)</f>
        <v>L</v>
      </c>
      <c r="K576" s="4">
        <f>_xlfn.XLOOKUP(orders!D576,products!$A$1:$A$49,products!$D$1:$D$49)</f>
        <v>0.2</v>
      </c>
      <c r="L576" s="6">
        <f>_xlfn.XLOOKUP(orders!D576,products!$A$1:$A$49,products!$E$1:$E$49)</f>
        <v>3.5849999999999995</v>
      </c>
      <c r="M576" s="6">
        <f t="shared" si="24"/>
        <v>21.509999999999998</v>
      </c>
      <c r="N576" t="str">
        <f t="shared" si="25"/>
        <v>Robusta</v>
      </c>
      <c r="O576" t="str">
        <f t="shared" si="26"/>
        <v>Light</v>
      </c>
      <c r="P576" t="str">
        <f>_xlfn.XLOOKUP(Orders[[#This Row],[Customer ID]],customers!$A$1:$A$1001,customers!$I$1:$I$1001,0)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cm="1">
        <f t="array" ref="G577">IF(_xlfn.XLOOKUP(C577,customers!$A$1:$A$1001,customers!C576:'customers'!$C$1:$C$1001,0)=0,"",_xlfn.XLOOKUP(C577,customers!$A$1:$A$1001,customers!C576:'customers'!$C$1:$C$1001,0))</f>
        <v>rthickpennyfz@cafepress.com</v>
      </c>
      <c r="H577" s="2" t="str">
        <f>_xlfn.XLOOKUP(C577,customers!$A$1:$A$1001,customers!$G$1:$G$1001,0)</f>
        <v>United States</v>
      </c>
      <c r="I577" t="str">
        <f>_xlfn.XLOOKUP(orders!D577,products!$A$1:$A$49,products!$B$1:$B$49)</f>
        <v>Lib</v>
      </c>
      <c r="J577" t="str">
        <f>_xlfn.XLOOKUP(orders!D577,products!$A$1:$A$49,products!$C$1:$C$49)</f>
        <v>M</v>
      </c>
      <c r="K577" s="4">
        <f>_xlfn.XLOOKUP(orders!D577,products!$A$1:$A$49,products!$D$1:$D$49)</f>
        <v>2.5</v>
      </c>
      <c r="L577" s="6">
        <f>_xlfn.XLOOKUP(orders!D577,products!$A$1:$A$49,products!$E$1:$E$49)</f>
        <v>33.464999999999996</v>
      </c>
      <c r="M577" s="6">
        <f t="shared" si="24"/>
        <v>66.929999999999993</v>
      </c>
      <c r="N577" t="str">
        <f t="shared" si="25"/>
        <v>Libarica</v>
      </c>
      <c r="O577" t="str">
        <f t="shared" si="26"/>
        <v>Medium</v>
      </c>
      <c r="P577" t="str">
        <f>_xlfn.XLOOKUP(Orders[[#This Row],[Customer ID]],customers!$A$1:$A$1001,customers!$I$1:$I$1001,0)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cm="1">
        <f t="array" ref="G578">IF(_xlfn.XLOOKUP(C578,customers!$A$1:$A$1001,customers!C577:'customers'!$C$1:$C$1001,0)=0,"",_xlfn.XLOOKUP(C578,customers!$A$1:$A$1001,customers!C577:'customers'!$C$1:$C$1001,0))</f>
        <v>pormerodg0@redcross.org</v>
      </c>
      <c r="H578" s="2" t="str">
        <f>_xlfn.XLOOKUP(C578,customers!$A$1:$A$1001,customers!$G$1:$G$1001,0)</f>
        <v>United States</v>
      </c>
      <c r="I578" t="str">
        <f>_xlfn.XLOOKUP(orders!D578,products!$A$1:$A$49,products!$B$1:$B$49)</f>
        <v>Ara</v>
      </c>
      <c r="J578" t="str">
        <f>_xlfn.XLOOKUP(orders!D578,products!$A$1:$A$49,products!$C$1:$C$49)</f>
        <v>D</v>
      </c>
      <c r="K578" s="4">
        <f>_xlfn.XLOOKUP(orders!D578,products!$A$1:$A$49,products!$D$1:$D$49)</f>
        <v>0.2</v>
      </c>
      <c r="L578" s="6">
        <f>_xlfn.XLOOKUP(orders!D578,products!$A$1:$A$49,products!$E$1:$E$49)</f>
        <v>2.9849999999999999</v>
      </c>
      <c r="M578" s="6">
        <f t="shared" si="24"/>
        <v>17.91</v>
      </c>
      <c r="N578" t="str">
        <f t="shared" si="25"/>
        <v>Arabica</v>
      </c>
      <c r="O578" t="str">
        <f t="shared" si="26"/>
        <v>Dark</v>
      </c>
      <c r="P578" t="str">
        <f>_xlfn.XLOOKUP(Orders[[#This Row],[Customer ID]],customers!$A$1:$A$1001,customers!$I$1:$I$1001,0)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cm="1">
        <f t="array" ref="G579">IF(_xlfn.XLOOKUP(C579,customers!$A$1:$A$1001,customers!C578:'customers'!$C$1:$C$1001,0)=0,"",_xlfn.XLOOKUP(C579,customers!$A$1:$A$1001,customers!C578:'customers'!$C$1:$C$1001,0))</f>
        <v>dflintiffg1@e-recht24.de</v>
      </c>
      <c r="H579" s="2" t="str">
        <f>_xlfn.XLOOKUP(C579,customers!$A$1:$A$1001,customers!$G$1:$G$1001,0)</f>
        <v>United Kingdom</v>
      </c>
      <c r="I579" t="str">
        <f>_xlfn.XLOOKUP(orders!D579,products!$A$1:$A$49,products!$B$1:$B$49)</f>
        <v>Lib</v>
      </c>
      <c r="J579" t="str">
        <f>_xlfn.XLOOKUP(orders!D579,products!$A$1:$A$49,products!$C$1:$C$49)</f>
        <v>M</v>
      </c>
      <c r="K579" s="4">
        <f>_xlfn.XLOOKUP(orders!D579,products!$A$1:$A$49,products!$D$1:$D$49)</f>
        <v>1</v>
      </c>
      <c r="L579" s="6">
        <f>_xlfn.XLOOKUP(orders!D579,products!$A$1:$A$49,products!$E$1:$E$49)</f>
        <v>14.55</v>
      </c>
      <c r="M579" s="6">
        <f t="shared" ref="M579:M642" si="27">L579*E579</f>
        <v>58.2</v>
      </c>
      <c r="N579" t="str">
        <f t="shared" ref="N579:N642" si="28">IF(I579="Rob","Robusta",IF(I579="Exc","Excellsa",IF(I579="Ara","Arabica",IF(I579="Lib","Libarica",""))))</f>
        <v>Libarica</v>
      </c>
      <c r="O579" t="str">
        <f t="shared" ref="O579:O642" si="29">IF(J579="M","Medium",IF(J579="L","Light",IF(J579="D","Dark")))</f>
        <v>Medium</v>
      </c>
      <c r="P579" t="str">
        <f>_xlfn.XLOOKUP(Orders[[#This Row],[Customer ID]],customers!$A$1:$A$1001,customers!$I$1:$I$1001,0)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cm="1">
        <f t="array" ref="G580">IF(_xlfn.XLOOKUP(C580,customers!$A$1:$A$1001,customers!C579:'customers'!$C$1:$C$1001,0)=0,"",_xlfn.XLOOKUP(C580,customers!$A$1:$A$1001,customers!C579:'customers'!$C$1:$C$1001,0))</f>
        <v>tzanettig2@gravatar.com</v>
      </c>
      <c r="H580" s="2" t="str">
        <f>_xlfn.XLOOKUP(C580,customers!$A$1:$A$1001,customers!$G$1:$G$1001,0)</f>
        <v>Ireland</v>
      </c>
      <c r="I580" t="str">
        <f>_xlfn.XLOOKUP(orders!D580,products!$A$1:$A$49,products!$B$1:$B$49)</f>
        <v>Exc</v>
      </c>
      <c r="J580" t="str">
        <f>_xlfn.XLOOKUP(orders!D580,products!$A$1:$A$49,products!$C$1:$C$49)</f>
        <v>L</v>
      </c>
      <c r="K580" s="4">
        <f>_xlfn.XLOOKUP(orders!D580,products!$A$1:$A$49,products!$D$1:$D$49)</f>
        <v>0.2</v>
      </c>
      <c r="L580" s="6">
        <f>_xlfn.XLOOKUP(orders!D580,products!$A$1:$A$49,products!$E$1:$E$49)</f>
        <v>4.4550000000000001</v>
      </c>
      <c r="M580" s="6">
        <f t="shared" si="27"/>
        <v>13.365</v>
      </c>
      <c r="N580" t="str">
        <f t="shared" si="28"/>
        <v>Excellsa</v>
      </c>
      <c r="O580" t="str">
        <f t="shared" si="29"/>
        <v>Light</v>
      </c>
      <c r="P580" t="str">
        <f>_xlfn.XLOOKUP(Orders[[#This Row],[Customer ID]],customers!$A$1:$A$1001,customers!$I$1:$I$1001,0)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cm="1">
        <f t="array" ref="G581">IF(_xlfn.XLOOKUP(C581,customers!$A$1:$A$1001,customers!C580:'customers'!$C$1:$C$1001,0)=0,"",_xlfn.XLOOKUP(C581,customers!$A$1:$A$1001,customers!C580:'customers'!$C$1:$C$1001,0))</f>
        <v>tzanettig2@gravatar.com</v>
      </c>
      <c r="H581" s="2" t="str">
        <f>_xlfn.XLOOKUP(C581,customers!$A$1:$A$1001,customers!$G$1:$G$1001,0)</f>
        <v>Ireland</v>
      </c>
      <c r="I581" t="str">
        <f>_xlfn.XLOOKUP(orders!D581,products!$A$1:$A$49,products!$B$1:$B$49)</f>
        <v>Ara</v>
      </c>
      <c r="J581" t="str">
        <f>_xlfn.XLOOKUP(orders!D581,products!$A$1:$A$49,products!$C$1:$C$49)</f>
        <v>M</v>
      </c>
      <c r="K581" s="4">
        <f>_xlfn.XLOOKUP(orders!D581,products!$A$1:$A$49,products!$D$1:$D$49)</f>
        <v>0.5</v>
      </c>
      <c r="L581" s="6">
        <f>_xlfn.XLOOKUP(orders!D581,products!$A$1:$A$49,products!$E$1:$E$49)</f>
        <v>6.75</v>
      </c>
      <c r="M581" s="6">
        <f t="shared" si="27"/>
        <v>33.75</v>
      </c>
      <c r="N581" t="str">
        <f t="shared" si="28"/>
        <v>Arabica</v>
      </c>
      <c r="O581" t="str">
        <f t="shared" si="29"/>
        <v>Medium</v>
      </c>
      <c r="P581" t="str">
        <f>_xlfn.XLOOKUP(Orders[[#This Row],[Customer ID]],customers!$A$1:$A$1001,customers!$I$1:$I$1001,0)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cm="1">
        <f t="array" ref="G582">IF(_xlfn.XLOOKUP(C582,customers!$A$1:$A$1001,customers!C581:'customers'!$C$1:$C$1001,0)=0,"",_xlfn.XLOOKUP(C582,customers!$A$1:$A$1001,customers!C581:'customers'!$C$1:$C$1001,0))</f>
        <v>rkirtleyg4@hatena.ne.jp</v>
      </c>
      <c r="H582" s="2" t="str">
        <f>_xlfn.XLOOKUP(C582,customers!$A$1:$A$1001,customers!$G$1:$G$1001,0)</f>
        <v>United States</v>
      </c>
      <c r="I582" t="str">
        <f>_xlfn.XLOOKUP(orders!D582,products!$A$1:$A$49,products!$B$1:$B$49)</f>
        <v>Exc</v>
      </c>
      <c r="J582" t="str">
        <f>_xlfn.XLOOKUP(orders!D582,products!$A$1:$A$49,products!$C$1:$C$49)</f>
        <v>L</v>
      </c>
      <c r="K582" s="4">
        <f>_xlfn.XLOOKUP(orders!D582,products!$A$1:$A$49,products!$D$1:$D$49)</f>
        <v>1</v>
      </c>
      <c r="L582" s="6">
        <f>_xlfn.XLOOKUP(orders!D582,products!$A$1:$A$49,products!$E$1:$E$49)</f>
        <v>14.85</v>
      </c>
      <c r="M582" s="6">
        <f t="shared" si="27"/>
        <v>44.55</v>
      </c>
      <c r="N582" t="str">
        <f t="shared" si="28"/>
        <v>Excellsa</v>
      </c>
      <c r="O582" t="str">
        <f t="shared" si="29"/>
        <v>Light</v>
      </c>
      <c r="P582" t="str">
        <f>_xlfn.XLOOKUP(Orders[[#This Row],[Customer ID]],customers!$A$1:$A$1001,customers!$I$1:$I$1001,0)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cm="1">
        <f t="array" ref="G583">IF(_xlfn.XLOOKUP(C583,customers!$A$1:$A$1001,customers!C582:'customers'!$C$1:$C$1001,0)=0,"",_xlfn.XLOOKUP(C583,customers!$A$1:$A$1001,customers!C582:'customers'!$C$1:$C$1001,0))</f>
        <v>cclemencetg5@weather.com</v>
      </c>
      <c r="H583" s="2" t="str">
        <f>_xlfn.XLOOKUP(C583,customers!$A$1:$A$1001,customers!$G$1:$G$1001,0)</f>
        <v>United Kingdom</v>
      </c>
      <c r="I583" t="str">
        <f>_xlfn.XLOOKUP(orders!D583,products!$A$1:$A$49,products!$B$1:$B$49)</f>
        <v>Exc</v>
      </c>
      <c r="J583" t="str">
        <f>_xlfn.XLOOKUP(orders!D583,products!$A$1:$A$49,products!$C$1:$C$49)</f>
        <v>L</v>
      </c>
      <c r="K583" s="4">
        <f>_xlfn.XLOOKUP(orders!D583,products!$A$1:$A$49,products!$D$1:$D$49)</f>
        <v>0.5</v>
      </c>
      <c r="L583" s="6">
        <f>_xlfn.XLOOKUP(orders!D583,products!$A$1:$A$49,products!$E$1:$E$49)</f>
        <v>8.91</v>
      </c>
      <c r="M583" s="6">
        <f t="shared" si="27"/>
        <v>44.55</v>
      </c>
      <c r="N583" t="str">
        <f t="shared" si="28"/>
        <v>Excellsa</v>
      </c>
      <c r="O583" t="str">
        <f t="shared" si="29"/>
        <v>Light</v>
      </c>
      <c r="P583" t="str">
        <f>_xlfn.XLOOKUP(Orders[[#This Row],[Customer ID]],customers!$A$1:$A$1001,customers!$I$1:$I$1001,0)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cm="1">
        <f t="array" ref="G584">IF(_xlfn.XLOOKUP(C584,customers!$A$1:$A$1001,customers!C583:'customers'!$C$1:$C$1001,0)=0,"",_xlfn.XLOOKUP(C584,customers!$A$1:$A$1001,customers!C583:'customers'!$C$1:$C$1001,0))</f>
        <v>rdonetg6@oakley.com</v>
      </c>
      <c r="H584" s="2" t="str">
        <f>_xlfn.XLOOKUP(C584,customers!$A$1:$A$1001,customers!$G$1:$G$1001,0)</f>
        <v>United States</v>
      </c>
      <c r="I584" t="str">
        <f>_xlfn.XLOOKUP(orders!D584,products!$A$1:$A$49,products!$B$1:$B$49)</f>
        <v>Exc</v>
      </c>
      <c r="J584" t="str">
        <f>_xlfn.XLOOKUP(orders!D584,products!$A$1:$A$49,products!$C$1:$C$49)</f>
        <v>D</v>
      </c>
      <c r="K584" s="4">
        <f>_xlfn.XLOOKUP(orders!D584,products!$A$1:$A$49,products!$D$1:$D$49)</f>
        <v>1</v>
      </c>
      <c r="L584" s="6">
        <f>_xlfn.XLOOKUP(orders!D584,products!$A$1:$A$49,products!$E$1:$E$49)</f>
        <v>12.15</v>
      </c>
      <c r="M584" s="6">
        <f t="shared" si="27"/>
        <v>60.75</v>
      </c>
      <c r="N584" t="str">
        <f t="shared" si="28"/>
        <v>Excellsa</v>
      </c>
      <c r="O584" t="str">
        <f t="shared" si="29"/>
        <v>Dark</v>
      </c>
      <c r="P584" t="str">
        <f>_xlfn.XLOOKUP(Orders[[#This Row],[Customer ID]],customers!$A$1:$A$1001,customers!$I$1:$I$1001,0)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cm="1">
        <f t="array" ref="G585">IF(_xlfn.XLOOKUP(C585,customers!$A$1:$A$1001,customers!C584:'customers'!$C$1:$C$1001,0)=0,"",_xlfn.XLOOKUP(C585,customers!$A$1:$A$1001,customers!C584:'customers'!$C$1:$C$1001,0))</f>
        <v>sgaweng7@creativecommons.org</v>
      </c>
      <c r="H585" s="2" t="str">
        <f>_xlfn.XLOOKUP(C585,customers!$A$1:$A$1001,customers!$G$1:$G$1001,0)</f>
        <v>United States</v>
      </c>
      <c r="I585" t="str">
        <f>_xlfn.XLOOKUP(orders!D585,products!$A$1:$A$49,products!$B$1:$B$49)</f>
        <v>Rob</v>
      </c>
      <c r="J585" t="str">
        <f>_xlfn.XLOOKUP(orders!D585,products!$A$1:$A$49,products!$C$1:$C$49)</f>
        <v>L</v>
      </c>
      <c r="K585" s="4">
        <f>_xlfn.XLOOKUP(orders!D585,products!$A$1:$A$49,products!$D$1:$D$49)</f>
        <v>0.2</v>
      </c>
      <c r="L585" s="6">
        <f>_xlfn.XLOOKUP(orders!D585,products!$A$1:$A$49,products!$E$1:$E$49)</f>
        <v>3.5849999999999995</v>
      </c>
      <c r="M585" s="6">
        <f t="shared" si="27"/>
        <v>3.5849999999999995</v>
      </c>
      <c r="N585" t="str">
        <f t="shared" si="28"/>
        <v>Robusta</v>
      </c>
      <c r="O585" t="str">
        <f t="shared" si="29"/>
        <v>Light</v>
      </c>
      <c r="P585" t="str">
        <f>_xlfn.XLOOKUP(Orders[[#This Row],[Customer ID]],customers!$A$1:$A$1001,customers!$I$1:$I$1001,0)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cm="1">
        <f t="array" ref="G586">IF(_xlfn.XLOOKUP(C586,customers!$A$1:$A$1001,customers!C585:'customers'!$C$1:$C$1001,0)=0,"",_xlfn.XLOOKUP(C586,customers!$A$1:$A$1001,customers!C585:'customers'!$C$1:$C$1001,0))</f>
        <v>rreadieg8@guardian.co.uk</v>
      </c>
      <c r="H586" s="2" t="str">
        <f>_xlfn.XLOOKUP(C586,customers!$A$1:$A$1001,customers!$G$1:$G$1001,0)</f>
        <v>United States</v>
      </c>
      <c r="I586" t="str">
        <f>_xlfn.XLOOKUP(orders!D586,products!$A$1:$A$49,products!$B$1:$B$49)</f>
        <v>Rob</v>
      </c>
      <c r="J586" t="str">
        <f>_xlfn.XLOOKUP(orders!D586,products!$A$1:$A$49,products!$C$1:$C$49)</f>
        <v>L</v>
      </c>
      <c r="K586" s="4">
        <f>_xlfn.XLOOKUP(orders!D586,products!$A$1:$A$49,products!$D$1:$D$49)</f>
        <v>0.2</v>
      </c>
      <c r="L586" s="6">
        <f>_xlfn.XLOOKUP(orders!D586,products!$A$1:$A$49,products!$E$1:$E$49)</f>
        <v>3.5849999999999995</v>
      </c>
      <c r="M586" s="6">
        <f t="shared" si="27"/>
        <v>21.509999999999998</v>
      </c>
      <c r="N586" t="str">
        <f t="shared" si="28"/>
        <v>Robusta</v>
      </c>
      <c r="O586" t="str">
        <f t="shared" si="29"/>
        <v>Light</v>
      </c>
      <c r="P586" t="str">
        <f>_xlfn.XLOOKUP(Orders[[#This Row],[Customer ID]],customers!$A$1:$A$1001,customers!$I$1:$I$1001,0)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cm="1">
        <f t="array" ref="G587">IF(_xlfn.XLOOKUP(C587,customers!$A$1:$A$1001,customers!C586:'customers'!$C$1:$C$1001,0)=0,"",_xlfn.XLOOKUP(C587,customers!$A$1:$A$1001,customers!C586:'customers'!$C$1:$C$1001,0))</f>
        <v>cverissimogh@theglobeandmail.com</v>
      </c>
      <c r="H587" s="2" t="str">
        <f>_xlfn.XLOOKUP(C587,customers!$A$1:$A$1001,customers!$G$1:$G$1001,0)</f>
        <v>United Kingdom</v>
      </c>
      <c r="I587" t="str">
        <f>_xlfn.XLOOKUP(orders!D587,products!$A$1:$A$49,products!$B$1:$B$49)</f>
        <v>Exc</v>
      </c>
      <c r="J587" t="str">
        <f>_xlfn.XLOOKUP(orders!D587,products!$A$1:$A$49,products!$C$1:$C$49)</f>
        <v>M</v>
      </c>
      <c r="K587" s="4">
        <f>_xlfn.XLOOKUP(orders!D587,products!$A$1:$A$49,products!$D$1:$D$49)</f>
        <v>0.5</v>
      </c>
      <c r="L587" s="6">
        <f>_xlfn.XLOOKUP(orders!D587,products!$A$1:$A$49,products!$E$1:$E$49)</f>
        <v>8.25</v>
      </c>
      <c r="M587" s="6">
        <f t="shared" si="27"/>
        <v>16.5</v>
      </c>
      <c r="N587" t="str">
        <f t="shared" si="28"/>
        <v>Excellsa</v>
      </c>
      <c r="O587" t="str">
        <f t="shared" si="29"/>
        <v>Medium</v>
      </c>
      <c r="P587" t="str">
        <f>_xlfn.XLOOKUP(Orders[[#This Row],[Customer ID]],customers!$A$1:$A$1001,customers!$I$1:$I$1001,0)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cm="1">
        <f t="array" ref="G588">IF(_xlfn.XLOOKUP(C588,customers!$A$1:$A$1001,customers!C587:'customers'!$C$1:$C$1001,0)=0,"",_xlfn.XLOOKUP(C588,customers!$A$1:$A$1001,customers!C587:'customers'!$C$1:$C$1001,0))</f>
        <v/>
      </c>
      <c r="H588" s="2" t="str">
        <f>_xlfn.XLOOKUP(C588,customers!$A$1:$A$1001,customers!$G$1:$G$1001,0)</f>
        <v>United States</v>
      </c>
      <c r="I588" t="str">
        <f>_xlfn.XLOOKUP(orders!D588,products!$A$1:$A$49,products!$B$1:$B$49)</f>
        <v>Rob</v>
      </c>
      <c r="J588" t="str">
        <f>_xlfn.XLOOKUP(orders!D588,products!$A$1:$A$49,products!$C$1:$C$49)</f>
        <v>L</v>
      </c>
      <c r="K588" s="4">
        <f>_xlfn.XLOOKUP(orders!D588,products!$A$1:$A$49,products!$D$1:$D$49)</f>
        <v>2.5</v>
      </c>
      <c r="L588" s="6">
        <f>_xlfn.XLOOKUP(orders!D588,products!$A$1:$A$49,products!$E$1:$E$49)</f>
        <v>27.484999999999996</v>
      </c>
      <c r="M588" s="6">
        <f t="shared" si="27"/>
        <v>82.454999999999984</v>
      </c>
      <c r="N588" t="str">
        <f t="shared" si="28"/>
        <v>Robusta</v>
      </c>
      <c r="O588" t="str">
        <f t="shared" si="29"/>
        <v>Light</v>
      </c>
      <c r="P588" t="str">
        <f>_xlfn.XLOOKUP(Orders[[#This Row],[Customer ID]],customers!$A$1:$A$1001,customers!$I$1:$I$1001,0)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cm="1">
        <f t="array" ref="G589">IF(_xlfn.XLOOKUP(C589,customers!$A$1:$A$1001,customers!C588:'customers'!$C$1:$C$1001,0)=0,"",_xlfn.XLOOKUP(C589,customers!$A$1:$A$1001,customers!C588:'customers'!$C$1:$C$1001,0))</f>
        <v>bogb@elpais.com</v>
      </c>
      <c r="H589" s="2" t="str">
        <f>_xlfn.XLOOKUP(C589,customers!$A$1:$A$1001,customers!$G$1:$G$1001,0)</f>
        <v>United States</v>
      </c>
      <c r="I589" t="str">
        <f>_xlfn.XLOOKUP(orders!D589,products!$A$1:$A$49,products!$B$1:$B$49)</f>
        <v>Lib</v>
      </c>
      <c r="J589" t="str">
        <f>_xlfn.XLOOKUP(orders!D589,products!$A$1:$A$49,products!$C$1:$C$49)</f>
        <v>D</v>
      </c>
      <c r="K589" s="4">
        <f>_xlfn.XLOOKUP(orders!D589,products!$A$1:$A$49,products!$D$1:$D$49)</f>
        <v>0.5</v>
      </c>
      <c r="L589" s="6">
        <f>_xlfn.XLOOKUP(orders!D589,products!$A$1:$A$49,products!$E$1:$E$49)</f>
        <v>7.77</v>
      </c>
      <c r="M589" s="6">
        <f t="shared" si="27"/>
        <v>7.77</v>
      </c>
      <c r="N589" t="str">
        <f t="shared" si="28"/>
        <v>Libarica</v>
      </c>
      <c r="O589" t="str">
        <f t="shared" si="29"/>
        <v>Dark</v>
      </c>
      <c r="P589" t="str">
        <f>_xlfn.XLOOKUP(Orders[[#This Row],[Customer ID]],customers!$A$1:$A$1001,customers!$I$1:$I$1001,0)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cm="1">
        <f t="array" ref="G590">IF(_xlfn.XLOOKUP(C590,customers!$A$1:$A$1001,customers!C589:'customers'!$C$1:$C$1001,0)=0,"",_xlfn.XLOOKUP(C590,customers!$A$1:$A$1001,customers!C589:'customers'!$C$1:$C$1001,0))</f>
        <v>vstansburygc@unblog.fr</v>
      </c>
      <c r="H590" s="2" t="str">
        <f>_xlfn.XLOOKUP(C590,customers!$A$1:$A$1001,customers!$G$1:$G$1001,0)</f>
        <v>United States</v>
      </c>
      <c r="I590" t="str">
        <f>_xlfn.XLOOKUP(orders!D590,products!$A$1:$A$49,products!$B$1:$B$49)</f>
        <v>Rob</v>
      </c>
      <c r="J590" t="str">
        <f>_xlfn.XLOOKUP(orders!D590,products!$A$1:$A$49,products!$C$1:$C$49)</f>
        <v>M</v>
      </c>
      <c r="K590" s="4">
        <f>_xlfn.XLOOKUP(orders!D590,products!$A$1:$A$49,products!$D$1:$D$49)</f>
        <v>0.5</v>
      </c>
      <c r="L590" s="6">
        <f>_xlfn.XLOOKUP(orders!D590,products!$A$1:$A$49,products!$E$1:$E$49)</f>
        <v>5.97</v>
      </c>
      <c r="M590" s="6">
        <f t="shared" si="27"/>
        <v>11.94</v>
      </c>
      <c r="N590" t="str">
        <f t="shared" si="28"/>
        <v>Robusta</v>
      </c>
      <c r="O590" t="str">
        <f t="shared" si="29"/>
        <v>Medium</v>
      </c>
      <c r="P590" t="str">
        <f>_xlfn.XLOOKUP(Orders[[#This Row],[Customer ID]],customers!$A$1:$A$1001,customers!$I$1:$I$1001,0)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cm="1">
        <f t="array" ref="G591">IF(_xlfn.XLOOKUP(C591,customers!$A$1:$A$1001,customers!C590:'customers'!$C$1:$C$1001,0)=0,"",_xlfn.XLOOKUP(C591,customers!$A$1:$A$1001,customers!C590:'customers'!$C$1:$C$1001,0))</f>
        <v>dheinonengd@printfriendly.com</v>
      </c>
      <c r="H591" s="2" t="str">
        <f>_xlfn.XLOOKUP(C591,customers!$A$1:$A$1001,customers!$G$1:$G$1001,0)</f>
        <v>United States</v>
      </c>
      <c r="I591" t="str">
        <f>_xlfn.XLOOKUP(orders!D591,products!$A$1:$A$49,products!$B$1:$B$49)</f>
        <v>Exc</v>
      </c>
      <c r="J591" t="str">
        <f>_xlfn.XLOOKUP(orders!D591,products!$A$1:$A$49,products!$C$1:$C$49)</f>
        <v>L</v>
      </c>
      <c r="K591" s="4">
        <f>_xlfn.XLOOKUP(orders!D591,products!$A$1:$A$49,products!$D$1:$D$49)</f>
        <v>2.5</v>
      </c>
      <c r="L591" s="6">
        <f>_xlfn.XLOOKUP(orders!D591,products!$A$1:$A$49,products!$E$1:$E$49)</f>
        <v>34.154999999999994</v>
      </c>
      <c r="M591" s="6">
        <f t="shared" si="27"/>
        <v>204.92999999999995</v>
      </c>
      <c r="N591" t="str">
        <f t="shared" si="28"/>
        <v>Excellsa</v>
      </c>
      <c r="O591" t="str">
        <f t="shared" si="29"/>
        <v>Light</v>
      </c>
      <c r="P591" t="str">
        <f>_xlfn.XLOOKUP(Orders[[#This Row],[Customer ID]],customers!$A$1:$A$1001,customers!$I$1:$I$1001,0)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cm="1">
        <f t="array" ref="G592">IF(_xlfn.XLOOKUP(C592,customers!$A$1:$A$1001,customers!C591:'customers'!$C$1:$C$1001,0)=0,"",_xlfn.XLOOKUP(C592,customers!$A$1:$A$1001,customers!C591:'customers'!$C$1:$C$1001,0))</f>
        <v>jshentonge@google.com.hk</v>
      </c>
      <c r="H592" s="2" t="str">
        <f>_xlfn.XLOOKUP(C592,customers!$A$1:$A$1001,customers!$G$1:$G$1001,0)</f>
        <v>United States</v>
      </c>
      <c r="I592" t="str">
        <f>_xlfn.XLOOKUP(orders!D592,products!$A$1:$A$49,products!$B$1:$B$49)</f>
        <v>Exc</v>
      </c>
      <c r="J592" t="str">
        <f>_xlfn.XLOOKUP(orders!D592,products!$A$1:$A$49,products!$C$1:$C$49)</f>
        <v>M</v>
      </c>
      <c r="K592" s="4">
        <f>_xlfn.XLOOKUP(orders!D592,products!$A$1:$A$49,products!$D$1:$D$49)</f>
        <v>2.5</v>
      </c>
      <c r="L592" s="6">
        <f>_xlfn.XLOOKUP(orders!D592,products!$A$1:$A$49,products!$E$1:$E$49)</f>
        <v>31.624999999999996</v>
      </c>
      <c r="M592" s="6">
        <f t="shared" si="27"/>
        <v>63.249999999999993</v>
      </c>
      <c r="N592" t="str">
        <f t="shared" si="28"/>
        <v>Excellsa</v>
      </c>
      <c r="O592" t="str">
        <f t="shared" si="29"/>
        <v>Medium</v>
      </c>
      <c r="P592" t="str">
        <f>_xlfn.XLOOKUP(Orders[[#This Row],[Customer ID]],customers!$A$1:$A$1001,customers!$I$1:$I$1001,0)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cm="1">
        <f t="array" ref="G593">IF(_xlfn.XLOOKUP(C593,customers!$A$1:$A$1001,customers!C592:'customers'!$C$1:$C$1001,0)=0,"",_xlfn.XLOOKUP(C593,customers!$A$1:$A$1001,customers!C592:'customers'!$C$1:$C$1001,0))</f>
        <v>jwilkissongf@nba.com</v>
      </c>
      <c r="H593" s="2" t="str">
        <f>_xlfn.XLOOKUP(C593,customers!$A$1:$A$1001,customers!$G$1:$G$1001,0)</f>
        <v>United States</v>
      </c>
      <c r="I593" t="str">
        <f>_xlfn.XLOOKUP(orders!D593,products!$A$1:$A$49,products!$B$1:$B$49)</f>
        <v>Rob</v>
      </c>
      <c r="J593" t="str">
        <f>_xlfn.XLOOKUP(orders!D593,products!$A$1:$A$49,products!$C$1:$C$49)</f>
        <v>D</v>
      </c>
      <c r="K593" s="4">
        <f>_xlfn.XLOOKUP(orders!D593,products!$A$1:$A$49,products!$D$1:$D$49)</f>
        <v>0.2</v>
      </c>
      <c r="L593" s="6">
        <f>_xlfn.XLOOKUP(orders!D593,products!$A$1:$A$49,products!$E$1:$E$49)</f>
        <v>2.6849999999999996</v>
      </c>
      <c r="M593" s="6">
        <f t="shared" si="27"/>
        <v>8.0549999999999997</v>
      </c>
      <c r="N593" t="str">
        <f t="shared" si="28"/>
        <v>Robusta</v>
      </c>
      <c r="O593" t="str">
        <f t="shared" si="29"/>
        <v>Dark</v>
      </c>
      <c r="P593" t="str">
        <f>_xlfn.XLOOKUP(Orders[[#This Row],[Customer ID]],customers!$A$1:$A$1001,customers!$I$1:$I$1001,0)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cm="1">
        <f t="array" ref="G594">IF(_xlfn.XLOOKUP(C594,customers!$A$1:$A$1001,customers!C593:'customers'!$C$1:$C$1001,0)=0,"",_xlfn.XLOOKUP(C594,customers!$A$1:$A$1001,customers!C593:'customers'!$C$1:$C$1001,0))</f>
        <v/>
      </c>
      <c r="H594" s="2" t="str">
        <f>_xlfn.XLOOKUP(C594,customers!$A$1:$A$1001,customers!$G$1:$G$1001,0)</f>
        <v>United States</v>
      </c>
      <c r="I594" t="str">
        <f>_xlfn.XLOOKUP(orders!D594,products!$A$1:$A$49,products!$B$1:$B$49)</f>
        <v>Ara</v>
      </c>
      <c r="J594" t="str">
        <f>_xlfn.XLOOKUP(orders!D594,products!$A$1:$A$49,products!$C$1:$C$49)</f>
        <v>M</v>
      </c>
      <c r="K594" s="4">
        <f>_xlfn.XLOOKUP(orders!D594,products!$A$1:$A$49,products!$D$1:$D$49)</f>
        <v>2.5</v>
      </c>
      <c r="L594" s="6">
        <f>_xlfn.XLOOKUP(orders!D594,products!$A$1:$A$49,products!$E$1:$E$49)</f>
        <v>25.874999999999996</v>
      </c>
      <c r="M594" s="6">
        <f t="shared" si="27"/>
        <v>51.749999999999993</v>
      </c>
      <c r="N594" t="str">
        <f t="shared" si="28"/>
        <v>Arabica</v>
      </c>
      <c r="O594" t="str">
        <f t="shared" si="29"/>
        <v>Medium</v>
      </c>
      <c r="P594" t="str">
        <f>_xlfn.XLOOKUP(Orders[[#This Row],[Customer ID]],customers!$A$1:$A$1001,customers!$I$1:$I$1001,0)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cm="1">
        <f t="array" ref="G595">IF(_xlfn.XLOOKUP(C595,customers!$A$1:$A$1001,customers!C594:'customers'!$C$1:$C$1001,0)=0,"",_xlfn.XLOOKUP(C595,customers!$A$1:$A$1001,customers!C594:'customers'!$C$1:$C$1001,0))</f>
        <v>cverissimogh@theglobeandmail.com</v>
      </c>
      <c r="H595" s="2" t="str">
        <f>_xlfn.XLOOKUP(C595,customers!$A$1:$A$1001,customers!$G$1:$G$1001,0)</f>
        <v>United Kingdom</v>
      </c>
      <c r="I595" t="str">
        <f>_xlfn.XLOOKUP(orders!D595,products!$A$1:$A$49,products!$B$1:$B$49)</f>
        <v>Exc</v>
      </c>
      <c r="J595" t="str">
        <f>_xlfn.XLOOKUP(orders!D595,products!$A$1:$A$49,products!$C$1:$C$49)</f>
        <v>D</v>
      </c>
      <c r="K595" s="4">
        <f>_xlfn.XLOOKUP(orders!D595,products!$A$1:$A$49,products!$D$1:$D$49)</f>
        <v>2.5</v>
      </c>
      <c r="L595" s="6">
        <f>_xlfn.XLOOKUP(orders!D595,products!$A$1:$A$49,products!$E$1:$E$49)</f>
        <v>27.945</v>
      </c>
      <c r="M595" s="6">
        <f t="shared" si="27"/>
        <v>27.945</v>
      </c>
      <c r="N595" t="str">
        <f t="shared" si="28"/>
        <v>Excellsa</v>
      </c>
      <c r="O595" t="str">
        <f t="shared" si="29"/>
        <v>Dark</v>
      </c>
      <c r="P595" t="str">
        <f>_xlfn.XLOOKUP(Orders[[#This Row],[Customer ID]],customers!$A$1:$A$1001,customers!$I$1:$I$1001,0)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cm="1">
        <f t="array" ref="G596">IF(_xlfn.XLOOKUP(C596,customers!$A$1:$A$1001,customers!C595:'customers'!$C$1:$C$1001,0)=0,"",_xlfn.XLOOKUP(C596,customers!$A$1:$A$1001,customers!C595:'customers'!$C$1:$C$1001,0))</f>
        <v>gstarcksgi@abc.net.au</v>
      </c>
      <c r="H596" s="2" t="str">
        <f>_xlfn.XLOOKUP(C596,customers!$A$1:$A$1001,customers!$G$1:$G$1001,0)</f>
        <v>United States</v>
      </c>
      <c r="I596" t="str">
        <f>_xlfn.XLOOKUP(orders!D596,products!$A$1:$A$49,products!$B$1:$B$49)</f>
        <v>Ara</v>
      </c>
      <c r="J596" t="str">
        <f>_xlfn.XLOOKUP(orders!D596,products!$A$1:$A$49,products!$C$1:$C$49)</f>
        <v>L</v>
      </c>
      <c r="K596" s="4">
        <f>_xlfn.XLOOKUP(orders!D596,products!$A$1:$A$49,products!$D$1:$D$49)</f>
        <v>2.5</v>
      </c>
      <c r="L596" s="6">
        <f>_xlfn.XLOOKUP(orders!D596,products!$A$1:$A$49,products!$E$1:$E$49)</f>
        <v>29.784999999999997</v>
      </c>
      <c r="M596" s="6">
        <f t="shared" si="27"/>
        <v>59.569999999999993</v>
      </c>
      <c r="N596" t="str">
        <f t="shared" si="28"/>
        <v>Arabica</v>
      </c>
      <c r="O596" t="str">
        <f t="shared" si="29"/>
        <v>Light</v>
      </c>
      <c r="P596" t="str">
        <f>_xlfn.XLOOKUP(Orders[[#This Row],[Customer ID]],customers!$A$1:$A$1001,customers!$I$1:$I$1001,0)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cm="1">
        <f t="array" ref="G597">IF(_xlfn.XLOOKUP(C597,customers!$A$1:$A$1001,customers!C596:'customers'!$C$1:$C$1001,0)=0,"",_xlfn.XLOOKUP(C597,customers!$A$1:$A$1001,customers!C596:'customers'!$C$1:$C$1001,0))</f>
        <v/>
      </c>
      <c r="H597" s="2" t="str">
        <f>_xlfn.XLOOKUP(C597,customers!$A$1:$A$1001,customers!$G$1:$G$1001,0)</f>
        <v>United Kingdom</v>
      </c>
      <c r="I597" t="str">
        <f>_xlfn.XLOOKUP(orders!D597,products!$A$1:$A$49,products!$B$1:$B$49)</f>
        <v>Exc</v>
      </c>
      <c r="J597" t="str">
        <f>_xlfn.XLOOKUP(orders!D597,products!$A$1:$A$49,products!$C$1:$C$49)</f>
        <v>L</v>
      </c>
      <c r="K597" s="4">
        <f>_xlfn.XLOOKUP(orders!D597,products!$A$1:$A$49,products!$D$1:$D$49)</f>
        <v>1</v>
      </c>
      <c r="L597" s="6">
        <f>_xlfn.XLOOKUP(orders!D597,products!$A$1:$A$49,products!$E$1:$E$49)</f>
        <v>14.85</v>
      </c>
      <c r="M597" s="6">
        <f t="shared" si="27"/>
        <v>14.85</v>
      </c>
      <c r="N597" t="str">
        <f t="shared" si="28"/>
        <v>Excellsa</v>
      </c>
      <c r="O597" t="str">
        <f t="shared" si="29"/>
        <v>Light</v>
      </c>
      <c r="P597" t="str">
        <f>_xlfn.XLOOKUP(Orders[[#This Row],[Customer ID]],customers!$A$1:$A$1001,customers!$I$1:$I$1001,0)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cm="1">
        <f t="array" ref="G598">IF(_xlfn.XLOOKUP(C598,customers!$A$1:$A$1001,customers!C597:'customers'!$C$1:$C$1001,0)=0,"",_xlfn.XLOOKUP(C598,customers!$A$1:$A$1001,customers!C597:'customers'!$C$1:$C$1001,0))</f>
        <v>kscholardgk@sbwire.com</v>
      </c>
      <c r="H598" s="2" t="str">
        <f>_xlfn.XLOOKUP(C598,customers!$A$1:$A$1001,customers!$G$1:$G$1001,0)</f>
        <v>United States</v>
      </c>
      <c r="I598" t="str">
        <f>_xlfn.XLOOKUP(orders!D598,products!$A$1:$A$49,products!$B$1:$B$49)</f>
        <v>Ara</v>
      </c>
      <c r="J598" t="str">
        <f>_xlfn.XLOOKUP(orders!D598,products!$A$1:$A$49,products!$C$1:$C$49)</f>
        <v>M</v>
      </c>
      <c r="K598" s="4">
        <f>_xlfn.XLOOKUP(orders!D598,products!$A$1:$A$49,products!$D$1:$D$49)</f>
        <v>0.5</v>
      </c>
      <c r="L598" s="6">
        <f>_xlfn.XLOOKUP(orders!D598,products!$A$1:$A$49,products!$E$1:$E$49)</f>
        <v>6.75</v>
      </c>
      <c r="M598" s="6">
        <f t="shared" si="27"/>
        <v>33.75</v>
      </c>
      <c r="N598" t="str">
        <f t="shared" si="28"/>
        <v>Arabica</v>
      </c>
      <c r="O598" t="str">
        <f t="shared" si="29"/>
        <v>Medium</v>
      </c>
      <c r="P598" t="str">
        <f>_xlfn.XLOOKUP(Orders[[#This Row],[Customer ID]],customers!$A$1:$A$1001,customers!$I$1:$I$1001,0)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cm="1">
        <f t="array" ref="G599">IF(_xlfn.XLOOKUP(C599,customers!$A$1:$A$1001,customers!C598:'customers'!$C$1:$C$1001,0)=0,"",_xlfn.XLOOKUP(C599,customers!$A$1:$A$1001,customers!C598:'customers'!$C$1:$C$1001,0))</f>
        <v>bkindleygl@wikimedia.org</v>
      </c>
      <c r="H599" s="2" t="str">
        <f>_xlfn.XLOOKUP(C599,customers!$A$1:$A$1001,customers!$G$1:$G$1001,0)</f>
        <v>United States</v>
      </c>
      <c r="I599" t="str">
        <f>_xlfn.XLOOKUP(orders!D599,products!$A$1:$A$49,products!$B$1:$B$49)</f>
        <v>Lib</v>
      </c>
      <c r="J599" t="str">
        <f>_xlfn.XLOOKUP(orders!D599,products!$A$1:$A$49,products!$C$1:$C$49)</f>
        <v>L</v>
      </c>
      <c r="K599" s="4">
        <f>_xlfn.XLOOKUP(orders!D599,products!$A$1:$A$49,products!$D$1:$D$49)</f>
        <v>2.5</v>
      </c>
      <c r="L599" s="6">
        <f>_xlfn.XLOOKUP(orders!D599,products!$A$1:$A$49,products!$E$1:$E$49)</f>
        <v>36.454999999999998</v>
      </c>
      <c r="M599" s="6">
        <f t="shared" si="27"/>
        <v>145.82</v>
      </c>
      <c r="N599" t="str">
        <f t="shared" si="28"/>
        <v>Libarica</v>
      </c>
      <c r="O599" t="str">
        <f t="shared" si="29"/>
        <v>Light</v>
      </c>
      <c r="P599" t="str">
        <f>_xlfn.XLOOKUP(Orders[[#This Row],[Customer ID]],customers!$A$1:$A$1001,customers!$I$1:$I$1001,0)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cm="1">
        <f t="array" ref="G600">IF(_xlfn.XLOOKUP(C600,customers!$A$1:$A$1001,customers!C599:'customers'!$C$1:$C$1001,0)=0,"",_xlfn.XLOOKUP(C600,customers!$A$1:$A$1001,customers!C599:'customers'!$C$1:$C$1001,0))</f>
        <v>khammettgm@dmoz.org</v>
      </c>
      <c r="H600" s="2" t="str">
        <f>_xlfn.XLOOKUP(C600,customers!$A$1:$A$1001,customers!$G$1:$G$1001,0)</f>
        <v>United States</v>
      </c>
      <c r="I600" t="str">
        <f>_xlfn.XLOOKUP(orders!D600,products!$A$1:$A$49,products!$B$1:$B$49)</f>
        <v>Rob</v>
      </c>
      <c r="J600" t="str">
        <f>_xlfn.XLOOKUP(orders!D600,products!$A$1:$A$49,products!$C$1:$C$49)</f>
        <v>M</v>
      </c>
      <c r="K600" s="4">
        <f>_xlfn.XLOOKUP(orders!D600,products!$A$1:$A$49,products!$D$1:$D$49)</f>
        <v>0.2</v>
      </c>
      <c r="L600" s="6">
        <f>_xlfn.XLOOKUP(orders!D600,products!$A$1:$A$49,products!$E$1:$E$49)</f>
        <v>2.9849999999999999</v>
      </c>
      <c r="M600" s="6">
        <f t="shared" si="27"/>
        <v>11.94</v>
      </c>
      <c r="N600" t="str">
        <f t="shared" si="28"/>
        <v>Robusta</v>
      </c>
      <c r="O600" t="str">
        <f t="shared" si="29"/>
        <v>Medium</v>
      </c>
      <c r="P600" t="str">
        <f>_xlfn.XLOOKUP(Orders[[#This Row],[Customer ID]],customers!$A$1:$A$1001,customers!$I$1:$I$1001,0)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cm="1">
        <f t="array" ref="G601">IF(_xlfn.XLOOKUP(C601,customers!$A$1:$A$1001,customers!C600:'customers'!$C$1:$C$1001,0)=0,"",_xlfn.XLOOKUP(C601,customers!$A$1:$A$1001,customers!C600:'customers'!$C$1:$C$1001,0))</f>
        <v>ahulburtgn@fda.gov</v>
      </c>
      <c r="H601" s="2" t="str">
        <f>_xlfn.XLOOKUP(C601,customers!$A$1:$A$1001,customers!$G$1:$G$1001,0)</f>
        <v>United States</v>
      </c>
      <c r="I601" t="str">
        <f>_xlfn.XLOOKUP(orders!D601,products!$A$1:$A$49,products!$B$1:$B$49)</f>
        <v>Ara</v>
      </c>
      <c r="J601" t="str">
        <f>_xlfn.XLOOKUP(orders!D601,products!$A$1:$A$49,products!$C$1:$C$49)</f>
        <v>D</v>
      </c>
      <c r="K601" s="4">
        <f>_xlfn.XLOOKUP(orders!D601,products!$A$1:$A$49,products!$D$1:$D$49)</f>
        <v>0.2</v>
      </c>
      <c r="L601" s="6">
        <f>_xlfn.XLOOKUP(orders!D601,products!$A$1:$A$49,products!$E$1:$E$49)</f>
        <v>2.9849999999999999</v>
      </c>
      <c r="M601" s="6">
        <f t="shared" si="27"/>
        <v>11.94</v>
      </c>
      <c r="N601" t="str">
        <f t="shared" si="28"/>
        <v>Arabica</v>
      </c>
      <c r="O601" t="str">
        <f t="shared" si="29"/>
        <v>Dark</v>
      </c>
      <c r="P601" t="str">
        <f>_xlfn.XLOOKUP(Orders[[#This Row],[Customer ID]],customers!$A$1:$A$1001,customers!$I$1:$I$1001,0)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cm="1">
        <f t="array" ref="G602">IF(_xlfn.XLOOKUP(C602,customers!$A$1:$A$1001,customers!C601:'customers'!$C$1:$C$1001,0)=0,"",_xlfn.XLOOKUP(C602,customers!$A$1:$A$1001,customers!C601:'customers'!$C$1:$C$1001,0))</f>
        <v>plauritzengo@photobucket.com</v>
      </c>
      <c r="H602" s="2" t="str">
        <f>_xlfn.XLOOKUP(C602,customers!$A$1:$A$1001,customers!$G$1:$G$1001,0)</f>
        <v>United States</v>
      </c>
      <c r="I602" t="str">
        <f>_xlfn.XLOOKUP(orders!D602,products!$A$1:$A$49,products!$B$1:$B$49)</f>
        <v>Lib</v>
      </c>
      <c r="J602" t="str">
        <f>_xlfn.XLOOKUP(orders!D602,products!$A$1:$A$49,products!$C$1:$C$49)</f>
        <v>D</v>
      </c>
      <c r="K602" s="4">
        <f>_xlfn.XLOOKUP(orders!D602,products!$A$1:$A$49,products!$D$1:$D$49)</f>
        <v>0.5</v>
      </c>
      <c r="L602" s="6">
        <f>_xlfn.XLOOKUP(orders!D602,products!$A$1:$A$49,products!$E$1:$E$49)</f>
        <v>7.77</v>
      </c>
      <c r="M602" s="6">
        <f t="shared" si="27"/>
        <v>7.77</v>
      </c>
      <c r="N602" t="str">
        <f t="shared" si="28"/>
        <v>Libarica</v>
      </c>
      <c r="O602" t="str">
        <f t="shared" si="29"/>
        <v>Dark</v>
      </c>
      <c r="P602" t="str">
        <f>_xlfn.XLOOKUP(Orders[[#This Row],[Customer ID]],customers!$A$1:$A$1001,customers!$I$1:$I$1001,0)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cm="1">
        <f t="array" ref="G603">IF(_xlfn.XLOOKUP(C603,customers!$A$1:$A$1001,customers!C602:'customers'!$C$1:$C$1001,0)=0,"",_xlfn.XLOOKUP(C603,customers!$A$1:$A$1001,customers!C602:'customers'!$C$1:$C$1001,0))</f>
        <v>aburgwingp@redcross.org</v>
      </c>
      <c r="H603" s="2" t="str">
        <f>_xlfn.XLOOKUP(C603,customers!$A$1:$A$1001,customers!$G$1:$G$1001,0)</f>
        <v>United States</v>
      </c>
      <c r="I603" t="str">
        <f>_xlfn.XLOOKUP(orders!D603,products!$A$1:$A$49,products!$B$1:$B$49)</f>
        <v>Rob</v>
      </c>
      <c r="J603" t="str">
        <f>_xlfn.XLOOKUP(orders!D603,products!$A$1:$A$49,products!$C$1:$C$49)</f>
        <v>L</v>
      </c>
      <c r="K603" s="4">
        <f>_xlfn.XLOOKUP(orders!D603,products!$A$1:$A$49,products!$D$1:$D$49)</f>
        <v>2.5</v>
      </c>
      <c r="L603" s="6">
        <f>_xlfn.XLOOKUP(orders!D603,products!$A$1:$A$49,products!$E$1:$E$49)</f>
        <v>27.484999999999996</v>
      </c>
      <c r="M603" s="6">
        <f t="shared" si="27"/>
        <v>109.93999999999998</v>
      </c>
      <c r="N603" t="str">
        <f t="shared" si="28"/>
        <v>Robusta</v>
      </c>
      <c r="O603" t="str">
        <f t="shared" si="29"/>
        <v>Light</v>
      </c>
      <c r="P603" t="str">
        <f>_xlfn.XLOOKUP(Orders[[#This Row],[Customer ID]],customers!$A$1:$A$1001,customers!$I$1:$I$1001,0)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cm="1">
        <f t="array" ref="G604">IF(_xlfn.XLOOKUP(C604,customers!$A$1:$A$1001,customers!C603:'customers'!$C$1:$C$1001,0)=0,"",_xlfn.XLOOKUP(C604,customers!$A$1:$A$1001,customers!C603:'customers'!$C$1:$C$1001,0))</f>
        <v>erolingq@google.fr</v>
      </c>
      <c r="H604" s="2" t="str">
        <f>_xlfn.XLOOKUP(C604,customers!$A$1:$A$1001,customers!$G$1:$G$1001,0)</f>
        <v>United States</v>
      </c>
      <c r="I604" t="str">
        <f>_xlfn.XLOOKUP(orders!D604,products!$A$1:$A$49,products!$B$1:$B$49)</f>
        <v>Exc</v>
      </c>
      <c r="J604" t="str">
        <f>_xlfn.XLOOKUP(orders!D604,products!$A$1:$A$49,products!$C$1:$C$49)</f>
        <v>L</v>
      </c>
      <c r="K604" s="4">
        <f>_xlfn.XLOOKUP(orders!D604,products!$A$1:$A$49,products!$D$1:$D$49)</f>
        <v>0.2</v>
      </c>
      <c r="L604" s="6">
        <f>_xlfn.XLOOKUP(orders!D604,products!$A$1:$A$49,products!$E$1:$E$49)</f>
        <v>4.4550000000000001</v>
      </c>
      <c r="M604" s="6">
        <f t="shared" si="27"/>
        <v>22.274999999999999</v>
      </c>
      <c r="N604" t="str">
        <f t="shared" si="28"/>
        <v>Excellsa</v>
      </c>
      <c r="O604" t="str">
        <f t="shared" si="29"/>
        <v>Light</v>
      </c>
      <c r="P604" t="str">
        <f>_xlfn.XLOOKUP(Orders[[#This Row],[Customer ID]],customers!$A$1:$A$1001,customers!$I$1:$I$1001,0)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cm="1">
        <f t="array" ref="G605">IF(_xlfn.XLOOKUP(C605,customers!$A$1:$A$1001,customers!C604:'customers'!$C$1:$C$1001,0)=0,"",_xlfn.XLOOKUP(C605,customers!$A$1:$A$1001,customers!C604:'customers'!$C$1:$C$1001,0))</f>
        <v>dfowlegr@epa.gov</v>
      </c>
      <c r="H605" s="2" t="str">
        <f>_xlfn.XLOOKUP(C605,customers!$A$1:$A$1001,customers!$G$1:$G$1001,0)</f>
        <v>United States</v>
      </c>
      <c r="I605" t="str">
        <f>_xlfn.XLOOKUP(orders!D605,products!$A$1:$A$49,products!$B$1:$B$49)</f>
        <v>Rob</v>
      </c>
      <c r="J605" t="str">
        <f>_xlfn.XLOOKUP(orders!D605,products!$A$1:$A$49,products!$C$1:$C$49)</f>
        <v>M</v>
      </c>
      <c r="K605" s="4">
        <f>_xlfn.XLOOKUP(orders!D605,products!$A$1:$A$49,products!$D$1:$D$49)</f>
        <v>0.2</v>
      </c>
      <c r="L605" s="6">
        <f>_xlfn.XLOOKUP(orders!D605,products!$A$1:$A$49,products!$E$1:$E$49)</f>
        <v>2.9849999999999999</v>
      </c>
      <c r="M605" s="6">
        <f t="shared" si="27"/>
        <v>8.9550000000000001</v>
      </c>
      <c r="N605" t="str">
        <f t="shared" si="28"/>
        <v>Robusta</v>
      </c>
      <c r="O605" t="str">
        <f t="shared" si="29"/>
        <v>Medium</v>
      </c>
      <c r="P605" t="str">
        <f>_xlfn.XLOOKUP(Orders[[#This Row],[Customer ID]],customers!$A$1:$A$1001,customers!$I$1:$I$1001,0)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cm="1">
        <f t="array" ref="G606">IF(_xlfn.XLOOKUP(C606,customers!$A$1:$A$1001,customers!C605:'customers'!$C$1:$C$1001,0)=0,"",_xlfn.XLOOKUP(C606,customers!$A$1:$A$1001,customers!C605:'customers'!$C$1:$C$1001,0))</f>
        <v/>
      </c>
      <c r="H606" s="2" t="str">
        <f>_xlfn.XLOOKUP(C606,customers!$A$1:$A$1001,customers!$G$1:$G$1001,0)</f>
        <v>Ireland</v>
      </c>
      <c r="I606" t="str">
        <f>_xlfn.XLOOKUP(orders!D606,products!$A$1:$A$49,products!$B$1:$B$49)</f>
        <v>Lib</v>
      </c>
      <c r="J606" t="str">
        <f>_xlfn.XLOOKUP(orders!D606,products!$A$1:$A$49,products!$C$1:$C$49)</f>
        <v>D</v>
      </c>
      <c r="K606" s="4">
        <f>_xlfn.XLOOKUP(orders!D606,products!$A$1:$A$49,products!$D$1:$D$49)</f>
        <v>2.5</v>
      </c>
      <c r="L606" s="6">
        <f>_xlfn.XLOOKUP(orders!D606,products!$A$1:$A$49,products!$E$1:$E$49)</f>
        <v>29.784999999999997</v>
      </c>
      <c r="M606" s="6">
        <f t="shared" si="27"/>
        <v>119.13999999999999</v>
      </c>
      <c r="N606" t="str">
        <f t="shared" si="28"/>
        <v>Libarica</v>
      </c>
      <c r="O606" t="str">
        <f t="shared" si="29"/>
        <v>Dark</v>
      </c>
      <c r="P606" t="str">
        <f>_xlfn.XLOOKUP(Orders[[#This Row],[Customer ID]],customers!$A$1:$A$1001,customers!$I$1:$I$1001,0)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cm="1">
        <f t="array" ref="G607">IF(_xlfn.XLOOKUP(C607,customers!$A$1:$A$1001,customers!C606:'customers'!$C$1:$C$1001,0)=0,"",_xlfn.XLOOKUP(C607,customers!$A$1:$A$1001,customers!C606:'customers'!$C$1:$C$1001,0))</f>
        <v>wpowleslandgt@soundcloud.com</v>
      </c>
      <c r="H607" s="2" t="str">
        <f>_xlfn.XLOOKUP(C607,customers!$A$1:$A$1001,customers!$G$1:$G$1001,0)</f>
        <v>United States</v>
      </c>
      <c r="I607" t="str">
        <f>_xlfn.XLOOKUP(orders!D607,products!$A$1:$A$49,products!$B$1:$B$49)</f>
        <v>Ara</v>
      </c>
      <c r="J607" t="str">
        <f>_xlfn.XLOOKUP(orders!D607,products!$A$1:$A$49,products!$C$1:$C$49)</f>
        <v>L</v>
      </c>
      <c r="K607" s="4">
        <f>_xlfn.XLOOKUP(orders!D607,products!$A$1:$A$49,products!$D$1:$D$49)</f>
        <v>2.5</v>
      </c>
      <c r="L607" s="6">
        <f>_xlfn.XLOOKUP(orders!D607,products!$A$1:$A$49,products!$E$1:$E$49)</f>
        <v>29.784999999999997</v>
      </c>
      <c r="M607" s="6">
        <f t="shared" si="27"/>
        <v>148.92499999999998</v>
      </c>
      <c r="N607" t="str">
        <f t="shared" si="28"/>
        <v>Arabica</v>
      </c>
      <c r="O607" t="str">
        <f t="shared" si="29"/>
        <v>Light</v>
      </c>
      <c r="P607" t="str">
        <f>_xlfn.XLOOKUP(Orders[[#This Row],[Customer ID]],customers!$A$1:$A$1001,customers!$I$1:$I$1001,0)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str" cm="1">
        <f t="array" ref="G608">IF(_xlfn.XLOOKUP(C608,customers!$A$1:$A$1001,customers!C607:'customers'!$C$1:$C$1001,0)=0,"",_xlfn.XLOOKUP(C608,customers!$A$1:$A$1001,customers!C607:'customers'!$C$1:$C$1001,0))</f>
        <v>cverissimogh@theglobeandmail.com</v>
      </c>
      <c r="H608" s="2" t="str">
        <f>_xlfn.XLOOKUP(C608,customers!$A$1:$A$1001,customers!$G$1:$G$1001,0)</f>
        <v>United Kingdom</v>
      </c>
      <c r="I608" t="str">
        <f>_xlfn.XLOOKUP(orders!D608,products!$A$1:$A$49,products!$B$1:$B$49)</f>
        <v>Lib</v>
      </c>
      <c r="J608" t="str">
        <f>_xlfn.XLOOKUP(orders!D608,products!$A$1:$A$49,products!$C$1:$C$49)</f>
        <v>L</v>
      </c>
      <c r="K608" s="4">
        <f>_xlfn.XLOOKUP(orders!D608,products!$A$1:$A$49,products!$D$1:$D$49)</f>
        <v>2.5</v>
      </c>
      <c r="L608" s="6">
        <f>_xlfn.XLOOKUP(orders!D608,products!$A$1:$A$49,products!$E$1:$E$49)</f>
        <v>36.454999999999998</v>
      </c>
      <c r="M608" s="6">
        <f t="shared" si="27"/>
        <v>109.36499999999999</v>
      </c>
      <c r="N608" t="str">
        <f t="shared" si="28"/>
        <v>Libarica</v>
      </c>
      <c r="O608" t="str">
        <f t="shared" si="29"/>
        <v>Light</v>
      </c>
      <c r="P608" t="str">
        <f>_xlfn.XLOOKUP(Orders[[#This Row],[Customer ID]],customers!$A$1:$A$1001,customers!$I$1:$I$1001,0)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cm="1">
        <f t="array" ref="G609">IF(_xlfn.XLOOKUP(C609,customers!$A$1:$A$1001,customers!C608:'customers'!$C$1:$C$1001,0)=0,"",_xlfn.XLOOKUP(C609,customers!$A$1:$A$1001,customers!C608:'customers'!$C$1:$C$1001,0))</f>
        <v>lellinghamgv@sciencedaily.com</v>
      </c>
      <c r="H609" s="2" t="str">
        <f>_xlfn.XLOOKUP(C609,customers!$A$1:$A$1001,customers!$G$1:$G$1001,0)</f>
        <v>United States</v>
      </c>
      <c r="I609" t="str">
        <f>_xlfn.XLOOKUP(orders!D609,products!$A$1:$A$49,products!$B$1:$B$49)</f>
        <v>Exc</v>
      </c>
      <c r="J609" t="str">
        <f>_xlfn.XLOOKUP(orders!D609,products!$A$1:$A$49,products!$C$1:$C$49)</f>
        <v>D</v>
      </c>
      <c r="K609" s="4">
        <f>_xlfn.XLOOKUP(orders!D609,products!$A$1:$A$49,products!$D$1:$D$49)</f>
        <v>0.2</v>
      </c>
      <c r="L609" s="6">
        <f>_xlfn.XLOOKUP(orders!D609,products!$A$1:$A$49,products!$E$1:$E$49)</f>
        <v>3.645</v>
      </c>
      <c r="M609" s="6">
        <f t="shared" si="27"/>
        <v>3.645</v>
      </c>
      <c r="N609" t="str">
        <f t="shared" si="28"/>
        <v>Excellsa</v>
      </c>
      <c r="O609" t="str">
        <f t="shared" si="29"/>
        <v>Dark</v>
      </c>
      <c r="P609" t="str">
        <f>_xlfn.XLOOKUP(Orders[[#This Row],[Customer ID]],customers!$A$1:$A$1001,customers!$I$1:$I$1001,0)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cm="1">
        <f t="array" ref="G610">IF(_xlfn.XLOOKUP(C610,customers!$A$1:$A$1001,customers!C609:'customers'!$C$1:$C$1001,0)=0,"",_xlfn.XLOOKUP(C610,customers!$A$1:$A$1001,customers!C609:'customers'!$C$1:$C$1001,0))</f>
        <v/>
      </c>
      <c r="H610" s="2" t="str">
        <f>_xlfn.XLOOKUP(C610,customers!$A$1:$A$1001,customers!$G$1:$G$1001,0)</f>
        <v>United States</v>
      </c>
      <c r="I610" t="str">
        <f>_xlfn.XLOOKUP(orders!D610,products!$A$1:$A$49,products!$B$1:$B$49)</f>
        <v>Exc</v>
      </c>
      <c r="J610" t="str">
        <f>_xlfn.XLOOKUP(orders!D610,products!$A$1:$A$49,products!$C$1:$C$49)</f>
        <v>D</v>
      </c>
      <c r="K610" s="4">
        <f>_xlfn.XLOOKUP(orders!D610,products!$A$1:$A$49,products!$D$1:$D$49)</f>
        <v>2.5</v>
      </c>
      <c r="L610" s="6">
        <f>_xlfn.XLOOKUP(orders!D610,products!$A$1:$A$49,products!$E$1:$E$49)</f>
        <v>27.945</v>
      </c>
      <c r="M610" s="6">
        <f t="shared" si="27"/>
        <v>55.89</v>
      </c>
      <c r="N610" t="str">
        <f t="shared" si="28"/>
        <v>Excellsa</v>
      </c>
      <c r="O610" t="str">
        <f t="shared" si="29"/>
        <v>Dark</v>
      </c>
      <c r="P610" t="str">
        <f>_xlfn.XLOOKUP(Orders[[#This Row],[Customer ID]],customers!$A$1:$A$1001,customers!$I$1:$I$1001,0)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cm="1">
        <f t="array" ref="G611">IF(_xlfn.XLOOKUP(C611,customers!$A$1:$A$1001,customers!C610:'customers'!$C$1:$C$1001,0)=0,"",_xlfn.XLOOKUP(C611,customers!$A$1:$A$1001,customers!C610:'customers'!$C$1:$C$1001,0))</f>
        <v>afendtgx@forbes.com</v>
      </c>
      <c r="H611" s="2" t="str">
        <f>_xlfn.XLOOKUP(C611,customers!$A$1:$A$1001,customers!$G$1:$G$1001,0)</f>
        <v>United States</v>
      </c>
      <c r="I611" t="str">
        <f>_xlfn.XLOOKUP(orders!D611,products!$A$1:$A$49,products!$B$1:$B$49)</f>
        <v>Lib</v>
      </c>
      <c r="J611" t="str">
        <f>_xlfn.XLOOKUP(orders!D611,products!$A$1:$A$49,products!$C$1:$C$49)</f>
        <v>M</v>
      </c>
      <c r="K611" s="4">
        <f>_xlfn.XLOOKUP(orders!D611,products!$A$1:$A$49,products!$D$1:$D$49)</f>
        <v>0.2</v>
      </c>
      <c r="L611" s="6">
        <f>_xlfn.XLOOKUP(orders!D611,products!$A$1:$A$49,products!$E$1:$E$49)</f>
        <v>4.3650000000000002</v>
      </c>
      <c r="M611" s="6">
        <f t="shared" si="27"/>
        <v>26.19</v>
      </c>
      <c r="N611" t="str">
        <f t="shared" si="28"/>
        <v>Libarica</v>
      </c>
      <c r="O611" t="str">
        <f t="shared" si="29"/>
        <v>Medium</v>
      </c>
      <c r="P611" t="str">
        <f>_xlfn.XLOOKUP(Orders[[#This Row],[Customer ID]],customers!$A$1:$A$1001,customers!$I$1:$I$1001,0)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cm="1">
        <f t="array" ref="G612">IF(_xlfn.XLOOKUP(C612,customers!$A$1:$A$1001,customers!C611:'customers'!$C$1:$C$1001,0)=0,"",_xlfn.XLOOKUP(C612,customers!$A$1:$A$1001,customers!C611:'customers'!$C$1:$C$1001,0))</f>
        <v>acleyburngy@lycos.com</v>
      </c>
      <c r="H612" s="2" t="str">
        <f>_xlfn.XLOOKUP(C612,customers!$A$1:$A$1001,customers!$G$1:$G$1001,0)</f>
        <v>United States</v>
      </c>
      <c r="I612" t="str">
        <f>_xlfn.XLOOKUP(orders!D612,products!$A$1:$A$49,products!$B$1:$B$49)</f>
        <v>Rob</v>
      </c>
      <c r="J612" t="str">
        <f>_xlfn.XLOOKUP(orders!D612,products!$A$1:$A$49,products!$C$1:$C$49)</f>
        <v>M</v>
      </c>
      <c r="K612" s="4">
        <f>_xlfn.XLOOKUP(orders!D612,products!$A$1:$A$49,products!$D$1:$D$49)</f>
        <v>1</v>
      </c>
      <c r="L612" s="6">
        <f>_xlfn.XLOOKUP(orders!D612,products!$A$1:$A$49,products!$E$1:$E$49)</f>
        <v>9.9499999999999993</v>
      </c>
      <c r="M612" s="6">
        <f t="shared" si="27"/>
        <v>39.799999999999997</v>
      </c>
      <c r="N612" t="str">
        <f t="shared" si="28"/>
        <v>Robusta</v>
      </c>
      <c r="O612" t="str">
        <f t="shared" si="29"/>
        <v>Medium</v>
      </c>
      <c r="P612" t="str">
        <f>_xlfn.XLOOKUP(Orders[[#This Row],[Customer ID]],customers!$A$1:$A$1001,customers!$I$1:$I$1001,0)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cm="1">
        <f t="array" ref="G613">IF(_xlfn.XLOOKUP(C613,customers!$A$1:$A$1001,customers!C612:'customers'!$C$1:$C$1001,0)=0,"",_xlfn.XLOOKUP(C613,customers!$A$1:$A$1001,customers!C612:'customers'!$C$1:$C$1001,0))</f>
        <v>tcastiglionegz@xing.com</v>
      </c>
      <c r="H613" s="2" t="str">
        <f>_xlfn.XLOOKUP(C613,customers!$A$1:$A$1001,customers!$G$1:$G$1001,0)</f>
        <v>United States</v>
      </c>
      <c r="I613" t="str">
        <f>_xlfn.XLOOKUP(orders!D613,products!$A$1:$A$49,products!$B$1:$B$49)</f>
        <v>Exc</v>
      </c>
      <c r="J613" t="str">
        <f>_xlfn.XLOOKUP(orders!D613,products!$A$1:$A$49,products!$C$1:$C$49)</f>
        <v>L</v>
      </c>
      <c r="K613" s="4">
        <f>_xlfn.XLOOKUP(orders!D613,products!$A$1:$A$49,products!$D$1:$D$49)</f>
        <v>2.5</v>
      </c>
      <c r="L613" s="6">
        <f>_xlfn.XLOOKUP(orders!D613,products!$A$1:$A$49,products!$E$1:$E$49)</f>
        <v>34.154999999999994</v>
      </c>
      <c r="M613" s="6">
        <f t="shared" si="27"/>
        <v>68.309999999999988</v>
      </c>
      <c r="N613" t="str">
        <f t="shared" si="28"/>
        <v>Excellsa</v>
      </c>
      <c r="O613" t="str">
        <f t="shared" si="29"/>
        <v>Light</v>
      </c>
      <c r="P613" t="str">
        <f>_xlfn.XLOOKUP(Orders[[#This Row],[Customer ID]],customers!$A$1:$A$1001,customers!$I$1:$I$1001,0)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cm="1">
        <f t="array" ref="G614">IF(_xlfn.XLOOKUP(C614,customers!$A$1:$A$1001,customers!C613:'customers'!$C$1:$C$1001,0)=0,"",_xlfn.XLOOKUP(C614,customers!$A$1:$A$1001,customers!C613:'customers'!$C$1:$C$1001,0))</f>
        <v/>
      </c>
      <c r="H614" s="2" t="str">
        <f>_xlfn.XLOOKUP(C614,customers!$A$1:$A$1001,customers!$G$1:$G$1001,0)</f>
        <v>Ireland</v>
      </c>
      <c r="I614" t="str">
        <f>_xlfn.XLOOKUP(orders!D614,products!$A$1:$A$49,products!$B$1:$B$49)</f>
        <v>Ara</v>
      </c>
      <c r="J614" t="str">
        <f>_xlfn.XLOOKUP(orders!D614,products!$A$1:$A$49,products!$C$1:$C$49)</f>
        <v>M</v>
      </c>
      <c r="K614" s="4">
        <f>_xlfn.XLOOKUP(orders!D614,products!$A$1:$A$49,products!$D$1:$D$49)</f>
        <v>0.2</v>
      </c>
      <c r="L614" s="6">
        <f>_xlfn.XLOOKUP(orders!D614,products!$A$1:$A$49,products!$E$1:$E$49)</f>
        <v>3.375</v>
      </c>
      <c r="M614" s="6">
        <f t="shared" si="27"/>
        <v>13.5</v>
      </c>
      <c r="N614" t="str">
        <f t="shared" si="28"/>
        <v>Arabica</v>
      </c>
      <c r="O614" t="str">
        <f t="shared" si="29"/>
        <v>Medium</v>
      </c>
      <c r="P614" t="str">
        <f>_xlfn.XLOOKUP(Orders[[#This Row],[Customer ID]],customers!$A$1:$A$1001,customers!$I$1:$I$1001,0)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cm="1">
        <f t="array" ref="G615">IF(_xlfn.XLOOKUP(C615,customers!$A$1:$A$1001,customers!C614:'customers'!$C$1:$C$1001,0)=0,"",_xlfn.XLOOKUP(C615,customers!$A$1:$A$1001,customers!C614:'customers'!$C$1:$C$1001,0))</f>
        <v/>
      </c>
      <c r="H615" s="2" t="str">
        <f>_xlfn.XLOOKUP(C615,customers!$A$1:$A$1001,customers!$G$1:$G$1001,0)</f>
        <v>United States</v>
      </c>
      <c r="I615" t="str">
        <f>_xlfn.XLOOKUP(orders!D615,products!$A$1:$A$49,products!$B$1:$B$49)</f>
        <v>Rob</v>
      </c>
      <c r="J615" t="str">
        <f>_xlfn.XLOOKUP(orders!D615,products!$A$1:$A$49,products!$C$1:$C$49)</f>
        <v>M</v>
      </c>
      <c r="K615" s="4">
        <f>_xlfn.XLOOKUP(orders!D615,products!$A$1:$A$49,products!$D$1:$D$49)</f>
        <v>0.5</v>
      </c>
      <c r="L615" s="6">
        <f>_xlfn.XLOOKUP(orders!D615,products!$A$1:$A$49,products!$E$1:$E$49)</f>
        <v>5.97</v>
      </c>
      <c r="M615" s="6">
        <f t="shared" si="27"/>
        <v>5.97</v>
      </c>
      <c r="N615" t="str">
        <f t="shared" si="28"/>
        <v>Robusta</v>
      </c>
      <c r="O615" t="str">
        <f t="shared" si="29"/>
        <v>Medium</v>
      </c>
      <c r="P615" t="str">
        <f>_xlfn.XLOOKUP(Orders[[#This Row],[Customer ID]],customers!$A$1:$A$1001,customers!$I$1:$I$1001,0)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str" cm="1">
        <f t="array" ref="G616">IF(_xlfn.XLOOKUP(C616,customers!$A$1:$A$1001,customers!C615:'customers'!$C$1:$C$1001,0)=0,"",_xlfn.XLOOKUP(C616,customers!$A$1:$A$1001,customers!C615:'customers'!$C$1:$C$1001,0))</f>
        <v>cverissimogh@theglobeandmail.com</v>
      </c>
      <c r="H616" s="2" t="str">
        <f>_xlfn.XLOOKUP(C616,customers!$A$1:$A$1001,customers!$G$1:$G$1001,0)</f>
        <v>United Kingdom</v>
      </c>
      <c r="I616" t="str">
        <f>_xlfn.XLOOKUP(orders!D616,products!$A$1:$A$49,products!$B$1:$B$49)</f>
        <v>Rob</v>
      </c>
      <c r="J616" t="str">
        <f>_xlfn.XLOOKUP(orders!D616,products!$A$1:$A$49,products!$C$1:$C$49)</f>
        <v>M</v>
      </c>
      <c r="K616" s="4">
        <f>_xlfn.XLOOKUP(orders!D616,products!$A$1:$A$49,products!$D$1:$D$49)</f>
        <v>0.5</v>
      </c>
      <c r="L616" s="6">
        <f>_xlfn.XLOOKUP(orders!D616,products!$A$1:$A$49,products!$E$1:$E$49)</f>
        <v>5.97</v>
      </c>
      <c r="M616" s="6">
        <f t="shared" si="27"/>
        <v>29.849999999999998</v>
      </c>
      <c r="N616" t="str">
        <f t="shared" si="28"/>
        <v>Robusta</v>
      </c>
      <c r="O616" t="str">
        <f t="shared" si="29"/>
        <v>Medium</v>
      </c>
      <c r="P616" t="str">
        <f>_xlfn.XLOOKUP(Orders[[#This Row],[Customer ID]],customers!$A$1:$A$1001,customers!$I$1:$I$1001,0)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cm="1">
        <f t="array" ref="G617">IF(_xlfn.XLOOKUP(C617,customers!$A$1:$A$1001,customers!C616:'customers'!$C$1:$C$1001,0)=0,"",_xlfn.XLOOKUP(C617,customers!$A$1:$A$1001,customers!C616:'customers'!$C$1:$C$1001,0))</f>
        <v>scouronneh3@mozilla.org</v>
      </c>
      <c r="H617" s="2" t="str">
        <f>_xlfn.XLOOKUP(C617,customers!$A$1:$A$1001,customers!$G$1:$G$1001,0)</f>
        <v>United States</v>
      </c>
      <c r="I617" t="str">
        <f>_xlfn.XLOOKUP(orders!D617,products!$A$1:$A$49,products!$B$1:$B$49)</f>
        <v>Lib</v>
      </c>
      <c r="J617" t="str">
        <f>_xlfn.XLOOKUP(orders!D617,products!$A$1:$A$49,products!$C$1:$C$49)</f>
        <v>L</v>
      </c>
      <c r="K617" s="4">
        <f>_xlfn.XLOOKUP(orders!D617,products!$A$1:$A$49,products!$D$1:$D$49)</f>
        <v>2.5</v>
      </c>
      <c r="L617" s="6">
        <f>_xlfn.XLOOKUP(orders!D617,products!$A$1:$A$49,products!$E$1:$E$49)</f>
        <v>36.454999999999998</v>
      </c>
      <c r="M617" s="6">
        <f t="shared" si="27"/>
        <v>72.91</v>
      </c>
      <c r="N617" t="str">
        <f t="shared" si="28"/>
        <v>Libarica</v>
      </c>
      <c r="O617" t="str">
        <f t="shared" si="29"/>
        <v>Light</v>
      </c>
      <c r="P617" t="str">
        <f>_xlfn.XLOOKUP(Orders[[#This Row],[Customer ID]],customers!$A$1:$A$1001,customers!$I$1:$I$1001,0)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cm="1">
        <f t="array" ref="G618">IF(_xlfn.XLOOKUP(C618,customers!$A$1:$A$1001,customers!C617:'customers'!$C$1:$C$1001,0)=0,"",_xlfn.XLOOKUP(C618,customers!$A$1:$A$1001,customers!C617:'customers'!$C$1:$C$1001,0))</f>
        <v>lflippellih4@github.io</v>
      </c>
      <c r="H618" s="2" t="str">
        <f>_xlfn.XLOOKUP(C618,customers!$A$1:$A$1001,customers!$G$1:$G$1001,0)</f>
        <v>United Kingdom</v>
      </c>
      <c r="I618" t="str">
        <f>_xlfn.XLOOKUP(orders!D618,products!$A$1:$A$49,products!$B$1:$B$49)</f>
        <v>Exc</v>
      </c>
      <c r="J618" t="str">
        <f>_xlfn.XLOOKUP(orders!D618,products!$A$1:$A$49,products!$C$1:$C$49)</f>
        <v>M</v>
      </c>
      <c r="K618" s="4">
        <f>_xlfn.XLOOKUP(orders!D618,products!$A$1:$A$49,products!$D$1:$D$49)</f>
        <v>2.5</v>
      </c>
      <c r="L618" s="6">
        <f>_xlfn.XLOOKUP(orders!D618,products!$A$1:$A$49,products!$E$1:$E$49)</f>
        <v>31.624999999999996</v>
      </c>
      <c r="M618" s="6">
        <f t="shared" si="27"/>
        <v>126.49999999999999</v>
      </c>
      <c r="N618" t="str">
        <f t="shared" si="28"/>
        <v>Excellsa</v>
      </c>
      <c r="O618" t="str">
        <f t="shared" si="29"/>
        <v>Medium</v>
      </c>
      <c r="P618" t="str">
        <f>_xlfn.XLOOKUP(Orders[[#This Row],[Customer ID]],customers!$A$1:$A$1001,customers!$I$1:$I$1001,0)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cm="1">
        <f t="array" ref="G619">IF(_xlfn.XLOOKUP(C619,customers!$A$1:$A$1001,customers!C618:'customers'!$C$1:$C$1001,0)=0,"",_xlfn.XLOOKUP(C619,customers!$A$1:$A$1001,customers!C618:'customers'!$C$1:$C$1001,0))</f>
        <v>relizabethh5@live.com</v>
      </c>
      <c r="H619" s="2" t="str">
        <f>_xlfn.XLOOKUP(C619,customers!$A$1:$A$1001,customers!$G$1:$G$1001,0)</f>
        <v>United States</v>
      </c>
      <c r="I619" t="str">
        <f>_xlfn.XLOOKUP(orders!D619,products!$A$1:$A$49,products!$B$1:$B$49)</f>
        <v>Lib</v>
      </c>
      <c r="J619" t="str">
        <f>_xlfn.XLOOKUP(orders!D619,products!$A$1:$A$49,products!$C$1:$C$49)</f>
        <v>M</v>
      </c>
      <c r="K619" s="4">
        <f>_xlfn.XLOOKUP(orders!D619,products!$A$1:$A$49,products!$D$1:$D$49)</f>
        <v>2.5</v>
      </c>
      <c r="L619" s="6">
        <f>_xlfn.XLOOKUP(orders!D619,products!$A$1:$A$49,products!$E$1:$E$49)</f>
        <v>33.464999999999996</v>
      </c>
      <c r="M619" s="6">
        <f t="shared" si="27"/>
        <v>33.464999999999996</v>
      </c>
      <c r="N619" t="str">
        <f t="shared" si="28"/>
        <v>Libarica</v>
      </c>
      <c r="O619" t="str">
        <f t="shared" si="29"/>
        <v>Medium</v>
      </c>
      <c r="P619" t="str">
        <f>_xlfn.XLOOKUP(Orders[[#This Row],[Customer ID]],customers!$A$1:$A$1001,customers!$I$1:$I$1001,0)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cm="1">
        <f t="array" ref="G620">IF(_xlfn.XLOOKUP(C620,customers!$A$1:$A$1001,customers!C619:'customers'!$C$1:$C$1001,0)=0,"",_xlfn.XLOOKUP(C620,customers!$A$1:$A$1001,customers!C619:'customers'!$C$1:$C$1001,0))</f>
        <v>irenhardh6@i2i.jp</v>
      </c>
      <c r="H620" s="2" t="str">
        <f>_xlfn.XLOOKUP(C620,customers!$A$1:$A$1001,customers!$G$1:$G$1001,0)</f>
        <v>United States</v>
      </c>
      <c r="I620" t="str">
        <f>_xlfn.XLOOKUP(orders!D620,products!$A$1:$A$49,products!$B$1:$B$49)</f>
        <v>Exc</v>
      </c>
      <c r="J620" t="str">
        <f>_xlfn.XLOOKUP(orders!D620,products!$A$1:$A$49,products!$C$1:$C$49)</f>
        <v>D</v>
      </c>
      <c r="K620" s="4">
        <f>_xlfn.XLOOKUP(orders!D620,products!$A$1:$A$49,products!$D$1:$D$49)</f>
        <v>1</v>
      </c>
      <c r="L620" s="6">
        <f>_xlfn.XLOOKUP(orders!D620,products!$A$1:$A$49,products!$E$1:$E$49)</f>
        <v>12.15</v>
      </c>
      <c r="M620" s="6">
        <f t="shared" si="27"/>
        <v>72.900000000000006</v>
      </c>
      <c r="N620" t="str">
        <f t="shared" si="28"/>
        <v>Excellsa</v>
      </c>
      <c r="O620" t="str">
        <f t="shared" si="29"/>
        <v>Dark</v>
      </c>
      <c r="P620" t="str">
        <f>_xlfn.XLOOKUP(Orders[[#This Row],[Customer ID]],customers!$A$1:$A$1001,customers!$I$1:$I$1001,0)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cm="1">
        <f t="array" ref="G621">IF(_xlfn.XLOOKUP(C621,customers!$A$1:$A$1001,customers!C620:'customers'!$C$1:$C$1001,0)=0,"",_xlfn.XLOOKUP(C621,customers!$A$1:$A$1001,customers!C620:'customers'!$C$1:$C$1001,0))</f>
        <v>wrocheh7@xinhuanet.com</v>
      </c>
      <c r="H621" s="2" t="str">
        <f>_xlfn.XLOOKUP(C621,customers!$A$1:$A$1001,customers!$G$1:$G$1001,0)</f>
        <v>United States</v>
      </c>
      <c r="I621" t="str">
        <f>_xlfn.XLOOKUP(orders!D621,products!$A$1:$A$49,products!$B$1:$B$49)</f>
        <v>Lib</v>
      </c>
      <c r="J621" t="str">
        <f>_xlfn.XLOOKUP(orders!D621,products!$A$1:$A$49,products!$C$1:$C$49)</f>
        <v>D</v>
      </c>
      <c r="K621" s="4">
        <f>_xlfn.XLOOKUP(orders!D621,products!$A$1:$A$49,products!$D$1:$D$49)</f>
        <v>0.5</v>
      </c>
      <c r="L621" s="6">
        <f>_xlfn.XLOOKUP(orders!D621,products!$A$1:$A$49,products!$E$1:$E$49)</f>
        <v>7.77</v>
      </c>
      <c r="M621" s="6">
        <f t="shared" si="27"/>
        <v>15.54</v>
      </c>
      <c r="N621" t="str">
        <f t="shared" si="28"/>
        <v>Libarica</v>
      </c>
      <c r="O621" t="str">
        <f t="shared" si="29"/>
        <v>Dark</v>
      </c>
      <c r="P621" t="str">
        <f>_xlfn.XLOOKUP(Orders[[#This Row],[Customer ID]],customers!$A$1:$A$1001,customers!$I$1:$I$1001,0)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cm="1">
        <f t="array" ref="G622">IF(_xlfn.XLOOKUP(C622,customers!$A$1:$A$1001,customers!C621:'customers'!$C$1:$C$1001,0)=0,"",_xlfn.XLOOKUP(C622,customers!$A$1:$A$1001,customers!C621:'customers'!$C$1:$C$1001,0))</f>
        <v>lalawayhh@weather.com</v>
      </c>
      <c r="H622" s="2" t="str">
        <f>_xlfn.XLOOKUP(C622,customers!$A$1:$A$1001,customers!$G$1:$G$1001,0)</f>
        <v>United States</v>
      </c>
      <c r="I622" t="str">
        <f>_xlfn.XLOOKUP(orders!D622,products!$A$1:$A$49,products!$B$1:$B$49)</f>
        <v>Ara</v>
      </c>
      <c r="J622" t="str">
        <f>_xlfn.XLOOKUP(orders!D622,products!$A$1:$A$49,products!$C$1:$C$49)</f>
        <v>M</v>
      </c>
      <c r="K622" s="4">
        <f>_xlfn.XLOOKUP(orders!D622,products!$A$1:$A$49,products!$D$1:$D$49)</f>
        <v>0.2</v>
      </c>
      <c r="L622" s="6">
        <f>_xlfn.XLOOKUP(orders!D622,products!$A$1:$A$49,products!$E$1:$E$49)</f>
        <v>3.375</v>
      </c>
      <c r="M622" s="6">
        <f t="shared" si="27"/>
        <v>20.25</v>
      </c>
      <c r="N622" t="str">
        <f t="shared" si="28"/>
        <v>Arabica</v>
      </c>
      <c r="O622" t="str">
        <f t="shared" si="29"/>
        <v>Medium</v>
      </c>
      <c r="P622" t="str">
        <f>_xlfn.XLOOKUP(Orders[[#This Row],[Customer ID]],customers!$A$1:$A$1001,customers!$I$1:$I$1001,0)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cm="1">
        <f t="array" ref="G623">IF(_xlfn.XLOOKUP(C623,customers!$A$1:$A$1001,customers!C622:'customers'!$C$1:$C$1001,0)=0,"",_xlfn.XLOOKUP(C623,customers!$A$1:$A$1001,customers!C622:'customers'!$C$1:$C$1001,0))</f>
        <v>codgaardh9@nsw.gov.au</v>
      </c>
      <c r="H623" s="2" t="str">
        <f>_xlfn.XLOOKUP(C623,customers!$A$1:$A$1001,customers!$G$1:$G$1001,0)</f>
        <v>United States</v>
      </c>
      <c r="I623" t="str">
        <f>_xlfn.XLOOKUP(orders!D623,products!$A$1:$A$49,products!$B$1:$B$49)</f>
        <v>Ara</v>
      </c>
      <c r="J623" t="str">
        <f>_xlfn.XLOOKUP(orders!D623,products!$A$1:$A$49,products!$C$1:$C$49)</f>
        <v>L</v>
      </c>
      <c r="K623" s="4">
        <f>_xlfn.XLOOKUP(orders!D623,products!$A$1:$A$49,products!$D$1:$D$49)</f>
        <v>1</v>
      </c>
      <c r="L623" s="6">
        <f>_xlfn.XLOOKUP(orders!D623,products!$A$1:$A$49,products!$E$1:$E$49)</f>
        <v>12.95</v>
      </c>
      <c r="M623" s="6">
        <f t="shared" si="27"/>
        <v>77.699999999999989</v>
      </c>
      <c r="N623" t="str">
        <f t="shared" si="28"/>
        <v>Arabica</v>
      </c>
      <c r="O623" t="str">
        <f t="shared" si="29"/>
        <v>Light</v>
      </c>
      <c r="P623" t="str">
        <f>_xlfn.XLOOKUP(Orders[[#This Row],[Customer ID]],customers!$A$1:$A$1001,customers!$I$1:$I$1001,0)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cm="1">
        <f t="array" ref="G624">IF(_xlfn.XLOOKUP(C624,customers!$A$1:$A$1001,customers!C623:'customers'!$C$1:$C$1001,0)=0,"",_xlfn.XLOOKUP(C624,customers!$A$1:$A$1001,customers!C623:'customers'!$C$1:$C$1001,0))</f>
        <v>bbyrdha@4shared.com</v>
      </c>
      <c r="H624" s="2" t="str">
        <f>_xlfn.XLOOKUP(C624,customers!$A$1:$A$1001,customers!$G$1:$G$1001,0)</f>
        <v>United States</v>
      </c>
      <c r="I624" t="str">
        <f>_xlfn.XLOOKUP(orders!D624,products!$A$1:$A$49,products!$B$1:$B$49)</f>
        <v>Lib</v>
      </c>
      <c r="J624" t="str">
        <f>_xlfn.XLOOKUP(orders!D624,products!$A$1:$A$49,products!$C$1:$C$49)</f>
        <v>M</v>
      </c>
      <c r="K624" s="4">
        <f>_xlfn.XLOOKUP(orders!D624,products!$A$1:$A$49,products!$D$1:$D$49)</f>
        <v>2.5</v>
      </c>
      <c r="L624" s="6">
        <f>_xlfn.XLOOKUP(orders!D624,products!$A$1:$A$49,products!$E$1:$E$49)</f>
        <v>33.464999999999996</v>
      </c>
      <c r="M624" s="6">
        <f t="shared" si="27"/>
        <v>133.85999999999999</v>
      </c>
      <c r="N624" t="str">
        <f t="shared" si="28"/>
        <v>Libarica</v>
      </c>
      <c r="O624" t="str">
        <f t="shared" si="29"/>
        <v>Medium</v>
      </c>
      <c r="P624" t="str">
        <f>_xlfn.XLOOKUP(Orders[[#This Row],[Customer ID]],customers!$A$1:$A$1001,customers!$I$1:$I$1001,0)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cm="1">
        <f t="array" ref="G625">IF(_xlfn.XLOOKUP(C625,customers!$A$1:$A$1001,customers!C624:'customers'!$C$1:$C$1001,0)=0,"",_xlfn.XLOOKUP(C625,customers!$A$1:$A$1001,customers!C624:'customers'!$C$1:$C$1001,0))</f>
        <v/>
      </c>
      <c r="H625" s="2" t="str">
        <f>_xlfn.XLOOKUP(C625,customers!$A$1:$A$1001,customers!$G$1:$G$1001,0)</f>
        <v>United Kingdom</v>
      </c>
      <c r="I625" t="str">
        <f>_xlfn.XLOOKUP(orders!D625,products!$A$1:$A$49,products!$B$1:$B$49)</f>
        <v>Exc</v>
      </c>
      <c r="J625" t="str">
        <f>_xlfn.XLOOKUP(orders!D625,products!$A$1:$A$49,products!$C$1:$C$49)</f>
        <v>D</v>
      </c>
      <c r="K625" s="4">
        <f>_xlfn.XLOOKUP(orders!D625,products!$A$1:$A$49,products!$D$1:$D$49)</f>
        <v>1</v>
      </c>
      <c r="L625" s="6">
        <f>_xlfn.XLOOKUP(orders!D625,products!$A$1:$A$49,products!$E$1:$E$49)</f>
        <v>12.15</v>
      </c>
      <c r="M625" s="6">
        <f t="shared" si="27"/>
        <v>12.15</v>
      </c>
      <c r="N625" t="str">
        <f t="shared" si="28"/>
        <v>Excellsa</v>
      </c>
      <c r="O625" t="str">
        <f t="shared" si="29"/>
        <v>Dark</v>
      </c>
      <c r="P625" t="str">
        <f>_xlfn.XLOOKUP(Orders[[#This Row],[Customer ID]],customers!$A$1:$A$1001,customers!$I$1:$I$1001,0)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cm="1">
        <f t="array" ref="G626">IF(_xlfn.XLOOKUP(C626,customers!$A$1:$A$1001,customers!C625:'customers'!$C$1:$C$1001,0)=0,"",_xlfn.XLOOKUP(C626,customers!$A$1:$A$1001,customers!C625:'customers'!$C$1:$C$1001,0))</f>
        <v>dchardinhc@nhs.uk</v>
      </c>
      <c r="H626" s="2" t="str">
        <f>_xlfn.XLOOKUP(C626,customers!$A$1:$A$1001,customers!$G$1:$G$1001,0)</f>
        <v>Ireland</v>
      </c>
      <c r="I626" t="str">
        <f>_xlfn.XLOOKUP(orders!D626,products!$A$1:$A$49,products!$B$1:$B$49)</f>
        <v>Exc</v>
      </c>
      <c r="J626" t="str">
        <f>_xlfn.XLOOKUP(orders!D626,products!$A$1:$A$49,products!$C$1:$C$49)</f>
        <v>M</v>
      </c>
      <c r="K626" s="4">
        <f>_xlfn.XLOOKUP(orders!D626,products!$A$1:$A$49,products!$D$1:$D$49)</f>
        <v>2.5</v>
      </c>
      <c r="L626" s="6">
        <f>_xlfn.XLOOKUP(orders!D626,products!$A$1:$A$49,products!$E$1:$E$49)</f>
        <v>31.624999999999996</v>
      </c>
      <c r="M626" s="6">
        <f t="shared" si="27"/>
        <v>63.249999999999993</v>
      </c>
      <c r="N626" t="str">
        <f t="shared" si="28"/>
        <v>Excellsa</v>
      </c>
      <c r="O626" t="str">
        <f t="shared" si="29"/>
        <v>Medium</v>
      </c>
      <c r="P626" t="str">
        <f>_xlfn.XLOOKUP(Orders[[#This Row],[Customer ID]],customers!$A$1:$A$1001,customers!$I$1:$I$1001,0)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cm="1">
        <f t="array" ref="G627">IF(_xlfn.XLOOKUP(C627,customers!$A$1:$A$1001,customers!C626:'customers'!$C$1:$C$1001,0)=0,"",_xlfn.XLOOKUP(C627,customers!$A$1:$A$1001,customers!C626:'customers'!$C$1:$C$1001,0))</f>
        <v>hradbonehd@newsvine.com</v>
      </c>
      <c r="H627" s="2" t="str">
        <f>_xlfn.XLOOKUP(C627,customers!$A$1:$A$1001,customers!$G$1:$G$1001,0)</f>
        <v>United States</v>
      </c>
      <c r="I627" t="str">
        <f>_xlfn.XLOOKUP(orders!D627,products!$A$1:$A$49,products!$B$1:$B$49)</f>
        <v>Rob</v>
      </c>
      <c r="J627" t="str">
        <f>_xlfn.XLOOKUP(orders!D627,products!$A$1:$A$49,products!$C$1:$C$49)</f>
        <v>L</v>
      </c>
      <c r="K627" s="4">
        <f>_xlfn.XLOOKUP(orders!D627,products!$A$1:$A$49,products!$D$1:$D$49)</f>
        <v>0.5</v>
      </c>
      <c r="L627" s="6">
        <f>_xlfn.XLOOKUP(orders!D627,products!$A$1:$A$49,products!$E$1:$E$49)</f>
        <v>7.169999999999999</v>
      </c>
      <c r="M627" s="6">
        <f t="shared" si="27"/>
        <v>35.849999999999994</v>
      </c>
      <c r="N627" t="str">
        <f t="shared" si="28"/>
        <v>Robusta</v>
      </c>
      <c r="O627" t="str">
        <f t="shared" si="29"/>
        <v>Light</v>
      </c>
      <c r="P627" t="str">
        <f>_xlfn.XLOOKUP(Orders[[#This Row],[Customer ID]],customers!$A$1:$A$1001,customers!$I$1:$I$1001,0)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cm="1">
        <f t="array" ref="G628">IF(_xlfn.XLOOKUP(C628,customers!$A$1:$A$1001,customers!C627:'customers'!$C$1:$C$1001,0)=0,"",_xlfn.XLOOKUP(C628,customers!$A$1:$A$1001,customers!C627:'customers'!$C$1:$C$1001,0))</f>
        <v>wbernthhe@miitbeian.gov.cn</v>
      </c>
      <c r="H628" s="2" t="str">
        <f>_xlfn.XLOOKUP(C628,customers!$A$1:$A$1001,customers!$G$1:$G$1001,0)</f>
        <v>United States</v>
      </c>
      <c r="I628" t="str">
        <f>_xlfn.XLOOKUP(orders!D628,products!$A$1:$A$49,products!$B$1:$B$49)</f>
        <v>Ara</v>
      </c>
      <c r="J628" t="str">
        <f>_xlfn.XLOOKUP(orders!D628,products!$A$1:$A$49,products!$C$1:$C$49)</f>
        <v>M</v>
      </c>
      <c r="K628" s="4">
        <f>_xlfn.XLOOKUP(orders!D628,products!$A$1:$A$49,products!$D$1:$D$49)</f>
        <v>2.5</v>
      </c>
      <c r="L628" s="6">
        <f>_xlfn.XLOOKUP(orders!D628,products!$A$1:$A$49,products!$E$1:$E$49)</f>
        <v>25.874999999999996</v>
      </c>
      <c r="M628" s="6">
        <f t="shared" si="27"/>
        <v>77.624999999999986</v>
      </c>
      <c r="N628" t="str">
        <f t="shared" si="28"/>
        <v>Arabica</v>
      </c>
      <c r="O628" t="str">
        <f t="shared" si="29"/>
        <v>Medium</v>
      </c>
      <c r="P628" t="str">
        <f>_xlfn.XLOOKUP(Orders[[#This Row],[Customer ID]],customers!$A$1:$A$1001,customers!$I$1:$I$1001,0)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cm="1">
        <f t="array" ref="G629">IF(_xlfn.XLOOKUP(C629,customers!$A$1:$A$1001,customers!C628:'customers'!$C$1:$C$1001,0)=0,"",_xlfn.XLOOKUP(C629,customers!$A$1:$A$1001,customers!C628:'customers'!$C$1:$C$1001,0))</f>
        <v>bacarsonhf@cnn.com</v>
      </c>
      <c r="H629" s="2" t="str">
        <f>_xlfn.XLOOKUP(C629,customers!$A$1:$A$1001,customers!$G$1:$G$1001,0)</f>
        <v>United States</v>
      </c>
      <c r="I629" t="str">
        <f>_xlfn.XLOOKUP(orders!D629,products!$A$1:$A$49,products!$B$1:$B$49)</f>
        <v>Exc</v>
      </c>
      <c r="J629" t="str">
        <f>_xlfn.XLOOKUP(orders!D629,products!$A$1:$A$49,products!$C$1:$C$49)</f>
        <v>M</v>
      </c>
      <c r="K629" s="4">
        <f>_xlfn.XLOOKUP(orders!D629,products!$A$1:$A$49,products!$D$1:$D$49)</f>
        <v>2.5</v>
      </c>
      <c r="L629" s="6">
        <f>_xlfn.XLOOKUP(orders!D629,products!$A$1:$A$49,products!$E$1:$E$49)</f>
        <v>31.624999999999996</v>
      </c>
      <c r="M629" s="6">
        <f t="shared" si="27"/>
        <v>63.249999999999993</v>
      </c>
      <c r="N629" t="str">
        <f t="shared" si="28"/>
        <v>Excellsa</v>
      </c>
      <c r="O629" t="str">
        <f t="shared" si="29"/>
        <v>Medium</v>
      </c>
      <c r="P629" t="str">
        <f>_xlfn.XLOOKUP(Orders[[#This Row],[Customer ID]],customers!$A$1:$A$1001,customers!$I$1:$I$1001,0)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cm="1">
        <f t="array" ref="G630">IF(_xlfn.XLOOKUP(C630,customers!$A$1:$A$1001,customers!C629:'customers'!$C$1:$C$1001,0)=0,"",_xlfn.XLOOKUP(C630,customers!$A$1:$A$1001,customers!C629:'customers'!$C$1:$C$1001,0))</f>
        <v>fbrighamhg@blog.com</v>
      </c>
      <c r="H630" s="2" t="str">
        <f>_xlfn.XLOOKUP(C630,customers!$A$1:$A$1001,customers!$G$1:$G$1001,0)</f>
        <v>Ireland</v>
      </c>
      <c r="I630" t="str">
        <f>_xlfn.XLOOKUP(orders!D630,products!$A$1:$A$49,products!$B$1:$B$49)</f>
        <v>Exc</v>
      </c>
      <c r="J630" t="str">
        <f>_xlfn.XLOOKUP(orders!D630,products!$A$1:$A$49,products!$C$1:$C$49)</f>
        <v>L</v>
      </c>
      <c r="K630" s="4">
        <f>_xlfn.XLOOKUP(orders!D630,products!$A$1:$A$49,products!$D$1:$D$49)</f>
        <v>0.2</v>
      </c>
      <c r="L630" s="6">
        <f>_xlfn.XLOOKUP(orders!D630,products!$A$1:$A$49,products!$E$1:$E$49)</f>
        <v>4.4550000000000001</v>
      </c>
      <c r="M630" s="6">
        <f t="shared" si="27"/>
        <v>26.73</v>
      </c>
      <c r="N630" t="str">
        <f t="shared" si="28"/>
        <v>Excellsa</v>
      </c>
      <c r="O630" t="str">
        <f t="shared" si="29"/>
        <v>Light</v>
      </c>
      <c r="P630" t="str">
        <f>_xlfn.XLOOKUP(Orders[[#This Row],[Customer ID]],customers!$A$1:$A$1001,customers!$I$1:$I$1001,0)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cm="1">
        <f t="array" ref="G631">IF(_xlfn.XLOOKUP(C631,customers!$A$1:$A$1001,customers!C630:'customers'!$C$1:$C$1001,0)=0,"",_xlfn.XLOOKUP(C631,customers!$A$1:$A$1001,customers!C630:'customers'!$C$1:$C$1001,0))</f>
        <v>fbrighamhg@blog.com</v>
      </c>
      <c r="H631" s="2" t="str">
        <f>_xlfn.XLOOKUP(C631,customers!$A$1:$A$1001,customers!$G$1:$G$1001,0)</f>
        <v>Ireland</v>
      </c>
      <c r="I631" t="str">
        <f>_xlfn.XLOOKUP(orders!D631,products!$A$1:$A$49,products!$B$1:$B$49)</f>
        <v>Lib</v>
      </c>
      <c r="J631" t="str">
        <f>_xlfn.XLOOKUP(orders!D631,products!$A$1:$A$49,products!$C$1:$C$49)</f>
        <v>D</v>
      </c>
      <c r="K631" s="4">
        <f>_xlfn.XLOOKUP(orders!D631,products!$A$1:$A$49,products!$D$1:$D$49)</f>
        <v>0.5</v>
      </c>
      <c r="L631" s="6">
        <f>_xlfn.XLOOKUP(orders!D631,products!$A$1:$A$49,products!$E$1:$E$49)</f>
        <v>7.77</v>
      </c>
      <c r="M631" s="6">
        <f t="shared" si="27"/>
        <v>31.08</v>
      </c>
      <c r="N631" t="str">
        <f t="shared" si="28"/>
        <v>Libarica</v>
      </c>
      <c r="O631" t="str">
        <f t="shared" si="29"/>
        <v>Dark</v>
      </c>
      <c r="P631" t="str">
        <f>_xlfn.XLOOKUP(Orders[[#This Row],[Customer ID]],customers!$A$1:$A$1001,customers!$I$1:$I$1001,0)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str" cm="1">
        <f t="array" ref="G632">IF(_xlfn.XLOOKUP(C632,customers!$A$1:$A$1001,customers!C631:'customers'!$C$1:$C$1001,0)=0,"",_xlfn.XLOOKUP(C632,customers!$A$1:$A$1001,customers!C631:'customers'!$C$1:$C$1001,0))</f>
        <v>fbrighamhg@blog.com</v>
      </c>
      <c r="H632" s="2" t="str">
        <f>_xlfn.XLOOKUP(C632,customers!$A$1:$A$1001,customers!$G$1:$G$1001,0)</f>
        <v>Ireland</v>
      </c>
      <c r="I632" t="str">
        <f>_xlfn.XLOOKUP(orders!D632,products!$A$1:$A$49,products!$B$1:$B$49)</f>
        <v>Ara</v>
      </c>
      <c r="J632" t="str">
        <f>_xlfn.XLOOKUP(orders!D632,products!$A$1:$A$49,products!$C$1:$C$49)</f>
        <v>D</v>
      </c>
      <c r="K632" s="4">
        <f>_xlfn.XLOOKUP(orders!D632,products!$A$1:$A$49,products!$D$1:$D$49)</f>
        <v>0.2</v>
      </c>
      <c r="L632" s="6">
        <f>_xlfn.XLOOKUP(orders!D632,products!$A$1:$A$49,products!$E$1:$E$49)</f>
        <v>2.9849999999999999</v>
      </c>
      <c r="M632" s="6">
        <f t="shared" si="27"/>
        <v>2.9849999999999999</v>
      </c>
      <c r="N632" t="str">
        <f t="shared" si="28"/>
        <v>Arabica</v>
      </c>
      <c r="O632" t="str">
        <f t="shared" si="29"/>
        <v>Dark</v>
      </c>
      <c r="P632" t="str">
        <f>_xlfn.XLOOKUP(Orders[[#This Row],[Customer ID]],customers!$A$1:$A$1001,customers!$I$1:$I$1001,0)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str" cm="1">
        <f t="array" ref="G633">IF(_xlfn.XLOOKUP(C633,customers!$A$1:$A$1001,customers!C632:'customers'!$C$1:$C$1001,0)=0,"",_xlfn.XLOOKUP(C633,customers!$A$1:$A$1001,customers!C632:'customers'!$C$1:$C$1001,0))</f>
        <v>fbrighamhg@blog.com</v>
      </c>
      <c r="H633" s="2" t="str">
        <f>_xlfn.XLOOKUP(C633,customers!$A$1:$A$1001,customers!$G$1:$G$1001,0)</f>
        <v>Ireland</v>
      </c>
      <c r="I633" t="str">
        <f>_xlfn.XLOOKUP(orders!D633,products!$A$1:$A$49,products!$B$1:$B$49)</f>
        <v>Rob</v>
      </c>
      <c r="J633" t="str">
        <f>_xlfn.XLOOKUP(orders!D633,products!$A$1:$A$49,products!$C$1:$C$49)</f>
        <v>D</v>
      </c>
      <c r="K633" s="4">
        <f>_xlfn.XLOOKUP(orders!D633,products!$A$1:$A$49,products!$D$1:$D$49)</f>
        <v>2.5</v>
      </c>
      <c r="L633" s="6">
        <f>_xlfn.XLOOKUP(orders!D633,products!$A$1:$A$49,products!$E$1:$E$49)</f>
        <v>20.584999999999997</v>
      </c>
      <c r="M633" s="6">
        <f t="shared" si="27"/>
        <v>102.92499999999998</v>
      </c>
      <c r="N633" t="str">
        <f t="shared" si="28"/>
        <v>Robusta</v>
      </c>
      <c r="O633" t="str">
        <f t="shared" si="29"/>
        <v>Dark</v>
      </c>
      <c r="P633" t="str">
        <f>_xlfn.XLOOKUP(Orders[[#This Row],[Customer ID]],customers!$A$1:$A$1001,customers!$I$1:$I$1001,0)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cm="1">
        <f t="array" ref="G634">IF(_xlfn.XLOOKUP(C634,customers!$A$1:$A$1001,customers!C633:'customers'!$C$1:$C$1001,0)=0,"",_xlfn.XLOOKUP(C634,customers!$A$1:$A$1001,customers!C633:'customers'!$C$1:$C$1001,0))</f>
        <v>myoxenhk@google.com</v>
      </c>
      <c r="H634" s="2" t="str">
        <f>_xlfn.XLOOKUP(C634,customers!$A$1:$A$1001,customers!$G$1:$G$1001,0)</f>
        <v>United States</v>
      </c>
      <c r="I634" t="str">
        <f>_xlfn.XLOOKUP(orders!D634,products!$A$1:$A$49,products!$B$1:$B$49)</f>
        <v>Exc</v>
      </c>
      <c r="J634" t="str">
        <f>_xlfn.XLOOKUP(orders!D634,products!$A$1:$A$49,products!$C$1:$C$49)</f>
        <v>L</v>
      </c>
      <c r="K634" s="4">
        <f>_xlfn.XLOOKUP(orders!D634,products!$A$1:$A$49,products!$D$1:$D$49)</f>
        <v>0.5</v>
      </c>
      <c r="L634" s="6">
        <f>_xlfn.XLOOKUP(orders!D634,products!$A$1:$A$49,products!$E$1:$E$49)</f>
        <v>8.91</v>
      </c>
      <c r="M634" s="6">
        <f t="shared" si="27"/>
        <v>35.64</v>
      </c>
      <c r="N634" t="str">
        <f t="shared" si="28"/>
        <v>Excellsa</v>
      </c>
      <c r="O634" t="str">
        <f t="shared" si="29"/>
        <v>Light</v>
      </c>
      <c r="P634" t="str">
        <f>_xlfn.XLOOKUP(Orders[[#This Row],[Customer ID]],customers!$A$1:$A$1001,customers!$I$1:$I$1001,0)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cm="1">
        <f t="array" ref="G635">IF(_xlfn.XLOOKUP(C635,customers!$A$1:$A$1001,customers!C634:'customers'!$C$1:$C$1001,0)=0,"",_xlfn.XLOOKUP(C635,customers!$A$1:$A$1001,customers!C634:'customers'!$C$1:$C$1001,0))</f>
        <v>gmcgavinhl@histats.com</v>
      </c>
      <c r="H635" s="2" t="str">
        <f>_xlfn.XLOOKUP(C635,customers!$A$1:$A$1001,customers!$G$1:$G$1001,0)</f>
        <v>United States</v>
      </c>
      <c r="I635" t="str">
        <f>_xlfn.XLOOKUP(orders!D635,products!$A$1:$A$49,products!$B$1:$B$49)</f>
        <v>Rob</v>
      </c>
      <c r="J635" t="str">
        <f>_xlfn.XLOOKUP(orders!D635,products!$A$1:$A$49,products!$C$1:$C$49)</f>
        <v>L</v>
      </c>
      <c r="K635" s="4">
        <f>_xlfn.XLOOKUP(orders!D635,products!$A$1:$A$49,products!$D$1:$D$49)</f>
        <v>1</v>
      </c>
      <c r="L635" s="6">
        <f>_xlfn.XLOOKUP(orders!D635,products!$A$1:$A$49,products!$E$1:$E$49)</f>
        <v>11.95</v>
      </c>
      <c r="M635" s="6">
        <f t="shared" si="27"/>
        <v>47.8</v>
      </c>
      <c r="N635" t="str">
        <f t="shared" si="28"/>
        <v>Robusta</v>
      </c>
      <c r="O635" t="str">
        <f t="shared" si="29"/>
        <v>Light</v>
      </c>
      <c r="P635" t="str">
        <f>_xlfn.XLOOKUP(Orders[[#This Row],[Customer ID]],customers!$A$1:$A$1001,customers!$I$1:$I$1001,0)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cm="1">
        <f t="array" ref="G636">IF(_xlfn.XLOOKUP(C636,customers!$A$1:$A$1001,customers!C635:'customers'!$C$1:$C$1001,0)=0,"",_xlfn.XLOOKUP(C636,customers!$A$1:$A$1001,customers!C635:'customers'!$C$1:$C$1001,0))</f>
        <v>luttermarehm@engadget.com</v>
      </c>
      <c r="H636" s="2" t="str">
        <f>_xlfn.XLOOKUP(C636,customers!$A$1:$A$1001,customers!$G$1:$G$1001,0)</f>
        <v>United States</v>
      </c>
      <c r="I636" t="str">
        <f>_xlfn.XLOOKUP(orders!D636,products!$A$1:$A$49,products!$B$1:$B$49)</f>
        <v>Lib</v>
      </c>
      <c r="J636" t="str">
        <f>_xlfn.XLOOKUP(orders!D636,products!$A$1:$A$49,products!$C$1:$C$49)</f>
        <v>M</v>
      </c>
      <c r="K636" s="4">
        <f>_xlfn.XLOOKUP(orders!D636,products!$A$1:$A$49,products!$D$1:$D$49)</f>
        <v>1</v>
      </c>
      <c r="L636" s="6">
        <f>_xlfn.XLOOKUP(orders!D636,products!$A$1:$A$49,products!$E$1:$E$49)</f>
        <v>14.55</v>
      </c>
      <c r="M636" s="6">
        <f t="shared" si="27"/>
        <v>43.650000000000006</v>
      </c>
      <c r="N636" t="str">
        <f t="shared" si="28"/>
        <v>Libarica</v>
      </c>
      <c r="O636" t="str">
        <f t="shared" si="29"/>
        <v>Medium</v>
      </c>
      <c r="P636" t="str">
        <f>_xlfn.XLOOKUP(Orders[[#This Row],[Customer ID]],customers!$A$1:$A$1001,customers!$I$1:$I$1001,0)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cm="1">
        <f t="array" ref="G637">IF(_xlfn.XLOOKUP(C637,customers!$A$1:$A$1001,customers!C636:'customers'!$C$1:$C$1001,0)=0,"",_xlfn.XLOOKUP(C637,customers!$A$1:$A$1001,customers!C636:'customers'!$C$1:$C$1001,0))</f>
        <v>edambrogiohn@techcrunch.com</v>
      </c>
      <c r="H637" s="2" t="str">
        <f>_xlfn.XLOOKUP(C637,customers!$A$1:$A$1001,customers!$G$1:$G$1001,0)</f>
        <v>United States</v>
      </c>
      <c r="I637" t="str">
        <f>_xlfn.XLOOKUP(orders!D637,products!$A$1:$A$49,products!$B$1:$B$49)</f>
        <v>Exc</v>
      </c>
      <c r="J637" t="str">
        <f>_xlfn.XLOOKUP(orders!D637,products!$A$1:$A$49,products!$C$1:$C$49)</f>
        <v>L</v>
      </c>
      <c r="K637" s="4">
        <f>_xlfn.XLOOKUP(orders!D637,products!$A$1:$A$49,products!$D$1:$D$49)</f>
        <v>0.5</v>
      </c>
      <c r="L637" s="6">
        <f>_xlfn.XLOOKUP(orders!D637,products!$A$1:$A$49,products!$E$1:$E$49)</f>
        <v>8.91</v>
      </c>
      <c r="M637" s="6">
        <f t="shared" si="27"/>
        <v>35.64</v>
      </c>
      <c r="N637" t="str">
        <f t="shared" si="28"/>
        <v>Excellsa</v>
      </c>
      <c r="O637" t="str">
        <f t="shared" si="29"/>
        <v>Light</v>
      </c>
      <c r="P637" t="str">
        <f>_xlfn.XLOOKUP(Orders[[#This Row],[Customer ID]],customers!$A$1:$A$1001,customers!$I$1:$I$1001,0)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cm="1">
        <f t="array" ref="G638">IF(_xlfn.XLOOKUP(C638,customers!$A$1:$A$1001,customers!C637:'customers'!$C$1:$C$1001,0)=0,"",_xlfn.XLOOKUP(C638,customers!$A$1:$A$1001,customers!C637:'customers'!$C$1:$C$1001,0))</f>
        <v>cwinchcombeho@jiathis.com</v>
      </c>
      <c r="H638" s="2" t="str">
        <f>_xlfn.XLOOKUP(C638,customers!$A$1:$A$1001,customers!$G$1:$G$1001,0)</f>
        <v>United States</v>
      </c>
      <c r="I638" t="str">
        <f>_xlfn.XLOOKUP(orders!D638,products!$A$1:$A$49,products!$B$1:$B$49)</f>
        <v>Lib</v>
      </c>
      <c r="J638" t="str">
        <f>_xlfn.XLOOKUP(orders!D638,products!$A$1:$A$49,products!$C$1:$C$49)</f>
        <v>L</v>
      </c>
      <c r="K638" s="4">
        <f>_xlfn.XLOOKUP(orders!D638,products!$A$1:$A$49,products!$D$1:$D$49)</f>
        <v>1</v>
      </c>
      <c r="L638" s="6">
        <f>_xlfn.XLOOKUP(orders!D638,products!$A$1:$A$49,products!$E$1:$E$49)</f>
        <v>15.85</v>
      </c>
      <c r="M638" s="6">
        <f t="shared" si="27"/>
        <v>95.1</v>
      </c>
      <c r="N638" t="str">
        <f t="shared" si="28"/>
        <v>Libarica</v>
      </c>
      <c r="O638" t="str">
        <f t="shared" si="29"/>
        <v>Light</v>
      </c>
      <c r="P638" t="str">
        <f>_xlfn.XLOOKUP(Orders[[#This Row],[Customer ID]],customers!$A$1:$A$1001,customers!$I$1:$I$1001,0)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cm="1">
        <f t="array" ref="G639">IF(_xlfn.XLOOKUP(C639,customers!$A$1:$A$1001,customers!C638:'customers'!$C$1:$C$1001,0)=0,"",_xlfn.XLOOKUP(C639,customers!$A$1:$A$1001,customers!C638:'customers'!$C$1:$C$1001,0))</f>
        <v>bpaumierhp@umn.edu</v>
      </c>
      <c r="H639" s="2" t="str">
        <f>_xlfn.XLOOKUP(C639,customers!$A$1:$A$1001,customers!$G$1:$G$1001,0)</f>
        <v>Ireland</v>
      </c>
      <c r="I639" t="str">
        <f>_xlfn.XLOOKUP(orders!D639,products!$A$1:$A$49,products!$B$1:$B$49)</f>
        <v>Exc</v>
      </c>
      <c r="J639" t="str">
        <f>_xlfn.XLOOKUP(orders!D639,products!$A$1:$A$49,products!$C$1:$C$49)</f>
        <v>M</v>
      </c>
      <c r="K639" s="4">
        <f>_xlfn.XLOOKUP(orders!D639,products!$A$1:$A$49,products!$D$1:$D$49)</f>
        <v>2.5</v>
      </c>
      <c r="L639" s="6">
        <f>_xlfn.XLOOKUP(orders!D639,products!$A$1:$A$49,products!$E$1:$E$49)</f>
        <v>31.624999999999996</v>
      </c>
      <c r="M639" s="6">
        <f t="shared" si="27"/>
        <v>31.624999999999996</v>
      </c>
      <c r="N639" t="str">
        <f t="shared" si="28"/>
        <v>Excellsa</v>
      </c>
      <c r="O639" t="str">
        <f t="shared" si="29"/>
        <v>Medium</v>
      </c>
      <c r="P639" t="str">
        <f>_xlfn.XLOOKUP(Orders[[#This Row],[Customer ID]],customers!$A$1:$A$1001,customers!$I$1:$I$1001,0)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cm="1">
        <f t="array" ref="G640">IF(_xlfn.XLOOKUP(C640,customers!$A$1:$A$1001,customers!C639:'customers'!$C$1:$C$1001,0)=0,"",_xlfn.XLOOKUP(C640,customers!$A$1:$A$1001,customers!C639:'customers'!$C$1:$C$1001,0))</f>
        <v/>
      </c>
      <c r="H640" s="2" t="str">
        <f>_xlfn.XLOOKUP(C640,customers!$A$1:$A$1001,customers!$G$1:$G$1001,0)</f>
        <v>Ireland</v>
      </c>
      <c r="I640" t="str">
        <f>_xlfn.XLOOKUP(orders!D640,products!$A$1:$A$49,products!$B$1:$B$49)</f>
        <v>Ara</v>
      </c>
      <c r="J640" t="str">
        <f>_xlfn.XLOOKUP(orders!D640,products!$A$1:$A$49,products!$C$1:$C$49)</f>
        <v>M</v>
      </c>
      <c r="K640" s="4">
        <f>_xlfn.XLOOKUP(orders!D640,products!$A$1:$A$49,products!$D$1:$D$49)</f>
        <v>2.5</v>
      </c>
      <c r="L640" s="6">
        <f>_xlfn.XLOOKUP(orders!D640,products!$A$1:$A$49,products!$E$1:$E$49)</f>
        <v>25.874999999999996</v>
      </c>
      <c r="M640" s="6">
        <f t="shared" si="27"/>
        <v>77.624999999999986</v>
      </c>
      <c r="N640" t="str">
        <f t="shared" si="28"/>
        <v>Arabica</v>
      </c>
      <c r="O640" t="str">
        <f t="shared" si="29"/>
        <v>Medium</v>
      </c>
      <c r="P640" t="str">
        <f>_xlfn.XLOOKUP(Orders[[#This Row],[Customer ID]],customers!$A$1:$A$1001,customers!$I$1:$I$1001,0)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cm="1">
        <f t="array" ref="G641">IF(_xlfn.XLOOKUP(C641,customers!$A$1:$A$1001,customers!C640:'customers'!$C$1:$C$1001,0)=0,"",_xlfn.XLOOKUP(C641,customers!$A$1:$A$1001,customers!C640:'customers'!$C$1:$C$1001,0))</f>
        <v>jcapeyhr@bravesites.com</v>
      </c>
      <c r="H641" s="2" t="str">
        <f>_xlfn.XLOOKUP(C641,customers!$A$1:$A$1001,customers!$G$1:$G$1001,0)</f>
        <v>United States</v>
      </c>
      <c r="I641" t="str">
        <f>_xlfn.XLOOKUP(orders!D641,products!$A$1:$A$49,products!$B$1:$B$49)</f>
        <v>Lib</v>
      </c>
      <c r="J641" t="str">
        <f>_xlfn.XLOOKUP(orders!D641,products!$A$1:$A$49,products!$C$1:$C$49)</f>
        <v>D</v>
      </c>
      <c r="K641" s="4">
        <f>_xlfn.XLOOKUP(orders!D641,products!$A$1:$A$49,products!$D$1:$D$49)</f>
        <v>0.2</v>
      </c>
      <c r="L641" s="6">
        <f>_xlfn.XLOOKUP(orders!D641,products!$A$1:$A$49,products!$E$1:$E$49)</f>
        <v>3.8849999999999998</v>
      </c>
      <c r="M641" s="6">
        <f t="shared" si="27"/>
        <v>3.8849999999999998</v>
      </c>
      <c r="N641" t="str">
        <f t="shared" si="28"/>
        <v>Libarica</v>
      </c>
      <c r="O641" t="str">
        <f t="shared" si="29"/>
        <v>Dark</v>
      </c>
      <c r="P641" t="str">
        <f>_xlfn.XLOOKUP(Orders[[#This Row],[Customer ID]],customers!$A$1:$A$1001,customers!$I$1:$I$1001,0)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cm="1">
        <f t="array" ref="G642">IF(_xlfn.XLOOKUP(C642,customers!$A$1:$A$1001,customers!C641:'customers'!$C$1:$C$1001,0)=0,"",_xlfn.XLOOKUP(C642,customers!$A$1:$A$1001,customers!C641:'customers'!$C$1:$C$1001,0))</f>
        <v>tmathonneti0@google.co.jp</v>
      </c>
      <c r="H642" s="2" t="str">
        <f>_xlfn.XLOOKUP(C642,customers!$A$1:$A$1001,customers!$G$1:$G$1001,0)</f>
        <v>United States</v>
      </c>
      <c r="I642" t="str">
        <f>_xlfn.XLOOKUP(orders!D642,products!$A$1:$A$49,products!$B$1:$B$49)</f>
        <v>Rob</v>
      </c>
      <c r="J642" t="str">
        <f>_xlfn.XLOOKUP(orders!D642,products!$A$1:$A$49,products!$C$1:$C$49)</f>
        <v>L</v>
      </c>
      <c r="K642" s="4">
        <f>_xlfn.XLOOKUP(orders!D642,products!$A$1:$A$49,products!$D$1:$D$49)</f>
        <v>2.5</v>
      </c>
      <c r="L642" s="6">
        <f>_xlfn.XLOOKUP(orders!D642,products!$A$1:$A$49,products!$E$1:$E$49)</f>
        <v>27.484999999999996</v>
      </c>
      <c r="M642" s="6">
        <f t="shared" si="27"/>
        <v>137.42499999999998</v>
      </c>
      <c r="N642" t="str">
        <f t="shared" si="28"/>
        <v>Robusta</v>
      </c>
      <c r="O642" t="str">
        <f t="shared" si="29"/>
        <v>Light</v>
      </c>
      <c r="P642" t="str">
        <f>_xlfn.XLOOKUP(Orders[[#This Row],[Customer ID]],customers!$A$1:$A$1001,customers!$I$1:$I$1001,0)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cm="1">
        <f t="array" ref="G643">IF(_xlfn.XLOOKUP(C643,customers!$A$1:$A$1001,customers!C642:'customers'!$C$1:$C$1001,0)=0,"",_xlfn.XLOOKUP(C643,customers!$A$1:$A$1001,customers!C642:'customers'!$C$1:$C$1001,0))</f>
        <v>ybasillht@theguardian.com</v>
      </c>
      <c r="H643" s="2" t="str">
        <f>_xlfn.XLOOKUP(C643,customers!$A$1:$A$1001,customers!$G$1:$G$1001,0)</f>
        <v>United States</v>
      </c>
      <c r="I643" t="str">
        <f>_xlfn.XLOOKUP(orders!D643,products!$A$1:$A$49,products!$B$1:$B$49)</f>
        <v>Rob</v>
      </c>
      <c r="J643" t="str">
        <f>_xlfn.XLOOKUP(orders!D643,products!$A$1:$A$49,products!$C$1:$C$49)</f>
        <v>L</v>
      </c>
      <c r="K643" s="4">
        <f>_xlfn.XLOOKUP(orders!D643,products!$A$1:$A$49,products!$D$1:$D$49)</f>
        <v>1</v>
      </c>
      <c r="L643" s="6">
        <f>_xlfn.XLOOKUP(orders!D643,products!$A$1:$A$49,products!$E$1:$E$49)</f>
        <v>11.95</v>
      </c>
      <c r="M643" s="6">
        <f t="shared" ref="M643:M706" si="30">L643*E643</f>
        <v>35.849999999999994</v>
      </c>
      <c r="N643" t="str">
        <f t="shared" ref="N643:N706" si="31">IF(I643="Rob","Robusta",IF(I643="Exc","Excellsa",IF(I643="Ara","Arabica",IF(I643="Lib","Libarica",""))))</f>
        <v>Robusta</v>
      </c>
      <c r="O643" t="str">
        <f t="shared" ref="O643:O706" si="32">IF(J643="M","Medium",IF(J643="L","Light",IF(J643="D","Dark")))</f>
        <v>Light</v>
      </c>
      <c r="P643" t="str">
        <f>_xlfn.XLOOKUP(Orders[[#This Row],[Customer ID]],customers!$A$1:$A$1001,customers!$I$1:$I$1001,0)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cm="1">
        <f t="array" ref="G644">IF(_xlfn.XLOOKUP(C644,customers!$A$1:$A$1001,customers!C643:'customers'!$C$1:$C$1001,0)=0,"",_xlfn.XLOOKUP(C644,customers!$A$1:$A$1001,customers!C643:'customers'!$C$1:$C$1001,0))</f>
        <v>mbaistowhu@i2i.jp</v>
      </c>
      <c r="H644" s="2" t="str">
        <f>_xlfn.XLOOKUP(C644,customers!$A$1:$A$1001,customers!$G$1:$G$1001,0)</f>
        <v>United Kingdom</v>
      </c>
      <c r="I644" t="str">
        <f>_xlfn.XLOOKUP(orders!D644,products!$A$1:$A$49,products!$B$1:$B$49)</f>
        <v>Exc</v>
      </c>
      <c r="J644" t="str">
        <f>_xlfn.XLOOKUP(orders!D644,products!$A$1:$A$49,products!$C$1:$C$49)</f>
        <v>M</v>
      </c>
      <c r="K644" s="4">
        <f>_xlfn.XLOOKUP(orders!D644,products!$A$1:$A$49,products!$D$1:$D$49)</f>
        <v>0.2</v>
      </c>
      <c r="L644" s="6">
        <f>_xlfn.XLOOKUP(orders!D644,products!$A$1:$A$49,products!$E$1:$E$49)</f>
        <v>4.125</v>
      </c>
      <c r="M644" s="6">
        <f t="shared" si="30"/>
        <v>8.25</v>
      </c>
      <c r="N644" t="str">
        <f t="shared" si="31"/>
        <v>Excellsa</v>
      </c>
      <c r="O644" t="str">
        <f t="shared" si="32"/>
        <v>Medium</v>
      </c>
      <c r="P644" t="str">
        <f>_xlfn.XLOOKUP(Orders[[#This Row],[Customer ID]],customers!$A$1:$A$1001,customers!$I$1:$I$1001,0)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cm="1">
        <f t="array" ref="G645">IF(_xlfn.XLOOKUP(C645,customers!$A$1:$A$1001,customers!C644:'customers'!$C$1:$C$1001,0)=0,"",_xlfn.XLOOKUP(C645,customers!$A$1:$A$1001,customers!C644:'customers'!$C$1:$C$1001,0))</f>
        <v>cpallanthv@typepad.com</v>
      </c>
      <c r="H645" s="2" t="str">
        <f>_xlfn.XLOOKUP(C645,customers!$A$1:$A$1001,customers!$G$1:$G$1001,0)</f>
        <v>United States</v>
      </c>
      <c r="I645" t="str">
        <f>_xlfn.XLOOKUP(orders!D645,products!$A$1:$A$49,products!$B$1:$B$49)</f>
        <v>Exc</v>
      </c>
      <c r="J645" t="str">
        <f>_xlfn.XLOOKUP(orders!D645,products!$A$1:$A$49,products!$C$1:$C$49)</f>
        <v>L</v>
      </c>
      <c r="K645" s="4">
        <f>_xlfn.XLOOKUP(orders!D645,products!$A$1:$A$49,products!$D$1:$D$49)</f>
        <v>2.5</v>
      </c>
      <c r="L645" s="6">
        <f>_xlfn.XLOOKUP(orders!D645,products!$A$1:$A$49,products!$E$1:$E$49)</f>
        <v>34.154999999999994</v>
      </c>
      <c r="M645" s="6">
        <f t="shared" si="30"/>
        <v>102.46499999999997</v>
      </c>
      <c r="N645" t="str">
        <f t="shared" si="31"/>
        <v>Excellsa</v>
      </c>
      <c r="O645" t="str">
        <f t="shared" si="32"/>
        <v>Light</v>
      </c>
      <c r="P645" t="str">
        <f>_xlfn.XLOOKUP(Orders[[#This Row],[Customer ID]],customers!$A$1:$A$1001,customers!$I$1:$I$1001,0)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cm="1">
        <f t="array" ref="G646">IF(_xlfn.XLOOKUP(C646,customers!$A$1:$A$1001,customers!C645:'customers'!$C$1:$C$1001,0)=0,"",_xlfn.XLOOKUP(C646,customers!$A$1:$A$1001,customers!C645:'customers'!$C$1:$C$1001,0))</f>
        <v/>
      </c>
      <c r="H646" s="2" t="str">
        <f>_xlfn.XLOOKUP(C646,customers!$A$1:$A$1001,customers!$G$1:$G$1001,0)</f>
        <v>United States</v>
      </c>
      <c r="I646" t="str">
        <f>_xlfn.XLOOKUP(orders!D646,products!$A$1:$A$49,products!$B$1:$B$49)</f>
        <v>Rob</v>
      </c>
      <c r="J646" t="str">
        <f>_xlfn.XLOOKUP(orders!D646,products!$A$1:$A$49,products!$C$1:$C$49)</f>
        <v>D</v>
      </c>
      <c r="K646" s="4">
        <f>_xlfn.XLOOKUP(orders!D646,products!$A$1:$A$49,products!$D$1:$D$49)</f>
        <v>2.5</v>
      </c>
      <c r="L646" s="6">
        <f>_xlfn.XLOOKUP(orders!D646,products!$A$1:$A$49,products!$E$1:$E$49)</f>
        <v>20.584999999999997</v>
      </c>
      <c r="M646" s="6">
        <f t="shared" si="30"/>
        <v>41.169999999999995</v>
      </c>
      <c r="N646" t="str">
        <f t="shared" si="31"/>
        <v>Robusta</v>
      </c>
      <c r="O646" t="str">
        <f t="shared" si="32"/>
        <v>Dark</v>
      </c>
      <c r="P646" t="str">
        <f>_xlfn.XLOOKUP(Orders[[#This Row],[Customer ID]],customers!$A$1:$A$1001,customers!$I$1:$I$1001,0)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cm="1">
        <f t="array" ref="G647">IF(_xlfn.XLOOKUP(C647,customers!$A$1:$A$1001,customers!C646:'customers'!$C$1:$C$1001,0)=0,"",_xlfn.XLOOKUP(C647,customers!$A$1:$A$1001,customers!C646:'customers'!$C$1:$C$1001,0))</f>
        <v>dohx@redcross.org</v>
      </c>
      <c r="H647" s="2" t="str">
        <f>_xlfn.XLOOKUP(C647,customers!$A$1:$A$1001,customers!$G$1:$G$1001,0)</f>
        <v>United States</v>
      </c>
      <c r="I647" t="str">
        <f>_xlfn.XLOOKUP(orders!D647,products!$A$1:$A$49,products!$B$1:$B$49)</f>
        <v>Ara</v>
      </c>
      <c r="J647" t="str">
        <f>_xlfn.XLOOKUP(orders!D647,products!$A$1:$A$49,products!$C$1:$C$49)</f>
        <v>D</v>
      </c>
      <c r="K647" s="4">
        <f>_xlfn.XLOOKUP(orders!D647,products!$A$1:$A$49,products!$D$1:$D$49)</f>
        <v>2.5</v>
      </c>
      <c r="L647" s="6">
        <f>_xlfn.XLOOKUP(orders!D647,products!$A$1:$A$49,products!$E$1:$E$49)</f>
        <v>22.884999999999998</v>
      </c>
      <c r="M647" s="6">
        <f t="shared" si="30"/>
        <v>68.655000000000001</v>
      </c>
      <c r="N647" t="str">
        <f t="shared" si="31"/>
        <v>Arabica</v>
      </c>
      <c r="O647" t="str">
        <f t="shared" si="32"/>
        <v>Dark</v>
      </c>
      <c r="P647" t="str">
        <f>_xlfn.XLOOKUP(Orders[[#This Row],[Customer ID]],customers!$A$1:$A$1001,customers!$I$1:$I$1001,0)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cm="1">
        <f t="array" ref="G648">IF(_xlfn.XLOOKUP(C648,customers!$A$1:$A$1001,customers!C647:'customers'!$C$1:$C$1001,0)=0,"",_xlfn.XLOOKUP(C648,customers!$A$1:$A$1001,customers!C647:'customers'!$C$1:$C$1001,0))</f>
        <v>drallinhy@howstuffworks.com</v>
      </c>
      <c r="H648" s="2" t="str">
        <f>_xlfn.XLOOKUP(C648,customers!$A$1:$A$1001,customers!$G$1:$G$1001,0)</f>
        <v>United States</v>
      </c>
      <c r="I648" t="str">
        <f>_xlfn.XLOOKUP(orders!D648,products!$A$1:$A$49,products!$B$1:$B$49)</f>
        <v>Ara</v>
      </c>
      <c r="J648" t="str">
        <f>_xlfn.XLOOKUP(orders!D648,products!$A$1:$A$49,products!$C$1:$C$49)</f>
        <v>D</v>
      </c>
      <c r="K648" s="4">
        <f>_xlfn.XLOOKUP(orders!D648,products!$A$1:$A$49,products!$D$1:$D$49)</f>
        <v>1</v>
      </c>
      <c r="L648" s="6">
        <f>_xlfn.XLOOKUP(orders!D648,products!$A$1:$A$49,products!$E$1:$E$49)</f>
        <v>9.9499999999999993</v>
      </c>
      <c r="M648" s="6">
        <f t="shared" si="30"/>
        <v>9.9499999999999993</v>
      </c>
      <c r="N648" t="str">
        <f t="shared" si="31"/>
        <v>Arabica</v>
      </c>
      <c r="O648" t="str">
        <f t="shared" si="32"/>
        <v>Dark</v>
      </c>
      <c r="P648" t="str">
        <f>_xlfn.XLOOKUP(Orders[[#This Row],[Customer ID]],customers!$A$1:$A$1001,customers!$I$1:$I$1001,0)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cm="1">
        <f t="array" ref="G649">IF(_xlfn.XLOOKUP(C649,customers!$A$1:$A$1001,customers!C648:'customers'!$C$1:$C$1001,0)=0,"",_xlfn.XLOOKUP(C649,customers!$A$1:$A$1001,customers!C648:'customers'!$C$1:$C$1001,0))</f>
        <v>achillhz@epa.gov</v>
      </c>
      <c r="H649" s="2" t="str">
        <f>_xlfn.XLOOKUP(C649,customers!$A$1:$A$1001,customers!$G$1:$G$1001,0)</f>
        <v>United Kingdom</v>
      </c>
      <c r="I649" t="str">
        <f>_xlfn.XLOOKUP(orders!D649,products!$A$1:$A$49,products!$B$1:$B$49)</f>
        <v>Lib</v>
      </c>
      <c r="J649" t="str">
        <f>_xlfn.XLOOKUP(orders!D649,products!$A$1:$A$49,products!$C$1:$C$49)</f>
        <v>L</v>
      </c>
      <c r="K649" s="4">
        <f>_xlfn.XLOOKUP(orders!D649,products!$A$1:$A$49,products!$D$1:$D$49)</f>
        <v>0.5</v>
      </c>
      <c r="L649" s="6">
        <f>_xlfn.XLOOKUP(orders!D649,products!$A$1:$A$49,products!$E$1:$E$49)</f>
        <v>9.51</v>
      </c>
      <c r="M649" s="6">
        <f t="shared" si="30"/>
        <v>28.53</v>
      </c>
      <c r="N649" t="str">
        <f t="shared" si="31"/>
        <v>Libarica</v>
      </c>
      <c r="O649" t="str">
        <f t="shared" si="32"/>
        <v>Light</v>
      </c>
      <c r="P649" t="str">
        <f>_xlfn.XLOOKUP(Orders[[#This Row],[Customer ID]],customers!$A$1:$A$1001,customers!$I$1:$I$1001,0)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cm="1">
        <f t="array" ref="G650">IF(_xlfn.XLOOKUP(C650,customers!$A$1:$A$1001,customers!C649:'customers'!$C$1:$C$1001,0)=0,"",_xlfn.XLOOKUP(C650,customers!$A$1:$A$1001,customers!C649:'customers'!$C$1:$C$1001,0))</f>
        <v>tmathonneti0@google.co.jp</v>
      </c>
      <c r="H650" s="2" t="str">
        <f>_xlfn.XLOOKUP(C650,customers!$A$1:$A$1001,customers!$G$1:$G$1001,0)</f>
        <v>United States</v>
      </c>
      <c r="I650" t="str">
        <f>_xlfn.XLOOKUP(orders!D650,products!$A$1:$A$49,products!$B$1:$B$49)</f>
        <v>Rob</v>
      </c>
      <c r="J650" t="str">
        <f>_xlfn.XLOOKUP(orders!D650,products!$A$1:$A$49,products!$C$1:$C$49)</f>
        <v>D</v>
      </c>
      <c r="K650" s="4">
        <f>_xlfn.XLOOKUP(orders!D650,products!$A$1:$A$49,products!$D$1:$D$49)</f>
        <v>0.2</v>
      </c>
      <c r="L650" s="6">
        <f>_xlfn.XLOOKUP(orders!D650,products!$A$1:$A$49,products!$E$1:$E$49)</f>
        <v>2.6849999999999996</v>
      </c>
      <c r="M650" s="6">
        <f t="shared" si="30"/>
        <v>16.11</v>
      </c>
      <c r="N650" t="str">
        <f t="shared" si="31"/>
        <v>Robusta</v>
      </c>
      <c r="O650" t="str">
        <f t="shared" si="32"/>
        <v>Dark</v>
      </c>
      <c r="P650" t="str">
        <f>_xlfn.XLOOKUP(Orders[[#This Row],[Customer ID]],customers!$A$1:$A$1001,customers!$I$1:$I$1001,0)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cm="1">
        <f t="array" ref="G651">IF(_xlfn.XLOOKUP(C651,customers!$A$1:$A$1001,customers!C650:'customers'!$C$1:$C$1001,0)=0,"",_xlfn.XLOOKUP(C651,customers!$A$1:$A$1001,customers!C650:'customers'!$C$1:$C$1001,0))</f>
        <v>cdenysi1@is.gd</v>
      </c>
      <c r="H651" s="2" t="str">
        <f>_xlfn.XLOOKUP(C651,customers!$A$1:$A$1001,customers!$G$1:$G$1001,0)</f>
        <v>United Kingdom</v>
      </c>
      <c r="I651" t="str">
        <f>_xlfn.XLOOKUP(orders!D651,products!$A$1:$A$49,products!$B$1:$B$49)</f>
        <v>Lib</v>
      </c>
      <c r="J651" t="str">
        <f>_xlfn.XLOOKUP(orders!D651,products!$A$1:$A$49,products!$C$1:$C$49)</f>
        <v>L</v>
      </c>
      <c r="K651" s="4">
        <f>_xlfn.XLOOKUP(orders!D651,products!$A$1:$A$49,products!$D$1:$D$49)</f>
        <v>1</v>
      </c>
      <c r="L651" s="6">
        <f>_xlfn.XLOOKUP(orders!D651,products!$A$1:$A$49,products!$E$1:$E$49)</f>
        <v>15.85</v>
      </c>
      <c r="M651" s="6">
        <f t="shared" si="30"/>
        <v>95.1</v>
      </c>
      <c r="N651" t="str">
        <f t="shared" si="31"/>
        <v>Libarica</v>
      </c>
      <c r="O651" t="str">
        <f t="shared" si="32"/>
        <v>Light</v>
      </c>
      <c r="P651" t="str">
        <f>_xlfn.XLOOKUP(Orders[[#This Row],[Customer ID]],customers!$A$1:$A$1001,customers!$I$1:$I$1001,0)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cm="1">
        <f t="array" ref="G652">IF(_xlfn.XLOOKUP(C652,customers!$A$1:$A$1001,customers!C651:'customers'!$C$1:$C$1001,0)=0,"",_xlfn.XLOOKUP(C652,customers!$A$1:$A$1001,customers!C651:'customers'!$C$1:$C$1001,0))</f>
        <v>cstebbingsi2@drupal.org</v>
      </c>
      <c r="H652" s="2" t="str">
        <f>_xlfn.XLOOKUP(C652,customers!$A$1:$A$1001,customers!$G$1:$G$1001,0)</f>
        <v>United States</v>
      </c>
      <c r="I652" t="str">
        <f>_xlfn.XLOOKUP(orders!D652,products!$A$1:$A$49,products!$B$1:$B$49)</f>
        <v>Rob</v>
      </c>
      <c r="J652" t="str">
        <f>_xlfn.XLOOKUP(orders!D652,products!$A$1:$A$49,products!$C$1:$C$49)</f>
        <v>D</v>
      </c>
      <c r="K652" s="4">
        <f>_xlfn.XLOOKUP(orders!D652,products!$A$1:$A$49,products!$D$1:$D$49)</f>
        <v>0.5</v>
      </c>
      <c r="L652" s="6">
        <f>_xlfn.XLOOKUP(orders!D652,products!$A$1:$A$49,products!$E$1:$E$49)</f>
        <v>5.3699999999999992</v>
      </c>
      <c r="M652" s="6">
        <f t="shared" si="30"/>
        <v>5.3699999999999992</v>
      </c>
      <c r="N652" t="str">
        <f t="shared" si="31"/>
        <v>Robusta</v>
      </c>
      <c r="O652" t="str">
        <f t="shared" si="32"/>
        <v>Dark</v>
      </c>
      <c r="P652" t="str">
        <f>_xlfn.XLOOKUP(Orders[[#This Row],[Customer ID]],customers!$A$1:$A$1001,customers!$I$1:$I$1001,0)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cm="1">
        <f t="array" ref="G653">IF(_xlfn.XLOOKUP(C653,customers!$A$1:$A$1001,customers!C652:'customers'!$C$1:$C$1001,0)=0,"",_xlfn.XLOOKUP(C653,customers!$A$1:$A$1001,customers!C652:'customers'!$C$1:$C$1001,0))</f>
        <v/>
      </c>
      <c r="H653" s="2" t="str">
        <f>_xlfn.XLOOKUP(C653,customers!$A$1:$A$1001,customers!$G$1:$G$1001,0)</f>
        <v>United States</v>
      </c>
      <c r="I653" t="str">
        <f>_xlfn.XLOOKUP(orders!D653,products!$A$1:$A$49,products!$B$1:$B$49)</f>
        <v>Rob</v>
      </c>
      <c r="J653" t="str">
        <f>_xlfn.XLOOKUP(orders!D653,products!$A$1:$A$49,products!$C$1:$C$49)</f>
        <v>L</v>
      </c>
      <c r="K653" s="4">
        <f>_xlfn.XLOOKUP(orders!D653,products!$A$1:$A$49,products!$D$1:$D$49)</f>
        <v>1</v>
      </c>
      <c r="L653" s="6">
        <f>_xlfn.XLOOKUP(orders!D653,products!$A$1:$A$49,products!$E$1:$E$49)</f>
        <v>11.95</v>
      </c>
      <c r="M653" s="6">
        <f t="shared" si="30"/>
        <v>47.8</v>
      </c>
      <c r="N653" t="str">
        <f t="shared" si="31"/>
        <v>Robusta</v>
      </c>
      <c r="O653" t="str">
        <f t="shared" si="32"/>
        <v>Light</v>
      </c>
      <c r="P653" t="str">
        <f>_xlfn.XLOOKUP(Orders[[#This Row],[Customer ID]],customers!$A$1:$A$1001,customers!$I$1:$I$1001,0)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cm="1">
        <f t="array" ref="G654">IF(_xlfn.XLOOKUP(C654,customers!$A$1:$A$1001,customers!C653:'customers'!$C$1:$C$1001,0)=0,"",_xlfn.XLOOKUP(C654,customers!$A$1:$A$1001,customers!C653:'customers'!$C$1:$C$1001,0))</f>
        <v>rzywickii4@ifeng.com</v>
      </c>
      <c r="H654" s="2" t="str">
        <f>_xlfn.XLOOKUP(C654,customers!$A$1:$A$1001,customers!$G$1:$G$1001,0)</f>
        <v>Ireland</v>
      </c>
      <c r="I654" t="str">
        <f>_xlfn.XLOOKUP(orders!D654,products!$A$1:$A$49,products!$B$1:$B$49)</f>
        <v>Lib</v>
      </c>
      <c r="J654" t="str">
        <f>_xlfn.XLOOKUP(orders!D654,products!$A$1:$A$49,products!$C$1:$C$49)</f>
        <v>L</v>
      </c>
      <c r="K654" s="4">
        <f>_xlfn.XLOOKUP(orders!D654,products!$A$1:$A$49,products!$D$1:$D$49)</f>
        <v>1</v>
      </c>
      <c r="L654" s="6">
        <f>_xlfn.XLOOKUP(orders!D654,products!$A$1:$A$49,products!$E$1:$E$49)</f>
        <v>15.85</v>
      </c>
      <c r="M654" s="6">
        <f t="shared" si="30"/>
        <v>63.4</v>
      </c>
      <c r="N654" t="str">
        <f t="shared" si="31"/>
        <v>Libarica</v>
      </c>
      <c r="O654" t="str">
        <f t="shared" si="32"/>
        <v>Light</v>
      </c>
      <c r="P654" t="str">
        <f>_xlfn.XLOOKUP(Orders[[#This Row],[Customer ID]],customers!$A$1:$A$1001,customers!$I$1:$I$1001,0)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cm="1">
        <f t="array" ref="G655">IF(_xlfn.XLOOKUP(C655,customers!$A$1:$A$1001,customers!C654:'customers'!$C$1:$C$1001,0)=0,"",_xlfn.XLOOKUP(C655,customers!$A$1:$A$1001,customers!C654:'customers'!$C$1:$C$1001,0))</f>
        <v>aburgetti5@moonfruit.com</v>
      </c>
      <c r="H655" s="2" t="str">
        <f>_xlfn.XLOOKUP(C655,customers!$A$1:$A$1001,customers!$G$1:$G$1001,0)</f>
        <v>United States</v>
      </c>
      <c r="I655" t="str">
        <f>_xlfn.XLOOKUP(orders!D655,products!$A$1:$A$49,products!$B$1:$B$49)</f>
        <v>Ara</v>
      </c>
      <c r="J655" t="str">
        <f>_xlfn.XLOOKUP(orders!D655,products!$A$1:$A$49,products!$C$1:$C$49)</f>
        <v>M</v>
      </c>
      <c r="K655" s="4">
        <f>_xlfn.XLOOKUP(orders!D655,products!$A$1:$A$49,products!$D$1:$D$49)</f>
        <v>2.5</v>
      </c>
      <c r="L655" s="6">
        <f>_xlfn.XLOOKUP(orders!D655,products!$A$1:$A$49,products!$E$1:$E$49)</f>
        <v>25.874999999999996</v>
      </c>
      <c r="M655" s="6">
        <f t="shared" si="30"/>
        <v>103.49999999999999</v>
      </c>
      <c r="N655" t="str">
        <f t="shared" si="31"/>
        <v>Arabica</v>
      </c>
      <c r="O655" t="str">
        <f t="shared" si="32"/>
        <v>Medium</v>
      </c>
      <c r="P655" t="str">
        <f>_xlfn.XLOOKUP(Orders[[#This Row],[Customer ID]],customers!$A$1:$A$1001,customers!$I$1:$I$1001,0)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cm="1">
        <f t="array" ref="G656">IF(_xlfn.XLOOKUP(C656,customers!$A$1:$A$1001,customers!C655:'customers'!$C$1:$C$1001,0)=0,"",_xlfn.XLOOKUP(C656,customers!$A$1:$A$1001,customers!C655:'customers'!$C$1:$C$1001,0))</f>
        <v>mmalloyi6@seattletimes.com</v>
      </c>
      <c r="H656" s="2" t="str">
        <f>_xlfn.XLOOKUP(C656,customers!$A$1:$A$1001,customers!$G$1:$G$1001,0)</f>
        <v>United States</v>
      </c>
      <c r="I656" t="str">
        <f>_xlfn.XLOOKUP(orders!D656,products!$A$1:$A$49,products!$B$1:$B$49)</f>
        <v>Ara</v>
      </c>
      <c r="J656" t="str">
        <f>_xlfn.XLOOKUP(orders!D656,products!$A$1:$A$49,products!$C$1:$C$49)</f>
        <v>D</v>
      </c>
      <c r="K656" s="4">
        <f>_xlfn.XLOOKUP(orders!D656,products!$A$1:$A$49,products!$D$1:$D$49)</f>
        <v>2.5</v>
      </c>
      <c r="L656" s="6">
        <f>_xlfn.XLOOKUP(orders!D656,products!$A$1:$A$49,products!$E$1:$E$49)</f>
        <v>22.884999999999998</v>
      </c>
      <c r="M656" s="6">
        <f t="shared" si="30"/>
        <v>68.655000000000001</v>
      </c>
      <c r="N656" t="str">
        <f t="shared" si="31"/>
        <v>Arabica</v>
      </c>
      <c r="O656" t="str">
        <f t="shared" si="32"/>
        <v>Dark</v>
      </c>
      <c r="P656" t="str">
        <f>_xlfn.XLOOKUP(Orders[[#This Row],[Customer ID]],customers!$A$1:$A$1001,customers!$I$1:$I$1001,0)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cm="1">
        <f t="array" ref="G657">IF(_xlfn.XLOOKUP(C657,customers!$A$1:$A$1001,customers!C656:'customers'!$C$1:$C$1001,0)=0,"",_xlfn.XLOOKUP(C657,customers!$A$1:$A$1001,customers!C656:'customers'!$C$1:$C$1001,0))</f>
        <v>mmcparlandi7@w3.org</v>
      </c>
      <c r="H657" s="2" t="str">
        <f>_xlfn.XLOOKUP(C657,customers!$A$1:$A$1001,customers!$G$1:$G$1001,0)</f>
        <v>United States</v>
      </c>
      <c r="I657" t="str">
        <f>_xlfn.XLOOKUP(orders!D657,products!$A$1:$A$49,products!$B$1:$B$49)</f>
        <v>Rob</v>
      </c>
      <c r="J657" t="str">
        <f>_xlfn.XLOOKUP(orders!D657,products!$A$1:$A$49,products!$C$1:$C$49)</f>
        <v>M</v>
      </c>
      <c r="K657" s="4">
        <f>_xlfn.XLOOKUP(orders!D657,products!$A$1:$A$49,products!$D$1:$D$49)</f>
        <v>2.5</v>
      </c>
      <c r="L657" s="6">
        <f>_xlfn.XLOOKUP(orders!D657,products!$A$1:$A$49,products!$E$1:$E$49)</f>
        <v>22.884999999999998</v>
      </c>
      <c r="M657" s="6">
        <f t="shared" si="30"/>
        <v>45.769999999999996</v>
      </c>
      <c r="N657" t="str">
        <f t="shared" si="31"/>
        <v>Robusta</v>
      </c>
      <c r="O657" t="str">
        <f t="shared" si="32"/>
        <v>Medium</v>
      </c>
      <c r="P657" t="str">
        <f>_xlfn.XLOOKUP(Orders[[#This Row],[Customer ID]],customers!$A$1:$A$1001,customers!$I$1:$I$1001,0)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cm="1">
        <f t="array" ref="G658">IF(_xlfn.XLOOKUP(C658,customers!$A$1:$A$1001,customers!C657:'customers'!$C$1:$C$1001,0)=0,"",_xlfn.XLOOKUP(C658,customers!$A$1:$A$1001,customers!C657:'customers'!$C$1:$C$1001,0))</f>
        <v>sjennaroyi8@purevolume.com</v>
      </c>
      <c r="H658" s="2" t="str">
        <f>_xlfn.XLOOKUP(C658,customers!$A$1:$A$1001,customers!$G$1:$G$1001,0)</f>
        <v>United States</v>
      </c>
      <c r="I658" t="str">
        <f>_xlfn.XLOOKUP(orders!D658,products!$A$1:$A$49,products!$B$1:$B$49)</f>
        <v>Lib</v>
      </c>
      <c r="J658" t="str">
        <f>_xlfn.XLOOKUP(orders!D658,products!$A$1:$A$49,products!$C$1:$C$49)</f>
        <v>D</v>
      </c>
      <c r="K658" s="4">
        <f>_xlfn.XLOOKUP(orders!D658,products!$A$1:$A$49,products!$D$1:$D$49)</f>
        <v>1</v>
      </c>
      <c r="L658" s="6">
        <f>_xlfn.XLOOKUP(orders!D658,products!$A$1:$A$49,products!$E$1:$E$49)</f>
        <v>12.95</v>
      </c>
      <c r="M658" s="6">
        <f t="shared" si="30"/>
        <v>51.8</v>
      </c>
      <c r="N658" t="str">
        <f t="shared" si="31"/>
        <v>Libarica</v>
      </c>
      <c r="O658" t="str">
        <f t="shared" si="32"/>
        <v>Dark</v>
      </c>
      <c r="P658" t="str">
        <f>_xlfn.XLOOKUP(Orders[[#This Row],[Customer ID]],customers!$A$1:$A$1001,customers!$I$1:$I$1001,0)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cm="1">
        <f t="array" ref="G659">IF(_xlfn.XLOOKUP(C659,customers!$A$1:$A$1001,customers!C658:'customers'!$C$1:$C$1001,0)=0,"",_xlfn.XLOOKUP(C659,customers!$A$1:$A$1001,customers!C658:'customers'!$C$1:$C$1001,0))</f>
        <v>wplacei9@wsj.com</v>
      </c>
      <c r="H659" s="2" t="str">
        <f>_xlfn.XLOOKUP(C659,customers!$A$1:$A$1001,customers!$G$1:$G$1001,0)</f>
        <v>United States</v>
      </c>
      <c r="I659" t="str">
        <f>_xlfn.XLOOKUP(orders!D659,products!$A$1:$A$49,products!$B$1:$B$49)</f>
        <v>Ara</v>
      </c>
      <c r="J659" t="str">
        <f>_xlfn.XLOOKUP(orders!D659,products!$A$1:$A$49,products!$C$1:$C$49)</f>
        <v>M</v>
      </c>
      <c r="K659" s="4">
        <f>_xlfn.XLOOKUP(orders!D659,products!$A$1:$A$49,products!$D$1:$D$49)</f>
        <v>0.5</v>
      </c>
      <c r="L659" s="6">
        <f>_xlfn.XLOOKUP(orders!D659,products!$A$1:$A$49,products!$E$1:$E$49)</f>
        <v>6.75</v>
      </c>
      <c r="M659" s="6">
        <f t="shared" si="30"/>
        <v>13.5</v>
      </c>
      <c r="N659" t="str">
        <f t="shared" si="31"/>
        <v>Arabica</v>
      </c>
      <c r="O659" t="str">
        <f t="shared" si="32"/>
        <v>Medium</v>
      </c>
      <c r="P659" t="str">
        <f>_xlfn.XLOOKUP(Orders[[#This Row],[Customer ID]],customers!$A$1:$A$1001,customers!$I$1:$I$1001,0)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cm="1">
        <f t="array" ref="G660">IF(_xlfn.XLOOKUP(C660,customers!$A$1:$A$1001,customers!C659:'customers'!$C$1:$C$1001,0)=0,"",_xlfn.XLOOKUP(C660,customers!$A$1:$A$1001,customers!C659:'customers'!$C$1:$C$1001,0))</f>
        <v>jmillettik@addtoany.com</v>
      </c>
      <c r="H660" s="2" t="str">
        <f>_xlfn.XLOOKUP(C660,customers!$A$1:$A$1001,customers!$G$1:$G$1001,0)</f>
        <v>United States</v>
      </c>
      <c r="I660" t="str">
        <f>_xlfn.XLOOKUP(orders!D660,products!$A$1:$A$49,products!$B$1:$B$49)</f>
        <v>Exc</v>
      </c>
      <c r="J660" t="str">
        <f>_xlfn.XLOOKUP(orders!D660,products!$A$1:$A$49,products!$C$1:$C$49)</f>
        <v>M</v>
      </c>
      <c r="K660" s="4">
        <f>_xlfn.XLOOKUP(orders!D660,products!$A$1:$A$49,products!$D$1:$D$49)</f>
        <v>0.5</v>
      </c>
      <c r="L660" s="6">
        <f>_xlfn.XLOOKUP(orders!D660,products!$A$1:$A$49,products!$E$1:$E$49)</f>
        <v>8.25</v>
      </c>
      <c r="M660" s="6">
        <f t="shared" si="30"/>
        <v>24.75</v>
      </c>
      <c r="N660" t="str">
        <f t="shared" si="31"/>
        <v>Excellsa</v>
      </c>
      <c r="O660" t="str">
        <f t="shared" si="32"/>
        <v>Medium</v>
      </c>
      <c r="P660" t="str">
        <f>_xlfn.XLOOKUP(Orders[[#This Row],[Customer ID]],customers!$A$1:$A$1001,customers!$I$1:$I$1001,0)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cm="1">
        <f t="array" ref="G661">IF(_xlfn.XLOOKUP(C661,customers!$A$1:$A$1001,customers!C660:'customers'!$C$1:$C$1001,0)=0,"",_xlfn.XLOOKUP(C661,customers!$A$1:$A$1001,customers!C660:'customers'!$C$1:$C$1001,0))</f>
        <v>dgadsdenib@google.com.hk</v>
      </c>
      <c r="H661" s="2" t="str">
        <f>_xlfn.XLOOKUP(C661,customers!$A$1:$A$1001,customers!$G$1:$G$1001,0)</f>
        <v>Ireland</v>
      </c>
      <c r="I661" t="str">
        <f>_xlfn.XLOOKUP(orders!D661,products!$A$1:$A$49,products!$B$1:$B$49)</f>
        <v>Ara</v>
      </c>
      <c r="J661" t="str">
        <f>_xlfn.XLOOKUP(orders!D661,products!$A$1:$A$49,products!$C$1:$C$49)</f>
        <v>D</v>
      </c>
      <c r="K661" s="4">
        <f>_xlfn.XLOOKUP(orders!D661,products!$A$1:$A$49,products!$D$1:$D$49)</f>
        <v>2.5</v>
      </c>
      <c r="L661" s="6">
        <f>_xlfn.XLOOKUP(orders!D661,products!$A$1:$A$49,products!$E$1:$E$49)</f>
        <v>22.884999999999998</v>
      </c>
      <c r="M661" s="6">
        <f t="shared" si="30"/>
        <v>45.769999999999996</v>
      </c>
      <c r="N661" t="str">
        <f t="shared" si="31"/>
        <v>Arabica</v>
      </c>
      <c r="O661" t="str">
        <f t="shared" si="32"/>
        <v>Dark</v>
      </c>
      <c r="P661" t="str">
        <f>_xlfn.XLOOKUP(Orders[[#This Row],[Customer ID]],customers!$A$1:$A$1001,customers!$I$1:$I$1001,0)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cm="1">
        <f t="array" ref="G662">IF(_xlfn.XLOOKUP(C662,customers!$A$1:$A$1001,customers!C661:'customers'!$C$1:$C$1001,0)=0,"",_xlfn.XLOOKUP(C662,customers!$A$1:$A$1001,customers!C661:'customers'!$C$1:$C$1001,0))</f>
        <v>vwakelinic@unesco.org</v>
      </c>
      <c r="H662" s="2" t="str">
        <f>_xlfn.XLOOKUP(C662,customers!$A$1:$A$1001,customers!$G$1:$G$1001,0)</f>
        <v>United States</v>
      </c>
      <c r="I662" t="str">
        <f>_xlfn.XLOOKUP(orders!D662,products!$A$1:$A$49,products!$B$1:$B$49)</f>
        <v>Exc</v>
      </c>
      <c r="J662" t="str">
        <f>_xlfn.XLOOKUP(orders!D662,products!$A$1:$A$49,products!$C$1:$C$49)</f>
        <v>L</v>
      </c>
      <c r="K662" s="4">
        <f>_xlfn.XLOOKUP(orders!D662,products!$A$1:$A$49,products!$D$1:$D$49)</f>
        <v>0.5</v>
      </c>
      <c r="L662" s="6">
        <f>_xlfn.XLOOKUP(orders!D662,products!$A$1:$A$49,products!$E$1:$E$49)</f>
        <v>8.91</v>
      </c>
      <c r="M662" s="6">
        <f t="shared" si="30"/>
        <v>53.46</v>
      </c>
      <c r="N662" t="str">
        <f t="shared" si="31"/>
        <v>Excellsa</v>
      </c>
      <c r="O662" t="str">
        <f t="shared" si="32"/>
        <v>Light</v>
      </c>
      <c r="P662" t="str">
        <f>_xlfn.XLOOKUP(Orders[[#This Row],[Customer ID]],customers!$A$1:$A$1001,customers!$I$1:$I$1001,0)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cm="1">
        <f t="array" ref="G663">IF(_xlfn.XLOOKUP(C663,customers!$A$1:$A$1001,customers!C662:'customers'!$C$1:$C$1001,0)=0,"",_xlfn.XLOOKUP(C663,customers!$A$1:$A$1001,customers!C662:'customers'!$C$1:$C$1001,0))</f>
        <v>acampsallid@zimbio.com</v>
      </c>
      <c r="H663" s="2" t="str">
        <f>_xlfn.XLOOKUP(C663,customers!$A$1:$A$1001,customers!$G$1:$G$1001,0)</f>
        <v>United States</v>
      </c>
      <c r="I663" t="str">
        <f>_xlfn.XLOOKUP(orders!D663,products!$A$1:$A$49,products!$B$1:$B$49)</f>
        <v>Ara</v>
      </c>
      <c r="J663" t="str">
        <f>_xlfn.XLOOKUP(orders!D663,products!$A$1:$A$49,products!$C$1:$C$49)</f>
        <v>M</v>
      </c>
      <c r="K663" s="4">
        <f>_xlfn.XLOOKUP(orders!D663,products!$A$1:$A$49,products!$D$1:$D$49)</f>
        <v>0.2</v>
      </c>
      <c r="L663" s="6">
        <f>_xlfn.XLOOKUP(orders!D663,products!$A$1:$A$49,products!$E$1:$E$49)</f>
        <v>3.375</v>
      </c>
      <c r="M663" s="6">
        <f t="shared" si="30"/>
        <v>20.25</v>
      </c>
      <c r="N663" t="str">
        <f t="shared" si="31"/>
        <v>Arabica</v>
      </c>
      <c r="O663" t="str">
        <f t="shared" si="32"/>
        <v>Medium</v>
      </c>
      <c r="P663" t="str">
        <f>_xlfn.XLOOKUP(Orders[[#This Row],[Customer ID]],customers!$A$1:$A$1001,customers!$I$1:$I$1001,0)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cm="1">
        <f t="array" ref="G664">IF(_xlfn.XLOOKUP(C664,customers!$A$1:$A$1001,customers!C663:'customers'!$C$1:$C$1001,0)=0,"",_xlfn.XLOOKUP(C664,customers!$A$1:$A$1001,customers!C663:'customers'!$C$1:$C$1001,0))</f>
        <v>smosebyie@stanford.edu</v>
      </c>
      <c r="H664" s="2" t="str">
        <f>_xlfn.XLOOKUP(C664,customers!$A$1:$A$1001,customers!$G$1:$G$1001,0)</f>
        <v>United States</v>
      </c>
      <c r="I664" t="str">
        <f>_xlfn.XLOOKUP(orders!D664,products!$A$1:$A$49,products!$B$1:$B$49)</f>
        <v>Lib</v>
      </c>
      <c r="J664" t="str">
        <f>_xlfn.XLOOKUP(orders!D664,products!$A$1:$A$49,products!$C$1:$C$49)</f>
        <v>D</v>
      </c>
      <c r="K664" s="4">
        <f>_xlfn.XLOOKUP(orders!D664,products!$A$1:$A$49,products!$D$1:$D$49)</f>
        <v>2.5</v>
      </c>
      <c r="L664" s="6">
        <f>_xlfn.XLOOKUP(orders!D664,products!$A$1:$A$49,products!$E$1:$E$49)</f>
        <v>29.784999999999997</v>
      </c>
      <c r="M664" s="6">
        <f t="shared" si="30"/>
        <v>148.92499999999998</v>
      </c>
      <c r="N664" t="str">
        <f t="shared" si="31"/>
        <v>Libarica</v>
      </c>
      <c r="O664" t="str">
        <f t="shared" si="32"/>
        <v>Dark</v>
      </c>
      <c r="P664" t="str">
        <f>_xlfn.XLOOKUP(Orders[[#This Row],[Customer ID]],customers!$A$1:$A$1001,customers!$I$1:$I$1001,0)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cm="1">
        <f t="array" ref="G665">IF(_xlfn.XLOOKUP(C665,customers!$A$1:$A$1001,customers!C664:'customers'!$C$1:$C$1001,0)=0,"",_xlfn.XLOOKUP(C665,customers!$A$1:$A$1001,customers!C664:'customers'!$C$1:$C$1001,0))</f>
        <v>cwassif@prweb.com</v>
      </c>
      <c r="H665" s="2" t="str">
        <f>_xlfn.XLOOKUP(C665,customers!$A$1:$A$1001,customers!$G$1:$G$1001,0)</f>
        <v>United States</v>
      </c>
      <c r="I665" t="str">
        <f>_xlfn.XLOOKUP(orders!D665,products!$A$1:$A$49,products!$B$1:$B$49)</f>
        <v>Ara</v>
      </c>
      <c r="J665" t="str">
        <f>_xlfn.XLOOKUP(orders!D665,products!$A$1:$A$49,products!$C$1:$C$49)</f>
        <v>M</v>
      </c>
      <c r="K665" s="4">
        <f>_xlfn.XLOOKUP(orders!D665,products!$A$1:$A$49,products!$D$1:$D$49)</f>
        <v>1</v>
      </c>
      <c r="L665" s="6">
        <f>_xlfn.XLOOKUP(orders!D665,products!$A$1:$A$49,products!$E$1:$E$49)</f>
        <v>11.25</v>
      </c>
      <c r="M665" s="6">
        <f t="shared" si="30"/>
        <v>67.5</v>
      </c>
      <c r="N665" t="str">
        <f t="shared" si="31"/>
        <v>Arabica</v>
      </c>
      <c r="O665" t="str">
        <f t="shared" si="32"/>
        <v>Medium</v>
      </c>
      <c r="P665" t="str">
        <f>_xlfn.XLOOKUP(Orders[[#This Row],[Customer ID]],customers!$A$1:$A$1001,customers!$I$1:$I$1001,0)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cm="1">
        <f t="array" ref="G666">IF(_xlfn.XLOOKUP(C666,customers!$A$1:$A$1001,customers!C665:'customers'!$C$1:$C$1001,0)=0,"",_xlfn.XLOOKUP(C666,customers!$A$1:$A$1001,customers!C665:'customers'!$C$1:$C$1001,0))</f>
        <v>isjostromig@pbs.org</v>
      </c>
      <c r="H666" s="2" t="str">
        <f>_xlfn.XLOOKUP(C666,customers!$A$1:$A$1001,customers!$G$1:$G$1001,0)</f>
        <v>United States</v>
      </c>
      <c r="I666" t="str">
        <f>_xlfn.XLOOKUP(orders!D666,products!$A$1:$A$49,products!$B$1:$B$49)</f>
        <v>Exc</v>
      </c>
      <c r="J666" t="str">
        <f>_xlfn.XLOOKUP(orders!D666,products!$A$1:$A$49,products!$C$1:$C$49)</f>
        <v>D</v>
      </c>
      <c r="K666" s="4">
        <f>_xlfn.XLOOKUP(orders!D666,products!$A$1:$A$49,products!$D$1:$D$49)</f>
        <v>1</v>
      </c>
      <c r="L666" s="6">
        <f>_xlfn.XLOOKUP(orders!D666,products!$A$1:$A$49,products!$E$1:$E$49)</f>
        <v>12.15</v>
      </c>
      <c r="M666" s="6">
        <f t="shared" si="30"/>
        <v>72.900000000000006</v>
      </c>
      <c r="N666" t="str">
        <f t="shared" si="31"/>
        <v>Excellsa</v>
      </c>
      <c r="O666" t="str">
        <f t="shared" si="32"/>
        <v>Dark</v>
      </c>
      <c r="P666" t="str">
        <f>_xlfn.XLOOKUP(Orders[[#This Row],[Customer ID]],customers!$A$1:$A$1001,customers!$I$1:$I$1001,0)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cm="1">
        <f t="array" ref="G667">IF(_xlfn.XLOOKUP(C667,customers!$A$1:$A$1001,customers!C666:'customers'!$C$1:$C$1001,0)=0,"",_xlfn.XLOOKUP(C667,customers!$A$1:$A$1001,customers!C666:'customers'!$C$1:$C$1001,0))</f>
        <v>isjostromig@pbs.org</v>
      </c>
      <c r="H667" s="2" t="str">
        <f>_xlfn.XLOOKUP(C667,customers!$A$1:$A$1001,customers!$G$1:$G$1001,0)</f>
        <v>United States</v>
      </c>
      <c r="I667" t="str">
        <f>_xlfn.XLOOKUP(orders!D667,products!$A$1:$A$49,products!$B$1:$B$49)</f>
        <v>Lib</v>
      </c>
      <c r="J667" t="str">
        <f>_xlfn.XLOOKUP(orders!D667,products!$A$1:$A$49,products!$C$1:$C$49)</f>
        <v>D</v>
      </c>
      <c r="K667" s="4">
        <f>_xlfn.XLOOKUP(orders!D667,products!$A$1:$A$49,products!$D$1:$D$49)</f>
        <v>0.2</v>
      </c>
      <c r="L667" s="6">
        <f>_xlfn.XLOOKUP(orders!D667,products!$A$1:$A$49,products!$E$1:$E$49)</f>
        <v>3.8849999999999998</v>
      </c>
      <c r="M667" s="6">
        <f t="shared" si="30"/>
        <v>7.77</v>
      </c>
      <c r="N667" t="str">
        <f t="shared" si="31"/>
        <v>Libarica</v>
      </c>
      <c r="O667" t="str">
        <f t="shared" si="32"/>
        <v>Dark</v>
      </c>
      <c r="P667" t="str">
        <f>_xlfn.XLOOKUP(Orders[[#This Row],[Customer ID]],customers!$A$1:$A$1001,customers!$I$1:$I$1001,0)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cm="1">
        <f t="array" ref="G668">IF(_xlfn.XLOOKUP(C668,customers!$A$1:$A$1001,customers!C667:'customers'!$C$1:$C$1001,0)=0,"",_xlfn.XLOOKUP(C668,customers!$A$1:$A$1001,customers!C667:'customers'!$C$1:$C$1001,0))</f>
        <v>jbranchettii@bravesites.com</v>
      </c>
      <c r="H668" s="2" t="str">
        <f>_xlfn.XLOOKUP(C668,customers!$A$1:$A$1001,customers!$G$1:$G$1001,0)</f>
        <v>United States</v>
      </c>
      <c r="I668" t="str">
        <f>_xlfn.XLOOKUP(orders!D668,products!$A$1:$A$49,products!$B$1:$B$49)</f>
        <v>Ara</v>
      </c>
      <c r="J668" t="str">
        <f>_xlfn.XLOOKUP(orders!D668,products!$A$1:$A$49,products!$C$1:$C$49)</f>
        <v>D</v>
      </c>
      <c r="K668" s="4">
        <f>_xlfn.XLOOKUP(orders!D668,products!$A$1:$A$49,products!$D$1:$D$49)</f>
        <v>2.5</v>
      </c>
      <c r="L668" s="6">
        <f>_xlfn.XLOOKUP(orders!D668,products!$A$1:$A$49,products!$E$1:$E$49)</f>
        <v>22.884999999999998</v>
      </c>
      <c r="M668" s="6">
        <f t="shared" si="30"/>
        <v>91.539999999999992</v>
      </c>
      <c r="N668" t="str">
        <f t="shared" si="31"/>
        <v>Arabica</v>
      </c>
      <c r="O668" t="str">
        <f t="shared" si="32"/>
        <v>Dark</v>
      </c>
      <c r="P668" t="str">
        <f>_xlfn.XLOOKUP(Orders[[#This Row],[Customer ID]],customers!$A$1:$A$1001,customers!$I$1:$I$1001,0)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cm="1">
        <f t="array" ref="G669">IF(_xlfn.XLOOKUP(C669,customers!$A$1:$A$1001,customers!C668:'customers'!$C$1:$C$1001,0)=0,"",_xlfn.XLOOKUP(C669,customers!$A$1:$A$1001,customers!C668:'customers'!$C$1:$C$1001,0))</f>
        <v>nrudlandij@blogs.com</v>
      </c>
      <c r="H669" s="2" t="str">
        <f>_xlfn.XLOOKUP(C669,customers!$A$1:$A$1001,customers!$G$1:$G$1001,0)</f>
        <v>Ireland</v>
      </c>
      <c r="I669" t="str">
        <f>_xlfn.XLOOKUP(orders!D669,products!$A$1:$A$49,products!$B$1:$B$49)</f>
        <v>Ara</v>
      </c>
      <c r="J669" t="str">
        <f>_xlfn.XLOOKUP(orders!D669,products!$A$1:$A$49,products!$C$1:$C$49)</f>
        <v>D</v>
      </c>
      <c r="K669" s="4">
        <f>_xlfn.XLOOKUP(orders!D669,products!$A$1:$A$49,products!$D$1:$D$49)</f>
        <v>1</v>
      </c>
      <c r="L669" s="6">
        <f>_xlfn.XLOOKUP(orders!D669,products!$A$1:$A$49,products!$E$1:$E$49)</f>
        <v>9.9499999999999993</v>
      </c>
      <c r="M669" s="6">
        <f t="shared" si="30"/>
        <v>59.699999999999996</v>
      </c>
      <c r="N669" t="str">
        <f t="shared" si="31"/>
        <v>Arabica</v>
      </c>
      <c r="O669" t="str">
        <f t="shared" si="32"/>
        <v>Dark</v>
      </c>
      <c r="P669" t="str">
        <f>_xlfn.XLOOKUP(Orders[[#This Row],[Customer ID]],customers!$A$1:$A$1001,customers!$I$1:$I$1001,0)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cm="1">
        <f t="array" ref="G670">IF(_xlfn.XLOOKUP(C670,customers!$A$1:$A$1001,customers!C669:'customers'!$C$1:$C$1001,0)=0,"",_xlfn.XLOOKUP(C670,customers!$A$1:$A$1001,customers!C669:'customers'!$C$1:$C$1001,0))</f>
        <v>jmillettik@addtoany.com</v>
      </c>
      <c r="H670" s="2" t="str">
        <f>_xlfn.XLOOKUP(C670,customers!$A$1:$A$1001,customers!$G$1:$G$1001,0)</f>
        <v>United States</v>
      </c>
      <c r="I670" t="str">
        <f>_xlfn.XLOOKUP(orders!D670,products!$A$1:$A$49,products!$B$1:$B$49)</f>
        <v>Rob</v>
      </c>
      <c r="J670" t="str">
        <f>_xlfn.XLOOKUP(orders!D670,products!$A$1:$A$49,products!$C$1:$C$49)</f>
        <v>L</v>
      </c>
      <c r="K670" s="4">
        <f>_xlfn.XLOOKUP(orders!D670,products!$A$1:$A$49,products!$D$1:$D$49)</f>
        <v>2.5</v>
      </c>
      <c r="L670" s="6">
        <f>_xlfn.XLOOKUP(orders!D670,products!$A$1:$A$49,products!$E$1:$E$49)</f>
        <v>27.484999999999996</v>
      </c>
      <c r="M670" s="6">
        <f t="shared" si="30"/>
        <v>137.42499999999998</v>
      </c>
      <c r="N670" t="str">
        <f t="shared" si="31"/>
        <v>Robusta</v>
      </c>
      <c r="O670" t="str">
        <f t="shared" si="32"/>
        <v>Light</v>
      </c>
      <c r="P670" t="str">
        <f>_xlfn.XLOOKUP(Orders[[#This Row],[Customer ID]],customers!$A$1:$A$1001,customers!$I$1:$I$1001,0)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cm="1">
        <f t="array" ref="G671">IF(_xlfn.XLOOKUP(C671,customers!$A$1:$A$1001,customers!C670:'customers'!$C$1:$C$1001,0)=0,"",_xlfn.XLOOKUP(C671,customers!$A$1:$A$1001,customers!C670:'customers'!$C$1:$C$1001,0))</f>
        <v>ftourryil@google.de</v>
      </c>
      <c r="H671" s="2" t="str">
        <f>_xlfn.XLOOKUP(C671,customers!$A$1:$A$1001,customers!$G$1:$G$1001,0)</f>
        <v>United States</v>
      </c>
      <c r="I671" t="str">
        <f>_xlfn.XLOOKUP(orders!D671,products!$A$1:$A$49,products!$B$1:$B$49)</f>
        <v>Lib</v>
      </c>
      <c r="J671" t="str">
        <f>_xlfn.XLOOKUP(orders!D671,products!$A$1:$A$49,products!$C$1:$C$49)</f>
        <v>M</v>
      </c>
      <c r="K671" s="4">
        <f>_xlfn.XLOOKUP(orders!D671,products!$A$1:$A$49,products!$D$1:$D$49)</f>
        <v>2.5</v>
      </c>
      <c r="L671" s="6">
        <f>_xlfn.XLOOKUP(orders!D671,products!$A$1:$A$49,products!$E$1:$E$49)</f>
        <v>33.464999999999996</v>
      </c>
      <c r="M671" s="6">
        <f t="shared" si="30"/>
        <v>66.929999999999993</v>
      </c>
      <c r="N671" t="str">
        <f t="shared" si="31"/>
        <v>Libarica</v>
      </c>
      <c r="O671" t="str">
        <f t="shared" si="32"/>
        <v>Medium</v>
      </c>
      <c r="P671" t="str">
        <f>_xlfn.XLOOKUP(Orders[[#This Row],[Customer ID]],customers!$A$1:$A$1001,customers!$I$1:$I$1001,0)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cm="1">
        <f t="array" ref="G672">IF(_xlfn.XLOOKUP(C672,customers!$A$1:$A$1001,customers!C671:'customers'!$C$1:$C$1001,0)=0,"",_xlfn.XLOOKUP(C672,customers!$A$1:$A$1001,customers!C671:'customers'!$C$1:$C$1001,0))</f>
        <v>cweatherallim@toplist.cz</v>
      </c>
      <c r="H672" s="2" t="str">
        <f>_xlfn.XLOOKUP(C672,customers!$A$1:$A$1001,customers!$G$1:$G$1001,0)</f>
        <v>United States</v>
      </c>
      <c r="I672" t="str">
        <f>_xlfn.XLOOKUP(orders!D672,products!$A$1:$A$49,products!$B$1:$B$49)</f>
        <v>Lib</v>
      </c>
      <c r="J672" t="str">
        <f>_xlfn.XLOOKUP(orders!D672,products!$A$1:$A$49,products!$C$1:$C$49)</f>
        <v>M</v>
      </c>
      <c r="K672" s="4">
        <f>_xlfn.XLOOKUP(orders!D672,products!$A$1:$A$49,products!$D$1:$D$49)</f>
        <v>0.2</v>
      </c>
      <c r="L672" s="6">
        <f>_xlfn.XLOOKUP(orders!D672,products!$A$1:$A$49,products!$E$1:$E$49)</f>
        <v>4.3650000000000002</v>
      </c>
      <c r="M672" s="6">
        <f t="shared" si="30"/>
        <v>13.095000000000001</v>
      </c>
      <c r="N672" t="str">
        <f t="shared" si="31"/>
        <v>Libarica</v>
      </c>
      <c r="O672" t="str">
        <f t="shared" si="32"/>
        <v>Medium</v>
      </c>
      <c r="P672" t="str">
        <f>_xlfn.XLOOKUP(Orders[[#This Row],[Customer ID]],customers!$A$1:$A$1001,customers!$I$1:$I$1001,0)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cm="1">
        <f t="array" ref="G673">IF(_xlfn.XLOOKUP(C673,customers!$A$1:$A$1001,customers!C672:'customers'!$C$1:$C$1001,0)=0,"",_xlfn.XLOOKUP(C673,customers!$A$1:$A$1001,customers!C672:'customers'!$C$1:$C$1001,0))</f>
        <v>gheindrickin@usda.gov</v>
      </c>
      <c r="H673" s="2" t="str">
        <f>_xlfn.XLOOKUP(C673,customers!$A$1:$A$1001,customers!$G$1:$G$1001,0)</f>
        <v>United States</v>
      </c>
      <c r="I673" t="str">
        <f>_xlfn.XLOOKUP(orders!D673,products!$A$1:$A$49,products!$B$1:$B$49)</f>
        <v>Rob</v>
      </c>
      <c r="J673" t="str">
        <f>_xlfn.XLOOKUP(orders!D673,products!$A$1:$A$49,products!$C$1:$C$49)</f>
        <v>L</v>
      </c>
      <c r="K673" s="4">
        <f>_xlfn.XLOOKUP(orders!D673,products!$A$1:$A$49,products!$D$1:$D$49)</f>
        <v>1</v>
      </c>
      <c r="L673" s="6">
        <f>_xlfn.XLOOKUP(orders!D673,products!$A$1:$A$49,products!$E$1:$E$49)</f>
        <v>11.95</v>
      </c>
      <c r="M673" s="6">
        <f t="shared" si="30"/>
        <v>59.75</v>
      </c>
      <c r="N673" t="str">
        <f t="shared" si="31"/>
        <v>Robusta</v>
      </c>
      <c r="O673" t="str">
        <f t="shared" si="32"/>
        <v>Light</v>
      </c>
      <c r="P673" t="str">
        <f>_xlfn.XLOOKUP(Orders[[#This Row],[Customer ID]],customers!$A$1:$A$1001,customers!$I$1:$I$1001,0)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cm="1">
        <f t="array" ref="G674">IF(_xlfn.XLOOKUP(C674,customers!$A$1:$A$1001,customers!C673:'customers'!$C$1:$C$1001,0)=0,"",_xlfn.XLOOKUP(C674,customers!$A$1:$A$1001,customers!C673:'customers'!$C$1:$C$1001,0))</f>
        <v>limasonio@discuz.net</v>
      </c>
      <c r="H674" s="2" t="str">
        <f>_xlfn.XLOOKUP(C674,customers!$A$1:$A$1001,customers!$G$1:$G$1001,0)</f>
        <v>United States</v>
      </c>
      <c r="I674" t="str">
        <f>_xlfn.XLOOKUP(orders!D674,products!$A$1:$A$49,products!$B$1:$B$49)</f>
        <v>Lib</v>
      </c>
      <c r="J674" t="str">
        <f>_xlfn.XLOOKUP(orders!D674,products!$A$1:$A$49,products!$C$1:$C$49)</f>
        <v>M</v>
      </c>
      <c r="K674" s="4">
        <f>_xlfn.XLOOKUP(orders!D674,products!$A$1:$A$49,products!$D$1:$D$49)</f>
        <v>0.5</v>
      </c>
      <c r="L674" s="6">
        <f>_xlfn.XLOOKUP(orders!D674,products!$A$1:$A$49,products!$E$1:$E$49)</f>
        <v>8.73</v>
      </c>
      <c r="M674" s="6">
        <f t="shared" si="30"/>
        <v>43.650000000000006</v>
      </c>
      <c r="N674" t="str">
        <f t="shared" si="31"/>
        <v>Libarica</v>
      </c>
      <c r="O674" t="str">
        <f t="shared" si="32"/>
        <v>Medium</v>
      </c>
      <c r="P674" t="str">
        <f>_xlfn.XLOOKUP(Orders[[#This Row],[Customer ID]],customers!$A$1:$A$1001,customers!$I$1:$I$1001,0)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cm="1">
        <f t="array" ref="G675">IF(_xlfn.XLOOKUP(C675,customers!$A$1:$A$1001,customers!C674:'customers'!$C$1:$C$1001,0)=0,"",_xlfn.XLOOKUP(C675,customers!$A$1:$A$1001,customers!C674:'customers'!$C$1:$C$1001,0))</f>
        <v>hsaillip@odnoklassniki.ru</v>
      </c>
      <c r="H675" s="2" t="str">
        <f>_xlfn.XLOOKUP(C675,customers!$A$1:$A$1001,customers!$G$1:$G$1001,0)</f>
        <v>United States</v>
      </c>
      <c r="I675" t="str">
        <f>_xlfn.XLOOKUP(orders!D675,products!$A$1:$A$49,products!$B$1:$B$49)</f>
        <v>Exc</v>
      </c>
      <c r="J675" t="str">
        <f>_xlfn.XLOOKUP(orders!D675,products!$A$1:$A$49,products!$C$1:$C$49)</f>
        <v>M</v>
      </c>
      <c r="K675" s="4">
        <f>_xlfn.XLOOKUP(orders!D675,products!$A$1:$A$49,products!$D$1:$D$49)</f>
        <v>1</v>
      </c>
      <c r="L675" s="6">
        <f>_xlfn.XLOOKUP(orders!D675,products!$A$1:$A$49,products!$E$1:$E$49)</f>
        <v>13.75</v>
      </c>
      <c r="M675" s="6">
        <f t="shared" si="30"/>
        <v>82.5</v>
      </c>
      <c r="N675" t="str">
        <f t="shared" si="31"/>
        <v>Excellsa</v>
      </c>
      <c r="O675" t="str">
        <f t="shared" si="32"/>
        <v>Medium</v>
      </c>
      <c r="P675" t="str">
        <f>_xlfn.XLOOKUP(Orders[[#This Row],[Customer ID]],customers!$A$1:$A$1001,customers!$I$1:$I$1001,0)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cm="1">
        <f t="array" ref="G676">IF(_xlfn.XLOOKUP(C676,customers!$A$1:$A$1001,customers!C675:'customers'!$C$1:$C$1001,0)=0,"",_xlfn.XLOOKUP(C676,customers!$A$1:$A$1001,customers!C675:'customers'!$C$1:$C$1001,0))</f>
        <v>hlarvoriq@last.fm</v>
      </c>
      <c r="H676" s="2" t="str">
        <f>_xlfn.XLOOKUP(C676,customers!$A$1:$A$1001,customers!$G$1:$G$1001,0)</f>
        <v>United States</v>
      </c>
      <c r="I676" t="str">
        <f>_xlfn.XLOOKUP(orders!D676,products!$A$1:$A$49,products!$B$1:$B$49)</f>
        <v>Ara</v>
      </c>
      <c r="J676" t="str">
        <f>_xlfn.XLOOKUP(orders!D676,products!$A$1:$A$49,products!$C$1:$C$49)</f>
        <v>L</v>
      </c>
      <c r="K676" s="4">
        <f>_xlfn.XLOOKUP(orders!D676,products!$A$1:$A$49,products!$D$1:$D$49)</f>
        <v>2.5</v>
      </c>
      <c r="L676" s="6">
        <f>_xlfn.XLOOKUP(orders!D676,products!$A$1:$A$49,products!$E$1:$E$49)</f>
        <v>29.784999999999997</v>
      </c>
      <c r="M676" s="6">
        <f t="shared" si="30"/>
        <v>178.70999999999998</v>
      </c>
      <c r="N676" t="str">
        <f t="shared" si="31"/>
        <v>Arabica</v>
      </c>
      <c r="O676" t="str">
        <f t="shared" si="32"/>
        <v>Light</v>
      </c>
      <c r="P676" t="str">
        <f>_xlfn.XLOOKUP(Orders[[#This Row],[Customer ID]],customers!$A$1:$A$1001,customers!$I$1:$I$1001,0)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cm="1">
        <f t="array" ref="G677">IF(_xlfn.XLOOKUP(C677,customers!$A$1:$A$1001,customers!C676:'customers'!$C$1:$C$1001,0)=0,"",_xlfn.XLOOKUP(C677,customers!$A$1:$A$1001,customers!C676:'customers'!$C$1:$C$1001,0))</f>
        <v/>
      </c>
      <c r="H677" s="2" t="str">
        <f>_xlfn.XLOOKUP(C677,customers!$A$1:$A$1001,customers!$G$1:$G$1001,0)</f>
        <v>United States</v>
      </c>
      <c r="I677" t="str">
        <f>_xlfn.XLOOKUP(orders!D677,products!$A$1:$A$49,products!$B$1:$B$49)</f>
        <v>Lib</v>
      </c>
      <c r="J677" t="str">
        <f>_xlfn.XLOOKUP(orders!D677,products!$A$1:$A$49,products!$C$1:$C$49)</f>
        <v>D</v>
      </c>
      <c r="K677" s="4">
        <f>_xlfn.XLOOKUP(orders!D677,products!$A$1:$A$49,products!$D$1:$D$49)</f>
        <v>2.5</v>
      </c>
      <c r="L677" s="6">
        <f>_xlfn.XLOOKUP(orders!D677,products!$A$1:$A$49,products!$E$1:$E$49)</f>
        <v>29.784999999999997</v>
      </c>
      <c r="M677" s="6">
        <f t="shared" si="30"/>
        <v>119.13999999999999</v>
      </c>
      <c r="N677" t="str">
        <f t="shared" si="31"/>
        <v>Libarica</v>
      </c>
      <c r="O677" t="str">
        <f t="shared" si="32"/>
        <v>Dark</v>
      </c>
      <c r="P677" t="str">
        <f>_xlfn.XLOOKUP(Orders[[#This Row],[Customer ID]],customers!$A$1:$A$1001,customers!$I$1:$I$1001,0)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cm="1">
        <f t="array" ref="G678">IF(_xlfn.XLOOKUP(C678,customers!$A$1:$A$1001,customers!C677:'customers'!$C$1:$C$1001,0)=0,"",_xlfn.XLOOKUP(C678,customers!$A$1:$A$1001,customers!C677:'customers'!$C$1:$C$1001,0))</f>
        <v/>
      </c>
      <c r="H678" s="2" t="str">
        <f>_xlfn.XLOOKUP(C678,customers!$A$1:$A$1001,customers!$G$1:$G$1001,0)</f>
        <v>United States</v>
      </c>
      <c r="I678" t="str">
        <f>_xlfn.XLOOKUP(orders!D678,products!$A$1:$A$49,products!$B$1:$B$49)</f>
        <v>Lib</v>
      </c>
      <c r="J678" t="str">
        <f>_xlfn.XLOOKUP(orders!D678,products!$A$1:$A$49,products!$C$1:$C$49)</f>
        <v>L</v>
      </c>
      <c r="K678" s="4">
        <f>_xlfn.XLOOKUP(orders!D678,products!$A$1:$A$49,products!$D$1:$D$49)</f>
        <v>0.5</v>
      </c>
      <c r="L678" s="6">
        <f>_xlfn.XLOOKUP(orders!D678,products!$A$1:$A$49,products!$E$1:$E$49)</f>
        <v>9.51</v>
      </c>
      <c r="M678" s="6">
        <f t="shared" si="30"/>
        <v>47.55</v>
      </c>
      <c r="N678" t="str">
        <f t="shared" si="31"/>
        <v>Libarica</v>
      </c>
      <c r="O678" t="str">
        <f t="shared" si="32"/>
        <v>Light</v>
      </c>
      <c r="P678" t="str">
        <f>_xlfn.XLOOKUP(Orders[[#This Row],[Customer ID]],customers!$A$1:$A$1001,customers!$I$1:$I$1001,0)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cm="1">
        <f t="array" ref="G679">IF(_xlfn.XLOOKUP(C679,customers!$A$1:$A$1001,customers!C678:'customers'!$C$1:$C$1001,0)=0,"",_xlfn.XLOOKUP(C679,customers!$A$1:$A$1001,customers!C678:'customers'!$C$1:$C$1001,0))</f>
        <v>cpenwardenit@mlb.com</v>
      </c>
      <c r="H679" s="2" t="str">
        <f>_xlfn.XLOOKUP(C679,customers!$A$1:$A$1001,customers!$G$1:$G$1001,0)</f>
        <v>Ireland</v>
      </c>
      <c r="I679" t="str">
        <f>_xlfn.XLOOKUP(orders!D679,products!$A$1:$A$49,products!$B$1:$B$49)</f>
        <v>Lib</v>
      </c>
      <c r="J679" t="str">
        <f>_xlfn.XLOOKUP(orders!D679,products!$A$1:$A$49,products!$C$1:$C$49)</f>
        <v>M</v>
      </c>
      <c r="K679" s="4">
        <f>_xlfn.XLOOKUP(orders!D679,products!$A$1:$A$49,products!$D$1:$D$49)</f>
        <v>0.5</v>
      </c>
      <c r="L679" s="6">
        <f>_xlfn.XLOOKUP(orders!D679,products!$A$1:$A$49,products!$E$1:$E$49)</f>
        <v>8.73</v>
      </c>
      <c r="M679" s="6">
        <f t="shared" si="30"/>
        <v>43.650000000000006</v>
      </c>
      <c r="N679" t="str">
        <f t="shared" si="31"/>
        <v>Libarica</v>
      </c>
      <c r="O679" t="str">
        <f t="shared" si="32"/>
        <v>Medium</v>
      </c>
      <c r="P679" t="str">
        <f>_xlfn.XLOOKUP(Orders[[#This Row],[Customer ID]],customers!$A$1:$A$1001,customers!$I$1:$I$1001,0)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cm="1">
        <f t="array" ref="G680">IF(_xlfn.XLOOKUP(C680,customers!$A$1:$A$1001,customers!C679:'customers'!$C$1:$C$1001,0)=0,"",_xlfn.XLOOKUP(C680,customers!$A$1:$A$1001,customers!C679:'customers'!$C$1:$C$1001,0))</f>
        <v>mmiddisiu@dmoz.org</v>
      </c>
      <c r="H680" s="2" t="str">
        <f>_xlfn.XLOOKUP(C680,customers!$A$1:$A$1001,customers!$G$1:$G$1001,0)</f>
        <v>United States</v>
      </c>
      <c r="I680" t="str">
        <f>_xlfn.XLOOKUP(orders!D680,products!$A$1:$A$49,products!$B$1:$B$49)</f>
        <v>Ara</v>
      </c>
      <c r="J680" t="str">
        <f>_xlfn.XLOOKUP(orders!D680,products!$A$1:$A$49,products!$C$1:$C$49)</f>
        <v>L</v>
      </c>
      <c r="K680" s="4">
        <f>_xlfn.XLOOKUP(orders!D680,products!$A$1:$A$49,products!$D$1:$D$49)</f>
        <v>2.5</v>
      </c>
      <c r="L680" s="6">
        <f>_xlfn.XLOOKUP(orders!D680,products!$A$1:$A$49,products!$E$1:$E$49)</f>
        <v>29.784999999999997</v>
      </c>
      <c r="M680" s="6">
        <f t="shared" si="30"/>
        <v>178.70999999999998</v>
      </c>
      <c r="N680" t="str">
        <f t="shared" si="31"/>
        <v>Arabica</v>
      </c>
      <c r="O680" t="str">
        <f t="shared" si="32"/>
        <v>Light</v>
      </c>
      <c r="P680" t="str">
        <f>_xlfn.XLOOKUP(Orders[[#This Row],[Customer ID]],customers!$A$1:$A$1001,customers!$I$1:$I$1001,0)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cm="1">
        <f t="array" ref="G681">IF(_xlfn.XLOOKUP(C681,customers!$A$1:$A$1001,customers!C680:'customers'!$C$1:$C$1001,0)=0,"",_xlfn.XLOOKUP(C681,customers!$A$1:$A$1001,customers!C680:'customers'!$C$1:$C$1001,0))</f>
        <v>avairowiv@studiopress.com</v>
      </c>
      <c r="H681" s="2" t="str">
        <f>_xlfn.XLOOKUP(C681,customers!$A$1:$A$1001,customers!$G$1:$G$1001,0)</f>
        <v>United Kingdom</v>
      </c>
      <c r="I681" t="str">
        <f>_xlfn.XLOOKUP(orders!D681,products!$A$1:$A$49,products!$B$1:$B$49)</f>
        <v>Rob</v>
      </c>
      <c r="J681" t="str">
        <f>_xlfn.XLOOKUP(orders!D681,products!$A$1:$A$49,products!$C$1:$C$49)</f>
        <v>L</v>
      </c>
      <c r="K681" s="4">
        <f>_xlfn.XLOOKUP(orders!D681,products!$A$1:$A$49,products!$D$1:$D$49)</f>
        <v>2.5</v>
      </c>
      <c r="L681" s="6">
        <f>_xlfn.XLOOKUP(orders!D681,products!$A$1:$A$49,products!$E$1:$E$49)</f>
        <v>27.484999999999996</v>
      </c>
      <c r="M681" s="6">
        <f t="shared" si="30"/>
        <v>27.484999999999996</v>
      </c>
      <c r="N681" t="str">
        <f t="shared" si="31"/>
        <v>Robusta</v>
      </c>
      <c r="O681" t="str">
        <f t="shared" si="32"/>
        <v>Light</v>
      </c>
      <c r="P681" t="str">
        <f>_xlfn.XLOOKUP(Orders[[#This Row],[Customer ID]],customers!$A$1:$A$1001,customers!$I$1:$I$1001,0)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cm="1">
        <f t="array" ref="G682">IF(_xlfn.XLOOKUP(C682,customers!$A$1:$A$1001,customers!C681:'customers'!$C$1:$C$1001,0)=0,"",_xlfn.XLOOKUP(C682,customers!$A$1:$A$1001,customers!C681:'customers'!$C$1:$C$1001,0))</f>
        <v>agoldieiw@goo.gl</v>
      </c>
      <c r="H682" s="2" t="str">
        <f>_xlfn.XLOOKUP(C682,customers!$A$1:$A$1001,customers!$G$1:$G$1001,0)</f>
        <v>United States</v>
      </c>
      <c r="I682" t="str">
        <f>_xlfn.XLOOKUP(orders!D682,products!$A$1:$A$49,products!$B$1:$B$49)</f>
        <v>Ara</v>
      </c>
      <c r="J682" t="str">
        <f>_xlfn.XLOOKUP(orders!D682,products!$A$1:$A$49,products!$C$1:$C$49)</f>
        <v>M</v>
      </c>
      <c r="K682" s="4">
        <f>_xlfn.XLOOKUP(orders!D682,products!$A$1:$A$49,products!$D$1:$D$49)</f>
        <v>1</v>
      </c>
      <c r="L682" s="6">
        <f>_xlfn.XLOOKUP(orders!D682,products!$A$1:$A$49,products!$E$1:$E$49)</f>
        <v>11.25</v>
      </c>
      <c r="M682" s="6">
        <f t="shared" si="30"/>
        <v>56.25</v>
      </c>
      <c r="N682" t="str">
        <f t="shared" si="31"/>
        <v>Arabica</v>
      </c>
      <c r="O682" t="str">
        <f t="shared" si="32"/>
        <v>Medium</v>
      </c>
      <c r="P682" t="str">
        <f>_xlfn.XLOOKUP(Orders[[#This Row],[Customer ID]],customers!$A$1:$A$1001,customers!$I$1:$I$1001,0)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cm="1">
        <f t="array" ref="G683">IF(_xlfn.XLOOKUP(C683,customers!$A$1:$A$1001,customers!C682:'customers'!$C$1:$C$1001,0)=0,"",_xlfn.XLOOKUP(C683,customers!$A$1:$A$1001,customers!C682:'customers'!$C$1:$C$1001,0))</f>
        <v>nayrisix@t-online.de</v>
      </c>
      <c r="H683" s="2" t="str">
        <f>_xlfn.XLOOKUP(C683,customers!$A$1:$A$1001,customers!$G$1:$G$1001,0)</f>
        <v>United Kingdom</v>
      </c>
      <c r="I683" t="str">
        <f>_xlfn.XLOOKUP(orders!D683,products!$A$1:$A$49,products!$B$1:$B$49)</f>
        <v>Lib</v>
      </c>
      <c r="J683" t="str">
        <f>_xlfn.XLOOKUP(orders!D683,products!$A$1:$A$49,products!$C$1:$C$49)</f>
        <v>L</v>
      </c>
      <c r="K683" s="4">
        <f>_xlfn.XLOOKUP(orders!D683,products!$A$1:$A$49,products!$D$1:$D$49)</f>
        <v>0.2</v>
      </c>
      <c r="L683" s="6">
        <f>_xlfn.XLOOKUP(orders!D683,products!$A$1:$A$49,products!$E$1:$E$49)</f>
        <v>4.7549999999999999</v>
      </c>
      <c r="M683" s="6">
        <f t="shared" si="30"/>
        <v>9.51</v>
      </c>
      <c r="N683" t="str">
        <f t="shared" si="31"/>
        <v>Libarica</v>
      </c>
      <c r="O683" t="str">
        <f t="shared" si="32"/>
        <v>Light</v>
      </c>
      <c r="P683" t="str">
        <f>_xlfn.XLOOKUP(Orders[[#This Row],[Customer ID]],customers!$A$1:$A$1001,customers!$I$1:$I$1001,0)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cm="1">
        <f t="array" ref="G684">IF(_xlfn.XLOOKUP(C684,customers!$A$1:$A$1001,customers!C683:'customers'!$C$1:$C$1001,0)=0,"",_xlfn.XLOOKUP(C684,customers!$A$1:$A$1001,customers!C683:'customers'!$C$1:$C$1001,0))</f>
        <v>lbenediktovichiy@wunderground.com</v>
      </c>
      <c r="H684" s="2" t="str">
        <f>_xlfn.XLOOKUP(C684,customers!$A$1:$A$1001,customers!$G$1:$G$1001,0)</f>
        <v>United States</v>
      </c>
      <c r="I684" t="str">
        <f>_xlfn.XLOOKUP(orders!D684,products!$A$1:$A$49,products!$B$1:$B$49)</f>
        <v>Exc</v>
      </c>
      <c r="J684" t="str">
        <f>_xlfn.XLOOKUP(orders!D684,products!$A$1:$A$49,products!$C$1:$C$49)</f>
        <v>M</v>
      </c>
      <c r="K684" s="4">
        <f>_xlfn.XLOOKUP(orders!D684,products!$A$1:$A$49,products!$D$1:$D$49)</f>
        <v>0.2</v>
      </c>
      <c r="L684" s="6">
        <f>_xlfn.XLOOKUP(orders!D684,products!$A$1:$A$49,products!$E$1:$E$49)</f>
        <v>4.125</v>
      </c>
      <c r="M684" s="6">
        <f t="shared" si="30"/>
        <v>8.25</v>
      </c>
      <c r="N684" t="str">
        <f t="shared" si="31"/>
        <v>Excellsa</v>
      </c>
      <c r="O684" t="str">
        <f t="shared" si="32"/>
        <v>Medium</v>
      </c>
      <c r="P684" t="str">
        <f>_xlfn.XLOOKUP(Orders[[#This Row],[Customer ID]],customers!$A$1:$A$1001,customers!$I$1:$I$1001,0)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cm="1">
        <f t="array" ref="G685">IF(_xlfn.XLOOKUP(C685,customers!$A$1:$A$1001,customers!C684:'customers'!$C$1:$C$1001,0)=0,"",_xlfn.XLOOKUP(C685,customers!$A$1:$A$1001,customers!C684:'customers'!$C$1:$C$1001,0))</f>
        <v>tjacobovitziz@cbc.ca</v>
      </c>
      <c r="H685" s="2" t="str">
        <f>_xlfn.XLOOKUP(C685,customers!$A$1:$A$1001,customers!$G$1:$G$1001,0)</f>
        <v>United States</v>
      </c>
      <c r="I685" t="str">
        <f>_xlfn.XLOOKUP(orders!D685,products!$A$1:$A$49,products!$B$1:$B$49)</f>
        <v>Lib</v>
      </c>
      <c r="J685" t="str">
        <f>_xlfn.XLOOKUP(orders!D685,products!$A$1:$A$49,products!$C$1:$C$49)</f>
        <v>D</v>
      </c>
      <c r="K685" s="4">
        <f>_xlfn.XLOOKUP(orders!D685,products!$A$1:$A$49,products!$D$1:$D$49)</f>
        <v>0.5</v>
      </c>
      <c r="L685" s="6">
        <f>_xlfn.XLOOKUP(orders!D685,products!$A$1:$A$49,products!$E$1:$E$49)</f>
        <v>7.77</v>
      </c>
      <c r="M685" s="6">
        <f t="shared" si="30"/>
        <v>46.62</v>
      </c>
      <c r="N685" t="str">
        <f t="shared" si="31"/>
        <v>Libarica</v>
      </c>
      <c r="O685" t="str">
        <f t="shared" si="32"/>
        <v>Dark</v>
      </c>
      <c r="P685" t="str">
        <f>_xlfn.XLOOKUP(Orders[[#This Row],[Customer ID]],customers!$A$1:$A$1001,customers!$I$1:$I$1001,0)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cm="1">
        <f t="array" ref="G686">IF(_xlfn.XLOOKUP(C686,customers!$A$1:$A$1001,customers!C685:'customers'!$C$1:$C$1001,0)=0,"",_xlfn.XLOOKUP(C686,customers!$A$1:$A$1001,customers!C685:'customers'!$C$1:$C$1001,0))</f>
        <v/>
      </c>
      <c r="H686" s="2" t="str">
        <f>_xlfn.XLOOKUP(C686,customers!$A$1:$A$1001,customers!$G$1:$G$1001,0)</f>
        <v>United States</v>
      </c>
      <c r="I686" t="str">
        <f>_xlfn.XLOOKUP(orders!D686,products!$A$1:$A$49,products!$B$1:$B$49)</f>
        <v>Rob</v>
      </c>
      <c r="J686" t="str">
        <f>_xlfn.XLOOKUP(orders!D686,products!$A$1:$A$49,products!$C$1:$C$49)</f>
        <v>L</v>
      </c>
      <c r="K686" s="4">
        <f>_xlfn.XLOOKUP(orders!D686,products!$A$1:$A$49,products!$D$1:$D$49)</f>
        <v>1</v>
      </c>
      <c r="L686" s="6">
        <f>_xlfn.XLOOKUP(orders!D686,products!$A$1:$A$49,products!$E$1:$E$49)</f>
        <v>11.95</v>
      </c>
      <c r="M686" s="6">
        <f t="shared" si="30"/>
        <v>71.699999999999989</v>
      </c>
      <c r="N686" t="str">
        <f t="shared" si="31"/>
        <v>Robusta</v>
      </c>
      <c r="O686" t="str">
        <f t="shared" si="32"/>
        <v>Light</v>
      </c>
      <c r="P686" t="str">
        <f>_xlfn.XLOOKUP(Orders[[#This Row],[Customer ID]],customers!$A$1:$A$1001,customers!$I$1:$I$1001,0)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cm="1">
        <f t="array" ref="G687">IF(_xlfn.XLOOKUP(C687,customers!$A$1:$A$1001,customers!C686:'customers'!$C$1:$C$1001,0)=0,"",_xlfn.XLOOKUP(C687,customers!$A$1:$A$1001,customers!C686:'customers'!$C$1:$C$1001,0))</f>
        <v>jdruittj1@feedburner.com</v>
      </c>
      <c r="H687" s="2" t="str">
        <f>_xlfn.XLOOKUP(C687,customers!$A$1:$A$1001,customers!$G$1:$G$1001,0)</f>
        <v>United States</v>
      </c>
      <c r="I687" t="str">
        <f>_xlfn.XLOOKUP(orders!D687,products!$A$1:$A$49,products!$B$1:$B$49)</f>
        <v>Lib</v>
      </c>
      <c r="J687" t="str">
        <f>_xlfn.XLOOKUP(orders!D687,products!$A$1:$A$49,products!$C$1:$C$49)</f>
        <v>L</v>
      </c>
      <c r="K687" s="4">
        <f>_xlfn.XLOOKUP(orders!D687,products!$A$1:$A$49,products!$D$1:$D$49)</f>
        <v>2.5</v>
      </c>
      <c r="L687" s="6">
        <f>_xlfn.XLOOKUP(orders!D687,products!$A$1:$A$49,products!$E$1:$E$49)</f>
        <v>36.454999999999998</v>
      </c>
      <c r="M687" s="6">
        <f t="shared" si="30"/>
        <v>72.91</v>
      </c>
      <c r="N687" t="str">
        <f t="shared" si="31"/>
        <v>Libarica</v>
      </c>
      <c r="O687" t="str">
        <f t="shared" si="32"/>
        <v>Light</v>
      </c>
      <c r="P687" t="str">
        <f>_xlfn.XLOOKUP(Orders[[#This Row],[Customer ID]],customers!$A$1:$A$1001,customers!$I$1:$I$1001,0)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cm="1">
        <f t="array" ref="G688">IF(_xlfn.XLOOKUP(C688,customers!$A$1:$A$1001,customers!C687:'customers'!$C$1:$C$1001,0)=0,"",_xlfn.XLOOKUP(C688,customers!$A$1:$A$1001,customers!C687:'customers'!$C$1:$C$1001,0))</f>
        <v>dshortallj2@wikipedia.org</v>
      </c>
      <c r="H688" s="2" t="str">
        <f>_xlfn.XLOOKUP(C688,customers!$A$1:$A$1001,customers!$G$1:$G$1001,0)</f>
        <v>United States</v>
      </c>
      <c r="I688" t="str">
        <f>_xlfn.XLOOKUP(orders!D688,products!$A$1:$A$49,products!$B$1:$B$49)</f>
        <v>Rob</v>
      </c>
      <c r="J688" t="str">
        <f>_xlfn.XLOOKUP(orders!D688,products!$A$1:$A$49,products!$C$1:$C$49)</f>
        <v>D</v>
      </c>
      <c r="K688" s="4">
        <f>_xlfn.XLOOKUP(orders!D688,products!$A$1:$A$49,products!$D$1:$D$49)</f>
        <v>0.2</v>
      </c>
      <c r="L688" s="6">
        <f>_xlfn.XLOOKUP(orders!D688,products!$A$1:$A$49,products!$E$1:$E$49)</f>
        <v>2.6849999999999996</v>
      </c>
      <c r="M688" s="6">
        <f t="shared" si="30"/>
        <v>8.0549999999999997</v>
      </c>
      <c r="N688" t="str">
        <f t="shared" si="31"/>
        <v>Robusta</v>
      </c>
      <c r="O688" t="str">
        <f t="shared" si="32"/>
        <v>Dark</v>
      </c>
      <c r="P688" t="str">
        <f>_xlfn.XLOOKUP(Orders[[#This Row],[Customer ID]],customers!$A$1:$A$1001,customers!$I$1:$I$1001,0)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cm="1">
        <f t="array" ref="G689">IF(_xlfn.XLOOKUP(C689,customers!$A$1:$A$1001,customers!C688:'customers'!$C$1:$C$1001,0)=0,"",_xlfn.XLOOKUP(C689,customers!$A$1:$A$1001,customers!C688:'customers'!$C$1:$C$1001,0))</f>
        <v>wcottierj3@cafepress.com</v>
      </c>
      <c r="H689" s="2" t="str">
        <f>_xlfn.XLOOKUP(C689,customers!$A$1:$A$1001,customers!$G$1:$G$1001,0)</f>
        <v>United States</v>
      </c>
      <c r="I689" t="str">
        <f>_xlfn.XLOOKUP(orders!D689,products!$A$1:$A$49,products!$B$1:$B$49)</f>
        <v>Exc</v>
      </c>
      <c r="J689" t="str">
        <f>_xlfn.XLOOKUP(orders!D689,products!$A$1:$A$49,products!$C$1:$C$49)</f>
        <v>M</v>
      </c>
      <c r="K689" s="4">
        <f>_xlfn.XLOOKUP(orders!D689,products!$A$1:$A$49,products!$D$1:$D$49)</f>
        <v>0.5</v>
      </c>
      <c r="L689" s="6">
        <f>_xlfn.XLOOKUP(orders!D689,products!$A$1:$A$49,products!$E$1:$E$49)</f>
        <v>8.25</v>
      </c>
      <c r="M689" s="6">
        <f t="shared" si="30"/>
        <v>16.5</v>
      </c>
      <c r="N689" t="str">
        <f t="shared" si="31"/>
        <v>Excellsa</v>
      </c>
      <c r="O689" t="str">
        <f t="shared" si="32"/>
        <v>Medium</v>
      </c>
      <c r="P689" t="str">
        <f>_xlfn.XLOOKUP(Orders[[#This Row],[Customer ID]],customers!$A$1:$A$1001,customers!$I$1:$I$1001,0)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cm="1">
        <f t="array" ref="G690">IF(_xlfn.XLOOKUP(C690,customers!$A$1:$A$1001,customers!C689:'customers'!$C$1:$C$1001,0)=0,"",_xlfn.XLOOKUP(C690,customers!$A$1:$A$1001,customers!C689:'customers'!$C$1:$C$1001,0))</f>
        <v>kgrinstedj4@google.com.br</v>
      </c>
      <c r="H690" s="2" t="str">
        <f>_xlfn.XLOOKUP(C690,customers!$A$1:$A$1001,customers!$G$1:$G$1001,0)</f>
        <v>Ireland</v>
      </c>
      <c r="I690" t="str">
        <f>_xlfn.XLOOKUP(orders!D690,products!$A$1:$A$49,products!$B$1:$B$49)</f>
        <v>Ara</v>
      </c>
      <c r="J690" t="str">
        <f>_xlfn.XLOOKUP(orders!D690,products!$A$1:$A$49,products!$C$1:$C$49)</f>
        <v>L</v>
      </c>
      <c r="K690" s="4">
        <f>_xlfn.XLOOKUP(orders!D690,products!$A$1:$A$49,products!$D$1:$D$49)</f>
        <v>1</v>
      </c>
      <c r="L690" s="6">
        <f>_xlfn.XLOOKUP(orders!D690,products!$A$1:$A$49,products!$E$1:$E$49)</f>
        <v>12.95</v>
      </c>
      <c r="M690" s="6">
        <f t="shared" si="30"/>
        <v>64.75</v>
      </c>
      <c r="N690" t="str">
        <f t="shared" si="31"/>
        <v>Arabica</v>
      </c>
      <c r="O690" t="str">
        <f t="shared" si="32"/>
        <v>Light</v>
      </c>
      <c r="P690" t="str">
        <f>_xlfn.XLOOKUP(Orders[[#This Row],[Customer ID]],customers!$A$1:$A$1001,customers!$I$1:$I$1001,0)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cm="1">
        <f t="array" ref="G691">IF(_xlfn.XLOOKUP(C691,customers!$A$1:$A$1001,customers!C690:'customers'!$C$1:$C$1001,0)=0,"",_xlfn.XLOOKUP(C691,customers!$A$1:$A$1001,customers!C690:'customers'!$C$1:$C$1001,0))</f>
        <v>dskynerj5@hubpages.com</v>
      </c>
      <c r="H691" s="2" t="str">
        <f>_xlfn.XLOOKUP(C691,customers!$A$1:$A$1001,customers!$G$1:$G$1001,0)</f>
        <v>United States</v>
      </c>
      <c r="I691" t="str">
        <f>_xlfn.XLOOKUP(orders!D691,products!$A$1:$A$49,products!$B$1:$B$49)</f>
        <v>Ara</v>
      </c>
      <c r="J691" t="str">
        <f>_xlfn.XLOOKUP(orders!D691,products!$A$1:$A$49,products!$C$1:$C$49)</f>
        <v>M</v>
      </c>
      <c r="K691" s="4">
        <f>_xlfn.XLOOKUP(orders!D691,products!$A$1:$A$49,products!$D$1:$D$49)</f>
        <v>0.5</v>
      </c>
      <c r="L691" s="6">
        <f>_xlfn.XLOOKUP(orders!D691,products!$A$1:$A$49,products!$E$1:$E$49)</f>
        <v>6.75</v>
      </c>
      <c r="M691" s="6">
        <f t="shared" si="30"/>
        <v>33.75</v>
      </c>
      <c r="N691" t="str">
        <f t="shared" si="31"/>
        <v>Arabica</v>
      </c>
      <c r="O691" t="str">
        <f t="shared" si="32"/>
        <v>Medium</v>
      </c>
      <c r="P691" t="str">
        <f>_xlfn.XLOOKUP(Orders[[#This Row],[Customer ID]],customers!$A$1:$A$1001,customers!$I$1:$I$1001,0)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cm="1">
        <f t="array" ref="G692">IF(_xlfn.XLOOKUP(C692,customers!$A$1:$A$1001,customers!C691:'customers'!$C$1:$C$1001,0)=0,"",_xlfn.XLOOKUP(C692,customers!$A$1:$A$1001,customers!C691:'customers'!$C$1:$C$1001,0))</f>
        <v/>
      </c>
      <c r="H692" s="2" t="str">
        <f>_xlfn.XLOOKUP(C692,customers!$A$1:$A$1001,customers!$G$1:$G$1001,0)</f>
        <v>United States</v>
      </c>
      <c r="I692" t="str">
        <f>_xlfn.XLOOKUP(orders!D692,products!$A$1:$A$49,products!$B$1:$B$49)</f>
        <v>Lib</v>
      </c>
      <c r="J692" t="str">
        <f>_xlfn.XLOOKUP(orders!D692,products!$A$1:$A$49,products!$C$1:$C$49)</f>
        <v>D</v>
      </c>
      <c r="K692" s="4">
        <f>_xlfn.XLOOKUP(orders!D692,products!$A$1:$A$49,products!$D$1:$D$49)</f>
        <v>2.5</v>
      </c>
      <c r="L692" s="6">
        <f>_xlfn.XLOOKUP(orders!D692,products!$A$1:$A$49,products!$E$1:$E$49)</f>
        <v>29.784999999999997</v>
      </c>
      <c r="M692" s="6">
        <f t="shared" si="30"/>
        <v>178.70999999999998</v>
      </c>
      <c r="N692" t="str">
        <f t="shared" si="31"/>
        <v>Libarica</v>
      </c>
      <c r="O692" t="str">
        <f t="shared" si="32"/>
        <v>Dark</v>
      </c>
      <c r="P692" t="str">
        <f>_xlfn.XLOOKUP(Orders[[#This Row],[Customer ID]],customers!$A$1:$A$1001,customers!$I$1:$I$1001,0)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cm="1">
        <f t="array" ref="G693">IF(_xlfn.XLOOKUP(C693,customers!$A$1:$A$1001,customers!C692:'customers'!$C$1:$C$1001,0)=0,"",_xlfn.XLOOKUP(C693,customers!$A$1:$A$1001,customers!C692:'customers'!$C$1:$C$1001,0))</f>
        <v>jdymokeje@prnewswire.com</v>
      </c>
      <c r="H693" s="2" t="str">
        <f>_xlfn.XLOOKUP(C693,customers!$A$1:$A$1001,customers!$G$1:$G$1001,0)</f>
        <v>Ireland</v>
      </c>
      <c r="I693" t="str">
        <f>_xlfn.XLOOKUP(orders!D693,products!$A$1:$A$49,products!$B$1:$B$49)</f>
        <v>Ara</v>
      </c>
      <c r="J693" t="str">
        <f>_xlfn.XLOOKUP(orders!D693,products!$A$1:$A$49,products!$C$1:$C$49)</f>
        <v>M</v>
      </c>
      <c r="K693" s="4">
        <f>_xlfn.XLOOKUP(orders!D693,products!$A$1:$A$49,products!$D$1:$D$49)</f>
        <v>1</v>
      </c>
      <c r="L693" s="6">
        <f>_xlfn.XLOOKUP(orders!D693,products!$A$1:$A$49,products!$E$1:$E$49)</f>
        <v>11.25</v>
      </c>
      <c r="M693" s="6">
        <f t="shared" si="30"/>
        <v>22.5</v>
      </c>
      <c r="N693" t="str">
        <f t="shared" si="31"/>
        <v>Arabica</v>
      </c>
      <c r="O693" t="str">
        <f t="shared" si="32"/>
        <v>Medium</v>
      </c>
      <c r="P693" t="str">
        <f>_xlfn.XLOOKUP(Orders[[#This Row],[Customer ID]],customers!$A$1:$A$1001,customers!$I$1:$I$1001,0)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cm="1">
        <f t="array" ref="G694">IF(_xlfn.XLOOKUP(C694,customers!$A$1:$A$1001,customers!C693:'customers'!$C$1:$C$1001,0)=0,"",_xlfn.XLOOKUP(C694,customers!$A$1:$A$1001,customers!C693:'customers'!$C$1:$C$1001,0))</f>
        <v>aweinmannj8@shinystat.com</v>
      </c>
      <c r="H694" s="2" t="str">
        <f>_xlfn.XLOOKUP(C694,customers!$A$1:$A$1001,customers!$G$1:$G$1001,0)</f>
        <v>United States</v>
      </c>
      <c r="I694" t="str">
        <f>_xlfn.XLOOKUP(orders!D694,products!$A$1:$A$49,products!$B$1:$B$49)</f>
        <v>Lib</v>
      </c>
      <c r="J694" t="str">
        <f>_xlfn.XLOOKUP(orders!D694,products!$A$1:$A$49,products!$C$1:$C$49)</f>
        <v>D</v>
      </c>
      <c r="K694" s="4">
        <f>_xlfn.XLOOKUP(orders!D694,products!$A$1:$A$49,products!$D$1:$D$49)</f>
        <v>1</v>
      </c>
      <c r="L694" s="6">
        <f>_xlfn.XLOOKUP(orders!D694,products!$A$1:$A$49,products!$E$1:$E$49)</f>
        <v>12.95</v>
      </c>
      <c r="M694" s="6">
        <f t="shared" si="30"/>
        <v>12.95</v>
      </c>
      <c r="N694" t="str">
        <f t="shared" si="31"/>
        <v>Libarica</v>
      </c>
      <c r="O694" t="str">
        <f t="shared" si="32"/>
        <v>Dark</v>
      </c>
      <c r="P694" t="str">
        <f>_xlfn.XLOOKUP(Orders[[#This Row],[Customer ID]],customers!$A$1:$A$1001,customers!$I$1:$I$1001,0)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cm="1">
        <f t="array" ref="G695">IF(_xlfn.XLOOKUP(C695,customers!$A$1:$A$1001,customers!C694:'customers'!$C$1:$C$1001,0)=0,"",_xlfn.XLOOKUP(C695,customers!$A$1:$A$1001,customers!C694:'customers'!$C$1:$C$1001,0))</f>
        <v>eandriessenj9@europa.eu</v>
      </c>
      <c r="H695" s="2" t="str">
        <f>_xlfn.XLOOKUP(C695,customers!$A$1:$A$1001,customers!$G$1:$G$1001,0)</f>
        <v>United States</v>
      </c>
      <c r="I695" t="str">
        <f>_xlfn.XLOOKUP(orders!D695,products!$A$1:$A$49,products!$B$1:$B$49)</f>
        <v>Ara</v>
      </c>
      <c r="J695" t="str">
        <f>_xlfn.XLOOKUP(orders!D695,products!$A$1:$A$49,products!$C$1:$C$49)</f>
        <v>M</v>
      </c>
      <c r="K695" s="4">
        <f>_xlfn.XLOOKUP(orders!D695,products!$A$1:$A$49,products!$D$1:$D$49)</f>
        <v>2.5</v>
      </c>
      <c r="L695" s="6">
        <f>_xlfn.XLOOKUP(orders!D695,products!$A$1:$A$49,products!$E$1:$E$49)</f>
        <v>25.874999999999996</v>
      </c>
      <c r="M695" s="6">
        <f t="shared" si="30"/>
        <v>51.749999999999993</v>
      </c>
      <c r="N695" t="str">
        <f t="shared" si="31"/>
        <v>Arabica</v>
      </c>
      <c r="O695" t="str">
        <f t="shared" si="32"/>
        <v>Medium</v>
      </c>
      <c r="P695" t="str">
        <f>_xlfn.XLOOKUP(Orders[[#This Row],[Customer ID]],customers!$A$1:$A$1001,customers!$I$1:$I$1001,0)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cm="1">
        <f t="array" ref="G696">IF(_xlfn.XLOOKUP(C696,customers!$A$1:$A$1001,customers!C695:'customers'!$C$1:$C$1001,0)=0,"",_xlfn.XLOOKUP(C696,customers!$A$1:$A$1001,customers!C695:'customers'!$C$1:$C$1001,0))</f>
        <v>rdeaconsonja@archive.org</v>
      </c>
      <c r="H696" s="2" t="str">
        <f>_xlfn.XLOOKUP(C696,customers!$A$1:$A$1001,customers!$G$1:$G$1001,0)</f>
        <v>United States</v>
      </c>
      <c r="I696" t="str">
        <f>_xlfn.XLOOKUP(orders!D696,products!$A$1:$A$49,products!$B$1:$B$49)</f>
        <v>Exc</v>
      </c>
      <c r="J696" t="str">
        <f>_xlfn.XLOOKUP(orders!D696,products!$A$1:$A$49,products!$C$1:$C$49)</f>
        <v>D</v>
      </c>
      <c r="K696" s="4">
        <f>_xlfn.XLOOKUP(orders!D696,products!$A$1:$A$49,products!$D$1:$D$49)</f>
        <v>0.5</v>
      </c>
      <c r="L696" s="6">
        <f>_xlfn.XLOOKUP(orders!D696,products!$A$1:$A$49,products!$E$1:$E$49)</f>
        <v>7.29</v>
      </c>
      <c r="M696" s="6">
        <f t="shared" si="30"/>
        <v>36.450000000000003</v>
      </c>
      <c r="N696" t="str">
        <f t="shared" si="31"/>
        <v>Excellsa</v>
      </c>
      <c r="O696" t="str">
        <f t="shared" si="32"/>
        <v>Dark</v>
      </c>
      <c r="P696" t="str">
        <f>_xlfn.XLOOKUP(Orders[[#This Row],[Customer ID]],customers!$A$1:$A$1001,customers!$I$1:$I$1001,0)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cm="1">
        <f t="array" ref="G697">IF(_xlfn.XLOOKUP(C697,customers!$A$1:$A$1001,customers!C696:'customers'!$C$1:$C$1001,0)=0,"",_xlfn.XLOOKUP(C697,customers!$A$1:$A$1001,customers!C696:'customers'!$C$1:$C$1001,0))</f>
        <v>dcarojb@twitter.com</v>
      </c>
      <c r="H697" s="2" t="str">
        <f>_xlfn.XLOOKUP(C697,customers!$A$1:$A$1001,customers!$G$1:$G$1001,0)</f>
        <v>United States</v>
      </c>
      <c r="I697" t="str">
        <f>_xlfn.XLOOKUP(orders!D697,products!$A$1:$A$49,products!$B$1:$B$49)</f>
        <v>Lib</v>
      </c>
      <c r="J697" t="str">
        <f>_xlfn.XLOOKUP(orders!D697,products!$A$1:$A$49,products!$C$1:$C$49)</f>
        <v>L</v>
      </c>
      <c r="K697" s="4">
        <f>_xlfn.XLOOKUP(orders!D697,products!$A$1:$A$49,products!$D$1:$D$49)</f>
        <v>2.5</v>
      </c>
      <c r="L697" s="6">
        <f>_xlfn.XLOOKUP(orders!D697,products!$A$1:$A$49,products!$E$1:$E$49)</f>
        <v>36.454999999999998</v>
      </c>
      <c r="M697" s="6">
        <f t="shared" si="30"/>
        <v>182.27499999999998</v>
      </c>
      <c r="N697" t="str">
        <f t="shared" si="31"/>
        <v>Libarica</v>
      </c>
      <c r="O697" t="str">
        <f t="shared" si="32"/>
        <v>Light</v>
      </c>
      <c r="P697" t="str">
        <f>_xlfn.XLOOKUP(Orders[[#This Row],[Customer ID]],customers!$A$1:$A$1001,customers!$I$1:$I$1001,0)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cm="1">
        <f t="array" ref="G698">IF(_xlfn.XLOOKUP(C698,customers!$A$1:$A$1001,customers!C697:'customers'!$C$1:$C$1001,0)=0,"",_xlfn.XLOOKUP(C698,customers!$A$1:$A$1001,customers!C697:'customers'!$C$1:$C$1001,0))</f>
        <v>jbluckjc@imageshack.us</v>
      </c>
      <c r="H698" s="2" t="str">
        <f>_xlfn.XLOOKUP(C698,customers!$A$1:$A$1001,customers!$G$1:$G$1001,0)</f>
        <v>United States</v>
      </c>
      <c r="I698" t="str">
        <f>_xlfn.XLOOKUP(orders!D698,products!$A$1:$A$49,products!$B$1:$B$49)</f>
        <v>Lib</v>
      </c>
      <c r="J698" t="str">
        <f>_xlfn.XLOOKUP(orders!D698,products!$A$1:$A$49,products!$C$1:$C$49)</f>
        <v>D</v>
      </c>
      <c r="K698" s="4">
        <f>_xlfn.XLOOKUP(orders!D698,products!$A$1:$A$49,products!$D$1:$D$49)</f>
        <v>0.5</v>
      </c>
      <c r="L698" s="6">
        <f>_xlfn.XLOOKUP(orders!D698,products!$A$1:$A$49,products!$E$1:$E$49)</f>
        <v>7.77</v>
      </c>
      <c r="M698" s="6">
        <f t="shared" si="30"/>
        <v>31.08</v>
      </c>
      <c r="N698" t="str">
        <f t="shared" si="31"/>
        <v>Libarica</v>
      </c>
      <c r="O698" t="str">
        <f t="shared" si="32"/>
        <v>Dark</v>
      </c>
      <c r="P698" t="str">
        <f>_xlfn.XLOOKUP(Orders[[#This Row],[Customer ID]],customers!$A$1:$A$1001,customers!$I$1:$I$1001,0)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cm="1">
        <f t="array" ref="G699">IF(_xlfn.XLOOKUP(C699,customers!$A$1:$A$1001,customers!C698:'customers'!$C$1:$C$1001,0)=0,"",_xlfn.XLOOKUP(C699,customers!$A$1:$A$1001,customers!C698:'customers'!$C$1:$C$1001,0))</f>
        <v/>
      </c>
      <c r="H699" s="2" t="str">
        <f>_xlfn.XLOOKUP(C699,customers!$A$1:$A$1001,customers!$G$1:$G$1001,0)</f>
        <v>Ireland</v>
      </c>
      <c r="I699" t="str">
        <f>_xlfn.XLOOKUP(orders!D699,products!$A$1:$A$49,products!$B$1:$B$49)</f>
        <v>Ara</v>
      </c>
      <c r="J699" t="str">
        <f>_xlfn.XLOOKUP(orders!D699,products!$A$1:$A$49,products!$C$1:$C$49)</f>
        <v>M</v>
      </c>
      <c r="K699" s="4">
        <f>_xlfn.XLOOKUP(orders!D699,products!$A$1:$A$49,products!$D$1:$D$49)</f>
        <v>0.5</v>
      </c>
      <c r="L699" s="6">
        <f>_xlfn.XLOOKUP(orders!D699,products!$A$1:$A$49,products!$E$1:$E$49)</f>
        <v>6.75</v>
      </c>
      <c r="M699" s="6">
        <f t="shared" si="30"/>
        <v>20.25</v>
      </c>
      <c r="N699" t="str">
        <f t="shared" si="31"/>
        <v>Arabica</v>
      </c>
      <c r="O699" t="str">
        <f t="shared" si="32"/>
        <v>Medium</v>
      </c>
      <c r="P699" t="str">
        <f>_xlfn.XLOOKUP(Orders[[#This Row],[Customer ID]],customers!$A$1:$A$1001,customers!$I$1:$I$1001,0)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cm="1">
        <f t="array" ref="G700">IF(_xlfn.XLOOKUP(C700,customers!$A$1:$A$1001,customers!C699:'customers'!$C$1:$C$1001,0)=0,"",_xlfn.XLOOKUP(C700,customers!$A$1:$A$1001,customers!C699:'customers'!$C$1:$C$1001,0))</f>
        <v>jdymokeje@prnewswire.com</v>
      </c>
      <c r="H700" s="2" t="str">
        <f>_xlfn.XLOOKUP(C700,customers!$A$1:$A$1001,customers!$G$1:$G$1001,0)</f>
        <v>Ireland</v>
      </c>
      <c r="I700" t="str">
        <f>_xlfn.XLOOKUP(orders!D700,products!$A$1:$A$49,products!$B$1:$B$49)</f>
        <v>Lib</v>
      </c>
      <c r="J700" t="str">
        <f>_xlfn.XLOOKUP(orders!D700,products!$A$1:$A$49,products!$C$1:$C$49)</f>
        <v>D</v>
      </c>
      <c r="K700" s="4">
        <f>_xlfn.XLOOKUP(orders!D700,products!$A$1:$A$49,products!$D$1:$D$49)</f>
        <v>1</v>
      </c>
      <c r="L700" s="6">
        <f>_xlfn.XLOOKUP(orders!D700,products!$A$1:$A$49,products!$E$1:$E$49)</f>
        <v>12.95</v>
      </c>
      <c r="M700" s="6">
        <f t="shared" si="30"/>
        <v>25.9</v>
      </c>
      <c r="N700" t="str">
        <f t="shared" si="31"/>
        <v>Libarica</v>
      </c>
      <c r="O700" t="str">
        <f t="shared" si="32"/>
        <v>Dark</v>
      </c>
      <c r="P700" t="str">
        <f>_xlfn.XLOOKUP(Orders[[#This Row],[Customer ID]],customers!$A$1:$A$1001,customers!$I$1:$I$1001,0)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cm="1">
        <f t="array" ref="G701">IF(_xlfn.XLOOKUP(C701,customers!$A$1:$A$1001,customers!C700:'customers'!$C$1:$C$1001,0)=0,"",_xlfn.XLOOKUP(C701,customers!$A$1:$A$1001,customers!C700:'customers'!$C$1:$C$1001,0))</f>
        <v>otadmanjf@ft.com</v>
      </c>
      <c r="H701" s="2" t="str">
        <f>_xlfn.XLOOKUP(C701,customers!$A$1:$A$1001,customers!$G$1:$G$1001,0)</f>
        <v>United States</v>
      </c>
      <c r="I701" t="str">
        <f>_xlfn.XLOOKUP(orders!D701,products!$A$1:$A$49,products!$B$1:$B$49)</f>
        <v>Ara</v>
      </c>
      <c r="J701" t="str">
        <f>_xlfn.XLOOKUP(orders!D701,products!$A$1:$A$49,products!$C$1:$C$49)</f>
        <v>D</v>
      </c>
      <c r="K701" s="4">
        <f>_xlfn.XLOOKUP(orders!D701,products!$A$1:$A$49,products!$D$1:$D$49)</f>
        <v>0.5</v>
      </c>
      <c r="L701" s="6">
        <f>_xlfn.XLOOKUP(orders!D701,products!$A$1:$A$49,products!$E$1:$E$49)</f>
        <v>5.97</v>
      </c>
      <c r="M701" s="6">
        <f t="shared" si="30"/>
        <v>23.88</v>
      </c>
      <c r="N701" t="str">
        <f t="shared" si="31"/>
        <v>Arabica</v>
      </c>
      <c r="O701" t="str">
        <f t="shared" si="32"/>
        <v>Dark</v>
      </c>
      <c r="P701" t="str">
        <f>_xlfn.XLOOKUP(Orders[[#This Row],[Customer ID]],customers!$A$1:$A$1001,customers!$I$1:$I$1001,0)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cm="1">
        <f t="array" ref="G702">IF(_xlfn.XLOOKUP(C702,customers!$A$1:$A$1001,customers!C701:'customers'!$C$1:$C$1001,0)=0,"",_xlfn.XLOOKUP(C702,customers!$A$1:$A$1001,customers!C701:'customers'!$C$1:$C$1001,0))</f>
        <v>bguddejg@dailymotion.com</v>
      </c>
      <c r="H702" s="2" t="str">
        <f>_xlfn.XLOOKUP(C702,customers!$A$1:$A$1001,customers!$G$1:$G$1001,0)</f>
        <v>United States</v>
      </c>
      <c r="I702" t="str">
        <f>_xlfn.XLOOKUP(orders!D702,products!$A$1:$A$49,products!$B$1:$B$49)</f>
        <v>Lib</v>
      </c>
      <c r="J702" t="str">
        <f>_xlfn.XLOOKUP(orders!D702,products!$A$1:$A$49,products!$C$1:$C$49)</f>
        <v>L</v>
      </c>
      <c r="K702" s="4">
        <f>_xlfn.XLOOKUP(orders!D702,products!$A$1:$A$49,products!$D$1:$D$49)</f>
        <v>0.5</v>
      </c>
      <c r="L702" s="6">
        <f>_xlfn.XLOOKUP(orders!D702,products!$A$1:$A$49,products!$E$1:$E$49)</f>
        <v>9.51</v>
      </c>
      <c r="M702" s="6">
        <f t="shared" si="30"/>
        <v>19.02</v>
      </c>
      <c r="N702" t="str">
        <f t="shared" si="31"/>
        <v>Libarica</v>
      </c>
      <c r="O702" t="str">
        <f t="shared" si="32"/>
        <v>Light</v>
      </c>
      <c r="P702" t="str">
        <f>_xlfn.XLOOKUP(Orders[[#This Row],[Customer ID]],customers!$A$1:$A$1001,customers!$I$1:$I$1001,0)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cm="1">
        <f t="array" ref="G703">IF(_xlfn.XLOOKUP(C703,customers!$A$1:$A$1001,customers!C702:'customers'!$C$1:$C$1001,0)=0,"",_xlfn.XLOOKUP(C703,customers!$A$1:$A$1001,customers!C702:'customers'!$C$1:$C$1001,0))</f>
        <v>nsictornesjh@buzzfeed.com</v>
      </c>
      <c r="H703" s="2" t="str">
        <f>_xlfn.XLOOKUP(C703,customers!$A$1:$A$1001,customers!$G$1:$G$1001,0)</f>
        <v>Ireland</v>
      </c>
      <c r="I703" t="str">
        <f>_xlfn.XLOOKUP(orders!D703,products!$A$1:$A$49,products!$B$1:$B$49)</f>
        <v>Ara</v>
      </c>
      <c r="J703" t="str">
        <f>_xlfn.XLOOKUP(orders!D703,products!$A$1:$A$49,products!$C$1:$C$49)</f>
        <v>D</v>
      </c>
      <c r="K703" s="4">
        <f>_xlfn.XLOOKUP(orders!D703,products!$A$1:$A$49,products!$D$1:$D$49)</f>
        <v>0.5</v>
      </c>
      <c r="L703" s="6">
        <f>_xlfn.XLOOKUP(orders!D703,products!$A$1:$A$49,products!$E$1:$E$49)</f>
        <v>5.97</v>
      </c>
      <c r="M703" s="6">
        <f t="shared" si="30"/>
        <v>29.849999999999998</v>
      </c>
      <c r="N703" t="str">
        <f t="shared" si="31"/>
        <v>Arabica</v>
      </c>
      <c r="O703" t="str">
        <f t="shared" si="32"/>
        <v>Dark</v>
      </c>
      <c r="P703" t="str">
        <f>_xlfn.XLOOKUP(Orders[[#This Row],[Customer ID]],customers!$A$1:$A$1001,customers!$I$1:$I$1001,0)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cm="1">
        <f t="array" ref="G704">IF(_xlfn.XLOOKUP(C704,customers!$A$1:$A$1001,customers!C703:'customers'!$C$1:$C$1001,0)=0,"",_xlfn.XLOOKUP(C704,customers!$A$1:$A$1001,customers!C703:'customers'!$C$1:$C$1001,0))</f>
        <v>vdunningji@independent.co.uk</v>
      </c>
      <c r="H704" s="2" t="str">
        <f>_xlfn.XLOOKUP(C704,customers!$A$1:$A$1001,customers!$G$1:$G$1001,0)</f>
        <v>United States</v>
      </c>
      <c r="I704" t="str">
        <f>_xlfn.XLOOKUP(orders!D704,products!$A$1:$A$49,products!$B$1:$B$49)</f>
        <v>Ara</v>
      </c>
      <c r="J704" t="str">
        <f>_xlfn.XLOOKUP(orders!D704,products!$A$1:$A$49,products!$C$1:$C$49)</f>
        <v>L</v>
      </c>
      <c r="K704" s="4">
        <f>_xlfn.XLOOKUP(orders!D704,products!$A$1:$A$49,products!$D$1:$D$49)</f>
        <v>0.5</v>
      </c>
      <c r="L704" s="6">
        <f>_xlfn.XLOOKUP(orders!D704,products!$A$1:$A$49,products!$E$1:$E$49)</f>
        <v>7.77</v>
      </c>
      <c r="M704" s="6">
        <f t="shared" si="30"/>
        <v>7.77</v>
      </c>
      <c r="N704" t="str">
        <f t="shared" si="31"/>
        <v>Arabica</v>
      </c>
      <c r="O704" t="str">
        <f t="shared" si="32"/>
        <v>Light</v>
      </c>
      <c r="P704" t="str">
        <f>_xlfn.XLOOKUP(Orders[[#This Row],[Customer ID]],customers!$A$1:$A$1001,customers!$I$1:$I$1001,0)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cm="1">
        <f t="array" ref="G705">IF(_xlfn.XLOOKUP(C705,customers!$A$1:$A$1001,customers!C704:'customers'!$C$1:$C$1001,0)=0,"",_xlfn.XLOOKUP(C705,customers!$A$1:$A$1001,customers!C704:'customers'!$C$1:$C$1001,0))</f>
        <v/>
      </c>
      <c r="H705" s="2" t="str">
        <f>_xlfn.XLOOKUP(C705,customers!$A$1:$A$1001,customers!$G$1:$G$1001,0)</f>
        <v>Ireland</v>
      </c>
      <c r="I705" t="str">
        <f>_xlfn.XLOOKUP(orders!D705,products!$A$1:$A$49,products!$B$1:$B$49)</f>
        <v>Lib</v>
      </c>
      <c r="J705" t="str">
        <f>_xlfn.XLOOKUP(orders!D705,products!$A$1:$A$49,products!$C$1:$C$49)</f>
        <v>D</v>
      </c>
      <c r="K705" s="4">
        <f>_xlfn.XLOOKUP(orders!D705,products!$A$1:$A$49,products!$D$1:$D$49)</f>
        <v>2.5</v>
      </c>
      <c r="L705" s="6">
        <f>_xlfn.XLOOKUP(orders!D705,products!$A$1:$A$49,products!$E$1:$E$49)</f>
        <v>29.784999999999997</v>
      </c>
      <c r="M705" s="6">
        <f t="shared" si="30"/>
        <v>119.13999999999999</v>
      </c>
      <c r="N705" t="str">
        <f t="shared" si="31"/>
        <v>Libarica</v>
      </c>
      <c r="O705" t="str">
        <f t="shared" si="32"/>
        <v>Dark</v>
      </c>
      <c r="P705" t="str">
        <f>_xlfn.XLOOKUP(Orders[[#This Row],[Customer ID]],customers!$A$1:$A$1001,customers!$I$1:$I$1001,0)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cm="1">
        <f t="array" ref="G706">IF(_xlfn.XLOOKUP(C706,customers!$A$1:$A$1001,customers!C705:'customers'!$C$1:$C$1001,0)=0,"",_xlfn.XLOOKUP(C706,customers!$A$1:$A$1001,customers!C705:'customers'!$C$1:$C$1001,0))</f>
        <v/>
      </c>
      <c r="H706" s="2" t="str">
        <f>_xlfn.XLOOKUP(C706,customers!$A$1:$A$1001,customers!$G$1:$G$1001,0)</f>
        <v>United States</v>
      </c>
      <c r="I706" t="str">
        <f>_xlfn.XLOOKUP(orders!D706,products!$A$1:$A$49,products!$B$1:$B$49)</f>
        <v>Exc</v>
      </c>
      <c r="J706" t="str">
        <f>_xlfn.XLOOKUP(orders!D706,products!$A$1:$A$49,products!$C$1:$C$49)</f>
        <v>D</v>
      </c>
      <c r="K706" s="4">
        <f>_xlfn.XLOOKUP(orders!D706,products!$A$1:$A$49,products!$D$1:$D$49)</f>
        <v>0.2</v>
      </c>
      <c r="L706" s="6">
        <f>_xlfn.XLOOKUP(orders!D706,products!$A$1:$A$49,products!$E$1:$E$49)</f>
        <v>3.645</v>
      </c>
      <c r="M706" s="6">
        <f t="shared" si="30"/>
        <v>21.87</v>
      </c>
      <c r="N706" t="str">
        <f t="shared" si="31"/>
        <v>Excellsa</v>
      </c>
      <c r="O706" t="str">
        <f t="shared" si="32"/>
        <v>Dark</v>
      </c>
      <c r="P706" t="str">
        <f>_xlfn.XLOOKUP(Orders[[#This Row],[Customer ID]],customers!$A$1:$A$1001,customers!$I$1:$I$1001,0)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cm="1">
        <f t="array" ref="G707">IF(_xlfn.XLOOKUP(C707,customers!$A$1:$A$1001,customers!C706:'customers'!$C$1:$C$1001,0)=0,"",_xlfn.XLOOKUP(C707,customers!$A$1:$A$1001,customers!C706:'customers'!$C$1:$C$1001,0))</f>
        <v>sgehringjl@gnu.org</v>
      </c>
      <c r="H707" s="2" t="str">
        <f>_xlfn.XLOOKUP(C707,customers!$A$1:$A$1001,customers!$G$1:$G$1001,0)</f>
        <v>United States</v>
      </c>
      <c r="I707" t="str">
        <f>_xlfn.XLOOKUP(orders!D707,products!$A$1:$A$49,products!$B$1:$B$49)</f>
        <v>Exc</v>
      </c>
      <c r="J707" t="str">
        <f>_xlfn.XLOOKUP(orders!D707,products!$A$1:$A$49,products!$C$1:$C$49)</f>
        <v>L</v>
      </c>
      <c r="K707" s="4">
        <f>_xlfn.XLOOKUP(orders!D707,products!$A$1:$A$49,products!$D$1:$D$49)</f>
        <v>0.5</v>
      </c>
      <c r="L707" s="6">
        <f>_xlfn.XLOOKUP(orders!D707,products!$A$1:$A$49,products!$E$1:$E$49)</f>
        <v>8.91</v>
      </c>
      <c r="M707" s="6">
        <f t="shared" ref="M707:M770" si="33">L707*E707</f>
        <v>17.82</v>
      </c>
      <c r="N707" t="str">
        <f t="shared" ref="N707:N770" si="34">IF(I707="Rob","Robusta",IF(I707="Exc","Excellsa",IF(I707="Ara","Arabica",IF(I707="Lib","Libarica",""))))</f>
        <v>Excellsa</v>
      </c>
      <c r="O707" t="str">
        <f t="shared" ref="O707:O770" si="35">IF(J707="M","Medium",IF(J707="L","Light",IF(J707="D","Dark")))</f>
        <v>Light</v>
      </c>
      <c r="P707" t="str">
        <f>_xlfn.XLOOKUP(Orders[[#This Row],[Customer ID]],customers!$A$1:$A$1001,customers!$I$1:$I$1001,0)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cm="1">
        <f t="array" ref="G708">IF(_xlfn.XLOOKUP(C708,customers!$A$1:$A$1001,customers!C707:'customers'!$C$1:$C$1001,0)=0,"",_xlfn.XLOOKUP(C708,customers!$A$1:$A$1001,customers!C707:'customers'!$C$1:$C$1001,0))</f>
        <v>bfallowesjm@purevolume.com</v>
      </c>
      <c r="H708" s="2" t="str">
        <f>_xlfn.XLOOKUP(C708,customers!$A$1:$A$1001,customers!$G$1:$G$1001,0)</f>
        <v>United States</v>
      </c>
      <c r="I708" t="str">
        <f>_xlfn.XLOOKUP(orders!D708,products!$A$1:$A$49,products!$B$1:$B$49)</f>
        <v>Exc</v>
      </c>
      <c r="J708" t="str">
        <f>_xlfn.XLOOKUP(orders!D708,products!$A$1:$A$49,products!$C$1:$C$49)</f>
        <v>M</v>
      </c>
      <c r="K708" s="4">
        <f>_xlfn.XLOOKUP(orders!D708,products!$A$1:$A$49,products!$D$1:$D$49)</f>
        <v>0.2</v>
      </c>
      <c r="L708" s="6">
        <f>_xlfn.XLOOKUP(orders!D708,products!$A$1:$A$49,products!$E$1:$E$49)</f>
        <v>4.125</v>
      </c>
      <c r="M708" s="6">
        <f t="shared" si="33"/>
        <v>12.375</v>
      </c>
      <c r="N708" t="str">
        <f t="shared" si="34"/>
        <v>Excellsa</v>
      </c>
      <c r="O708" t="str">
        <f t="shared" si="35"/>
        <v>Medium</v>
      </c>
      <c r="P708" t="str">
        <f>_xlfn.XLOOKUP(Orders[[#This Row],[Customer ID]],customers!$A$1:$A$1001,customers!$I$1:$I$1001,0)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cm="1">
        <f t="array" ref="G709">IF(_xlfn.XLOOKUP(C709,customers!$A$1:$A$1001,customers!C708:'customers'!$C$1:$C$1001,0)=0,"",_xlfn.XLOOKUP(C709,customers!$A$1:$A$1001,customers!C708:'customers'!$C$1:$C$1001,0))</f>
        <v/>
      </c>
      <c r="H709" s="2" t="str">
        <f>_xlfn.XLOOKUP(C709,customers!$A$1:$A$1001,customers!$G$1:$G$1001,0)</f>
        <v>Ireland</v>
      </c>
      <c r="I709" t="str">
        <f>_xlfn.XLOOKUP(orders!D709,products!$A$1:$A$49,products!$B$1:$B$49)</f>
        <v>Lib</v>
      </c>
      <c r="J709" t="str">
        <f>_xlfn.XLOOKUP(orders!D709,products!$A$1:$A$49,products!$C$1:$C$49)</f>
        <v>D</v>
      </c>
      <c r="K709" s="4">
        <f>_xlfn.XLOOKUP(orders!D709,products!$A$1:$A$49,products!$D$1:$D$49)</f>
        <v>1</v>
      </c>
      <c r="L709" s="6">
        <f>_xlfn.XLOOKUP(orders!D709,products!$A$1:$A$49,products!$E$1:$E$49)</f>
        <v>12.95</v>
      </c>
      <c r="M709" s="6">
        <f t="shared" si="33"/>
        <v>25.9</v>
      </c>
      <c r="N709" t="str">
        <f t="shared" si="34"/>
        <v>Libarica</v>
      </c>
      <c r="O709" t="str">
        <f t="shared" si="35"/>
        <v>Dark</v>
      </c>
      <c r="P709" t="str">
        <f>_xlfn.XLOOKUP(Orders[[#This Row],[Customer ID]],customers!$A$1:$A$1001,customers!$I$1:$I$1001,0)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cm="1">
        <f t="array" ref="G710">IF(_xlfn.XLOOKUP(C710,customers!$A$1:$A$1001,customers!C709:'customers'!$C$1:$C$1001,0)=0,"",_xlfn.XLOOKUP(C710,customers!$A$1:$A$1001,customers!C709:'customers'!$C$1:$C$1001,0))</f>
        <v>sdejo@newsvine.com</v>
      </c>
      <c r="H710" s="2" t="str">
        <f>_xlfn.XLOOKUP(C710,customers!$A$1:$A$1001,customers!$G$1:$G$1001,0)</f>
        <v>United States</v>
      </c>
      <c r="I710" t="str">
        <f>_xlfn.XLOOKUP(orders!D710,products!$A$1:$A$49,products!$B$1:$B$49)</f>
        <v>Ara</v>
      </c>
      <c r="J710" t="str">
        <f>_xlfn.XLOOKUP(orders!D710,products!$A$1:$A$49,products!$C$1:$C$49)</f>
        <v>M</v>
      </c>
      <c r="K710" s="4">
        <f>_xlfn.XLOOKUP(orders!D710,products!$A$1:$A$49,products!$D$1:$D$49)</f>
        <v>0.5</v>
      </c>
      <c r="L710" s="6">
        <f>_xlfn.XLOOKUP(orders!D710,products!$A$1:$A$49,products!$E$1:$E$49)</f>
        <v>6.75</v>
      </c>
      <c r="M710" s="6">
        <f t="shared" si="33"/>
        <v>13.5</v>
      </c>
      <c r="N710" t="str">
        <f t="shared" si="34"/>
        <v>Arabica</v>
      </c>
      <c r="O710" t="str">
        <f t="shared" si="35"/>
        <v>Medium</v>
      </c>
      <c r="P710" t="str">
        <f>_xlfn.XLOOKUP(Orders[[#This Row],[Customer ID]],customers!$A$1:$A$1001,customers!$I$1:$I$1001,0)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cm="1">
        <f t="array" ref="G711">IF(_xlfn.XLOOKUP(C711,customers!$A$1:$A$1001,customers!C710:'customers'!$C$1:$C$1001,0)=0,"",_xlfn.XLOOKUP(C711,customers!$A$1:$A$1001,customers!C710:'customers'!$C$1:$C$1001,0))</f>
        <v/>
      </c>
      <c r="H711" s="2" t="str">
        <f>_xlfn.XLOOKUP(C711,customers!$A$1:$A$1001,customers!$G$1:$G$1001,0)</f>
        <v>United States</v>
      </c>
      <c r="I711" t="str">
        <f>_xlfn.XLOOKUP(orders!D711,products!$A$1:$A$49,products!$B$1:$B$49)</f>
        <v>Exc</v>
      </c>
      <c r="J711" t="str">
        <f>_xlfn.XLOOKUP(orders!D711,products!$A$1:$A$49,products!$C$1:$C$49)</f>
        <v>L</v>
      </c>
      <c r="K711" s="4">
        <f>_xlfn.XLOOKUP(orders!D711,products!$A$1:$A$49,products!$D$1:$D$49)</f>
        <v>0.5</v>
      </c>
      <c r="L711" s="6">
        <f>_xlfn.XLOOKUP(orders!D711,products!$A$1:$A$49,products!$E$1:$E$49)</f>
        <v>8.91</v>
      </c>
      <c r="M711" s="6">
        <f t="shared" si="33"/>
        <v>17.82</v>
      </c>
      <c r="N711" t="str">
        <f t="shared" si="34"/>
        <v>Excellsa</v>
      </c>
      <c r="O711" t="str">
        <f t="shared" si="35"/>
        <v>Light</v>
      </c>
      <c r="P711" t="str">
        <f>_xlfn.XLOOKUP(Orders[[#This Row],[Customer ID]],customers!$A$1:$A$1001,customers!$I$1:$I$1001,0)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cm="1">
        <f t="array" ref="G712">IF(_xlfn.XLOOKUP(C712,customers!$A$1:$A$1001,customers!C711:'customers'!$C$1:$C$1001,0)=0,"",_xlfn.XLOOKUP(C712,customers!$A$1:$A$1001,customers!C711:'customers'!$C$1:$C$1001,0))</f>
        <v>scountjq@nba.com</v>
      </c>
      <c r="H712" s="2" t="str">
        <f>_xlfn.XLOOKUP(C712,customers!$A$1:$A$1001,customers!$G$1:$G$1001,0)</f>
        <v>United States</v>
      </c>
      <c r="I712" t="str">
        <f>_xlfn.XLOOKUP(orders!D712,products!$A$1:$A$49,products!$B$1:$B$49)</f>
        <v>Exc</v>
      </c>
      <c r="J712" t="str">
        <f>_xlfn.XLOOKUP(orders!D712,products!$A$1:$A$49,products!$C$1:$C$49)</f>
        <v>M</v>
      </c>
      <c r="K712" s="4">
        <f>_xlfn.XLOOKUP(orders!D712,products!$A$1:$A$49,products!$D$1:$D$49)</f>
        <v>0.5</v>
      </c>
      <c r="L712" s="6">
        <f>_xlfn.XLOOKUP(orders!D712,products!$A$1:$A$49,products!$E$1:$E$49)</f>
        <v>8.25</v>
      </c>
      <c r="M712" s="6">
        <f t="shared" si="33"/>
        <v>24.75</v>
      </c>
      <c r="N712" t="str">
        <f t="shared" si="34"/>
        <v>Excellsa</v>
      </c>
      <c r="O712" t="str">
        <f t="shared" si="35"/>
        <v>Medium</v>
      </c>
      <c r="P712" t="str">
        <f>_xlfn.XLOOKUP(Orders[[#This Row],[Customer ID]],customers!$A$1:$A$1001,customers!$I$1:$I$1001,0)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cm="1">
        <f t="array" ref="G713">IF(_xlfn.XLOOKUP(C713,customers!$A$1:$A$1001,customers!C712:'customers'!$C$1:$C$1001,0)=0,"",_xlfn.XLOOKUP(C713,customers!$A$1:$A$1001,customers!C712:'customers'!$C$1:$C$1001,0))</f>
        <v>sraglesjr@blogtalkradio.com</v>
      </c>
      <c r="H713" s="2" t="str">
        <f>_xlfn.XLOOKUP(C713,customers!$A$1:$A$1001,customers!$G$1:$G$1001,0)</f>
        <v>United States</v>
      </c>
      <c r="I713" t="str">
        <f>_xlfn.XLOOKUP(orders!D713,products!$A$1:$A$49,products!$B$1:$B$49)</f>
        <v>Rob</v>
      </c>
      <c r="J713" t="str">
        <f>_xlfn.XLOOKUP(orders!D713,products!$A$1:$A$49,products!$C$1:$C$49)</f>
        <v>M</v>
      </c>
      <c r="K713" s="4">
        <f>_xlfn.XLOOKUP(orders!D713,products!$A$1:$A$49,products!$D$1:$D$49)</f>
        <v>0.2</v>
      </c>
      <c r="L713" s="6">
        <f>_xlfn.XLOOKUP(orders!D713,products!$A$1:$A$49,products!$E$1:$E$49)</f>
        <v>2.9849999999999999</v>
      </c>
      <c r="M713" s="6">
        <f t="shared" si="33"/>
        <v>17.91</v>
      </c>
      <c r="N713" t="str">
        <f t="shared" si="34"/>
        <v>Robusta</v>
      </c>
      <c r="O713" t="str">
        <f t="shared" si="35"/>
        <v>Medium</v>
      </c>
      <c r="P713" t="str">
        <f>_xlfn.XLOOKUP(Orders[[#This Row],[Customer ID]],customers!$A$1:$A$1001,customers!$I$1:$I$1001,0)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cm="1">
        <f t="array" ref="G714">IF(_xlfn.XLOOKUP(C714,customers!$A$1:$A$1001,customers!C713:'customers'!$C$1:$C$1001,0)=0,"",_xlfn.XLOOKUP(C714,customers!$A$1:$A$1001,customers!C713:'customers'!$C$1:$C$1001,0))</f>
        <v/>
      </c>
      <c r="H714" s="2" t="str">
        <f>_xlfn.XLOOKUP(C714,customers!$A$1:$A$1001,customers!$G$1:$G$1001,0)</f>
        <v>United Kingdom</v>
      </c>
      <c r="I714" t="str">
        <f>_xlfn.XLOOKUP(orders!D714,products!$A$1:$A$49,products!$B$1:$B$49)</f>
        <v>Exc</v>
      </c>
      <c r="J714" t="str">
        <f>_xlfn.XLOOKUP(orders!D714,products!$A$1:$A$49,products!$C$1:$C$49)</f>
        <v>M</v>
      </c>
      <c r="K714" s="4">
        <f>_xlfn.XLOOKUP(orders!D714,products!$A$1:$A$49,products!$D$1:$D$49)</f>
        <v>0.5</v>
      </c>
      <c r="L714" s="6">
        <f>_xlfn.XLOOKUP(orders!D714,products!$A$1:$A$49,products!$E$1:$E$49)</f>
        <v>8.25</v>
      </c>
      <c r="M714" s="6">
        <f t="shared" si="33"/>
        <v>16.5</v>
      </c>
      <c r="N714" t="str">
        <f t="shared" si="34"/>
        <v>Excellsa</v>
      </c>
      <c r="O714" t="str">
        <f t="shared" si="35"/>
        <v>Medium</v>
      </c>
      <c r="P714" t="str">
        <f>_xlfn.XLOOKUP(Orders[[#This Row],[Customer ID]],customers!$A$1:$A$1001,customers!$I$1:$I$1001,0)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cm="1">
        <f t="array" ref="G715">IF(_xlfn.XLOOKUP(C715,customers!$A$1:$A$1001,customers!C714:'customers'!$C$1:$C$1001,0)=0,"",_xlfn.XLOOKUP(C715,customers!$A$1:$A$1001,customers!C714:'customers'!$C$1:$C$1001,0))</f>
        <v>sbruunjt@blogtalkradio.com</v>
      </c>
      <c r="H715" s="2" t="str">
        <f>_xlfn.XLOOKUP(C715,customers!$A$1:$A$1001,customers!$G$1:$G$1001,0)</f>
        <v>United States</v>
      </c>
      <c r="I715" t="str">
        <f>_xlfn.XLOOKUP(orders!D715,products!$A$1:$A$49,products!$B$1:$B$49)</f>
        <v>Rob</v>
      </c>
      <c r="J715" t="str">
        <f>_xlfn.XLOOKUP(orders!D715,products!$A$1:$A$49,products!$C$1:$C$49)</f>
        <v>M</v>
      </c>
      <c r="K715" s="4">
        <f>_xlfn.XLOOKUP(orders!D715,products!$A$1:$A$49,products!$D$1:$D$49)</f>
        <v>0.2</v>
      </c>
      <c r="L715" s="6">
        <f>_xlfn.XLOOKUP(orders!D715,products!$A$1:$A$49,products!$E$1:$E$49)</f>
        <v>2.9849999999999999</v>
      </c>
      <c r="M715" s="6">
        <f t="shared" si="33"/>
        <v>2.9849999999999999</v>
      </c>
      <c r="N715" t="str">
        <f t="shared" si="34"/>
        <v>Robusta</v>
      </c>
      <c r="O715" t="str">
        <f t="shared" si="35"/>
        <v>Medium</v>
      </c>
      <c r="P715" t="str">
        <f>_xlfn.XLOOKUP(Orders[[#This Row],[Customer ID]],customers!$A$1:$A$1001,customers!$I$1:$I$1001,0)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cm="1">
        <f t="array" ref="G716">IF(_xlfn.XLOOKUP(C716,customers!$A$1:$A$1001,customers!C715:'customers'!$C$1:$C$1001,0)=0,"",_xlfn.XLOOKUP(C716,customers!$A$1:$A$1001,customers!C715:'customers'!$C$1:$C$1001,0))</f>
        <v>aplluju@dagondesign.com</v>
      </c>
      <c r="H716" s="2" t="str">
        <f>_xlfn.XLOOKUP(C716,customers!$A$1:$A$1001,customers!$G$1:$G$1001,0)</f>
        <v>Ireland</v>
      </c>
      <c r="I716" t="str">
        <f>_xlfn.XLOOKUP(orders!D716,products!$A$1:$A$49,products!$B$1:$B$49)</f>
        <v>Exc</v>
      </c>
      <c r="J716" t="str">
        <f>_xlfn.XLOOKUP(orders!D716,products!$A$1:$A$49,products!$C$1:$C$49)</f>
        <v>D</v>
      </c>
      <c r="K716" s="4">
        <f>_xlfn.XLOOKUP(orders!D716,products!$A$1:$A$49,products!$D$1:$D$49)</f>
        <v>0.2</v>
      </c>
      <c r="L716" s="6">
        <f>_xlfn.XLOOKUP(orders!D716,products!$A$1:$A$49,products!$E$1:$E$49)</f>
        <v>3.645</v>
      </c>
      <c r="M716" s="6">
        <f t="shared" si="33"/>
        <v>14.58</v>
      </c>
      <c r="N716" t="str">
        <f t="shared" si="34"/>
        <v>Excellsa</v>
      </c>
      <c r="O716" t="str">
        <f t="shared" si="35"/>
        <v>Dark</v>
      </c>
      <c r="P716" t="str">
        <f>_xlfn.XLOOKUP(Orders[[#This Row],[Customer ID]],customers!$A$1:$A$1001,customers!$I$1:$I$1001,0)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cm="1">
        <f t="array" ref="G717">IF(_xlfn.XLOOKUP(C717,customers!$A$1:$A$1001,customers!C716:'customers'!$C$1:$C$1001,0)=0,"",_xlfn.XLOOKUP(C717,customers!$A$1:$A$1001,customers!C716:'customers'!$C$1:$C$1001,0))</f>
        <v>gcornierjv@techcrunch.com</v>
      </c>
      <c r="H717" s="2" t="str">
        <f>_xlfn.XLOOKUP(C717,customers!$A$1:$A$1001,customers!$G$1:$G$1001,0)</f>
        <v>United States</v>
      </c>
      <c r="I717" t="str">
        <f>_xlfn.XLOOKUP(orders!D717,products!$A$1:$A$49,products!$B$1:$B$49)</f>
        <v>Exc</v>
      </c>
      <c r="J717" t="str">
        <f>_xlfn.XLOOKUP(orders!D717,products!$A$1:$A$49,products!$C$1:$C$49)</f>
        <v>L</v>
      </c>
      <c r="K717" s="4">
        <f>_xlfn.XLOOKUP(orders!D717,products!$A$1:$A$49,products!$D$1:$D$49)</f>
        <v>1</v>
      </c>
      <c r="L717" s="6">
        <f>_xlfn.XLOOKUP(orders!D717,products!$A$1:$A$49,products!$E$1:$E$49)</f>
        <v>14.85</v>
      </c>
      <c r="M717" s="6">
        <f t="shared" si="33"/>
        <v>89.1</v>
      </c>
      <c r="N717" t="str">
        <f t="shared" si="34"/>
        <v>Excellsa</v>
      </c>
      <c r="O717" t="str">
        <f t="shared" si="35"/>
        <v>Light</v>
      </c>
      <c r="P717" t="str">
        <f>_xlfn.XLOOKUP(Orders[[#This Row],[Customer ID]],customers!$A$1:$A$1001,customers!$I$1:$I$1001,0)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str" cm="1">
        <f t="array" ref="G718">IF(_xlfn.XLOOKUP(C718,customers!$A$1:$A$1001,customers!C717:'customers'!$C$1:$C$1001,0)=0,"",_xlfn.XLOOKUP(C718,customers!$A$1:$A$1001,customers!C717:'customers'!$C$1:$C$1001,0))</f>
        <v>jdymokeje@prnewswire.com</v>
      </c>
      <c r="H718" s="2" t="str">
        <f>_xlfn.XLOOKUP(C718,customers!$A$1:$A$1001,customers!$G$1:$G$1001,0)</f>
        <v>Ireland</v>
      </c>
      <c r="I718" t="str">
        <f>_xlfn.XLOOKUP(orders!D718,products!$A$1:$A$49,products!$B$1:$B$49)</f>
        <v>Rob</v>
      </c>
      <c r="J718" t="str">
        <f>_xlfn.XLOOKUP(orders!D718,products!$A$1:$A$49,products!$C$1:$C$49)</f>
        <v>L</v>
      </c>
      <c r="K718" s="4">
        <f>_xlfn.XLOOKUP(orders!D718,products!$A$1:$A$49,products!$D$1:$D$49)</f>
        <v>1</v>
      </c>
      <c r="L718" s="6">
        <f>_xlfn.XLOOKUP(orders!D718,products!$A$1:$A$49,products!$E$1:$E$49)</f>
        <v>11.95</v>
      </c>
      <c r="M718" s="6">
        <f t="shared" si="33"/>
        <v>35.849999999999994</v>
      </c>
      <c r="N718" t="str">
        <f t="shared" si="34"/>
        <v>Robusta</v>
      </c>
      <c r="O718" t="str">
        <f t="shared" si="35"/>
        <v>Light</v>
      </c>
      <c r="P718" t="str">
        <f>_xlfn.XLOOKUP(Orders[[#This Row],[Customer ID]],customers!$A$1:$A$1001,customers!$I$1:$I$1001,0)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cm="1">
        <f t="array" ref="G719">IF(_xlfn.XLOOKUP(C719,customers!$A$1:$A$1001,customers!C718:'customers'!$C$1:$C$1001,0)=0,"",_xlfn.XLOOKUP(C719,customers!$A$1:$A$1001,customers!C718:'customers'!$C$1:$C$1001,0))</f>
        <v>wharvisonjx@gizmodo.com</v>
      </c>
      <c r="H719" s="2" t="str">
        <f>_xlfn.XLOOKUP(C719,customers!$A$1:$A$1001,customers!$G$1:$G$1001,0)</f>
        <v>United States</v>
      </c>
      <c r="I719" t="str">
        <f>_xlfn.XLOOKUP(orders!D719,products!$A$1:$A$49,products!$B$1:$B$49)</f>
        <v>Ara</v>
      </c>
      <c r="J719" t="str">
        <f>_xlfn.XLOOKUP(orders!D719,products!$A$1:$A$49,products!$C$1:$C$49)</f>
        <v>D</v>
      </c>
      <c r="K719" s="4">
        <f>_xlfn.XLOOKUP(orders!D719,products!$A$1:$A$49,products!$D$1:$D$49)</f>
        <v>2.5</v>
      </c>
      <c r="L719" s="6">
        <f>_xlfn.XLOOKUP(orders!D719,products!$A$1:$A$49,products!$E$1:$E$49)</f>
        <v>22.884999999999998</v>
      </c>
      <c r="M719" s="6">
        <f t="shared" si="33"/>
        <v>68.655000000000001</v>
      </c>
      <c r="N719" t="str">
        <f t="shared" si="34"/>
        <v>Arabica</v>
      </c>
      <c r="O719" t="str">
        <f t="shared" si="35"/>
        <v>Dark</v>
      </c>
      <c r="P719" t="str">
        <f>_xlfn.XLOOKUP(Orders[[#This Row],[Customer ID]],customers!$A$1:$A$1001,customers!$I$1:$I$1001,0)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cm="1">
        <f t="array" ref="G720">IF(_xlfn.XLOOKUP(C720,customers!$A$1:$A$1001,customers!C719:'customers'!$C$1:$C$1001,0)=0,"",_xlfn.XLOOKUP(C720,customers!$A$1:$A$1001,customers!C719:'customers'!$C$1:$C$1001,0))</f>
        <v>dheafordjy@twitpic.com</v>
      </c>
      <c r="H720" s="2" t="str">
        <f>_xlfn.XLOOKUP(C720,customers!$A$1:$A$1001,customers!$G$1:$G$1001,0)</f>
        <v>United States</v>
      </c>
      <c r="I720" t="str">
        <f>_xlfn.XLOOKUP(orders!D720,products!$A$1:$A$49,products!$B$1:$B$49)</f>
        <v>Lib</v>
      </c>
      <c r="J720" t="str">
        <f>_xlfn.XLOOKUP(orders!D720,products!$A$1:$A$49,products!$C$1:$C$49)</f>
        <v>D</v>
      </c>
      <c r="K720" s="4">
        <f>_xlfn.XLOOKUP(orders!D720,products!$A$1:$A$49,products!$D$1:$D$49)</f>
        <v>1</v>
      </c>
      <c r="L720" s="6">
        <f>_xlfn.XLOOKUP(orders!D720,products!$A$1:$A$49,products!$E$1:$E$49)</f>
        <v>12.95</v>
      </c>
      <c r="M720" s="6">
        <f t="shared" si="33"/>
        <v>38.849999999999994</v>
      </c>
      <c r="N720" t="str">
        <f t="shared" si="34"/>
        <v>Libarica</v>
      </c>
      <c r="O720" t="str">
        <f t="shared" si="35"/>
        <v>Dark</v>
      </c>
      <c r="P720" t="str">
        <f>_xlfn.XLOOKUP(Orders[[#This Row],[Customer ID]],customers!$A$1:$A$1001,customers!$I$1:$I$1001,0)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cm="1">
        <f t="array" ref="G721">IF(_xlfn.XLOOKUP(C721,customers!$A$1:$A$1001,customers!C720:'customers'!$C$1:$C$1001,0)=0,"",_xlfn.XLOOKUP(C721,customers!$A$1:$A$1001,customers!C720:'customers'!$C$1:$C$1001,0))</f>
        <v>gfanthamjz@hexun.com</v>
      </c>
      <c r="H721" s="2" t="str">
        <f>_xlfn.XLOOKUP(C721,customers!$A$1:$A$1001,customers!$G$1:$G$1001,0)</f>
        <v>United States</v>
      </c>
      <c r="I721" t="str">
        <f>_xlfn.XLOOKUP(orders!D721,products!$A$1:$A$49,products!$B$1:$B$49)</f>
        <v>Lib</v>
      </c>
      <c r="J721" t="str">
        <f>_xlfn.XLOOKUP(orders!D721,products!$A$1:$A$49,products!$C$1:$C$49)</f>
        <v>L</v>
      </c>
      <c r="K721" s="4">
        <f>_xlfn.XLOOKUP(orders!D721,products!$A$1:$A$49,products!$D$1:$D$49)</f>
        <v>1</v>
      </c>
      <c r="L721" s="6">
        <f>_xlfn.XLOOKUP(orders!D721,products!$A$1:$A$49,products!$E$1:$E$49)</f>
        <v>15.85</v>
      </c>
      <c r="M721" s="6">
        <f t="shared" si="33"/>
        <v>79.25</v>
      </c>
      <c r="N721" t="str">
        <f t="shared" si="34"/>
        <v>Libarica</v>
      </c>
      <c r="O721" t="str">
        <f t="shared" si="35"/>
        <v>Light</v>
      </c>
      <c r="P721" t="str">
        <f>_xlfn.XLOOKUP(Orders[[#This Row],[Customer ID]],customers!$A$1:$A$1001,customers!$I$1:$I$1001,0)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cm="1">
        <f t="array" ref="G722">IF(_xlfn.XLOOKUP(C722,customers!$A$1:$A$1001,customers!C721:'customers'!$C$1:$C$1001,0)=0,"",_xlfn.XLOOKUP(C722,customers!$A$1:$A$1001,customers!C721:'customers'!$C$1:$C$1001,0))</f>
        <v>rcrookshanksk0@unc.edu</v>
      </c>
      <c r="H722" s="2" t="str">
        <f>_xlfn.XLOOKUP(C722,customers!$A$1:$A$1001,customers!$G$1:$G$1001,0)</f>
        <v>United States</v>
      </c>
      <c r="I722" t="str">
        <f>_xlfn.XLOOKUP(orders!D722,products!$A$1:$A$49,products!$B$1:$B$49)</f>
        <v>Exc</v>
      </c>
      <c r="J722" t="str">
        <f>_xlfn.XLOOKUP(orders!D722,products!$A$1:$A$49,products!$C$1:$C$49)</f>
        <v>D</v>
      </c>
      <c r="K722" s="4">
        <f>_xlfn.XLOOKUP(orders!D722,products!$A$1:$A$49,products!$D$1:$D$49)</f>
        <v>0.5</v>
      </c>
      <c r="L722" s="6">
        <f>_xlfn.XLOOKUP(orders!D722,products!$A$1:$A$49,products!$E$1:$E$49)</f>
        <v>7.29</v>
      </c>
      <c r="M722" s="6">
        <f t="shared" si="33"/>
        <v>36.450000000000003</v>
      </c>
      <c r="N722" t="str">
        <f t="shared" si="34"/>
        <v>Excellsa</v>
      </c>
      <c r="O722" t="str">
        <f t="shared" si="35"/>
        <v>Dark</v>
      </c>
      <c r="P722" t="str">
        <f>_xlfn.XLOOKUP(Orders[[#This Row],[Customer ID]],customers!$A$1:$A$1001,customers!$I$1:$I$1001,0)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cm="1">
        <f t="array" ref="G723">IF(_xlfn.XLOOKUP(C723,customers!$A$1:$A$1001,customers!C722:'customers'!$C$1:$C$1001,0)=0,"",_xlfn.XLOOKUP(C723,customers!$A$1:$A$1001,customers!C722:'customers'!$C$1:$C$1001,0))</f>
        <v>nleakek1@cmu.edu</v>
      </c>
      <c r="H723" s="2" t="str">
        <f>_xlfn.XLOOKUP(C723,customers!$A$1:$A$1001,customers!$G$1:$G$1001,0)</f>
        <v>United States</v>
      </c>
      <c r="I723" t="str">
        <f>_xlfn.XLOOKUP(orders!D723,products!$A$1:$A$49,products!$B$1:$B$49)</f>
        <v>Rob</v>
      </c>
      <c r="J723" t="str">
        <f>_xlfn.XLOOKUP(orders!D723,products!$A$1:$A$49,products!$C$1:$C$49)</f>
        <v>M</v>
      </c>
      <c r="K723" s="4">
        <f>_xlfn.XLOOKUP(orders!D723,products!$A$1:$A$49,products!$D$1:$D$49)</f>
        <v>0.2</v>
      </c>
      <c r="L723" s="6">
        <f>_xlfn.XLOOKUP(orders!D723,products!$A$1:$A$49,products!$E$1:$E$49)</f>
        <v>2.9849999999999999</v>
      </c>
      <c r="M723" s="6">
        <f t="shared" si="33"/>
        <v>8.9550000000000001</v>
      </c>
      <c r="N723" t="str">
        <f t="shared" si="34"/>
        <v>Robusta</v>
      </c>
      <c r="O723" t="str">
        <f t="shared" si="35"/>
        <v>Medium</v>
      </c>
      <c r="P723" t="str">
        <f>_xlfn.XLOOKUP(Orders[[#This Row],[Customer ID]],customers!$A$1:$A$1001,customers!$I$1:$I$1001,0)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cm="1">
        <f t="array" ref="G724">IF(_xlfn.XLOOKUP(C724,customers!$A$1:$A$1001,customers!C723:'customers'!$C$1:$C$1001,0)=0,"",_xlfn.XLOOKUP(C724,customers!$A$1:$A$1001,customers!C723:'customers'!$C$1:$C$1001,0))</f>
        <v/>
      </c>
      <c r="H724" s="2" t="str">
        <f>_xlfn.XLOOKUP(C724,customers!$A$1:$A$1001,customers!$G$1:$G$1001,0)</f>
        <v>United States</v>
      </c>
      <c r="I724" t="str">
        <f>_xlfn.XLOOKUP(orders!D724,products!$A$1:$A$49,products!$B$1:$B$49)</f>
        <v>Exc</v>
      </c>
      <c r="J724" t="str">
        <f>_xlfn.XLOOKUP(orders!D724,products!$A$1:$A$49,products!$C$1:$C$49)</f>
        <v>D</v>
      </c>
      <c r="K724" s="4">
        <f>_xlfn.XLOOKUP(orders!D724,products!$A$1:$A$49,products!$D$1:$D$49)</f>
        <v>1</v>
      </c>
      <c r="L724" s="6">
        <f>_xlfn.XLOOKUP(orders!D724,products!$A$1:$A$49,products!$E$1:$E$49)</f>
        <v>12.15</v>
      </c>
      <c r="M724" s="6">
        <f t="shared" si="33"/>
        <v>24.3</v>
      </c>
      <c r="N724" t="str">
        <f t="shared" si="34"/>
        <v>Excellsa</v>
      </c>
      <c r="O724" t="str">
        <f t="shared" si="35"/>
        <v>Dark</v>
      </c>
      <c r="P724" t="str">
        <f>_xlfn.XLOOKUP(Orders[[#This Row],[Customer ID]],customers!$A$1:$A$1001,customers!$I$1:$I$1001,0)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cm="1">
        <f t="array" ref="G725">IF(_xlfn.XLOOKUP(C725,customers!$A$1:$A$1001,customers!C724:'customers'!$C$1:$C$1001,0)=0,"",_xlfn.XLOOKUP(C725,customers!$A$1:$A$1001,customers!C724:'customers'!$C$1:$C$1001,0))</f>
        <v>geilhersenk3@networksolutions.com</v>
      </c>
      <c r="H725" s="2" t="str">
        <f>_xlfn.XLOOKUP(C725,customers!$A$1:$A$1001,customers!$G$1:$G$1001,0)</f>
        <v>United States</v>
      </c>
      <c r="I725" t="str">
        <f>_xlfn.XLOOKUP(orders!D725,products!$A$1:$A$49,products!$B$1:$B$49)</f>
        <v>Exc</v>
      </c>
      <c r="J725" t="str">
        <f>_xlfn.XLOOKUP(orders!D725,products!$A$1:$A$49,products!$C$1:$C$49)</f>
        <v>M</v>
      </c>
      <c r="K725" s="4">
        <f>_xlfn.XLOOKUP(orders!D725,products!$A$1:$A$49,products!$D$1:$D$49)</f>
        <v>2.5</v>
      </c>
      <c r="L725" s="6">
        <f>_xlfn.XLOOKUP(orders!D725,products!$A$1:$A$49,products!$E$1:$E$49)</f>
        <v>31.624999999999996</v>
      </c>
      <c r="M725" s="6">
        <f t="shared" si="33"/>
        <v>63.249999999999993</v>
      </c>
      <c r="N725" t="str">
        <f t="shared" si="34"/>
        <v>Excellsa</v>
      </c>
      <c r="O725" t="str">
        <f t="shared" si="35"/>
        <v>Medium</v>
      </c>
      <c r="P725" t="str">
        <f>_xlfn.XLOOKUP(Orders[[#This Row],[Customer ID]],customers!$A$1:$A$1001,customers!$I$1:$I$1001,0)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cm="1">
        <f t="array" ref="G726">IF(_xlfn.XLOOKUP(C726,customers!$A$1:$A$1001,customers!C725:'customers'!$C$1:$C$1001,0)=0,"",_xlfn.XLOOKUP(C726,customers!$A$1:$A$1001,customers!C725:'customers'!$C$1:$C$1001,0))</f>
        <v/>
      </c>
      <c r="H726" s="2" t="str">
        <f>_xlfn.XLOOKUP(C726,customers!$A$1:$A$1001,customers!$G$1:$G$1001,0)</f>
        <v>United States</v>
      </c>
      <c r="I726" t="str">
        <f>_xlfn.XLOOKUP(orders!D726,products!$A$1:$A$49,products!$B$1:$B$49)</f>
        <v>Ara</v>
      </c>
      <c r="J726" t="str">
        <f>_xlfn.XLOOKUP(orders!D726,products!$A$1:$A$49,products!$C$1:$C$49)</f>
        <v>M</v>
      </c>
      <c r="K726" s="4">
        <f>_xlfn.XLOOKUP(orders!D726,products!$A$1:$A$49,products!$D$1:$D$49)</f>
        <v>0.2</v>
      </c>
      <c r="L726" s="6">
        <f>_xlfn.XLOOKUP(orders!D726,products!$A$1:$A$49,products!$E$1:$E$49)</f>
        <v>3.375</v>
      </c>
      <c r="M726" s="6">
        <f t="shared" si="33"/>
        <v>6.75</v>
      </c>
      <c r="N726" t="str">
        <f t="shared" si="34"/>
        <v>Arabica</v>
      </c>
      <c r="O726" t="str">
        <f t="shared" si="35"/>
        <v>Medium</v>
      </c>
      <c r="P726" t="str">
        <f>_xlfn.XLOOKUP(Orders[[#This Row],[Customer ID]],customers!$A$1:$A$1001,customers!$I$1:$I$1001,0)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cm="1">
        <f t="array" ref="G727">IF(_xlfn.XLOOKUP(C727,customers!$A$1:$A$1001,customers!C726:'customers'!$C$1:$C$1001,0)=0,"",_xlfn.XLOOKUP(C727,customers!$A$1:$A$1001,customers!C726:'customers'!$C$1:$C$1001,0))</f>
        <v>caleixok5@globo.com</v>
      </c>
      <c r="H727" s="2" t="str">
        <f>_xlfn.XLOOKUP(C727,customers!$A$1:$A$1001,customers!$G$1:$G$1001,0)</f>
        <v>United States</v>
      </c>
      <c r="I727" t="str">
        <f>_xlfn.XLOOKUP(orders!D727,products!$A$1:$A$49,products!$B$1:$B$49)</f>
        <v>Ara</v>
      </c>
      <c r="J727" t="str">
        <f>_xlfn.XLOOKUP(orders!D727,products!$A$1:$A$49,products!$C$1:$C$49)</f>
        <v>L</v>
      </c>
      <c r="K727" s="4">
        <f>_xlfn.XLOOKUP(orders!D727,products!$A$1:$A$49,products!$D$1:$D$49)</f>
        <v>0.2</v>
      </c>
      <c r="L727" s="6">
        <f>_xlfn.XLOOKUP(orders!D727,products!$A$1:$A$49,products!$E$1:$E$49)</f>
        <v>3.8849999999999998</v>
      </c>
      <c r="M727" s="6">
        <f t="shared" si="33"/>
        <v>23.31</v>
      </c>
      <c r="N727" t="str">
        <f t="shared" si="34"/>
        <v>Arabica</v>
      </c>
      <c r="O727" t="str">
        <f t="shared" si="35"/>
        <v>Light</v>
      </c>
      <c r="P727" t="str">
        <f>_xlfn.XLOOKUP(Orders[[#This Row],[Customer ID]],customers!$A$1:$A$1001,customers!$I$1:$I$1001,0)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cm="1">
        <f t="array" ref="G728">IF(_xlfn.XLOOKUP(C728,customers!$A$1:$A$1001,customers!C727:'customers'!$C$1:$C$1001,0)=0,"",_xlfn.XLOOKUP(C728,customers!$A$1:$A$1001,customers!C727:'customers'!$C$1:$C$1001,0))</f>
        <v/>
      </c>
      <c r="H728" s="2" t="str">
        <f>_xlfn.XLOOKUP(C728,customers!$A$1:$A$1001,customers!$G$1:$G$1001,0)</f>
        <v>United States</v>
      </c>
      <c r="I728" t="str">
        <f>_xlfn.XLOOKUP(orders!D728,products!$A$1:$A$49,products!$B$1:$B$49)</f>
        <v>Lib</v>
      </c>
      <c r="J728" t="str">
        <f>_xlfn.XLOOKUP(orders!D728,products!$A$1:$A$49,products!$C$1:$C$49)</f>
        <v>L</v>
      </c>
      <c r="K728" s="4">
        <f>_xlfn.XLOOKUP(orders!D728,products!$A$1:$A$49,products!$D$1:$D$49)</f>
        <v>2.5</v>
      </c>
      <c r="L728" s="6">
        <f>_xlfn.XLOOKUP(orders!D728,products!$A$1:$A$49,products!$E$1:$E$49)</f>
        <v>36.454999999999998</v>
      </c>
      <c r="M728" s="6">
        <f t="shared" si="33"/>
        <v>145.82</v>
      </c>
      <c r="N728" t="str">
        <f t="shared" si="34"/>
        <v>Libarica</v>
      </c>
      <c r="O728" t="str">
        <f t="shared" si="35"/>
        <v>Light</v>
      </c>
      <c r="P728" t="str">
        <f>_xlfn.XLOOKUP(Orders[[#This Row],[Customer ID]],customers!$A$1:$A$1001,customers!$I$1:$I$1001,0)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cm="1">
        <f t="array" ref="G729">IF(_xlfn.XLOOKUP(C729,customers!$A$1:$A$1001,customers!C728:'customers'!$C$1:$C$1001,0)=0,"",_xlfn.XLOOKUP(C729,customers!$A$1:$A$1001,customers!C728:'customers'!$C$1:$C$1001,0))</f>
        <v>rtomkowiczk7@bravesites.com</v>
      </c>
      <c r="H729" s="2" t="str">
        <f>_xlfn.XLOOKUP(C729,customers!$A$1:$A$1001,customers!$G$1:$G$1001,0)</f>
        <v>Ireland</v>
      </c>
      <c r="I729" t="str">
        <f>_xlfn.XLOOKUP(orders!D729,products!$A$1:$A$49,products!$B$1:$B$49)</f>
        <v>Rob</v>
      </c>
      <c r="J729" t="str">
        <f>_xlfn.XLOOKUP(orders!D729,products!$A$1:$A$49,products!$C$1:$C$49)</f>
        <v>M</v>
      </c>
      <c r="K729" s="4">
        <f>_xlfn.XLOOKUP(orders!D729,products!$A$1:$A$49,products!$D$1:$D$49)</f>
        <v>0.5</v>
      </c>
      <c r="L729" s="6">
        <f>_xlfn.XLOOKUP(orders!D729,products!$A$1:$A$49,products!$E$1:$E$49)</f>
        <v>5.97</v>
      </c>
      <c r="M729" s="6">
        <f t="shared" si="33"/>
        <v>29.849999999999998</v>
      </c>
      <c r="N729" t="str">
        <f t="shared" si="34"/>
        <v>Robusta</v>
      </c>
      <c r="O729" t="str">
        <f t="shared" si="35"/>
        <v>Medium</v>
      </c>
      <c r="P729" t="str">
        <f>_xlfn.XLOOKUP(Orders[[#This Row],[Customer ID]],customers!$A$1:$A$1001,customers!$I$1:$I$1001,0)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cm="1">
        <f t="array" ref="G730">IF(_xlfn.XLOOKUP(C730,customers!$A$1:$A$1001,customers!C729:'customers'!$C$1:$C$1001,0)=0,"",_xlfn.XLOOKUP(C730,customers!$A$1:$A$1001,customers!C729:'customers'!$C$1:$C$1001,0))</f>
        <v>rhuscroftk8@jimdo.com</v>
      </c>
      <c r="H730" s="2" t="str">
        <f>_xlfn.XLOOKUP(C730,customers!$A$1:$A$1001,customers!$G$1:$G$1001,0)</f>
        <v>United States</v>
      </c>
      <c r="I730" t="str">
        <f>_xlfn.XLOOKUP(orders!D730,products!$A$1:$A$49,products!$B$1:$B$49)</f>
        <v>Exc</v>
      </c>
      <c r="J730" t="str">
        <f>_xlfn.XLOOKUP(orders!D730,products!$A$1:$A$49,products!$C$1:$C$49)</f>
        <v>D</v>
      </c>
      <c r="K730" s="4">
        <f>_xlfn.XLOOKUP(orders!D730,products!$A$1:$A$49,products!$D$1:$D$49)</f>
        <v>0.5</v>
      </c>
      <c r="L730" s="6">
        <f>_xlfn.XLOOKUP(orders!D730,products!$A$1:$A$49,products!$E$1:$E$49)</f>
        <v>7.29</v>
      </c>
      <c r="M730" s="6">
        <f t="shared" si="33"/>
        <v>21.87</v>
      </c>
      <c r="N730" t="str">
        <f t="shared" si="34"/>
        <v>Excellsa</v>
      </c>
      <c r="O730" t="str">
        <f t="shared" si="35"/>
        <v>Dark</v>
      </c>
      <c r="P730" t="str">
        <f>_xlfn.XLOOKUP(Orders[[#This Row],[Customer ID]],customers!$A$1:$A$1001,customers!$I$1:$I$1001,0)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cm="1">
        <f t="array" ref="G731">IF(_xlfn.XLOOKUP(C731,customers!$A$1:$A$1001,customers!C730:'customers'!$C$1:$C$1001,0)=0,"",_xlfn.XLOOKUP(C731,customers!$A$1:$A$1001,customers!C730:'customers'!$C$1:$C$1001,0))</f>
        <v>sscurrerk9@flavors.me</v>
      </c>
      <c r="H731" s="2" t="str">
        <f>_xlfn.XLOOKUP(C731,customers!$A$1:$A$1001,customers!$G$1:$G$1001,0)</f>
        <v>United Kingdom</v>
      </c>
      <c r="I731" t="str">
        <f>_xlfn.XLOOKUP(orders!D731,products!$A$1:$A$49,products!$B$1:$B$49)</f>
        <v>Lib</v>
      </c>
      <c r="J731" t="str">
        <f>_xlfn.XLOOKUP(orders!D731,products!$A$1:$A$49,products!$C$1:$C$49)</f>
        <v>M</v>
      </c>
      <c r="K731" s="4">
        <f>_xlfn.XLOOKUP(orders!D731,products!$A$1:$A$49,products!$D$1:$D$49)</f>
        <v>0.2</v>
      </c>
      <c r="L731" s="6">
        <f>_xlfn.XLOOKUP(orders!D731,products!$A$1:$A$49,products!$E$1:$E$49)</f>
        <v>4.3650000000000002</v>
      </c>
      <c r="M731" s="6">
        <f t="shared" si="33"/>
        <v>4.3650000000000002</v>
      </c>
      <c r="N731" t="str">
        <f t="shared" si="34"/>
        <v>Libarica</v>
      </c>
      <c r="O731" t="str">
        <f t="shared" si="35"/>
        <v>Medium</v>
      </c>
      <c r="P731" t="str">
        <f>_xlfn.XLOOKUP(Orders[[#This Row],[Customer ID]],customers!$A$1:$A$1001,customers!$I$1:$I$1001,0)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cm="1">
        <f t="array" ref="G732">IF(_xlfn.XLOOKUP(C732,customers!$A$1:$A$1001,customers!C731:'customers'!$C$1:$C$1001,0)=0,"",_xlfn.XLOOKUP(C732,customers!$A$1:$A$1001,customers!C731:'customers'!$C$1:$C$1001,0))</f>
        <v>arudramka@prnewswire.com</v>
      </c>
      <c r="H732" s="2" t="str">
        <f>_xlfn.XLOOKUP(C732,customers!$A$1:$A$1001,customers!$G$1:$G$1001,0)</f>
        <v>United States</v>
      </c>
      <c r="I732" t="str">
        <f>_xlfn.XLOOKUP(orders!D732,products!$A$1:$A$49,products!$B$1:$B$49)</f>
        <v>Lib</v>
      </c>
      <c r="J732" t="str">
        <f>_xlfn.XLOOKUP(orders!D732,products!$A$1:$A$49,products!$C$1:$C$49)</f>
        <v>L</v>
      </c>
      <c r="K732" s="4">
        <f>_xlfn.XLOOKUP(orders!D732,products!$A$1:$A$49,products!$D$1:$D$49)</f>
        <v>2.5</v>
      </c>
      <c r="L732" s="6">
        <f>_xlfn.XLOOKUP(orders!D732,products!$A$1:$A$49,products!$E$1:$E$49)</f>
        <v>36.454999999999998</v>
      </c>
      <c r="M732" s="6">
        <f t="shared" si="33"/>
        <v>36.454999999999998</v>
      </c>
      <c r="N732" t="str">
        <f t="shared" si="34"/>
        <v>Libarica</v>
      </c>
      <c r="O732" t="str">
        <f t="shared" si="35"/>
        <v>Light</v>
      </c>
      <c r="P732" t="str">
        <f>_xlfn.XLOOKUP(Orders[[#This Row],[Customer ID]],customers!$A$1:$A$1001,customers!$I$1:$I$1001,0)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cm="1">
        <f t="array" ref="G733">IF(_xlfn.XLOOKUP(C733,customers!$A$1:$A$1001,customers!C732:'customers'!$C$1:$C$1001,0)=0,"",_xlfn.XLOOKUP(C733,customers!$A$1:$A$1001,customers!C732:'customers'!$C$1:$C$1001,0))</f>
        <v/>
      </c>
      <c r="H733" s="2" t="str">
        <f>_xlfn.XLOOKUP(C733,customers!$A$1:$A$1001,customers!$G$1:$G$1001,0)</f>
        <v>United States</v>
      </c>
      <c r="I733" t="str">
        <f>_xlfn.XLOOKUP(orders!D733,products!$A$1:$A$49,products!$B$1:$B$49)</f>
        <v>Lib</v>
      </c>
      <c r="J733" t="str">
        <f>_xlfn.XLOOKUP(orders!D733,products!$A$1:$A$49,products!$C$1:$C$49)</f>
        <v>D</v>
      </c>
      <c r="K733" s="4">
        <f>_xlfn.XLOOKUP(orders!D733,products!$A$1:$A$49,products!$D$1:$D$49)</f>
        <v>0.2</v>
      </c>
      <c r="L733" s="6">
        <f>_xlfn.XLOOKUP(orders!D733,products!$A$1:$A$49,products!$E$1:$E$49)</f>
        <v>3.8849999999999998</v>
      </c>
      <c r="M733" s="6">
        <f t="shared" si="33"/>
        <v>15.54</v>
      </c>
      <c r="N733" t="str">
        <f t="shared" si="34"/>
        <v>Libarica</v>
      </c>
      <c r="O733" t="str">
        <f t="shared" si="35"/>
        <v>Dark</v>
      </c>
      <c r="P733" t="str">
        <f>_xlfn.XLOOKUP(Orders[[#This Row],[Customer ID]],customers!$A$1:$A$1001,customers!$I$1:$I$1001,0)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cm="1">
        <f t="array" ref="G734">IF(_xlfn.XLOOKUP(C734,customers!$A$1:$A$1001,customers!C733:'customers'!$C$1:$C$1001,0)=0,"",_xlfn.XLOOKUP(C734,customers!$A$1:$A$1001,customers!C733:'customers'!$C$1:$C$1001,0))</f>
        <v>jmahakc@cyberchimps.com</v>
      </c>
      <c r="H734" s="2" t="str">
        <f>_xlfn.XLOOKUP(C734,customers!$A$1:$A$1001,customers!$G$1:$G$1001,0)</f>
        <v>United States</v>
      </c>
      <c r="I734" t="str">
        <f>_xlfn.XLOOKUP(orders!D734,products!$A$1:$A$49,products!$B$1:$B$49)</f>
        <v>Exc</v>
      </c>
      <c r="J734" t="str">
        <f>_xlfn.XLOOKUP(orders!D734,products!$A$1:$A$49,products!$C$1:$C$49)</f>
        <v>L</v>
      </c>
      <c r="K734" s="4">
        <f>_xlfn.XLOOKUP(orders!D734,products!$A$1:$A$49,products!$D$1:$D$49)</f>
        <v>0.2</v>
      </c>
      <c r="L734" s="6">
        <f>_xlfn.XLOOKUP(orders!D734,products!$A$1:$A$49,products!$E$1:$E$49)</f>
        <v>4.4550000000000001</v>
      </c>
      <c r="M734" s="6">
        <f t="shared" si="33"/>
        <v>8.91</v>
      </c>
      <c r="N734" t="str">
        <f t="shared" si="34"/>
        <v>Excellsa</v>
      </c>
      <c r="O734" t="str">
        <f t="shared" si="35"/>
        <v>Light</v>
      </c>
      <c r="P734" t="str">
        <f>_xlfn.XLOOKUP(Orders[[#This Row],[Customer ID]],customers!$A$1:$A$1001,customers!$I$1:$I$1001,0)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cm="1">
        <f t="array" ref="G735">IF(_xlfn.XLOOKUP(C735,customers!$A$1:$A$1001,customers!C734:'customers'!$C$1:$C$1001,0)=0,"",_xlfn.XLOOKUP(C735,customers!$A$1:$A$1001,customers!C734:'customers'!$C$1:$C$1001,0))</f>
        <v>gclemonkd@networksolutions.com</v>
      </c>
      <c r="H735" s="2" t="str">
        <f>_xlfn.XLOOKUP(C735,customers!$A$1:$A$1001,customers!$G$1:$G$1001,0)</f>
        <v>United States</v>
      </c>
      <c r="I735" t="str">
        <f>_xlfn.XLOOKUP(orders!D735,products!$A$1:$A$49,products!$B$1:$B$49)</f>
        <v>Lib</v>
      </c>
      <c r="J735" t="str">
        <f>_xlfn.XLOOKUP(orders!D735,products!$A$1:$A$49,products!$C$1:$C$49)</f>
        <v>M</v>
      </c>
      <c r="K735" s="4">
        <f>_xlfn.XLOOKUP(orders!D735,products!$A$1:$A$49,products!$D$1:$D$49)</f>
        <v>2.5</v>
      </c>
      <c r="L735" s="6">
        <f>_xlfn.XLOOKUP(orders!D735,products!$A$1:$A$49,products!$E$1:$E$49)</f>
        <v>33.464999999999996</v>
      </c>
      <c r="M735" s="6">
        <f t="shared" si="33"/>
        <v>100.39499999999998</v>
      </c>
      <c r="N735" t="str">
        <f t="shared" si="34"/>
        <v>Libarica</v>
      </c>
      <c r="O735" t="str">
        <f t="shared" si="35"/>
        <v>Medium</v>
      </c>
      <c r="P735" t="str">
        <f>_xlfn.XLOOKUP(Orders[[#This Row],[Customer ID]],customers!$A$1:$A$1001,customers!$I$1:$I$1001,0)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cm="1">
        <f t="array" ref="G736">IF(_xlfn.XLOOKUP(C736,customers!$A$1:$A$1001,customers!C735:'customers'!$C$1:$C$1001,0)=0,"",_xlfn.XLOOKUP(C736,customers!$A$1:$A$1001,customers!C735:'customers'!$C$1:$C$1001,0))</f>
        <v/>
      </c>
      <c r="H736" s="2" t="str">
        <f>_xlfn.XLOOKUP(C736,customers!$A$1:$A$1001,customers!$G$1:$G$1001,0)</f>
        <v>United States</v>
      </c>
      <c r="I736" t="str">
        <f>_xlfn.XLOOKUP(orders!D736,products!$A$1:$A$49,products!$B$1:$B$49)</f>
        <v>Rob</v>
      </c>
      <c r="J736" t="str">
        <f>_xlfn.XLOOKUP(orders!D736,products!$A$1:$A$49,products!$C$1:$C$49)</f>
        <v>D</v>
      </c>
      <c r="K736" s="4">
        <f>_xlfn.XLOOKUP(orders!D736,products!$A$1:$A$49,products!$D$1:$D$49)</f>
        <v>0.2</v>
      </c>
      <c r="L736" s="6">
        <f>_xlfn.XLOOKUP(orders!D736,products!$A$1:$A$49,products!$E$1:$E$49)</f>
        <v>2.6849999999999996</v>
      </c>
      <c r="M736" s="6">
        <f t="shared" si="33"/>
        <v>13.424999999999997</v>
      </c>
      <c r="N736" t="str">
        <f t="shared" si="34"/>
        <v>Robusta</v>
      </c>
      <c r="O736" t="str">
        <f t="shared" si="35"/>
        <v>Dark</v>
      </c>
      <c r="P736" t="str">
        <f>_xlfn.XLOOKUP(Orders[[#This Row],[Customer ID]],customers!$A$1:$A$1001,customers!$I$1:$I$1001,0)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cm="1">
        <f t="array" ref="G737">IF(_xlfn.XLOOKUP(C737,customers!$A$1:$A$1001,customers!C736:'customers'!$C$1:$C$1001,0)=0,"",_xlfn.XLOOKUP(C737,customers!$A$1:$A$1001,customers!C736:'customers'!$C$1:$C$1001,0))</f>
        <v>bpollinskf@shinystat.com</v>
      </c>
      <c r="H737" s="2" t="str">
        <f>_xlfn.XLOOKUP(C737,customers!$A$1:$A$1001,customers!$G$1:$G$1001,0)</f>
        <v>United States</v>
      </c>
      <c r="I737" t="str">
        <f>_xlfn.XLOOKUP(orders!D737,products!$A$1:$A$49,products!$B$1:$B$49)</f>
        <v>Exc</v>
      </c>
      <c r="J737" t="str">
        <f>_xlfn.XLOOKUP(orders!D737,products!$A$1:$A$49,products!$C$1:$C$49)</f>
        <v>D</v>
      </c>
      <c r="K737" s="4">
        <f>_xlfn.XLOOKUP(orders!D737,products!$A$1:$A$49,products!$D$1:$D$49)</f>
        <v>0.2</v>
      </c>
      <c r="L737" s="6">
        <f>_xlfn.XLOOKUP(orders!D737,products!$A$1:$A$49,products!$E$1:$E$49)</f>
        <v>3.645</v>
      </c>
      <c r="M737" s="6">
        <f t="shared" si="33"/>
        <v>21.87</v>
      </c>
      <c r="N737" t="str">
        <f t="shared" si="34"/>
        <v>Excellsa</v>
      </c>
      <c r="O737" t="str">
        <f t="shared" si="35"/>
        <v>Dark</v>
      </c>
      <c r="P737" t="str">
        <f>_xlfn.XLOOKUP(Orders[[#This Row],[Customer ID]],customers!$A$1:$A$1001,customers!$I$1:$I$1001,0)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cm="1">
        <f t="array" ref="G738">IF(_xlfn.XLOOKUP(C738,customers!$A$1:$A$1001,customers!C737:'customers'!$C$1:$C$1001,0)=0,"",_xlfn.XLOOKUP(C738,customers!$A$1:$A$1001,customers!C737:'customers'!$C$1:$C$1001,0))</f>
        <v>jtoyekg@pinterest.com</v>
      </c>
      <c r="H738" s="2" t="str">
        <f>_xlfn.XLOOKUP(C738,customers!$A$1:$A$1001,customers!$G$1:$G$1001,0)</f>
        <v>Ireland</v>
      </c>
      <c r="I738" t="str">
        <f>_xlfn.XLOOKUP(orders!D738,products!$A$1:$A$49,products!$B$1:$B$49)</f>
        <v>Lib</v>
      </c>
      <c r="J738" t="str">
        <f>_xlfn.XLOOKUP(orders!D738,products!$A$1:$A$49,products!$C$1:$C$49)</f>
        <v>D</v>
      </c>
      <c r="K738" s="4">
        <f>_xlfn.XLOOKUP(orders!D738,products!$A$1:$A$49,products!$D$1:$D$49)</f>
        <v>1</v>
      </c>
      <c r="L738" s="6">
        <f>_xlfn.XLOOKUP(orders!D738,products!$A$1:$A$49,products!$E$1:$E$49)</f>
        <v>12.95</v>
      </c>
      <c r="M738" s="6">
        <f t="shared" si="33"/>
        <v>25.9</v>
      </c>
      <c r="N738" t="str">
        <f t="shared" si="34"/>
        <v>Libarica</v>
      </c>
      <c r="O738" t="str">
        <f t="shared" si="35"/>
        <v>Dark</v>
      </c>
      <c r="P738" t="str">
        <f>_xlfn.XLOOKUP(Orders[[#This Row],[Customer ID]],customers!$A$1:$A$1001,customers!$I$1:$I$1001,0)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cm="1">
        <f t="array" ref="G739">IF(_xlfn.XLOOKUP(C739,customers!$A$1:$A$1001,customers!C738:'customers'!$C$1:$C$1001,0)=0,"",_xlfn.XLOOKUP(C739,customers!$A$1:$A$1001,customers!C738:'customers'!$C$1:$C$1001,0))</f>
        <v>clinskillkh@sphinn.com</v>
      </c>
      <c r="H739" s="2" t="str">
        <f>_xlfn.XLOOKUP(C739,customers!$A$1:$A$1001,customers!$G$1:$G$1001,0)</f>
        <v>United States</v>
      </c>
      <c r="I739" t="str">
        <f>_xlfn.XLOOKUP(orders!D739,products!$A$1:$A$49,products!$B$1:$B$49)</f>
        <v>Ara</v>
      </c>
      <c r="J739" t="str">
        <f>_xlfn.XLOOKUP(orders!D739,products!$A$1:$A$49,products!$C$1:$C$49)</f>
        <v>M</v>
      </c>
      <c r="K739" s="4">
        <f>_xlfn.XLOOKUP(orders!D739,products!$A$1:$A$49,products!$D$1:$D$49)</f>
        <v>1</v>
      </c>
      <c r="L739" s="6">
        <f>_xlfn.XLOOKUP(orders!D739,products!$A$1:$A$49,products!$E$1:$E$49)</f>
        <v>11.25</v>
      </c>
      <c r="M739" s="6">
        <f t="shared" si="33"/>
        <v>56.25</v>
      </c>
      <c r="N739" t="str">
        <f t="shared" si="34"/>
        <v>Arabica</v>
      </c>
      <c r="O739" t="str">
        <f t="shared" si="35"/>
        <v>Medium</v>
      </c>
      <c r="P739" t="str">
        <f>_xlfn.XLOOKUP(Orders[[#This Row],[Customer ID]],customers!$A$1:$A$1001,customers!$I$1:$I$1001,0)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cm="1">
        <f t="array" ref="G740">IF(_xlfn.XLOOKUP(C740,customers!$A$1:$A$1001,customers!C739:'customers'!$C$1:$C$1001,0)=0,"",_xlfn.XLOOKUP(C740,customers!$A$1:$A$1001,customers!C739:'customers'!$C$1:$C$1001,0))</f>
        <v>nvigrasski@ezinearticles.com</v>
      </c>
      <c r="H740" s="2" t="str">
        <f>_xlfn.XLOOKUP(C740,customers!$A$1:$A$1001,customers!$G$1:$G$1001,0)</f>
        <v>United Kingdom</v>
      </c>
      <c r="I740" t="str">
        <f>_xlfn.XLOOKUP(orders!D740,products!$A$1:$A$49,products!$B$1:$B$49)</f>
        <v>Rob</v>
      </c>
      <c r="J740" t="str">
        <f>_xlfn.XLOOKUP(orders!D740,products!$A$1:$A$49,products!$C$1:$C$49)</f>
        <v>L</v>
      </c>
      <c r="K740" s="4">
        <f>_xlfn.XLOOKUP(orders!D740,products!$A$1:$A$49,products!$D$1:$D$49)</f>
        <v>0.2</v>
      </c>
      <c r="L740" s="6">
        <f>_xlfn.XLOOKUP(orders!D740,products!$A$1:$A$49,products!$E$1:$E$49)</f>
        <v>3.5849999999999995</v>
      </c>
      <c r="M740" s="6">
        <f t="shared" si="33"/>
        <v>10.754999999999999</v>
      </c>
      <c r="N740" t="str">
        <f t="shared" si="34"/>
        <v>Robusta</v>
      </c>
      <c r="O740" t="str">
        <f t="shared" si="35"/>
        <v>Light</v>
      </c>
      <c r="P740" t="str">
        <f>_xlfn.XLOOKUP(Orders[[#This Row],[Customer ID]],customers!$A$1:$A$1001,customers!$I$1:$I$1001,0)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str" cm="1">
        <f t="array" ref="G741">IF(_xlfn.XLOOKUP(C741,customers!$A$1:$A$1001,customers!C740:'customers'!$C$1:$C$1001,0)=0,"",_xlfn.XLOOKUP(C741,customers!$A$1:$A$1001,customers!C740:'customers'!$C$1:$C$1001,0))</f>
        <v>jdymokeje@prnewswire.com</v>
      </c>
      <c r="H741" s="2" t="str">
        <f>_xlfn.XLOOKUP(C741,customers!$A$1:$A$1001,customers!$G$1:$G$1001,0)</f>
        <v>Ireland</v>
      </c>
      <c r="I741" t="str">
        <f>_xlfn.XLOOKUP(orders!D741,products!$A$1:$A$49,products!$B$1:$B$49)</f>
        <v>Exc</v>
      </c>
      <c r="J741" t="str">
        <f>_xlfn.XLOOKUP(orders!D741,products!$A$1:$A$49,products!$C$1:$C$49)</f>
        <v>D</v>
      </c>
      <c r="K741" s="4">
        <f>_xlfn.XLOOKUP(orders!D741,products!$A$1:$A$49,products!$D$1:$D$49)</f>
        <v>0.2</v>
      </c>
      <c r="L741" s="6">
        <f>_xlfn.XLOOKUP(orders!D741,products!$A$1:$A$49,products!$E$1:$E$49)</f>
        <v>3.645</v>
      </c>
      <c r="M741" s="6">
        <f t="shared" si="33"/>
        <v>18.225000000000001</v>
      </c>
      <c r="N741" t="str">
        <f t="shared" si="34"/>
        <v>Excellsa</v>
      </c>
      <c r="O741" t="str">
        <f t="shared" si="35"/>
        <v>Dark</v>
      </c>
      <c r="P741" t="str">
        <f>_xlfn.XLOOKUP(Orders[[#This Row],[Customer ID]],customers!$A$1:$A$1001,customers!$I$1:$I$1001,0)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cm="1">
        <f t="array" ref="G742">IF(_xlfn.XLOOKUP(C742,customers!$A$1:$A$1001,customers!C741:'customers'!$C$1:$C$1001,0)=0,"",_xlfn.XLOOKUP(C742,customers!$A$1:$A$1001,customers!C741:'customers'!$C$1:$C$1001,0))</f>
        <v>kcragellkk@google.com</v>
      </c>
      <c r="H742" s="2" t="str">
        <f>_xlfn.XLOOKUP(C742,customers!$A$1:$A$1001,customers!$G$1:$G$1001,0)</f>
        <v>Ireland</v>
      </c>
      <c r="I742" t="str">
        <f>_xlfn.XLOOKUP(orders!D742,products!$A$1:$A$49,products!$B$1:$B$49)</f>
        <v>Rob</v>
      </c>
      <c r="J742" t="str">
        <f>_xlfn.XLOOKUP(orders!D742,products!$A$1:$A$49,products!$C$1:$C$49)</f>
        <v>L</v>
      </c>
      <c r="K742" s="4">
        <f>_xlfn.XLOOKUP(orders!D742,products!$A$1:$A$49,products!$D$1:$D$49)</f>
        <v>0.5</v>
      </c>
      <c r="L742" s="6">
        <f>_xlfn.XLOOKUP(orders!D742,products!$A$1:$A$49,products!$E$1:$E$49)</f>
        <v>7.169999999999999</v>
      </c>
      <c r="M742" s="6">
        <f t="shared" si="33"/>
        <v>28.679999999999996</v>
      </c>
      <c r="N742" t="str">
        <f t="shared" si="34"/>
        <v>Robusta</v>
      </c>
      <c r="O742" t="str">
        <f t="shared" si="35"/>
        <v>Light</v>
      </c>
      <c r="P742" t="str">
        <f>_xlfn.XLOOKUP(Orders[[#This Row],[Customer ID]],customers!$A$1:$A$1001,customers!$I$1:$I$1001,0)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cm="1">
        <f t="array" ref="G743">IF(_xlfn.XLOOKUP(C743,customers!$A$1:$A$1001,customers!C742:'customers'!$C$1:$C$1001,0)=0,"",_xlfn.XLOOKUP(C743,customers!$A$1:$A$1001,customers!C742:'customers'!$C$1:$C$1001,0))</f>
        <v>libertkl@huffingtonpost.com</v>
      </c>
      <c r="H743" s="2" t="str">
        <f>_xlfn.XLOOKUP(C743,customers!$A$1:$A$1001,customers!$G$1:$G$1001,0)</f>
        <v>United States</v>
      </c>
      <c r="I743" t="str">
        <f>_xlfn.XLOOKUP(orders!D743,products!$A$1:$A$49,products!$B$1:$B$49)</f>
        <v>Lib</v>
      </c>
      <c r="J743" t="str">
        <f>_xlfn.XLOOKUP(orders!D743,products!$A$1:$A$49,products!$C$1:$C$49)</f>
        <v>M</v>
      </c>
      <c r="K743" s="4">
        <f>_xlfn.XLOOKUP(orders!D743,products!$A$1:$A$49,products!$D$1:$D$49)</f>
        <v>0.2</v>
      </c>
      <c r="L743" s="6">
        <f>_xlfn.XLOOKUP(orders!D743,products!$A$1:$A$49,products!$E$1:$E$49)</f>
        <v>4.3650000000000002</v>
      </c>
      <c r="M743" s="6">
        <f t="shared" si="33"/>
        <v>8.73</v>
      </c>
      <c r="N743" t="str">
        <f t="shared" si="34"/>
        <v>Libarica</v>
      </c>
      <c r="O743" t="str">
        <f t="shared" si="35"/>
        <v>Medium</v>
      </c>
      <c r="P743" t="str">
        <f>_xlfn.XLOOKUP(Orders[[#This Row],[Customer ID]],customers!$A$1:$A$1001,customers!$I$1:$I$1001,0)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cm="1">
        <f t="array" ref="G744">IF(_xlfn.XLOOKUP(C744,customers!$A$1:$A$1001,customers!C743:'customers'!$C$1:$C$1001,0)=0,"",_xlfn.XLOOKUP(C744,customers!$A$1:$A$1001,customers!C743:'customers'!$C$1:$C$1001,0))</f>
        <v>rlidgeykm@vimeo.com</v>
      </c>
      <c r="H744" s="2" t="str">
        <f>_xlfn.XLOOKUP(C744,customers!$A$1:$A$1001,customers!$G$1:$G$1001,0)</f>
        <v>United States</v>
      </c>
      <c r="I744" t="str">
        <f>_xlfn.XLOOKUP(orders!D744,products!$A$1:$A$49,products!$B$1:$B$49)</f>
        <v>Lib</v>
      </c>
      <c r="J744" t="str">
        <f>_xlfn.XLOOKUP(orders!D744,products!$A$1:$A$49,products!$C$1:$C$49)</f>
        <v>M</v>
      </c>
      <c r="K744" s="4">
        <f>_xlfn.XLOOKUP(orders!D744,products!$A$1:$A$49,products!$D$1:$D$49)</f>
        <v>1</v>
      </c>
      <c r="L744" s="6">
        <f>_xlfn.XLOOKUP(orders!D744,products!$A$1:$A$49,products!$E$1:$E$49)</f>
        <v>14.55</v>
      </c>
      <c r="M744" s="6">
        <f t="shared" si="33"/>
        <v>58.2</v>
      </c>
      <c r="N744" t="str">
        <f t="shared" si="34"/>
        <v>Libarica</v>
      </c>
      <c r="O744" t="str">
        <f t="shared" si="35"/>
        <v>Medium</v>
      </c>
      <c r="P744" t="str">
        <f>_xlfn.XLOOKUP(Orders[[#This Row],[Customer ID]],customers!$A$1:$A$1001,customers!$I$1:$I$1001,0)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cm="1">
        <f t="array" ref="G745">IF(_xlfn.XLOOKUP(C745,customers!$A$1:$A$1001,customers!C744:'customers'!$C$1:$C$1001,0)=0,"",_xlfn.XLOOKUP(C745,customers!$A$1:$A$1001,customers!C744:'customers'!$C$1:$C$1001,0))</f>
        <v>tcastagnekn@wikia.com</v>
      </c>
      <c r="H745" s="2" t="str">
        <f>_xlfn.XLOOKUP(C745,customers!$A$1:$A$1001,customers!$G$1:$G$1001,0)</f>
        <v>United States</v>
      </c>
      <c r="I745" t="str">
        <f>_xlfn.XLOOKUP(orders!D745,products!$A$1:$A$49,products!$B$1:$B$49)</f>
        <v>Ara</v>
      </c>
      <c r="J745" t="str">
        <f>_xlfn.XLOOKUP(orders!D745,products!$A$1:$A$49,products!$C$1:$C$49)</f>
        <v>D</v>
      </c>
      <c r="K745" s="4">
        <f>_xlfn.XLOOKUP(orders!D745,products!$A$1:$A$49,products!$D$1:$D$49)</f>
        <v>0.5</v>
      </c>
      <c r="L745" s="6">
        <f>_xlfn.XLOOKUP(orders!D745,products!$A$1:$A$49,products!$E$1:$E$49)</f>
        <v>5.97</v>
      </c>
      <c r="M745" s="6">
        <f t="shared" si="33"/>
        <v>17.91</v>
      </c>
      <c r="N745" t="str">
        <f t="shared" si="34"/>
        <v>Arabica</v>
      </c>
      <c r="O745" t="str">
        <f t="shared" si="35"/>
        <v>Dark</v>
      </c>
      <c r="P745" t="str">
        <f>_xlfn.XLOOKUP(Orders[[#This Row],[Customer ID]],customers!$A$1:$A$1001,customers!$I$1:$I$1001,0)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cm="1">
        <f t="array" ref="G746">IF(_xlfn.XLOOKUP(C746,customers!$A$1:$A$1001,customers!C745:'customers'!$C$1:$C$1001,0)=0,"",_xlfn.XLOOKUP(C746,customers!$A$1:$A$1001,customers!C745:'customers'!$C$1:$C$1001,0))</f>
        <v/>
      </c>
      <c r="H746" s="2" t="str">
        <f>_xlfn.XLOOKUP(C746,customers!$A$1:$A$1001,customers!$G$1:$G$1001,0)</f>
        <v>United States</v>
      </c>
      <c r="I746" t="str">
        <f>_xlfn.XLOOKUP(orders!D746,products!$A$1:$A$49,products!$B$1:$B$49)</f>
        <v>Rob</v>
      </c>
      <c r="J746" t="str">
        <f>_xlfn.XLOOKUP(orders!D746,products!$A$1:$A$49,products!$C$1:$C$49)</f>
        <v>M</v>
      </c>
      <c r="K746" s="4">
        <f>_xlfn.XLOOKUP(orders!D746,products!$A$1:$A$49,products!$D$1:$D$49)</f>
        <v>0.2</v>
      </c>
      <c r="L746" s="6">
        <f>_xlfn.XLOOKUP(orders!D746,products!$A$1:$A$49,products!$E$1:$E$49)</f>
        <v>2.9849999999999999</v>
      </c>
      <c r="M746" s="6">
        <f t="shared" si="33"/>
        <v>17.91</v>
      </c>
      <c r="N746" t="str">
        <f t="shared" si="34"/>
        <v>Robusta</v>
      </c>
      <c r="O746" t="str">
        <f t="shared" si="35"/>
        <v>Medium</v>
      </c>
      <c r="P746" t="str">
        <f>_xlfn.XLOOKUP(Orders[[#This Row],[Customer ID]],customers!$A$1:$A$1001,customers!$I$1:$I$1001,0)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cm="1">
        <f t="array" ref="G747">IF(_xlfn.XLOOKUP(C747,customers!$A$1:$A$1001,customers!C746:'customers'!$C$1:$C$1001,0)=0,"",_xlfn.XLOOKUP(C747,customers!$A$1:$A$1001,customers!C746:'customers'!$C$1:$C$1001,0))</f>
        <v>jhaldenkp@comcast.net</v>
      </c>
      <c r="H747" s="2" t="str">
        <f>_xlfn.XLOOKUP(C747,customers!$A$1:$A$1001,customers!$G$1:$G$1001,0)</f>
        <v>Ireland</v>
      </c>
      <c r="I747" t="str">
        <f>_xlfn.XLOOKUP(orders!D747,products!$A$1:$A$49,products!$B$1:$B$49)</f>
        <v>Exc</v>
      </c>
      <c r="J747" t="str">
        <f>_xlfn.XLOOKUP(orders!D747,products!$A$1:$A$49,products!$C$1:$C$49)</f>
        <v>D</v>
      </c>
      <c r="K747" s="4">
        <f>_xlfn.XLOOKUP(orders!D747,products!$A$1:$A$49,products!$D$1:$D$49)</f>
        <v>0.5</v>
      </c>
      <c r="L747" s="6">
        <f>_xlfn.XLOOKUP(orders!D747,products!$A$1:$A$49,products!$E$1:$E$49)</f>
        <v>7.29</v>
      </c>
      <c r="M747" s="6">
        <f t="shared" si="33"/>
        <v>14.58</v>
      </c>
      <c r="N747" t="str">
        <f t="shared" si="34"/>
        <v>Excellsa</v>
      </c>
      <c r="O747" t="str">
        <f t="shared" si="35"/>
        <v>Dark</v>
      </c>
      <c r="P747" t="str">
        <f>_xlfn.XLOOKUP(Orders[[#This Row],[Customer ID]],customers!$A$1:$A$1001,customers!$I$1:$I$1001,0)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cm="1">
        <f t="array" ref="G748">IF(_xlfn.XLOOKUP(C748,customers!$A$1:$A$1001,customers!C747:'customers'!$C$1:$C$1001,0)=0,"",_xlfn.XLOOKUP(C748,customers!$A$1:$A$1001,customers!C747:'customers'!$C$1:$C$1001,0))</f>
        <v>holliffkq@sciencedirect.com</v>
      </c>
      <c r="H748" s="2" t="str">
        <f>_xlfn.XLOOKUP(C748,customers!$A$1:$A$1001,customers!$G$1:$G$1001,0)</f>
        <v>Ireland</v>
      </c>
      <c r="I748" t="str">
        <f>_xlfn.XLOOKUP(orders!D748,products!$A$1:$A$49,products!$B$1:$B$49)</f>
        <v>Ara</v>
      </c>
      <c r="J748" t="str">
        <f>_xlfn.XLOOKUP(orders!D748,products!$A$1:$A$49,products!$C$1:$C$49)</f>
        <v>M</v>
      </c>
      <c r="K748" s="4">
        <f>_xlfn.XLOOKUP(orders!D748,products!$A$1:$A$49,products!$D$1:$D$49)</f>
        <v>1</v>
      </c>
      <c r="L748" s="6">
        <f>_xlfn.XLOOKUP(orders!D748,products!$A$1:$A$49,products!$E$1:$E$49)</f>
        <v>11.25</v>
      </c>
      <c r="M748" s="6">
        <f t="shared" si="33"/>
        <v>33.75</v>
      </c>
      <c r="N748" t="str">
        <f t="shared" si="34"/>
        <v>Arabica</v>
      </c>
      <c r="O748" t="str">
        <f t="shared" si="35"/>
        <v>Medium</v>
      </c>
      <c r="P748" t="str">
        <f>_xlfn.XLOOKUP(Orders[[#This Row],[Customer ID]],customers!$A$1:$A$1001,customers!$I$1:$I$1001,0)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cm="1">
        <f t="array" ref="G749">IF(_xlfn.XLOOKUP(C749,customers!$A$1:$A$1001,customers!C748:'customers'!$C$1:$C$1001,0)=0,"",_xlfn.XLOOKUP(C749,customers!$A$1:$A$1001,customers!C748:'customers'!$C$1:$C$1001,0))</f>
        <v>tquadrikr@opensource.org</v>
      </c>
      <c r="H749" s="2" t="str">
        <f>_xlfn.XLOOKUP(C749,customers!$A$1:$A$1001,customers!$G$1:$G$1001,0)</f>
        <v>Ireland</v>
      </c>
      <c r="I749" t="str">
        <f>_xlfn.XLOOKUP(orders!D749,products!$A$1:$A$49,products!$B$1:$B$49)</f>
        <v>Lib</v>
      </c>
      <c r="J749" t="str">
        <f>_xlfn.XLOOKUP(orders!D749,products!$A$1:$A$49,products!$C$1:$C$49)</f>
        <v>M</v>
      </c>
      <c r="K749" s="4">
        <f>_xlfn.XLOOKUP(orders!D749,products!$A$1:$A$49,products!$D$1:$D$49)</f>
        <v>0.5</v>
      </c>
      <c r="L749" s="6">
        <f>_xlfn.XLOOKUP(orders!D749,products!$A$1:$A$49,products!$E$1:$E$49)</f>
        <v>8.73</v>
      </c>
      <c r="M749" s="6">
        <f t="shared" si="33"/>
        <v>34.92</v>
      </c>
      <c r="N749" t="str">
        <f t="shared" si="34"/>
        <v>Libarica</v>
      </c>
      <c r="O749" t="str">
        <f t="shared" si="35"/>
        <v>Medium</v>
      </c>
      <c r="P749" t="str">
        <f>_xlfn.XLOOKUP(Orders[[#This Row],[Customer ID]],customers!$A$1:$A$1001,customers!$I$1:$I$1001,0)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cm="1">
        <f t="array" ref="G750">IF(_xlfn.XLOOKUP(C750,customers!$A$1:$A$1001,customers!C749:'customers'!$C$1:$C$1001,0)=0,"",_xlfn.XLOOKUP(C750,customers!$A$1:$A$1001,customers!C749:'customers'!$C$1:$C$1001,0))</f>
        <v>feshmadeks@umn.edu</v>
      </c>
      <c r="H750" s="2" t="str">
        <f>_xlfn.XLOOKUP(C750,customers!$A$1:$A$1001,customers!$G$1:$G$1001,0)</f>
        <v>United States</v>
      </c>
      <c r="I750" t="str">
        <f>_xlfn.XLOOKUP(orders!D750,products!$A$1:$A$49,products!$B$1:$B$49)</f>
        <v>Exc</v>
      </c>
      <c r="J750" t="str">
        <f>_xlfn.XLOOKUP(orders!D750,products!$A$1:$A$49,products!$C$1:$C$49)</f>
        <v>D</v>
      </c>
      <c r="K750" s="4">
        <f>_xlfn.XLOOKUP(orders!D750,products!$A$1:$A$49,products!$D$1:$D$49)</f>
        <v>0.5</v>
      </c>
      <c r="L750" s="6">
        <f>_xlfn.XLOOKUP(orders!D750,products!$A$1:$A$49,products!$E$1:$E$49)</f>
        <v>7.29</v>
      </c>
      <c r="M750" s="6">
        <f t="shared" si="33"/>
        <v>14.58</v>
      </c>
      <c r="N750" t="str">
        <f t="shared" si="34"/>
        <v>Excellsa</v>
      </c>
      <c r="O750" t="str">
        <f t="shared" si="35"/>
        <v>Dark</v>
      </c>
      <c r="P750" t="str">
        <f>_xlfn.XLOOKUP(Orders[[#This Row],[Customer ID]],customers!$A$1:$A$1001,customers!$I$1:$I$1001,0)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cm="1">
        <f t="array" ref="G751">IF(_xlfn.XLOOKUP(C751,customers!$A$1:$A$1001,customers!C750:'customers'!$C$1:$C$1001,0)=0,"",_xlfn.XLOOKUP(C751,customers!$A$1:$A$1001,customers!C750:'customers'!$C$1:$C$1001,0))</f>
        <v>moilierkt@paginegialle.it</v>
      </c>
      <c r="H751" s="2" t="str">
        <f>_xlfn.XLOOKUP(C751,customers!$A$1:$A$1001,customers!$G$1:$G$1001,0)</f>
        <v>Ireland</v>
      </c>
      <c r="I751" t="str">
        <f>_xlfn.XLOOKUP(orders!D751,products!$A$1:$A$49,products!$B$1:$B$49)</f>
        <v>Rob</v>
      </c>
      <c r="J751" t="str">
        <f>_xlfn.XLOOKUP(orders!D751,products!$A$1:$A$49,products!$C$1:$C$49)</f>
        <v>D</v>
      </c>
      <c r="K751" s="4">
        <f>_xlfn.XLOOKUP(orders!D751,products!$A$1:$A$49,products!$D$1:$D$49)</f>
        <v>0.2</v>
      </c>
      <c r="L751" s="6">
        <f>_xlfn.XLOOKUP(orders!D751,products!$A$1:$A$49,products!$E$1:$E$49)</f>
        <v>2.6849999999999996</v>
      </c>
      <c r="M751" s="6">
        <f t="shared" si="33"/>
        <v>5.3699999999999992</v>
      </c>
      <c r="N751" t="str">
        <f t="shared" si="34"/>
        <v>Robusta</v>
      </c>
      <c r="O751" t="str">
        <f t="shared" si="35"/>
        <v>Dark</v>
      </c>
      <c r="P751" t="str">
        <f>_xlfn.XLOOKUP(Orders[[#This Row],[Customer ID]],customers!$A$1:$A$1001,customers!$I$1:$I$1001,0)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cm="1">
        <f t="array" ref="G752">IF(_xlfn.XLOOKUP(C752,customers!$A$1:$A$1001,customers!C751:'customers'!$C$1:$C$1001,0)=0,"",_xlfn.XLOOKUP(C752,customers!$A$1:$A$1001,customers!C751:'customers'!$C$1:$C$1001,0))</f>
        <v/>
      </c>
      <c r="H752" s="2" t="str">
        <f>_xlfn.XLOOKUP(C752,customers!$A$1:$A$1001,customers!$G$1:$G$1001,0)</f>
        <v>United States</v>
      </c>
      <c r="I752" t="str">
        <f>_xlfn.XLOOKUP(orders!D752,products!$A$1:$A$49,products!$B$1:$B$49)</f>
        <v>Rob</v>
      </c>
      <c r="J752" t="str">
        <f>_xlfn.XLOOKUP(orders!D752,products!$A$1:$A$49,products!$C$1:$C$49)</f>
        <v>M</v>
      </c>
      <c r="K752" s="4">
        <f>_xlfn.XLOOKUP(orders!D752,products!$A$1:$A$49,products!$D$1:$D$49)</f>
        <v>0.5</v>
      </c>
      <c r="L752" s="6">
        <f>_xlfn.XLOOKUP(orders!D752,products!$A$1:$A$49,products!$E$1:$E$49)</f>
        <v>5.97</v>
      </c>
      <c r="M752" s="6">
        <f t="shared" si="33"/>
        <v>5.97</v>
      </c>
      <c r="N752" t="str">
        <f t="shared" si="34"/>
        <v>Robusta</v>
      </c>
      <c r="O752" t="str">
        <f t="shared" si="35"/>
        <v>Medium</v>
      </c>
      <c r="P752" t="str">
        <f>_xlfn.XLOOKUP(Orders[[#This Row],[Customer ID]],customers!$A$1:$A$1001,customers!$I$1:$I$1001,0)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cm="1">
        <f t="array" ref="G753">IF(_xlfn.XLOOKUP(C753,customers!$A$1:$A$1001,customers!C752:'customers'!$C$1:$C$1001,0)=0,"",_xlfn.XLOOKUP(C753,customers!$A$1:$A$1001,customers!C752:'customers'!$C$1:$C$1001,0))</f>
        <v>vshoebothamkv@redcross.org</v>
      </c>
      <c r="H753" s="2" t="str">
        <f>_xlfn.XLOOKUP(C753,customers!$A$1:$A$1001,customers!$G$1:$G$1001,0)</f>
        <v>United States</v>
      </c>
      <c r="I753" t="str">
        <f>_xlfn.XLOOKUP(orders!D753,products!$A$1:$A$49,products!$B$1:$B$49)</f>
        <v>Lib</v>
      </c>
      <c r="J753" t="str">
        <f>_xlfn.XLOOKUP(orders!D753,products!$A$1:$A$49,products!$C$1:$C$49)</f>
        <v>L</v>
      </c>
      <c r="K753" s="4">
        <f>_xlfn.XLOOKUP(orders!D753,products!$A$1:$A$49,products!$D$1:$D$49)</f>
        <v>0.5</v>
      </c>
      <c r="L753" s="6">
        <f>_xlfn.XLOOKUP(orders!D753,products!$A$1:$A$49,products!$E$1:$E$49)</f>
        <v>9.51</v>
      </c>
      <c r="M753" s="6">
        <f t="shared" si="33"/>
        <v>19.02</v>
      </c>
      <c r="N753" t="str">
        <f t="shared" si="34"/>
        <v>Libarica</v>
      </c>
      <c r="O753" t="str">
        <f t="shared" si="35"/>
        <v>Light</v>
      </c>
      <c r="P753" t="str">
        <f>_xlfn.XLOOKUP(Orders[[#This Row],[Customer ID]],customers!$A$1:$A$1001,customers!$I$1:$I$1001,0)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cm="1">
        <f t="array" ref="G754">IF(_xlfn.XLOOKUP(C754,customers!$A$1:$A$1001,customers!C753:'customers'!$C$1:$C$1001,0)=0,"",_xlfn.XLOOKUP(C754,customers!$A$1:$A$1001,customers!C753:'customers'!$C$1:$C$1001,0))</f>
        <v>bsterkekw@biblegateway.com</v>
      </c>
      <c r="H754" s="2" t="str">
        <f>_xlfn.XLOOKUP(C754,customers!$A$1:$A$1001,customers!$G$1:$G$1001,0)</f>
        <v>United States</v>
      </c>
      <c r="I754" t="str">
        <f>_xlfn.XLOOKUP(orders!D754,products!$A$1:$A$49,products!$B$1:$B$49)</f>
        <v>Exc</v>
      </c>
      <c r="J754" t="str">
        <f>_xlfn.XLOOKUP(orders!D754,products!$A$1:$A$49,products!$C$1:$C$49)</f>
        <v>M</v>
      </c>
      <c r="K754" s="4">
        <f>_xlfn.XLOOKUP(orders!D754,products!$A$1:$A$49,products!$D$1:$D$49)</f>
        <v>1</v>
      </c>
      <c r="L754" s="6">
        <f>_xlfn.XLOOKUP(orders!D754,products!$A$1:$A$49,products!$E$1:$E$49)</f>
        <v>13.75</v>
      </c>
      <c r="M754" s="6">
        <f t="shared" si="33"/>
        <v>27.5</v>
      </c>
      <c r="N754" t="str">
        <f t="shared" si="34"/>
        <v>Excellsa</v>
      </c>
      <c r="O754" t="str">
        <f t="shared" si="35"/>
        <v>Medium</v>
      </c>
      <c r="P754" t="str">
        <f>_xlfn.XLOOKUP(Orders[[#This Row],[Customer ID]],customers!$A$1:$A$1001,customers!$I$1:$I$1001,0)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cm="1">
        <f t="array" ref="G755">IF(_xlfn.XLOOKUP(C755,customers!$A$1:$A$1001,customers!C754:'customers'!$C$1:$C$1001,0)=0,"",_xlfn.XLOOKUP(C755,customers!$A$1:$A$1001,customers!C754:'customers'!$C$1:$C$1001,0))</f>
        <v>scaponkx@craigslist.org</v>
      </c>
      <c r="H755" s="2" t="str">
        <f>_xlfn.XLOOKUP(C755,customers!$A$1:$A$1001,customers!$G$1:$G$1001,0)</f>
        <v>United States</v>
      </c>
      <c r="I755" t="str">
        <f>_xlfn.XLOOKUP(orders!D755,products!$A$1:$A$49,products!$B$1:$B$49)</f>
        <v>Ara</v>
      </c>
      <c r="J755" t="str">
        <f>_xlfn.XLOOKUP(orders!D755,products!$A$1:$A$49,products!$C$1:$C$49)</f>
        <v>D</v>
      </c>
      <c r="K755" s="4">
        <f>_xlfn.XLOOKUP(orders!D755,products!$A$1:$A$49,products!$D$1:$D$49)</f>
        <v>0.5</v>
      </c>
      <c r="L755" s="6">
        <f>_xlfn.XLOOKUP(orders!D755,products!$A$1:$A$49,products!$E$1:$E$49)</f>
        <v>5.97</v>
      </c>
      <c r="M755" s="6">
        <f t="shared" si="33"/>
        <v>29.849999999999998</v>
      </c>
      <c r="N755" t="str">
        <f t="shared" si="34"/>
        <v>Arabica</v>
      </c>
      <c r="O755" t="str">
        <f t="shared" si="35"/>
        <v>Dark</v>
      </c>
      <c r="P755" t="str">
        <f>_xlfn.XLOOKUP(Orders[[#This Row],[Customer ID]],customers!$A$1:$A$1001,customers!$I$1:$I$1001,0)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str" cm="1">
        <f t="array" ref="G756">IF(_xlfn.XLOOKUP(C756,customers!$A$1:$A$1001,customers!C755:'customers'!$C$1:$C$1001,0)=0,"",_xlfn.XLOOKUP(C756,customers!$A$1:$A$1001,customers!C755:'customers'!$C$1:$C$1001,0))</f>
        <v>jdymokeje@prnewswire.com</v>
      </c>
      <c r="H756" s="2" t="str">
        <f>_xlfn.XLOOKUP(C756,customers!$A$1:$A$1001,customers!$G$1:$G$1001,0)</f>
        <v>Ireland</v>
      </c>
      <c r="I756" t="str">
        <f>_xlfn.XLOOKUP(orders!D756,products!$A$1:$A$49,products!$B$1:$B$49)</f>
        <v>Ara</v>
      </c>
      <c r="J756" t="str">
        <f>_xlfn.XLOOKUP(orders!D756,products!$A$1:$A$49,products!$C$1:$C$49)</f>
        <v>D</v>
      </c>
      <c r="K756" s="4">
        <f>_xlfn.XLOOKUP(orders!D756,products!$A$1:$A$49,products!$D$1:$D$49)</f>
        <v>0.2</v>
      </c>
      <c r="L756" s="6">
        <f>_xlfn.XLOOKUP(orders!D756,products!$A$1:$A$49,products!$E$1:$E$49)</f>
        <v>2.9849999999999999</v>
      </c>
      <c r="M756" s="6">
        <f t="shared" si="33"/>
        <v>17.91</v>
      </c>
      <c r="N756" t="str">
        <f t="shared" si="34"/>
        <v>Arabica</v>
      </c>
      <c r="O756" t="str">
        <f t="shared" si="35"/>
        <v>Dark</v>
      </c>
      <c r="P756" t="str">
        <f>_xlfn.XLOOKUP(Orders[[#This Row],[Customer ID]],customers!$A$1:$A$1001,customers!$I$1:$I$1001,0)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cm="1">
        <f t="array" ref="G757">IF(_xlfn.XLOOKUP(C757,customers!$A$1:$A$1001,customers!C756:'customers'!$C$1:$C$1001,0)=0,"",_xlfn.XLOOKUP(C757,customers!$A$1:$A$1001,customers!C756:'customers'!$C$1:$C$1001,0))</f>
        <v>fconstancekz@ifeng.com</v>
      </c>
      <c r="H757" s="2" t="str">
        <f>_xlfn.XLOOKUP(C757,customers!$A$1:$A$1001,customers!$G$1:$G$1001,0)</f>
        <v>United States</v>
      </c>
      <c r="I757" t="str">
        <f>_xlfn.XLOOKUP(orders!D757,products!$A$1:$A$49,products!$B$1:$B$49)</f>
        <v>Lib</v>
      </c>
      <c r="J757" t="str">
        <f>_xlfn.XLOOKUP(orders!D757,products!$A$1:$A$49,products!$C$1:$C$49)</f>
        <v>L</v>
      </c>
      <c r="K757" s="4">
        <f>_xlfn.XLOOKUP(orders!D757,products!$A$1:$A$49,products!$D$1:$D$49)</f>
        <v>0.2</v>
      </c>
      <c r="L757" s="6">
        <f>_xlfn.XLOOKUP(orders!D757,products!$A$1:$A$49,products!$E$1:$E$49)</f>
        <v>4.7549999999999999</v>
      </c>
      <c r="M757" s="6">
        <f t="shared" si="33"/>
        <v>28.53</v>
      </c>
      <c r="N757" t="str">
        <f t="shared" si="34"/>
        <v>Libarica</v>
      </c>
      <c r="O757" t="str">
        <f t="shared" si="35"/>
        <v>Light</v>
      </c>
      <c r="P757" t="str">
        <f>_xlfn.XLOOKUP(Orders[[#This Row],[Customer ID]],customers!$A$1:$A$1001,customers!$I$1:$I$1001,0)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cm="1">
        <f t="array" ref="G758">IF(_xlfn.XLOOKUP(C758,customers!$A$1:$A$1001,customers!C757:'customers'!$C$1:$C$1001,0)=0,"",_xlfn.XLOOKUP(C758,customers!$A$1:$A$1001,customers!C757:'customers'!$C$1:$C$1001,0))</f>
        <v>fsulmanl0@washington.edu</v>
      </c>
      <c r="H758" s="2" t="str">
        <f>_xlfn.XLOOKUP(C758,customers!$A$1:$A$1001,customers!$G$1:$G$1001,0)</f>
        <v>United States</v>
      </c>
      <c r="I758" t="str">
        <f>_xlfn.XLOOKUP(orders!D758,products!$A$1:$A$49,products!$B$1:$B$49)</f>
        <v>Rob</v>
      </c>
      <c r="J758" t="str">
        <f>_xlfn.XLOOKUP(orders!D758,products!$A$1:$A$49,products!$C$1:$C$49)</f>
        <v>D</v>
      </c>
      <c r="K758" s="4">
        <f>_xlfn.XLOOKUP(orders!D758,products!$A$1:$A$49,products!$D$1:$D$49)</f>
        <v>1</v>
      </c>
      <c r="L758" s="6">
        <f>_xlfn.XLOOKUP(orders!D758,products!$A$1:$A$49,products!$E$1:$E$49)</f>
        <v>8.9499999999999993</v>
      </c>
      <c r="M758" s="6">
        <f t="shared" si="33"/>
        <v>35.799999999999997</v>
      </c>
      <c r="N758" t="str">
        <f t="shared" si="34"/>
        <v>Robusta</v>
      </c>
      <c r="O758" t="str">
        <f t="shared" si="35"/>
        <v>Dark</v>
      </c>
      <c r="P758" t="str">
        <f>_xlfn.XLOOKUP(Orders[[#This Row],[Customer ID]],customers!$A$1:$A$1001,customers!$I$1:$I$1001,0)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cm="1">
        <f t="array" ref="G759">IF(_xlfn.XLOOKUP(C759,customers!$A$1:$A$1001,customers!C758:'customers'!$C$1:$C$1001,0)=0,"",_xlfn.XLOOKUP(C759,customers!$A$1:$A$1001,customers!C758:'customers'!$C$1:$C$1001,0))</f>
        <v>dhollymanl1@ibm.com</v>
      </c>
      <c r="H759" s="2" t="str">
        <f>_xlfn.XLOOKUP(C759,customers!$A$1:$A$1001,customers!$G$1:$G$1001,0)</f>
        <v>United States</v>
      </c>
      <c r="I759" t="str">
        <f>_xlfn.XLOOKUP(orders!D759,products!$A$1:$A$49,products!$B$1:$B$49)</f>
        <v>Ara</v>
      </c>
      <c r="J759" t="str">
        <f>_xlfn.XLOOKUP(orders!D759,products!$A$1:$A$49,products!$C$1:$C$49)</f>
        <v>D</v>
      </c>
      <c r="K759" s="4">
        <f>_xlfn.XLOOKUP(orders!D759,products!$A$1:$A$49,products!$D$1:$D$49)</f>
        <v>0.5</v>
      </c>
      <c r="L759" s="6">
        <f>_xlfn.XLOOKUP(orders!D759,products!$A$1:$A$49,products!$E$1:$E$49)</f>
        <v>5.97</v>
      </c>
      <c r="M759" s="6">
        <f t="shared" si="33"/>
        <v>17.91</v>
      </c>
      <c r="N759" t="str">
        <f t="shared" si="34"/>
        <v>Arabica</v>
      </c>
      <c r="O759" t="str">
        <f t="shared" si="35"/>
        <v>Dark</v>
      </c>
      <c r="P759" t="str">
        <f>_xlfn.XLOOKUP(Orders[[#This Row],[Customer ID]],customers!$A$1:$A$1001,customers!$I$1:$I$1001,0)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cm="1">
        <f t="array" ref="G760">IF(_xlfn.XLOOKUP(C760,customers!$A$1:$A$1001,customers!C759:'customers'!$C$1:$C$1001,0)=0,"",_xlfn.XLOOKUP(C760,customers!$A$1:$A$1001,customers!C759:'customers'!$C$1:$C$1001,0))</f>
        <v>lnardonil2@hao123.com</v>
      </c>
      <c r="H760" s="2" t="str">
        <f>_xlfn.XLOOKUP(C760,customers!$A$1:$A$1001,customers!$G$1:$G$1001,0)</f>
        <v>United States</v>
      </c>
      <c r="I760" t="str">
        <f>_xlfn.XLOOKUP(orders!D760,products!$A$1:$A$49,products!$B$1:$B$49)</f>
        <v>Rob</v>
      </c>
      <c r="J760" t="str">
        <f>_xlfn.XLOOKUP(orders!D760,products!$A$1:$A$49,products!$C$1:$C$49)</f>
        <v>D</v>
      </c>
      <c r="K760" s="4">
        <f>_xlfn.XLOOKUP(orders!D760,products!$A$1:$A$49,products!$D$1:$D$49)</f>
        <v>1</v>
      </c>
      <c r="L760" s="6">
        <f>_xlfn.XLOOKUP(orders!D760,products!$A$1:$A$49,products!$E$1:$E$49)</f>
        <v>8.9499999999999993</v>
      </c>
      <c r="M760" s="6">
        <f t="shared" si="33"/>
        <v>8.9499999999999993</v>
      </c>
      <c r="N760" t="str">
        <f t="shared" si="34"/>
        <v>Robusta</v>
      </c>
      <c r="O760" t="str">
        <f t="shared" si="35"/>
        <v>Dark</v>
      </c>
      <c r="P760" t="str">
        <f>_xlfn.XLOOKUP(Orders[[#This Row],[Customer ID]],customers!$A$1:$A$1001,customers!$I$1:$I$1001,0)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cm="1">
        <f t="array" ref="G761">IF(_xlfn.XLOOKUP(C761,customers!$A$1:$A$1001,customers!C760:'customers'!$C$1:$C$1001,0)=0,"",_xlfn.XLOOKUP(C761,customers!$A$1:$A$1001,customers!C760:'customers'!$C$1:$C$1001,0))</f>
        <v>dyarhaml3@moonfruit.com</v>
      </c>
      <c r="H761" s="2" t="str">
        <f>_xlfn.XLOOKUP(C761,customers!$A$1:$A$1001,customers!$G$1:$G$1001,0)</f>
        <v>United States</v>
      </c>
      <c r="I761" t="str">
        <f>_xlfn.XLOOKUP(orders!D761,products!$A$1:$A$49,products!$B$1:$B$49)</f>
        <v>Lib</v>
      </c>
      <c r="J761" t="str">
        <f>_xlfn.XLOOKUP(orders!D761,products!$A$1:$A$49,products!$C$1:$C$49)</f>
        <v>D</v>
      </c>
      <c r="K761" s="4">
        <f>_xlfn.XLOOKUP(orders!D761,products!$A$1:$A$49,products!$D$1:$D$49)</f>
        <v>2.5</v>
      </c>
      <c r="L761" s="6">
        <f>_xlfn.XLOOKUP(orders!D761,products!$A$1:$A$49,products!$E$1:$E$49)</f>
        <v>29.784999999999997</v>
      </c>
      <c r="M761" s="6">
        <f t="shared" si="33"/>
        <v>29.784999999999997</v>
      </c>
      <c r="N761" t="str">
        <f t="shared" si="34"/>
        <v>Libarica</v>
      </c>
      <c r="O761" t="str">
        <f t="shared" si="35"/>
        <v>Dark</v>
      </c>
      <c r="P761" t="str">
        <f>_xlfn.XLOOKUP(Orders[[#This Row],[Customer ID]],customers!$A$1:$A$1001,customers!$I$1:$I$1001,0)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cm="1">
        <f t="array" ref="G762">IF(_xlfn.XLOOKUP(C762,customers!$A$1:$A$1001,customers!C761:'customers'!$C$1:$C$1001,0)=0,"",_xlfn.XLOOKUP(C762,customers!$A$1:$A$1001,customers!C761:'customers'!$C$1:$C$1001,0))</f>
        <v>aferreal4@wikia.com</v>
      </c>
      <c r="H762" s="2" t="str">
        <f>_xlfn.XLOOKUP(C762,customers!$A$1:$A$1001,customers!$G$1:$G$1001,0)</f>
        <v>United States</v>
      </c>
      <c r="I762" t="str">
        <f>_xlfn.XLOOKUP(orders!D762,products!$A$1:$A$49,products!$B$1:$B$49)</f>
        <v>Exc</v>
      </c>
      <c r="J762" t="str">
        <f>_xlfn.XLOOKUP(orders!D762,products!$A$1:$A$49,products!$C$1:$C$49)</f>
        <v>L</v>
      </c>
      <c r="K762" s="4">
        <f>_xlfn.XLOOKUP(orders!D762,products!$A$1:$A$49,products!$D$1:$D$49)</f>
        <v>0.5</v>
      </c>
      <c r="L762" s="6">
        <f>_xlfn.XLOOKUP(orders!D762,products!$A$1:$A$49,products!$E$1:$E$49)</f>
        <v>8.91</v>
      </c>
      <c r="M762" s="6">
        <f t="shared" si="33"/>
        <v>44.55</v>
      </c>
      <c r="N762" t="str">
        <f t="shared" si="34"/>
        <v>Excellsa</v>
      </c>
      <c r="O762" t="str">
        <f t="shared" si="35"/>
        <v>Light</v>
      </c>
      <c r="P762" t="str">
        <f>_xlfn.XLOOKUP(Orders[[#This Row],[Customer ID]],customers!$A$1:$A$1001,customers!$I$1:$I$1001,0)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cm="1">
        <f t="array" ref="G763">IF(_xlfn.XLOOKUP(C763,customers!$A$1:$A$1001,customers!C762:'customers'!$C$1:$C$1001,0)=0,"",_xlfn.XLOOKUP(C763,customers!$A$1:$A$1001,customers!C762:'customers'!$C$1:$C$1001,0))</f>
        <v>ckendrickl5@webnode.com</v>
      </c>
      <c r="H763" s="2" t="str">
        <f>_xlfn.XLOOKUP(C763,customers!$A$1:$A$1001,customers!$G$1:$G$1001,0)</f>
        <v>United States</v>
      </c>
      <c r="I763" t="str">
        <f>_xlfn.XLOOKUP(orders!D763,products!$A$1:$A$49,products!$B$1:$B$49)</f>
        <v>Exc</v>
      </c>
      <c r="J763" t="str">
        <f>_xlfn.XLOOKUP(orders!D763,products!$A$1:$A$49,products!$C$1:$C$49)</f>
        <v>L</v>
      </c>
      <c r="K763" s="4">
        <f>_xlfn.XLOOKUP(orders!D763,products!$A$1:$A$49,products!$D$1:$D$49)</f>
        <v>1</v>
      </c>
      <c r="L763" s="6">
        <f>_xlfn.XLOOKUP(orders!D763,products!$A$1:$A$49,products!$E$1:$E$49)</f>
        <v>14.85</v>
      </c>
      <c r="M763" s="6">
        <f t="shared" si="33"/>
        <v>89.1</v>
      </c>
      <c r="N763" t="str">
        <f t="shared" si="34"/>
        <v>Excellsa</v>
      </c>
      <c r="O763" t="str">
        <f t="shared" si="35"/>
        <v>Light</v>
      </c>
      <c r="P763" t="str">
        <f>_xlfn.XLOOKUP(Orders[[#This Row],[Customer ID]],customers!$A$1:$A$1001,customers!$I$1:$I$1001,0)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cm="1">
        <f t="array" ref="G764">IF(_xlfn.XLOOKUP(C764,customers!$A$1:$A$1001,customers!C763:'customers'!$C$1:$C$1001,0)=0,"",_xlfn.XLOOKUP(C764,customers!$A$1:$A$1001,customers!C763:'customers'!$C$1:$C$1001,0))</f>
        <v>sdanilchikl6@mit.edu</v>
      </c>
      <c r="H764" s="2" t="str">
        <f>_xlfn.XLOOKUP(C764,customers!$A$1:$A$1001,customers!$G$1:$G$1001,0)</f>
        <v>United Kingdom</v>
      </c>
      <c r="I764" t="str">
        <f>_xlfn.XLOOKUP(orders!D764,products!$A$1:$A$49,products!$B$1:$B$49)</f>
        <v>Lib</v>
      </c>
      <c r="J764" t="str">
        <f>_xlfn.XLOOKUP(orders!D764,products!$A$1:$A$49,products!$C$1:$C$49)</f>
        <v>M</v>
      </c>
      <c r="K764" s="4">
        <f>_xlfn.XLOOKUP(orders!D764,products!$A$1:$A$49,products!$D$1:$D$49)</f>
        <v>0.5</v>
      </c>
      <c r="L764" s="6">
        <f>_xlfn.XLOOKUP(orders!D764,products!$A$1:$A$49,products!$E$1:$E$49)</f>
        <v>8.73</v>
      </c>
      <c r="M764" s="6">
        <f t="shared" si="33"/>
        <v>43.650000000000006</v>
      </c>
      <c r="N764" t="str">
        <f t="shared" si="34"/>
        <v>Libarica</v>
      </c>
      <c r="O764" t="str">
        <f t="shared" si="35"/>
        <v>Medium</v>
      </c>
      <c r="P764" t="str">
        <f>_xlfn.XLOOKUP(Orders[[#This Row],[Customer ID]],customers!$A$1:$A$1001,customers!$I$1:$I$1001,0)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cm="1">
        <f t="array" ref="G765">IF(_xlfn.XLOOKUP(C765,customers!$A$1:$A$1001,customers!C764:'customers'!$C$1:$C$1001,0)=0,"",_xlfn.XLOOKUP(C765,customers!$A$1:$A$1001,customers!C764:'customers'!$C$1:$C$1001,0))</f>
        <v/>
      </c>
      <c r="H765" s="2" t="str">
        <f>_xlfn.XLOOKUP(C765,customers!$A$1:$A$1001,customers!$G$1:$G$1001,0)</f>
        <v>United States</v>
      </c>
      <c r="I765" t="str">
        <f>_xlfn.XLOOKUP(orders!D765,products!$A$1:$A$49,products!$B$1:$B$49)</f>
        <v>Ara</v>
      </c>
      <c r="J765" t="str">
        <f>_xlfn.XLOOKUP(orders!D765,products!$A$1:$A$49,products!$C$1:$C$49)</f>
        <v>L</v>
      </c>
      <c r="K765" s="4">
        <f>_xlfn.XLOOKUP(orders!D765,products!$A$1:$A$49,products!$D$1:$D$49)</f>
        <v>0.5</v>
      </c>
      <c r="L765" s="6">
        <f>_xlfn.XLOOKUP(orders!D765,products!$A$1:$A$49,products!$E$1:$E$49)</f>
        <v>7.77</v>
      </c>
      <c r="M765" s="6">
        <f t="shared" si="33"/>
        <v>23.31</v>
      </c>
      <c r="N765" t="str">
        <f t="shared" si="34"/>
        <v>Arabica</v>
      </c>
      <c r="O765" t="str">
        <f t="shared" si="35"/>
        <v>Light</v>
      </c>
      <c r="P765" t="str">
        <f>_xlfn.XLOOKUP(Orders[[#This Row],[Customer ID]],customers!$A$1:$A$1001,customers!$I$1:$I$1001,0)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cm="1">
        <f t="array" ref="G766">IF(_xlfn.XLOOKUP(C766,customers!$A$1:$A$1001,customers!C765:'customers'!$C$1:$C$1001,0)=0,"",_xlfn.XLOOKUP(C766,customers!$A$1:$A$1001,customers!C765:'customers'!$C$1:$C$1001,0))</f>
        <v>bfolomkinl8@yolasite.com</v>
      </c>
      <c r="H766" s="2" t="str">
        <f>_xlfn.XLOOKUP(C766,customers!$A$1:$A$1001,customers!$G$1:$G$1001,0)</f>
        <v>United States</v>
      </c>
      <c r="I766" t="str">
        <f>_xlfn.XLOOKUP(orders!D766,products!$A$1:$A$49,products!$B$1:$B$49)</f>
        <v>Ara</v>
      </c>
      <c r="J766" t="str">
        <f>_xlfn.XLOOKUP(orders!D766,products!$A$1:$A$49,products!$C$1:$C$49)</f>
        <v>L</v>
      </c>
      <c r="K766" s="4">
        <f>_xlfn.XLOOKUP(orders!D766,products!$A$1:$A$49,products!$D$1:$D$49)</f>
        <v>2.5</v>
      </c>
      <c r="L766" s="6">
        <f>_xlfn.XLOOKUP(orders!D766,products!$A$1:$A$49,products!$E$1:$E$49)</f>
        <v>29.784999999999997</v>
      </c>
      <c r="M766" s="6">
        <f t="shared" si="33"/>
        <v>178.70999999999998</v>
      </c>
      <c r="N766" t="str">
        <f t="shared" si="34"/>
        <v>Arabica</v>
      </c>
      <c r="O766" t="str">
        <f t="shared" si="35"/>
        <v>Light</v>
      </c>
      <c r="P766" t="str">
        <f>_xlfn.XLOOKUP(Orders[[#This Row],[Customer ID]],customers!$A$1:$A$1001,customers!$I$1:$I$1001,0)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cm="1">
        <f t="array" ref="G767">IF(_xlfn.XLOOKUP(C767,customers!$A$1:$A$1001,customers!C766:'customers'!$C$1:$C$1001,0)=0,"",_xlfn.XLOOKUP(C767,customers!$A$1:$A$1001,customers!C766:'customers'!$C$1:$C$1001,0))</f>
        <v>rpursglovel9@biblegateway.com</v>
      </c>
      <c r="H767" s="2" t="str">
        <f>_xlfn.XLOOKUP(C767,customers!$A$1:$A$1001,customers!$G$1:$G$1001,0)</f>
        <v>United States</v>
      </c>
      <c r="I767" t="str">
        <f>_xlfn.XLOOKUP(orders!D767,products!$A$1:$A$49,products!$B$1:$B$49)</f>
        <v>Rob</v>
      </c>
      <c r="J767" t="str">
        <f>_xlfn.XLOOKUP(orders!D767,products!$A$1:$A$49,products!$C$1:$C$49)</f>
        <v>M</v>
      </c>
      <c r="K767" s="4">
        <f>_xlfn.XLOOKUP(orders!D767,products!$A$1:$A$49,products!$D$1:$D$49)</f>
        <v>1</v>
      </c>
      <c r="L767" s="6">
        <f>_xlfn.XLOOKUP(orders!D767,products!$A$1:$A$49,products!$E$1:$E$49)</f>
        <v>9.9499999999999993</v>
      </c>
      <c r="M767" s="6">
        <f t="shared" si="33"/>
        <v>59.699999999999996</v>
      </c>
      <c r="N767" t="str">
        <f t="shared" si="34"/>
        <v>Robusta</v>
      </c>
      <c r="O767" t="str">
        <f t="shared" si="35"/>
        <v>Medium</v>
      </c>
      <c r="P767" t="str">
        <f>_xlfn.XLOOKUP(Orders[[#This Row],[Customer ID]],customers!$A$1:$A$1001,customers!$I$1:$I$1001,0)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cm="1">
        <f t="array" ref="G768">IF(_xlfn.XLOOKUP(C768,customers!$A$1:$A$1001,customers!C767:'customers'!$C$1:$C$1001,0)=0,"",_xlfn.XLOOKUP(C768,customers!$A$1:$A$1001,customers!C767:'customers'!$C$1:$C$1001,0))</f>
        <v>rpursglovel9@biblegateway.com</v>
      </c>
      <c r="H768" s="2" t="str">
        <f>_xlfn.XLOOKUP(C768,customers!$A$1:$A$1001,customers!$G$1:$G$1001,0)</f>
        <v>United States</v>
      </c>
      <c r="I768" t="str">
        <f>_xlfn.XLOOKUP(orders!D768,products!$A$1:$A$49,products!$B$1:$B$49)</f>
        <v>Ara</v>
      </c>
      <c r="J768" t="str">
        <f>_xlfn.XLOOKUP(orders!D768,products!$A$1:$A$49,products!$C$1:$C$49)</f>
        <v>L</v>
      </c>
      <c r="K768" s="4">
        <f>_xlfn.XLOOKUP(orders!D768,products!$A$1:$A$49,products!$D$1:$D$49)</f>
        <v>0.5</v>
      </c>
      <c r="L768" s="6">
        <f>_xlfn.XLOOKUP(orders!D768,products!$A$1:$A$49,products!$E$1:$E$49)</f>
        <v>7.77</v>
      </c>
      <c r="M768" s="6">
        <f t="shared" si="33"/>
        <v>15.54</v>
      </c>
      <c r="N768" t="str">
        <f t="shared" si="34"/>
        <v>Arabica</v>
      </c>
      <c r="O768" t="str">
        <f t="shared" si="35"/>
        <v>Light</v>
      </c>
      <c r="P768" t="str">
        <f>_xlfn.XLOOKUP(Orders[[#This Row],[Customer ID]],customers!$A$1:$A$1001,customers!$I$1:$I$1001,0)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str" cm="1">
        <f t="array" ref="G769">IF(_xlfn.XLOOKUP(C769,customers!$A$1:$A$1001,customers!C768:'customers'!$C$1:$C$1001,0)=0,"",_xlfn.XLOOKUP(C769,customers!$A$1:$A$1001,customers!C768:'customers'!$C$1:$C$1001,0))</f>
        <v>fconstancekz@ifeng.com</v>
      </c>
      <c r="H769" s="2" t="str">
        <f>_xlfn.XLOOKUP(C769,customers!$A$1:$A$1001,customers!$G$1:$G$1001,0)</f>
        <v>United States</v>
      </c>
      <c r="I769" t="str">
        <f>_xlfn.XLOOKUP(orders!D769,products!$A$1:$A$49,products!$B$1:$B$49)</f>
        <v>Ara</v>
      </c>
      <c r="J769" t="str">
        <f>_xlfn.XLOOKUP(orders!D769,products!$A$1:$A$49,products!$C$1:$C$49)</f>
        <v>L</v>
      </c>
      <c r="K769" s="4">
        <f>_xlfn.XLOOKUP(orders!D769,products!$A$1:$A$49,products!$D$1:$D$49)</f>
        <v>2.5</v>
      </c>
      <c r="L769" s="6">
        <f>_xlfn.XLOOKUP(orders!D769,products!$A$1:$A$49,products!$E$1:$E$49)</f>
        <v>29.784999999999997</v>
      </c>
      <c r="M769" s="6">
        <f t="shared" si="33"/>
        <v>89.35499999999999</v>
      </c>
      <c r="N769" t="str">
        <f t="shared" si="34"/>
        <v>Arabica</v>
      </c>
      <c r="O769" t="str">
        <f t="shared" si="35"/>
        <v>Light</v>
      </c>
      <c r="P769" t="str">
        <f>_xlfn.XLOOKUP(Orders[[#This Row],[Customer ID]],customers!$A$1:$A$1001,customers!$I$1:$I$1001,0)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str" cm="1">
        <f t="array" ref="G770">IF(_xlfn.XLOOKUP(C770,customers!$A$1:$A$1001,customers!C769:'customers'!$C$1:$C$1001,0)=0,"",_xlfn.XLOOKUP(C770,customers!$A$1:$A$1001,customers!C769:'customers'!$C$1:$C$1001,0))</f>
        <v>fconstancekz@ifeng.com</v>
      </c>
      <c r="H770" s="2" t="str">
        <f>_xlfn.XLOOKUP(C770,customers!$A$1:$A$1001,customers!$G$1:$G$1001,0)</f>
        <v>United States</v>
      </c>
      <c r="I770" t="str">
        <f>_xlfn.XLOOKUP(orders!D770,products!$A$1:$A$49,products!$B$1:$B$49)</f>
        <v>Rob</v>
      </c>
      <c r="J770" t="str">
        <f>_xlfn.XLOOKUP(orders!D770,products!$A$1:$A$49,products!$C$1:$C$49)</f>
        <v>L</v>
      </c>
      <c r="K770" s="4">
        <f>_xlfn.XLOOKUP(orders!D770,products!$A$1:$A$49,products!$D$1:$D$49)</f>
        <v>1</v>
      </c>
      <c r="L770" s="6">
        <f>_xlfn.XLOOKUP(orders!D770,products!$A$1:$A$49,products!$E$1:$E$49)</f>
        <v>11.95</v>
      </c>
      <c r="M770" s="6">
        <f t="shared" si="33"/>
        <v>23.9</v>
      </c>
      <c r="N770" t="str">
        <f t="shared" si="34"/>
        <v>Robusta</v>
      </c>
      <c r="O770" t="str">
        <f t="shared" si="35"/>
        <v>Light</v>
      </c>
      <c r="P770" t="str">
        <f>_xlfn.XLOOKUP(Orders[[#This Row],[Customer ID]],customers!$A$1:$A$1001,customers!$I$1:$I$1001,0)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cm="1">
        <f t="array" ref="G771">IF(_xlfn.XLOOKUP(C771,customers!$A$1:$A$1001,customers!C770:'customers'!$C$1:$C$1001,0)=0,"",_xlfn.XLOOKUP(C771,customers!$A$1:$A$1001,customers!C770:'customers'!$C$1:$C$1001,0))</f>
        <v>deburahld@google.co.jp</v>
      </c>
      <c r="H771" s="2" t="str">
        <f>_xlfn.XLOOKUP(C771,customers!$A$1:$A$1001,customers!$G$1:$G$1001,0)</f>
        <v>United Kingdom</v>
      </c>
      <c r="I771" t="str">
        <f>_xlfn.XLOOKUP(orders!D771,products!$A$1:$A$49,products!$B$1:$B$49)</f>
        <v>Rob</v>
      </c>
      <c r="J771" t="str">
        <f>_xlfn.XLOOKUP(orders!D771,products!$A$1:$A$49,products!$C$1:$C$49)</f>
        <v>M</v>
      </c>
      <c r="K771" s="4">
        <f>_xlfn.XLOOKUP(orders!D771,products!$A$1:$A$49,products!$D$1:$D$49)</f>
        <v>2.5</v>
      </c>
      <c r="L771" s="6">
        <f>_xlfn.XLOOKUP(orders!D771,products!$A$1:$A$49,products!$E$1:$E$49)</f>
        <v>22.884999999999998</v>
      </c>
      <c r="M771" s="6">
        <f t="shared" ref="M771:M834" si="36">L771*E771</f>
        <v>137.31</v>
      </c>
      <c r="N771" t="str">
        <f t="shared" ref="N771:N834" si="37">IF(I771="Rob","Robusta",IF(I771="Exc","Excellsa",IF(I771="Ara","Arabica",IF(I771="Lib","Libarica",""))))</f>
        <v>Robusta</v>
      </c>
      <c r="O771" t="str">
        <f t="shared" ref="O771:O834" si="38">IF(J771="M","Medium",IF(J771="L","Light",IF(J771="D","Dark")))</f>
        <v>Medium</v>
      </c>
      <c r="P771" t="str">
        <f>_xlfn.XLOOKUP(Orders[[#This Row],[Customer ID]],customers!$A$1:$A$1001,customers!$I$1:$I$1001,0)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cm="1">
        <f t="array" ref="G772">IF(_xlfn.XLOOKUP(C772,customers!$A$1:$A$1001,customers!C771:'customers'!$C$1:$C$1001,0)=0,"",_xlfn.XLOOKUP(C772,customers!$A$1:$A$1001,customers!C771:'customers'!$C$1:$C$1001,0))</f>
        <v>mbrimilcombele@cnn.com</v>
      </c>
      <c r="H772" s="2" t="str">
        <f>_xlfn.XLOOKUP(C772,customers!$A$1:$A$1001,customers!$G$1:$G$1001,0)</f>
        <v>United States</v>
      </c>
      <c r="I772" t="str">
        <f>_xlfn.XLOOKUP(orders!D772,products!$A$1:$A$49,products!$B$1:$B$49)</f>
        <v>Ara</v>
      </c>
      <c r="J772" t="str">
        <f>_xlfn.XLOOKUP(orders!D772,products!$A$1:$A$49,products!$C$1:$C$49)</f>
        <v>D</v>
      </c>
      <c r="K772" s="4">
        <f>_xlfn.XLOOKUP(orders!D772,products!$A$1:$A$49,products!$D$1:$D$49)</f>
        <v>1</v>
      </c>
      <c r="L772" s="6">
        <f>_xlfn.XLOOKUP(orders!D772,products!$A$1:$A$49,products!$E$1:$E$49)</f>
        <v>9.9499999999999993</v>
      </c>
      <c r="M772" s="6">
        <f t="shared" si="36"/>
        <v>9.9499999999999993</v>
      </c>
      <c r="N772" t="str">
        <f t="shared" si="37"/>
        <v>Arabica</v>
      </c>
      <c r="O772" t="str">
        <f t="shared" si="38"/>
        <v>Dark</v>
      </c>
      <c r="P772" t="str">
        <f>_xlfn.XLOOKUP(Orders[[#This Row],[Customer ID]],customers!$A$1:$A$1001,customers!$I$1:$I$1001,0)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cm="1">
        <f t="array" ref="G773">IF(_xlfn.XLOOKUP(C773,customers!$A$1:$A$1001,customers!C772:'customers'!$C$1:$C$1001,0)=0,"",_xlfn.XLOOKUP(C773,customers!$A$1:$A$1001,customers!C772:'customers'!$C$1:$C$1001,0))</f>
        <v>sbollamlf@list-manage.com</v>
      </c>
      <c r="H773" s="2" t="str">
        <f>_xlfn.XLOOKUP(C773,customers!$A$1:$A$1001,customers!$G$1:$G$1001,0)</f>
        <v>United States</v>
      </c>
      <c r="I773" t="str">
        <f>_xlfn.XLOOKUP(orders!D773,products!$A$1:$A$49,products!$B$1:$B$49)</f>
        <v>Rob</v>
      </c>
      <c r="J773" t="str">
        <f>_xlfn.XLOOKUP(orders!D773,products!$A$1:$A$49,products!$C$1:$C$49)</f>
        <v>L</v>
      </c>
      <c r="K773" s="4">
        <f>_xlfn.XLOOKUP(orders!D773,products!$A$1:$A$49,products!$D$1:$D$49)</f>
        <v>0.5</v>
      </c>
      <c r="L773" s="6">
        <f>_xlfn.XLOOKUP(orders!D773,products!$A$1:$A$49,products!$E$1:$E$49)</f>
        <v>7.169999999999999</v>
      </c>
      <c r="M773" s="6">
        <f t="shared" si="36"/>
        <v>21.509999999999998</v>
      </c>
      <c r="N773" t="str">
        <f t="shared" si="37"/>
        <v>Robusta</v>
      </c>
      <c r="O773" t="str">
        <f t="shared" si="38"/>
        <v>Light</v>
      </c>
      <c r="P773" t="str">
        <f>_xlfn.XLOOKUP(Orders[[#This Row],[Customer ID]],customers!$A$1:$A$1001,customers!$I$1:$I$1001,0)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cm="1">
        <f t="array" ref="G774">IF(_xlfn.XLOOKUP(C774,customers!$A$1:$A$1001,customers!C773:'customers'!$C$1:$C$1001,0)=0,"",_xlfn.XLOOKUP(C774,customers!$A$1:$A$1001,customers!C773:'customers'!$C$1:$C$1001,0))</f>
        <v/>
      </c>
      <c r="H774" s="2" t="str">
        <f>_xlfn.XLOOKUP(C774,customers!$A$1:$A$1001,customers!$G$1:$G$1001,0)</f>
        <v>United States</v>
      </c>
      <c r="I774" t="str">
        <f>_xlfn.XLOOKUP(orders!D774,products!$A$1:$A$49,products!$B$1:$B$49)</f>
        <v>Exc</v>
      </c>
      <c r="J774" t="str">
        <f>_xlfn.XLOOKUP(orders!D774,products!$A$1:$A$49,products!$C$1:$C$49)</f>
        <v>M</v>
      </c>
      <c r="K774" s="4">
        <f>_xlfn.XLOOKUP(orders!D774,products!$A$1:$A$49,products!$D$1:$D$49)</f>
        <v>1</v>
      </c>
      <c r="L774" s="6">
        <f>_xlfn.XLOOKUP(orders!D774,products!$A$1:$A$49,products!$E$1:$E$49)</f>
        <v>13.75</v>
      </c>
      <c r="M774" s="6">
        <f t="shared" si="36"/>
        <v>82.5</v>
      </c>
      <c r="N774" t="str">
        <f t="shared" si="37"/>
        <v>Excellsa</v>
      </c>
      <c r="O774" t="str">
        <f t="shared" si="38"/>
        <v>Medium</v>
      </c>
      <c r="P774" t="str">
        <f>_xlfn.XLOOKUP(Orders[[#This Row],[Customer ID]],customers!$A$1:$A$1001,customers!$I$1:$I$1001,0)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cm="1">
        <f t="array" ref="G775">IF(_xlfn.XLOOKUP(C775,customers!$A$1:$A$1001,customers!C774:'customers'!$C$1:$C$1001,0)=0,"",_xlfn.XLOOKUP(C775,customers!$A$1:$A$1001,customers!C774:'customers'!$C$1:$C$1001,0))</f>
        <v>afilipczaklh@ning.com</v>
      </c>
      <c r="H775" s="2" t="str">
        <f>_xlfn.XLOOKUP(C775,customers!$A$1:$A$1001,customers!$G$1:$G$1001,0)</f>
        <v>Ireland</v>
      </c>
      <c r="I775" t="str">
        <f>_xlfn.XLOOKUP(orders!D775,products!$A$1:$A$49,products!$B$1:$B$49)</f>
        <v>Lib</v>
      </c>
      <c r="J775" t="str">
        <f>_xlfn.XLOOKUP(orders!D775,products!$A$1:$A$49,products!$C$1:$C$49)</f>
        <v>M</v>
      </c>
      <c r="K775" s="4">
        <f>_xlfn.XLOOKUP(orders!D775,products!$A$1:$A$49,products!$D$1:$D$49)</f>
        <v>0.2</v>
      </c>
      <c r="L775" s="6">
        <f>_xlfn.XLOOKUP(orders!D775,products!$A$1:$A$49,products!$E$1:$E$49)</f>
        <v>4.3650000000000002</v>
      </c>
      <c r="M775" s="6">
        <f t="shared" si="36"/>
        <v>8.73</v>
      </c>
      <c r="N775" t="str">
        <f t="shared" si="37"/>
        <v>Libarica</v>
      </c>
      <c r="O775" t="str">
        <f t="shared" si="38"/>
        <v>Medium</v>
      </c>
      <c r="P775" t="str">
        <f>_xlfn.XLOOKUP(Orders[[#This Row],[Customer ID]],customers!$A$1:$A$1001,customers!$I$1:$I$1001,0)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cm="1">
        <f t="array" ref="G776">IF(_xlfn.XLOOKUP(C776,customers!$A$1:$A$1001,customers!C775:'customers'!$C$1:$C$1001,0)=0,"",_xlfn.XLOOKUP(C776,customers!$A$1:$A$1001,customers!C775:'customers'!$C$1:$C$1001,0))</f>
        <v/>
      </c>
      <c r="H776" s="2" t="str">
        <f>_xlfn.XLOOKUP(C776,customers!$A$1:$A$1001,customers!$G$1:$G$1001,0)</f>
        <v>United States</v>
      </c>
      <c r="I776" t="str">
        <f>_xlfn.XLOOKUP(orders!D776,products!$A$1:$A$49,products!$B$1:$B$49)</f>
        <v>Rob</v>
      </c>
      <c r="J776" t="str">
        <f>_xlfn.XLOOKUP(orders!D776,products!$A$1:$A$49,products!$C$1:$C$49)</f>
        <v>M</v>
      </c>
      <c r="K776" s="4">
        <f>_xlfn.XLOOKUP(orders!D776,products!$A$1:$A$49,products!$D$1:$D$49)</f>
        <v>1</v>
      </c>
      <c r="L776" s="6">
        <f>_xlfn.XLOOKUP(orders!D776,products!$A$1:$A$49,products!$E$1:$E$49)</f>
        <v>9.9499999999999993</v>
      </c>
      <c r="M776" s="6">
        <f t="shared" si="36"/>
        <v>19.899999999999999</v>
      </c>
      <c r="N776" t="str">
        <f t="shared" si="37"/>
        <v>Robusta</v>
      </c>
      <c r="O776" t="str">
        <f t="shared" si="38"/>
        <v>Medium</v>
      </c>
      <c r="P776" t="str">
        <f>_xlfn.XLOOKUP(Orders[[#This Row],[Customer ID]],customers!$A$1:$A$1001,customers!$I$1:$I$1001,0)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cm="1">
        <f t="array" ref="G777">IF(_xlfn.XLOOKUP(C777,customers!$A$1:$A$1001,customers!C776:'customers'!$C$1:$C$1001,0)=0,"",_xlfn.XLOOKUP(C777,customers!$A$1:$A$1001,customers!C776:'customers'!$C$1:$C$1001,0))</f>
        <v>relnaughlj@comsenz.com</v>
      </c>
      <c r="H777" s="2" t="str">
        <f>_xlfn.XLOOKUP(C777,customers!$A$1:$A$1001,customers!$G$1:$G$1001,0)</f>
        <v>United States</v>
      </c>
      <c r="I777" t="str">
        <f>_xlfn.XLOOKUP(orders!D777,products!$A$1:$A$49,products!$B$1:$B$49)</f>
        <v>Exc</v>
      </c>
      <c r="J777" t="str">
        <f>_xlfn.XLOOKUP(orders!D777,products!$A$1:$A$49,products!$C$1:$C$49)</f>
        <v>L</v>
      </c>
      <c r="K777" s="4">
        <f>_xlfn.XLOOKUP(orders!D777,products!$A$1:$A$49,products!$D$1:$D$49)</f>
        <v>0.5</v>
      </c>
      <c r="L777" s="6">
        <f>_xlfn.XLOOKUP(orders!D777,products!$A$1:$A$49,products!$E$1:$E$49)</f>
        <v>8.91</v>
      </c>
      <c r="M777" s="6">
        <f t="shared" si="36"/>
        <v>17.82</v>
      </c>
      <c r="N777" t="str">
        <f t="shared" si="37"/>
        <v>Excellsa</v>
      </c>
      <c r="O777" t="str">
        <f t="shared" si="38"/>
        <v>Light</v>
      </c>
      <c r="P777" t="str">
        <f>_xlfn.XLOOKUP(Orders[[#This Row],[Customer ID]],customers!$A$1:$A$1001,customers!$I$1:$I$1001,0)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cm="1">
        <f t="array" ref="G778">IF(_xlfn.XLOOKUP(C778,customers!$A$1:$A$1001,customers!C777:'customers'!$C$1:$C$1001,0)=0,"",_xlfn.XLOOKUP(C778,customers!$A$1:$A$1001,customers!C777:'customers'!$C$1:$C$1001,0))</f>
        <v>jdeehanlk@about.me</v>
      </c>
      <c r="H778" s="2" t="str">
        <f>_xlfn.XLOOKUP(C778,customers!$A$1:$A$1001,customers!$G$1:$G$1001,0)</f>
        <v>United States</v>
      </c>
      <c r="I778" t="str">
        <f>_xlfn.XLOOKUP(orders!D778,products!$A$1:$A$49,products!$B$1:$B$49)</f>
        <v>Ara</v>
      </c>
      <c r="J778" t="str">
        <f>_xlfn.XLOOKUP(orders!D778,products!$A$1:$A$49,products!$C$1:$C$49)</f>
        <v>M</v>
      </c>
      <c r="K778" s="4">
        <f>_xlfn.XLOOKUP(orders!D778,products!$A$1:$A$49,products!$D$1:$D$49)</f>
        <v>0.5</v>
      </c>
      <c r="L778" s="6">
        <f>_xlfn.XLOOKUP(orders!D778,products!$A$1:$A$49,products!$E$1:$E$49)</f>
        <v>6.75</v>
      </c>
      <c r="M778" s="6">
        <f t="shared" si="36"/>
        <v>20.25</v>
      </c>
      <c r="N778" t="str">
        <f t="shared" si="37"/>
        <v>Arabica</v>
      </c>
      <c r="O778" t="str">
        <f t="shared" si="38"/>
        <v>Medium</v>
      </c>
      <c r="P778" t="str">
        <f>_xlfn.XLOOKUP(Orders[[#This Row],[Customer ID]],customers!$A$1:$A$1001,customers!$I$1:$I$1001,0)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cm="1">
        <f t="array" ref="G779">IF(_xlfn.XLOOKUP(C779,customers!$A$1:$A$1001,customers!C778:'customers'!$C$1:$C$1001,0)=0,"",_xlfn.XLOOKUP(C779,customers!$A$1:$A$1001,customers!C778:'customers'!$C$1:$C$1001,0))</f>
        <v>jedenll@e-recht24.de</v>
      </c>
      <c r="H779" s="2" t="str">
        <f>_xlfn.XLOOKUP(C779,customers!$A$1:$A$1001,customers!$G$1:$G$1001,0)</f>
        <v>United States</v>
      </c>
      <c r="I779" t="str">
        <f>_xlfn.XLOOKUP(orders!D779,products!$A$1:$A$49,products!$B$1:$B$49)</f>
        <v>Ara</v>
      </c>
      <c r="J779" t="str">
        <f>_xlfn.XLOOKUP(orders!D779,products!$A$1:$A$49,products!$C$1:$C$49)</f>
        <v>L</v>
      </c>
      <c r="K779" s="4">
        <f>_xlfn.XLOOKUP(orders!D779,products!$A$1:$A$49,products!$D$1:$D$49)</f>
        <v>2.5</v>
      </c>
      <c r="L779" s="6">
        <f>_xlfn.XLOOKUP(orders!D779,products!$A$1:$A$49,products!$E$1:$E$49)</f>
        <v>29.784999999999997</v>
      </c>
      <c r="M779" s="6">
        <f t="shared" si="36"/>
        <v>59.569999999999993</v>
      </c>
      <c r="N779" t="str">
        <f t="shared" si="37"/>
        <v>Arabica</v>
      </c>
      <c r="O779" t="str">
        <f t="shared" si="38"/>
        <v>Light</v>
      </c>
      <c r="P779" t="str">
        <f>_xlfn.XLOOKUP(Orders[[#This Row],[Customer ID]],customers!$A$1:$A$1001,customers!$I$1:$I$1001,0)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cm="1">
        <f t="array" ref="G780">IF(_xlfn.XLOOKUP(C780,customers!$A$1:$A$1001,customers!C779:'customers'!$C$1:$C$1001,0)=0,"",_xlfn.XLOOKUP(C780,customers!$A$1:$A$1001,customers!C779:'customers'!$C$1:$C$1001,0))</f>
        <v>cjewsterlu@moonfruit.com</v>
      </c>
      <c r="H780" s="2" t="str">
        <f>_xlfn.XLOOKUP(C780,customers!$A$1:$A$1001,customers!$G$1:$G$1001,0)</f>
        <v>United States</v>
      </c>
      <c r="I780" t="str">
        <f>_xlfn.XLOOKUP(orders!D780,products!$A$1:$A$49,products!$B$1:$B$49)</f>
        <v>Lib</v>
      </c>
      <c r="J780" t="str">
        <f>_xlfn.XLOOKUP(orders!D780,products!$A$1:$A$49,products!$C$1:$C$49)</f>
        <v>L</v>
      </c>
      <c r="K780" s="4">
        <f>_xlfn.XLOOKUP(orders!D780,products!$A$1:$A$49,products!$D$1:$D$49)</f>
        <v>0.5</v>
      </c>
      <c r="L780" s="6">
        <f>_xlfn.XLOOKUP(orders!D780,products!$A$1:$A$49,products!$E$1:$E$49)</f>
        <v>9.51</v>
      </c>
      <c r="M780" s="6">
        <f t="shared" si="36"/>
        <v>19.02</v>
      </c>
      <c r="N780" t="str">
        <f t="shared" si="37"/>
        <v>Libarica</v>
      </c>
      <c r="O780" t="str">
        <f t="shared" si="38"/>
        <v>Light</v>
      </c>
      <c r="P780" t="str">
        <f>_xlfn.XLOOKUP(Orders[[#This Row],[Customer ID]],customers!$A$1:$A$1001,customers!$I$1:$I$1001,0)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cm="1">
        <f t="array" ref="G781">IF(_xlfn.XLOOKUP(C781,customers!$A$1:$A$1001,customers!C780:'customers'!$C$1:$C$1001,0)=0,"",_xlfn.XLOOKUP(C781,customers!$A$1:$A$1001,customers!C780:'customers'!$C$1:$C$1001,0))</f>
        <v>usoutherdenln@hao123.com</v>
      </c>
      <c r="H781" s="2" t="str">
        <f>_xlfn.XLOOKUP(C781,customers!$A$1:$A$1001,customers!$G$1:$G$1001,0)</f>
        <v>United States</v>
      </c>
      <c r="I781" t="str">
        <f>_xlfn.XLOOKUP(orders!D781,products!$A$1:$A$49,products!$B$1:$B$49)</f>
        <v>Lib</v>
      </c>
      <c r="J781" t="str">
        <f>_xlfn.XLOOKUP(orders!D781,products!$A$1:$A$49,products!$C$1:$C$49)</f>
        <v>D</v>
      </c>
      <c r="K781" s="4">
        <f>_xlfn.XLOOKUP(orders!D781,products!$A$1:$A$49,products!$D$1:$D$49)</f>
        <v>1</v>
      </c>
      <c r="L781" s="6">
        <f>_xlfn.XLOOKUP(orders!D781,products!$A$1:$A$49,products!$E$1:$E$49)</f>
        <v>12.95</v>
      </c>
      <c r="M781" s="6">
        <f t="shared" si="36"/>
        <v>77.699999999999989</v>
      </c>
      <c r="N781" t="str">
        <f t="shared" si="37"/>
        <v>Libarica</v>
      </c>
      <c r="O781" t="str">
        <f t="shared" si="38"/>
        <v>Dark</v>
      </c>
      <c r="P781" t="str">
        <f>_xlfn.XLOOKUP(Orders[[#This Row],[Customer ID]],customers!$A$1:$A$1001,customers!$I$1:$I$1001,0)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cm="1">
        <f t="array" ref="G782">IF(_xlfn.XLOOKUP(C782,customers!$A$1:$A$1001,customers!C781:'customers'!$C$1:$C$1001,0)=0,"",_xlfn.XLOOKUP(C782,customers!$A$1:$A$1001,customers!C781:'customers'!$C$1:$C$1001,0))</f>
        <v/>
      </c>
      <c r="H782" s="2" t="str">
        <f>_xlfn.XLOOKUP(C782,customers!$A$1:$A$1001,customers!$G$1:$G$1001,0)</f>
        <v>United States</v>
      </c>
      <c r="I782" t="str">
        <f>_xlfn.XLOOKUP(orders!D782,products!$A$1:$A$49,products!$B$1:$B$49)</f>
        <v>Exc</v>
      </c>
      <c r="J782" t="str">
        <f>_xlfn.XLOOKUP(orders!D782,products!$A$1:$A$49,products!$C$1:$C$49)</f>
        <v>M</v>
      </c>
      <c r="K782" s="4">
        <f>_xlfn.XLOOKUP(orders!D782,products!$A$1:$A$49,products!$D$1:$D$49)</f>
        <v>1</v>
      </c>
      <c r="L782" s="6">
        <f>_xlfn.XLOOKUP(orders!D782,products!$A$1:$A$49,products!$E$1:$E$49)</f>
        <v>13.75</v>
      </c>
      <c r="M782" s="6">
        <f t="shared" si="36"/>
        <v>41.25</v>
      </c>
      <c r="N782" t="str">
        <f t="shared" si="37"/>
        <v>Excellsa</v>
      </c>
      <c r="O782" t="str">
        <f t="shared" si="38"/>
        <v>Medium</v>
      </c>
      <c r="P782" t="str">
        <f>_xlfn.XLOOKUP(Orders[[#This Row],[Customer ID]],customers!$A$1:$A$1001,customers!$I$1:$I$1001,0)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cm="1">
        <f t="array" ref="G783">IF(_xlfn.XLOOKUP(C783,customers!$A$1:$A$1001,customers!C782:'customers'!$C$1:$C$1001,0)=0,"",_xlfn.XLOOKUP(C783,customers!$A$1:$A$1001,customers!C782:'customers'!$C$1:$C$1001,0))</f>
        <v>lburtenshawlp@shinystat.com</v>
      </c>
      <c r="H783" s="2" t="str">
        <f>_xlfn.XLOOKUP(C783,customers!$A$1:$A$1001,customers!$G$1:$G$1001,0)</f>
        <v>United States</v>
      </c>
      <c r="I783" t="str">
        <f>_xlfn.XLOOKUP(orders!D783,products!$A$1:$A$49,products!$B$1:$B$49)</f>
        <v>Lib</v>
      </c>
      <c r="J783" t="str">
        <f>_xlfn.XLOOKUP(orders!D783,products!$A$1:$A$49,products!$C$1:$C$49)</f>
        <v>L</v>
      </c>
      <c r="K783" s="4">
        <f>_xlfn.XLOOKUP(orders!D783,products!$A$1:$A$49,products!$D$1:$D$49)</f>
        <v>2.5</v>
      </c>
      <c r="L783" s="6">
        <f>_xlfn.XLOOKUP(orders!D783,products!$A$1:$A$49,products!$E$1:$E$49)</f>
        <v>36.454999999999998</v>
      </c>
      <c r="M783" s="6">
        <f t="shared" si="36"/>
        <v>145.82</v>
      </c>
      <c r="N783" t="str">
        <f t="shared" si="37"/>
        <v>Libarica</v>
      </c>
      <c r="O783" t="str">
        <f t="shared" si="38"/>
        <v>Light</v>
      </c>
      <c r="P783" t="str">
        <f>_xlfn.XLOOKUP(Orders[[#This Row],[Customer ID]],customers!$A$1:$A$1001,customers!$I$1:$I$1001,0)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cm="1">
        <f t="array" ref="G784">IF(_xlfn.XLOOKUP(C784,customers!$A$1:$A$1001,customers!C783:'customers'!$C$1:$C$1001,0)=0,"",_xlfn.XLOOKUP(C784,customers!$A$1:$A$1001,customers!C783:'customers'!$C$1:$C$1001,0))</f>
        <v>agregorattilq@vistaprint.com</v>
      </c>
      <c r="H784" s="2" t="str">
        <f>_xlfn.XLOOKUP(C784,customers!$A$1:$A$1001,customers!$G$1:$G$1001,0)</f>
        <v>Ireland</v>
      </c>
      <c r="I784" t="str">
        <f>_xlfn.XLOOKUP(orders!D784,products!$A$1:$A$49,products!$B$1:$B$49)</f>
        <v>Exc</v>
      </c>
      <c r="J784" t="str">
        <f>_xlfn.XLOOKUP(orders!D784,products!$A$1:$A$49,products!$C$1:$C$49)</f>
        <v>L</v>
      </c>
      <c r="K784" s="4">
        <f>_xlfn.XLOOKUP(orders!D784,products!$A$1:$A$49,products!$D$1:$D$49)</f>
        <v>0.2</v>
      </c>
      <c r="L784" s="6">
        <f>_xlfn.XLOOKUP(orders!D784,products!$A$1:$A$49,products!$E$1:$E$49)</f>
        <v>4.4550000000000001</v>
      </c>
      <c r="M784" s="6">
        <f t="shared" si="36"/>
        <v>26.73</v>
      </c>
      <c r="N784" t="str">
        <f t="shared" si="37"/>
        <v>Excellsa</v>
      </c>
      <c r="O784" t="str">
        <f t="shared" si="38"/>
        <v>Light</v>
      </c>
      <c r="P784" t="str">
        <f>_xlfn.XLOOKUP(Orders[[#This Row],[Customer ID]],customers!$A$1:$A$1001,customers!$I$1:$I$1001,0)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cm="1">
        <f t="array" ref="G785">IF(_xlfn.XLOOKUP(C785,customers!$A$1:$A$1001,customers!C784:'customers'!$C$1:$C$1001,0)=0,"",_xlfn.XLOOKUP(C785,customers!$A$1:$A$1001,customers!C784:'customers'!$C$1:$C$1001,0))</f>
        <v>ccrosterlr@gov.uk</v>
      </c>
      <c r="H785" s="2" t="str">
        <f>_xlfn.XLOOKUP(C785,customers!$A$1:$A$1001,customers!$G$1:$G$1001,0)</f>
        <v>United States</v>
      </c>
      <c r="I785" t="str">
        <f>_xlfn.XLOOKUP(orders!D785,products!$A$1:$A$49,products!$B$1:$B$49)</f>
        <v>Lib</v>
      </c>
      <c r="J785" t="str">
        <f>_xlfn.XLOOKUP(orders!D785,products!$A$1:$A$49,products!$C$1:$C$49)</f>
        <v>M</v>
      </c>
      <c r="K785" s="4">
        <f>_xlfn.XLOOKUP(orders!D785,products!$A$1:$A$49,products!$D$1:$D$49)</f>
        <v>0.5</v>
      </c>
      <c r="L785" s="6">
        <f>_xlfn.XLOOKUP(orders!D785,products!$A$1:$A$49,products!$E$1:$E$49)</f>
        <v>8.73</v>
      </c>
      <c r="M785" s="6">
        <f t="shared" si="36"/>
        <v>43.650000000000006</v>
      </c>
      <c r="N785" t="str">
        <f t="shared" si="37"/>
        <v>Libarica</v>
      </c>
      <c r="O785" t="str">
        <f t="shared" si="38"/>
        <v>Medium</v>
      </c>
      <c r="P785" t="str">
        <f>_xlfn.XLOOKUP(Orders[[#This Row],[Customer ID]],customers!$A$1:$A$1001,customers!$I$1:$I$1001,0)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cm="1">
        <f t="array" ref="G786">IF(_xlfn.XLOOKUP(C786,customers!$A$1:$A$1001,customers!C785:'customers'!$C$1:$C$1001,0)=0,"",_xlfn.XLOOKUP(C786,customers!$A$1:$A$1001,customers!C785:'customers'!$C$1:$C$1001,0))</f>
        <v>gwhiteheadls@hp.com</v>
      </c>
      <c r="H786" s="2" t="str">
        <f>_xlfn.XLOOKUP(C786,customers!$A$1:$A$1001,customers!$G$1:$G$1001,0)</f>
        <v>United States</v>
      </c>
      <c r="I786" t="str">
        <f>_xlfn.XLOOKUP(orders!D786,products!$A$1:$A$49,products!$B$1:$B$49)</f>
        <v>Lib</v>
      </c>
      <c r="J786" t="str">
        <f>_xlfn.XLOOKUP(orders!D786,products!$A$1:$A$49,products!$C$1:$C$49)</f>
        <v>L</v>
      </c>
      <c r="K786" s="4">
        <f>_xlfn.XLOOKUP(orders!D786,products!$A$1:$A$49,products!$D$1:$D$49)</f>
        <v>1</v>
      </c>
      <c r="L786" s="6">
        <f>_xlfn.XLOOKUP(orders!D786,products!$A$1:$A$49,products!$E$1:$E$49)</f>
        <v>15.85</v>
      </c>
      <c r="M786" s="6">
        <f t="shared" si="36"/>
        <v>31.7</v>
      </c>
      <c r="N786" t="str">
        <f t="shared" si="37"/>
        <v>Libarica</v>
      </c>
      <c r="O786" t="str">
        <f t="shared" si="38"/>
        <v>Light</v>
      </c>
      <c r="P786" t="str">
        <f>_xlfn.XLOOKUP(Orders[[#This Row],[Customer ID]],customers!$A$1:$A$1001,customers!$I$1:$I$1001,0)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cm="1">
        <f t="array" ref="G787">IF(_xlfn.XLOOKUP(C787,customers!$A$1:$A$1001,customers!C786:'customers'!$C$1:$C$1001,0)=0,"",_xlfn.XLOOKUP(C787,customers!$A$1:$A$1001,customers!C786:'customers'!$C$1:$C$1001,0))</f>
        <v>hjodrellelt@samsung.com</v>
      </c>
      <c r="H787" s="2" t="str">
        <f>_xlfn.XLOOKUP(C787,customers!$A$1:$A$1001,customers!$G$1:$G$1001,0)</f>
        <v>United States</v>
      </c>
      <c r="I787" t="str">
        <f>_xlfn.XLOOKUP(orders!D787,products!$A$1:$A$49,products!$B$1:$B$49)</f>
        <v>Ara</v>
      </c>
      <c r="J787" t="str">
        <f>_xlfn.XLOOKUP(orders!D787,products!$A$1:$A$49,products!$C$1:$C$49)</f>
        <v>D</v>
      </c>
      <c r="K787" s="4">
        <f>_xlfn.XLOOKUP(orders!D787,products!$A$1:$A$49,products!$D$1:$D$49)</f>
        <v>2.5</v>
      </c>
      <c r="L787" s="6">
        <f>_xlfn.XLOOKUP(orders!D787,products!$A$1:$A$49,products!$E$1:$E$49)</f>
        <v>22.884999999999998</v>
      </c>
      <c r="M787" s="6">
        <f t="shared" si="36"/>
        <v>22.884999999999998</v>
      </c>
      <c r="N787" t="str">
        <f t="shared" si="37"/>
        <v>Arabica</v>
      </c>
      <c r="O787" t="str">
        <f t="shared" si="38"/>
        <v>Dark</v>
      </c>
      <c r="P787" t="str">
        <f>_xlfn.XLOOKUP(Orders[[#This Row],[Customer ID]],customers!$A$1:$A$1001,customers!$I$1:$I$1001,0)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cm="1">
        <f t="array" ref="G788">IF(_xlfn.XLOOKUP(C788,customers!$A$1:$A$1001,customers!C787:'customers'!$C$1:$C$1001,0)=0,"",_xlfn.XLOOKUP(C788,customers!$A$1:$A$1001,customers!C787:'customers'!$C$1:$C$1001,0))</f>
        <v>cjewsterlu@moonfruit.com</v>
      </c>
      <c r="H788" s="2" t="str">
        <f>_xlfn.XLOOKUP(C788,customers!$A$1:$A$1001,customers!$G$1:$G$1001,0)</f>
        <v>United States</v>
      </c>
      <c r="I788" t="str">
        <f>_xlfn.XLOOKUP(orders!D788,products!$A$1:$A$49,products!$B$1:$B$49)</f>
        <v>Exc</v>
      </c>
      <c r="J788" t="str">
        <f>_xlfn.XLOOKUP(orders!D788,products!$A$1:$A$49,products!$C$1:$C$49)</f>
        <v>D</v>
      </c>
      <c r="K788" s="4">
        <f>_xlfn.XLOOKUP(orders!D788,products!$A$1:$A$49,products!$D$1:$D$49)</f>
        <v>2.5</v>
      </c>
      <c r="L788" s="6">
        <f>_xlfn.XLOOKUP(orders!D788,products!$A$1:$A$49,products!$E$1:$E$49)</f>
        <v>27.945</v>
      </c>
      <c r="M788" s="6">
        <f t="shared" si="36"/>
        <v>27.945</v>
      </c>
      <c r="N788" t="str">
        <f t="shared" si="37"/>
        <v>Excellsa</v>
      </c>
      <c r="O788" t="str">
        <f t="shared" si="38"/>
        <v>Dark</v>
      </c>
      <c r="P788" t="str">
        <f>_xlfn.XLOOKUP(Orders[[#This Row],[Customer ID]],customers!$A$1:$A$1001,customers!$I$1:$I$1001,0)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cm="1">
        <f t="array" ref="G789">IF(_xlfn.XLOOKUP(C789,customers!$A$1:$A$1001,customers!C788:'customers'!$C$1:$C$1001,0)=0,"",_xlfn.XLOOKUP(C789,customers!$A$1:$A$1001,customers!C788:'customers'!$C$1:$C$1001,0))</f>
        <v/>
      </c>
      <c r="H789" s="2" t="str">
        <f>_xlfn.XLOOKUP(C789,customers!$A$1:$A$1001,customers!$G$1:$G$1001,0)</f>
        <v>United States</v>
      </c>
      <c r="I789" t="str">
        <f>_xlfn.XLOOKUP(orders!D789,products!$A$1:$A$49,products!$B$1:$B$49)</f>
        <v>Exc</v>
      </c>
      <c r="J789" t="str">
        <f>_xlfn.XLOOKUP(orders!D789,products!$A$1:$A$49,products!$C$1:$C$49)</f>
        <v>M</v>
      </c>
      <c r="K789" s="4">
        <f>_xlfn.XLOOKUP(orders!D789,products!$A$1:$A$49,products!$D$1:$D$49)</f>
        <v>1</v>
      </c>
      <c r="L789" s="6">
        <f>_xlfn.XLOOKUP(orders!D789,products!$A$1:$A$49,products!$E$1:$E$49)</f>
        <v>13.75</v>
      </c>
      <c r="M789" s="6">
        <f t="shared" si="36"/>
        <v>82.5</v>
      </c>
      <c r="N789" t="str">
        <f t="shared" si="37"/>
        <v>Excellsa</v>
      </c>
      <c r="O789" t="str">
        <f t="shared" si="38"/>
        <v>Medium</v>
      </c>
      <c r="P789" t="str">
        <f>_xlfn.XLOOKUP(Orders[[#This Row],[Customer ID]],customers!$A$1:$A$1001,customers!$I$1:$I$1001,0)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cm="1">
        <f t="array" ref="G790">IF(_xlfn.XLOOKUP(C790,customers!$A$1:$A$1001,customers!C789:'customers'!$C$1:$C$1001,0)=0,"",_xlfn.XLOOKUP(C790,customers!$A$1:$A$1001,customers!C789:'customers'!$C$1:$C$1001,0))</f>
        <v>knottramlw@odnoklassniki.ru</v>
      </c>
      <c r="H790" s="2" t="str">
        <f>_xlfn.XLOOKUP(C790,customers!$A$1:$A$1001,customers!$G$1:$G$1001,0)</f>
        <v>Ireland</v>
      </c>
      <c r="I790" t="str">
        <f>_xlfn.XLOOKUP(orders!D790,products!$A$1:$A$49,products!$B$1:$B$49)</f>
        <v>Rob</v>
      </c>
      <c r="J790" t="str">
        <f>_xlfn.XLOOKUP(orders!D790,products!$A$1:$A$49,products!$C$1:$C$49)</f>
        <v>M</v>
      </c>
      <c r="K790" s="4">
        <f>_xlfn.XLOOKUP(orders!D790,products!$A$1:$A$49,products!$D$1:$D$49)</f>
        <v>2.5</v>
      </c>
      <c r="L790" s="6">
        <f>_xlfn.XLOOKUP(orders!D790,products!$A$1:$A$49,products!$E$1:$E$49)</f>
        <v>22.884999999999998</v>
      </c>
      <c r="M790" s="6">
        <f t="shared" si="36"/>
        <v>45.769999999999996</v>
      </c>
      <c r="N790" t="str">
        <f t="shared" si="37"/>
        <v>Robusta</v>
      </c>
      <c r="O790" t="str">
        <f t="shared" si="38"/>
        <v>Medium</v>
      </c>
      <c r="P790" t="str">
        <f>_xlfn.XLOOKUP(Orders[[#This Row],[Customer ID]],customers!$A$1:$A$1001,customers!$I$1:$I$1001,0)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cm="1">
        <f t="array" ref="G791">IF(_xlfn.XLOOKUP(C791,customers!$A$1:$A$1001,customers!C790:'customers'!$C$1:$C$1001,0)=0,"",_xlfn.XLOOKUP(C791,customers!$A$1:$A$1001,customers!C790:'customers'!$C$1:$C$1001,0))</f>
        <v>nbuneylx@jugem.jp</v>
      </c>
      <c r="H791" s="2" t="str">
        <f>_xlfn.XLOOKUP(C791,customers!$A$1:$A$1001,customers!$G$1:$G$1001,0)</f>
        <v>United States</v>
      </c>
      <c r="I791" t="str">
        <f>_xlfn.XLOOKUP(orders!D791,products!$A$1:$A$49,products!$B$1:$B$49)</f>
        <v>Ara</v>
      </c>
      <c r="J791" t="str">
        <f>_xlfn.XLOOKUP(orders!D791,products!$A$1:$A$49,products!$C$1:$C$49)</f>
        <v>L</v>
      </c>
      <c r="K791" s="4">
        <f>_xlfn.XLOOKUP(orders!D791,products!$A$1:$A$49,products!$D$1:$D$49)</f>
        <v>1</v>
      </c>
      <c r="L791" s="6">
        <f>_xlfn.XLOOKUP(orders!D791,products!$A$1:$A$49,products!$E$1:$E$49)</f>
        <v>12.95</v>
      </c>
      <c r="M791" s="6">
        <f t="shared" si="36"/>
        <v>77.699999999999989</v>
      </c>
      <c r="N791" t="str">
        <f t="shared" si="37"/>
        <v>Arabica</v>
      </c>
      <c r="O791" t="str">
        <f t="shared" si="38"/>
        <v>Light</v>
      </c>
      <c r="P791" t="str">
        <f>_xlfn.XLOOKUP(Orders[[#This Row],[Customer ID]],customers!$A$1:$A$1001,customers!$I$1:$I$1001,0)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cm="1">
        <f t="array" ref="G792">IF(_xlfn.XLOOKUP(C792,customers!$A$1:$A$1001,customers!C791:'customers'!$C$1:$C$1001,0)=0,"",_xlfn.XLOOKUP(C792,customers!$A$1:$A$1001,customers!C791:'customers'!$C$1:$C$1001,0))</f>
        <v>smcshealy@photobucket.com</v>
      </c>
      <c r="H792" s="2" t="str">
        <f>_xlfn.XLOOKUP(C792,customers!$A$1:$A$1001,customers!$G$1:$G$1001,0)</f>
        <v>United States</v>
      </c>
      <c r="I792" t="str">
        <f>_xlfn.XLOOKUP(orders!D792,products!$A$1:$A$49,products!$B$1:$B$49)</f>
        <v>Ara</v>
      </c>
      <c r="J792" t="str">
        <f>_xlfn.XLOOKUP(orders!D792,products!$A$1:$A$49,products!$C$1:$C$49)</f>
        <v>L</v>
      </c>
      <c r="K792" s="4">
        <f>_xlfn.XLOOKUP(orders!D792,products!$A$1:$A$49,products!$D$1:$D$49)</f>
        <v>0.5</v>
      </c>
      <c r="L792" s="6">
        <f>_xlfn.XLOOKUP(orders!D792,products!$A$1:$A$49,products!$E$1:$E$49)</f>
        <v>7.77</v>
      </c>
      <c r="M792" s="6">
        <f t="shared" si="36"/>
        <v>23.31</v>
      </c>
      <c r="N792" t="str">
        <f t="shared" si="37"/>
        <v>Arabica</v>
      </c>
      <c r="O792" t="str">
        <f t="shared" si="38"/>
        <v>Light</v>
      </c>
      <c r="P792" t="str">
        <f>_xlfn.XLOOKUP(Orders[[#This Row],[Customer ID]],customers!$A$1:$A$1001,customers!$I$1:$I$1001,0)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cm="1">
        <f t="array" ref="G793">IF(_xlfn.XLOOKUP(C793,customers!$A$1:$A$1001,customers!C792:'customers'!$C$1:$C$1001,0)=0,"",_xlfn.XLOOKUP(C793,customers!$A$1:$A$1001,customers!C792:'customers'!$C$1:$C$1001,0))</f>
        <v>khuddartlz@about.com</v>
      </c>
      <c r="H793" s="2" t="str">
        <f>_xlfn.XLOOKUP(C793,customers!$A$1:$A$1001,customers!$G$1:$G$1001,0)</f>
        <v>United States</v>
      </c>
      <c r="I793" t="str">
        <f>_xlfn.XLOOKUP(orders!D793,products!$A$1:$A$49,products!$B$1:$B$49)</f>
        <v>Lib</v>
      </c>
      <c r="J793" t="str">
        <f>_xlfn.XLOOKUP(orders!D793,products!$A$1:$A$49,products!$C$1:$C$49)</f>
        <v>L</v>
      </c>
      <c r="K793" s="4">
        <f>_xlfn.XLOOKUP(orders!D793,products!$A$1:$A$49,products!$D$1:$D$49)</f>
        <v>0.2</v>
      </c>
      <c r="L793" s="6">
        <f>_xlfn.XLOOKUP(orders!D793,products!$A$1:$A$49,products!$E$1:$E$49)</f>
        <v>4.7549999999999999</v>
      </c>
      <c r="M793" s="6">
        <f t="shared" si="36"/>
        <v>23.774999999999999</v>
      </c>
      <c r="N793" t="str">
        <f t="shared" si="37"/>
        <v>Libarica</v>
      </c>
      <c r="O793" t="str">
        <f t="shared" si="38"/>
        <v>Light</v>
      </c>
      <c r="P793" t="str">
        <f>_xlfn.XLOOKUP(Orders[[#This Row],[Customer ID]],customers!$A$1:$A$1001,customers!$I$1:$I$1001,0)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cm="1">
        <f t="array" ref="G794">IF(_xlfn.XLOOKUP(C794,customers!$A$1:$A$1001,customers!C793:'customers'!$C$1:$C$1001,0)=0,"",_xlfn.XLOOKUP(C794,customers!$A$1:$A$1001,customers!C793:'customers'!$C$1:$C$1001,0))</f>
        <v>jgippesm0@cloudflare.com</v>
      </c>
      <c r="H794" s="2" t="str">
        <f>_xlfn.XLOOKUP(C794,customers!$A$1:$A$1001,customers!$G$1:$G$1001,0)</f>
        <v>United Kingdom</v>
      </c>
      <c r="I794" t="str">
        <f>_xlfn.XLOOKUP(orders!D794,products!$A$1:$A$49,products!$B$1:$B$49)</f>
        <v>Lib</v>
      </c>
      <c r="J794" t="str">
        <f>_xlfn.XLOOKUP(orders!D794,products!$A$1:$A$49,products!$C$1:$C$49)</f>
        <v>M</v>
      </c>
      <c r="K794" s="4">
        <f>_xlfn.XLOOKUP(orders!D794,products!$A$1:$A$49,products!$D$1:$D$49)</f>
        <v>0.5</v>
      </c>
      <c r="L794" s="6">
        <f>_xlfn.XLOOKUP(orders!D794,products!$A$1:$A$49,products!$E$1:$E$49)</f>
        <v>8.73</v>
      </c>
      <c r="M794" s="6">
        <f t="shared" si="36"/>
        <v>52.38</v>
      </c>
      <c r="N794" t="str">
        <f t="shared" si="37"/>
        <v>Libarica</v>
      </c>
      <c r="O794" t="str">
        <f t="shared" si="38"/>
        <v>Medium</v>
      </c>
      <c r="P794" t="str">
        <f>_xlfn.XLOOKUP(Orders[[#This Row],[Customer ID]],customers!$A$1:$A$1001,customers!$I$1:$I$1001,0)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cm="1">
        <f t="array" ref="G795">IF(_xlfn.XLOOKUP(C795,customers!$A$1:$A$1001,customers!C794:'customers'!$C$1:$C$1001,0)=0,"",_xlfn.XLOOKUP(C795,customers!$A$1:$A$1001,customers!C794:'customers'!$C$1:$C$1001,0))</f>
        <v>lwhittleseem1@e-recht24.de</v>
      </c>
      <c r="H795" s="2" t="str">
        <f>_xlfn.XLOOKUP(C795,customers!$A$1:$A$1001,customers!$G$1:$G$1001,0)</f>
        <v>United States</v>
      </c>
      <c r="I795" t="str">
        <f>_xlfn.XLOOKUP(orders!D795,products!$A$1:$A$49,products!$B$1:$B$49)</f>
        <v>Rob</v>
      </c>
      <c r="J795" t="str">
        <f>_xlfn.XLOOKUP(orders!D795,products!$A$1:$A$49,products!$C$1:$C$49)</f>
        <v>L</v>
      </c>
      <c r="K795" s="4">
        <f>_xlfn.XLOOKUP(orders!D795,products!$A$1:$A$49,products!$D$1:$D$49)</f>
        <v>0.2</v>
      </c>
      <c r="L795" s="6">
        <f>_xlfn.XLOOKUP(orders!D795,products!$A$1:$A$49,products!$E$1:$E$49)</f>
        <v>3.5849999999999995</v>
      </c>
      <c r="M795" s="6">
        <f t="shared" si="36"/>
        <v>17.924999999999997</v>
      </c>
      <c r="N795" t="str">
        <f t="shared" si="37"/>
        <v>Robusta</v>
      </c>
      <c r="O795" t="str">
        <f t="shared" si="38"/>
        <v>Light</v>
      </c>
      <c r="P795" t="str">
        <f>_xlfn.XLOOKUP(Orders[[#This Row],[Customer ID]],customers!$A$1:$A$1001,customers!$I$1:$I$1001,0)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cm="1">
        <f t="array" ref="G796">IF(_xlfn.XLOOKUP(C796,customers!$A$1:$A$1001,customers!C795:'customers'!$C$1:$C$1001,0)=0,"",_xlfn.XLOOKUP(C796,customers!$A$1:$A$1001,customers!C795:'customers'!$C$1:$C$1001,0))</f>
        <v>gtrengrovem2@elpais.com</v>
      </c>
      <c r="H796" s="2" t="str">
        <f>_xlfn.XLOOKUP(C796,customers!$A$1:$A$1001,customers!$G$1:$G$1001,0)</f>
        <v>United States</v>
      </c>
      <c r="I796" t="str">
        <f>_xlfn.XLOOKUP(orders!D796,products!$A$1:$A$49,products!$B$1:$B$49)</f>
        <v>Ara</v>
      </c>
      <c r="J796" t="str">
        <f>_xlfn.XLOOKUP(orders!D796,products!$A$1:$A$49,products!$C$1:$C$49)</f>
        <v>L</v>
      </c>
      <c r="K796" s="4">
        <f>_xlfn.XLOOKUP(orders!D796,products!$A$1:$A$49,products!$D$1:$D$49)</f>
        <v>2.5</v>
      </c>
      <c r="L796" s="6">
        <f>_xlfn.XLOOKUP(orders!D796,products!$A$1:$A$49,products!$E$1:$E$49)</f>
        <v>29.784999999999997</v>
      </c>
      <c r="M796" s="6">
        <f t="shared" si="36"/>
        <v>148.92499999999998</v>
      </c>
      <c r="N796" t="str">
        <f t="shared" si="37"/>
        <v>Arabica</v>
      </c>
      <c r="O796" t="str">
        <f t="shared" si="38"/>
        <v>Light</v>
      </c>
      <c r="P796" t="str">
        <f>_xlfn.XLOOKUP(Orders[[#This Row],[Customer ID]],customers!$A$1:$A$1001,customers!$I$1:$I$1001,0)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cm="1">
        <f t="array" ref="G797">IF(_xlfn.XLOOKUP(C797,customers!$A$1:$A$1001,customers!C796:'customers'!$C$1:$C$1001,0)=0,"",_xlfn.XLOOKUP(C797,customers!$A$1:$A$1001,customers!C796:'customers'!$C$1:$C$1001,0))</f>
        <v>wcalderom3@stumbleupon.com</v>
      </c>
      <c r="H797" s="2" t="str">
        <f>_xlfn.XLOOKUP(C797,customers!$A$1:$A$1001,customers!$G$1:$G$1001,0)</f>
        <v>United States</v>
      </c>
      <c r="I797" t="str">
        <f>_xlfn.XLOOKUP(orders!D797,products!$A$1:$A$49,products!$B$1:$B$49)</f>
        <v>Rob</v>
      </c>
      <c r="J797" t="str">
        <f>_xlfn.XLOOKUP(orders!D797,products!$A$1:$A$49,products!$C$1:$C$49)</f>
        <v>L</v>
      </c>
      <c r="K797" s="4">
        <f>_xlfn.XLOOKUP(orders!D797,products!$A$1:$A$49,products!$D$1:$D$49)</f>
        <v>0.5</v>
      </c>
      <c r="L797" s="6">
        <f>_xlfn.XLOOKUP(orders!D797,products!$A$1:$A$49,products!$E$1:$E$49)</f>
        <v>7.169999999999999</v>
      </c>
      <c r="M797" s="6">
        <f t="shared" si="36"/>
        <v>28.679999999999996</v>
      </c>
      <c r="N797" t="str">
        <f t="shared" si="37"/>
        <v>Robusta</v>
      </c>
      <c r="O797" t="str">
        <f t="shared" si="38"/>
        <v>Light</v>
      </c>
      <c r="P797" t="str">
        <f>_xlfn.XLOOKUP(Orders[[#This Row],[Customer ID]],customers!$A$1:$A$1001,customers!$I$1:$I$1001,0)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cm="1">
        <f t="array" ref="G798">IF(_xlfn.XLOOKUP(C798,customers!$A$1:$A$1001,customers!C797:'customers'!$C$1:$C$1001,0)=0,"",_xlfn.XLOOKUP(C798,customers!$A$1:$A$1001,customers!C797:'customers'!$C$1:$C$1001,0))</f>
        <v/>
      </c>
      <c r="H798" s="2" t="str">
        <f>_xlfn.XLOOKUP(C798,customers!$A$1:$A$1001,customers!$G$1:$G$1001,0)</f>
        <v>United States</v>
      </c>
      <c r="I798" t="str">
        <f>_xlfn.XLOOKUP(orders!D798,products!$A$1:$A$49,products!$B$1:$B$49)</f>
        <v>Lib</v>
      </c>
      <c r="J798" t="str">
        <f>_xlfn.XLOOKUP(orders!D798,products!$A$1:$A$49,products!$C$1:$C$49)</f>
        <v>L</v>
      </c>
      <c r="K798" s="4">
        <f>_xlfn.XLOOKUP(orders!D798,products!$A$1:$A$49,products!$D$1:$D$49)</f>
        <v>0.5</v>
      </c>
      <c r="L798" s="6">
        <f>_xlfn.XLOOKUP(orders!D798,products!$A$1:$A$49,products!$E$1:$E$49)</f>
        <v>9.51</v>
      </c>
      <c r="M798" s="6">
        <f t="shared" si="36"/>
        <v>9.51</v>
      </c>
      <c r="N798" t="str">
        <f t="shared" si="37"/>
        <v>Libarica</v>
      </c>
      <c r="O798" t="str">
        <f t="shared" si="38"/>
        <v>Light</v>
      </c>
      <c r="P798" t="str">
        <f>_xlfn.XLOOKUP(Orders[[#This Row],[Customer ID]],customers!$A$1:$A$1001,customers!$I$1:$I$1001,0)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cm="1">
        <f t="array" ref="G799">IF(_xlfn.XLOOKUP(C799,customers!$A$1:$A$1001,customers!C798:'customers'!$C$1:$C$1001,0)=0,"",_xlfn.XLOOKUP(C799,customers!$A$1:$A$1001,customers!C798:'customers'!$C$1:$C$1001,0))</f>
        <v>jkennicottm5@yahoo.co.jp</v>
      </c>
      <c r="H799" s="2" t="str">
        <f>_xlfn.XLOOKUP(C799,customers!$A$1:$A$1001,customers!$G$1:$G$1001,0)</f>
        <v>United States</v>
      </c>
      <c r="I799" t="str">
        <f>_xlfn.XLOOKUP(orders!D799,products!$A$1:$A$49,products!$B$1:$B$49)</f>
        <v>Ara</v>
      </c>
      <c r="J799" t="str">
        <f>_xlfn.XLOOKUP(orders!D799,products!$A$1:$A$49,products!$C$1:$C$49)</f>
        <v>L</v>
      </c>
      <c r="K799" s="4">
        <f>_xlfn.XLOOKUP(orders!D799,products!$A$1:$A$49,products!$D$1:$D$49)</f>
        <v>0.5</v>
      </c>
      <c r="L799" s="6">
        <f>_xlfn.XLOOKUP(orders!D799,products!$A$1:$A$49,products!$E$1:$E$49)</f>
        <v>7.77</v>
      </c>
      <c r="M799" s="6">
        <f t="shared" si="36"/>
        <v>31.08</v>
      </c>
      <c r="N799" t="str">
        <f t="shared" si="37"/>
        <v>Arabica</v>
      </c>
      <c r="O799" t="str">
        <f t="shared" si="38"/>
        <v>Light</v>
      </c>
      <c r="P799" t="str">
        <f>_xlfn.XLOOKUP(Orders[[#This Row],[Customer ID]],customers!$A$1:$A$1001,customers!$I$1:$I$1001,0)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cm="1">
        <f t="array" ref="G800">IF(_xlfn.XLOOKUP(C800,customers!$A$1:$A$1001,customers!C799:'customers'!$C$1:$C$1001,0)=0,"",_xlfn.XLOOKUP(C800,customers!$A$1:$A$1001,customers!C799:'customers'!$C$1:$C$1001,0))</f>
        <v>gruggenm6@nymag.com</v>
      </c>
      <c r="H800" s="2" t="str">
        <f>_xlfn.XLOOKUP(C800,customers!$A$1:$A$1001,customers!$G$1:$G$1001,0)</f>
        <v>United States</v>
      </c>
      <c r="I800" t="str">
        <f>_xlfn.XLOOKUP(orders!D800,products!$A$1:$A$49,products!$B$1:$B$49)</f>
        <v>Rob</v>
      </c>
      <c r="J800" t="str">
        <f>_xlfn.XLOOKUP(orders!D800,products!$A$1:$A$49,products!$C$1:$C$49)</f>
        <v>D</v>
      </c>
      <c r="K800" s="4">
        <f>_xlfn.XLOOKUP(orders!D800,products!$A$1:$A$49,products!$D$1:$D$49)</f>
        <v>0.2</v>
      </c>
      <c r="L800" s="6">
        <f>_xlfn.XLOOKUP(orders!D800,products!$A$1:$A$49,products!$E$1:$E$49)</f>
        <v>2.6849999999999996</v>
      </c>
      <c r="M800" s="6">
        <f t="shared" si="36"/>
        <v>8.0549999999999997</v>
      </c>
      <c r="N800" t="str">
        <f t="shared" si="37"/>
        <v>Robusta</v>
      </c>
      <c r="O800" t="str">
        <f t="shared" si="38"/>
        <v>Dark</v>
      </c>
      <c r="P800" t="str">
        <f>_xlfn.XLOOKUP(Orders[[#This Row],[Customer ID]],customers!$A$1:$A$1001,customers!$I$1:$I$1001,0)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cm="1">
        <f t="array" ref="G801">IF(_xlfn.XLOOKUP(C801,customers!$A$1:$A$1001,customers!C800:'customers'!$C$1:$C$1001,0)=0,"",_xlfn.XLOOKUP(C801,customers!$A$1:$A$1001,customers!C800:'customers'!$C$1:$C$1001,0))</f>
        <v/>
      </c>
      <c r="H801" s="2" t="str">
        <f>_xlfn.XLOOKUP(C801,customers!$A$1:$A$1001,customers!$G$1:$G$1001,0)</f>
        <v>United States</v>
      </c>
      <c r="I801" t="str">
        <f>_xlfn.XLOOKUP(orders!D801,products!$A$1:$A$49,products!$B$1:$B$49)</f>
        <v>Exc</v>
      </c>
      <c r="J801" t="str">
        <f>_xlfn.XLOOKUP(orders!D801,products!$A$1:$A$49,products!$C$1:$C$49)</f>
        <v>D</v>
      </c>
      <c r="K801" s="4">
        <f>_xlfn.XLOOKUP(orders!D801,products!$A$1:$A$49,products!$D$1:$D$49)</f>
        <v>1</v>
      </c>
      <c r="L801" s="6">
        <f>_xlfn.XLOOKUP(orders!D801,products!$A$1:$A$49,products!$E$1:$E$49)</f>
        <v>12.15</v>
      </c>
      <c r="M801" s="6">
        <f t="shared" si="36"/>
        <v>36.450000000000003</v>
      </c>
      <c r="N801" t="str">
        <f t="shared" si="37"/>
        <v>Excellsa</v>
      </c>
      <c r="O801" t="str">
        <f t="shared" si="38"/>
        <v>Dark</v>
      </c>
      <c r="P801" t="str">
        <f>_xlfn.XLOOKUP(Orders[[#This Row],[Customer ID]],customers!$A$1:$A$1001,customers!$I$1:$I$1001,0)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cm="1">
        <f t="array" ref="G802">IF(_xlfn.XLOOKUP(C802,customers!$A$1:$A$1001,customers!C801:'customers'!$C$1:$C$1001,0)=0,"",_xlfn.XLOOKUP(C802,customers!$A$1:$A$1001,customers!C801:'customers'!$C$1:$C$1001,0))</f>
        <v>mfrightm8@harvard.edu</v>
      </c>
      <c r="H802" s="2" t="str">
        <f>_xlfn.XLOOKUP(C802,customers!$A$1:$A$1001,customers!$G$1:$G$1001,0)</f>
        <v>Ireland</v>
      </c>
      <c r="I802" t="str">
        <f>_xlfn.XLOOKUP(orders!D802,products!$A$1:$A$49,products!$B$1:$B$49)</f>
        <v>Rob</v>
      </c>
      <c r="J802" t="str">
        <f>_xlfn.XLOOKUP(orders!D802,products!$A$1:$A$49,products!$C$1:$C$49)</f>
        <v>D</v>
      </c>
      <c r="K802" s="4">
        <f>_xlfn.XLOOKUP(orders!D802,products!$A$1:$A$49,products!$D$1:$D$49)</f>
        <v>0.2</v>
      </c>
      <c r="L802" s="6">
        <f>_xlfn.XLOOKUP(orders!D802,products!$A$1:$A$49,products!$E$1:$E$49)</f>
        <v>2.6849999999999996</v>
      </c>
      <c r="M802" s="6">
        <f t="shared" si="36"/>
        <v>16.11</v>
      </c>
      <c r="N802" t="str">
        <f t="shared" si="37"/>
        <v>Robusta</v>
      </c>
      <c r="O802" t="str">
        <f t="shared" si="38"/>
        <v>Dark</v>
      </c>
      <c r="P802" t="str">
        <f>_xlfn.XLOOKUP(Orders[[#This Row],[Customer ID]],customers!$A$1:$A$1001,customers!$I$1:$I$1001,0)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cm="1">
        <f t="array" ref="G803">IF(_xlfn.XLOOKUP(C803,customers!$A$1:$A$1001,customers!C802:'customers'!$C$1:$C$1001,0)=0,"",_xlfn.XLOOKUP(C803,customers!$A$1:$A$1001,customers!C802:'customers'!$C$1:$C$1001,0))</f>
        <v>btartem9@aol.com</v>
      </c>
      <c r="H803" s="2" t="str">
        <f>_xlfn.XLOOKUP(C803,customers!$A$1:$A$1001,customers!$G$1:$G$1001,0)</f>
        <v>United States</v>
      </c>
      <c r="I803" t="str">
        <f>_xlfn.XLOOKUP(orders!D803,products!$A$1:$A$49,products!$B$1:$B$49)</f>
        <v>Rob</v>
      </c>
      <c r="J803" t="str">
        <f>_xlfn.XLOOKUP(orders!D803,products!$A$1:$A$49,products!$C$1:$C$49)</f>
        <v>D</v>
      </c>
      <c r="K803" s="4">
        <f>_xlfn.XLOOKUP(orders!D803,products!$A$1:$A$49,products!$D$1:$D$49)</f>
        <v>2.5</v>
      </c>
      <c r="L803" s="6">
        <f>_xlfn.XLOOKUP(orders!D803,products!$A$1:$A$49,products!$E$1:$E$49)</f>
        <v>20.584999999999997</v>
      </c>
      <c r="M803" s="6">
        <f t="shared" si="36"/>
        <v>41.169999999999995</v>
      </c>
      <c r="N803" t="str">
        <f t="shared" si="37"/>
        <v>Robusta</v>
      </c>
      <c r="O803" t="str">
        <f t="shared" si="38"/>
        <v>Dark</v>
      </c>
      <c r="P803" t="str">
        <f>_xlfn.XLOOKUP(Orders[[#This Row],[Customer ID]],customers!$A$1:$A$1001,customers!$I$1:$I$1001,0)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cm="1">
        <f t="array" ref="G804">IF(_xlfn.XLOOKUP(C804,customers!$A$1:$A$1001,customers!C803:'customers'!$C$1:$C$1001,0)=0,"",_xlfn.XLOOKUP(C804,customers!$A$1:$A$1001,customers!C803:'customers'!$C$1:$C$1001,0))</f>
        <v>ckrzysztofiakma@skyrock.com</v>
      </c>
      <c r="H804" s="2" t="str">
        <f>_xlfn.XLOOKUP(C804,customers!$A$1:$A$1001,customers!$G$1:$G$1001,0)</f>
        <v>United States</v>
      </c>
      <c r="I804" t="str">
        <f>_xlfn.XLOOKUP(orders!D804,products!$A$1:$A$49,products!$B$1:$B$49)</f>
        <v>Rob</v>
      </c>
      <c r="J804" t="str">
        <f>_xlfn.XLOOKUP(orders!D804,products!$A$1:$A$49,products!$C$1:$C$49)</f>
        <v>D</v>
      </c>
      <c r="K804" s="4">
        <f>_xlfn.XLOOKUP(orders!D804,products!$A$1:$A$49,products!$D$1:$D$49)</f>
        <v>0.2</v>
      </c>
      <c r="L804" s="6">
        <f>_xlfn.XLOOKUP(orders!D804,products!$A$1:$A$49,products!$E$1:$E$49)</f>
        <v>2.6849999999999996</v>
      </c>
      <c r="M804" s="6">
        <f t="shared" si="36"/>
        <v>10.739999999999998</v>
      </c>
      <c r="N804" t="str">
        <f t="shared" si="37"/>
        <v>Robusta</v>
      </c>
      <c r="O804" t="str">
        <f t="shared" si="38"/>
        <v>Dark</v>
      </c>
      <c r="P804" t="str">
        <f>_xlfn.XLOOKUP(Orders[[#This Row],[Customer ID]],customers!$A$1:$A$1001,customers!$I$1:$I$1001,0)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cm="1">
        <f t="array" ref="G805">IF(_xlfn.XLOOKUP(C805,customers!$A$1:$A$1001,customers!C804:'customers'!$C$1:$C$1001,0)=0,"",_xlfn.XLOOKUP(C805,customers!$A$1:$A$1001,customers!C804:'customers'!$C$1:$C$1001,0))</f>
        <v>dpenquetmb@diigo.com</v>
      </c>
      <c r="H805" s="2" t="str">
        <f>_xlfn.XLOOKUP(C805,customers!$A$1:$A$1001,customers!$G$1:$G$1001,0)</f>
        <v>United States</v>
      </c>
      <c r="I805" t="str">
        <f>_xlfn.XLOOKUP(orders!D805,products!$A$1:$A$49,products!$B$1:$B$49)</f>
        <v>Exc</v>
      </c>
      <c r="J805" t="str">
        <f>_xlfn.XLOOKUP(orders!D805,products!$A$1:$A$49,products!$C$1:$C$49)</f>
        <v>M</v>
      </c>
      <c r="K805" s="4">
        <f>_xlfn.XLOOKUP(orders!D805,products!$A$1:$A$49,products!$D$1:$D$49)</f>
        <v>2.5</v>
      </c>
      <c r="L805" s="6">
        <f>_xlfn.XLOOKUP(orders!D805,products!$A$1:$A$49,products!$E$1:$E$49)</f>
        <v>31.624999999999996</v>
      </c>
      <c r="M805" s="6">
        <f t="shared" si="36"/>
        <v>126.49999999999999</v>
      </c>
      <c r="N805" t="str">
        <f t="shared" si="37"/>
        <v>Excellsa</v>
      </c>
      <c r="O805" t="str">
        <f t="shared" si="38"/>
        <v>Medium</v>
      </c>
      <c r="P805" t="str">
        <f>_xlfn.XLOOKUP(Orders[[#This Row],[Customer ID]],customers!$A$1:$A$1001,customers!$I$1:$I$1001,0)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cm="1">
        <f t="array" ref="G806">IF(_xlfn.XLOOKUP(C806,customers!$A$1:$A$1001,customers!C805:'customers'!$C$1:$C$1001,0)=0,"",_xlfn.XLOOKUP(C806,customers!$A$1:$A$1001,customers!C805:'customers'!$C$1:$C$1001,0))</f>
        <v/>
      </c>
      <c r="H806" s="2" t="str">
        <f>_xlfn.XLOOKUP(C806,customers!$A$1:$A$1001,customers!$G$1:$G$1001,0)</f>
        <v>United Kingdom</v>
      </c>
      <c r="I806" t="str">
        <f>_xlfn.XLOOKUP(orders!D806,products!$A$1:$A$49,products!$B$1:$B$49)</f>
        <v>Rob</v>
      </c>
      <c r="J806" t="str">
        <f>_xlfn.XLOOKUP(orders!D806,products!$A$1:$A$49,products!$C$1:$C$49)</f>
        <v>L</v>
      </c>
      <c r="K806" s="4">
        <f>_xlfn.XLOOKUP(orders!D806,products!$A$1:$A$49,products!$D$1:$D$49)</f>
        <v>1</v>
      </c>
      <c r="L806" s="6">
        <f>_xlfn.XLOOKUP(orders!D806,products!$A$1:$A$49,products!$E$1:$E$49)</f>
        <v>11.95</v>
      </c>
      <c r="M806" s="6">
        <f t="shared" si="36"/>
        <v>23.9</v>
      </c>
      <c r="N806" t="str">
        <f t="shared" si="37"/>
        <v>Robusta</v>
      </c>
      <c r="O806" t="str">
        <f t="shared" si="38"/>
        <v>Light</v>
      </c>
      <c r="P806" t="str">
        <f>_xlfn.XLOOKUP(Orders[[#This Row],[Customer ID]],customers!$A$1:$A$1001,customers!$I$1:$I$1001,0)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cm="1">
        <f t="array" ref="G807">IF(_xlfn.XLOOKUP(C807,customers!$A$1:$A$1001,customers!C806:'customers'!$C$1:$C$1001,0)=0,"",_xlfn.XLOOKUP(C807,customers!$A$1:$A$1001,customers!C806:'customers'!$C$1:$C$1001,0))</f>
        <v/>
      </c>
      <c r="H807" s="2" t="str">
        <f>_xlfn.XLOOKUP(C807,customers!$A$1:$A$1001,customers!$G$1:$G$1001,0)</f>
        <v>United States</v>
      </c>
      <c r="I807" t="str">
        <f>_xlfn.XLOOKUP(orders!D807,products!$A$1:$A$49,products!$B$1:$B$49)</f>
        <v>Rob</v>
      </c>
      <c r="J807" t="str">
        <f>_xlfn.XLOOKUP(orders!D807,products!$A$1:$A$49,products!$C$1:$C$49)</f>
        <v>M</v>
      </c>
      <c r="K807" s="4">
        <f>_xlfn.XLOOKUP(orders!D807,products!$A$1:$A$49,products!$D$1:$D$49)</f>
        <v>0.5</v>
      </c>
      <c r="L807" s="6">
        <f>_xlfn.XLOOKUP(orders!D807,products!$A$1:$A$49,products!$E$1:$E$49)</f>
        <v>5.97</v>
      </c>
      <c r="M807" s="6">
        <f t="shared" si="36"/>
        <v>5.97</v>
      </c>
      <c r="N807" t="str">
        <f t="shared" si="37"/>
        <v>Robusta</v>
      </c>
      <c r="O807" t="str">
        <f t="shared" si="38"/>
        <v>Medium</v>
      </c>
      <c r="P807" t="str">
        <f>_xlfn.XLOOKUP(Orders[[#This Row],[Customer ID]],customers!$A$1:$A$1001,customers!$I$1:$I$1001,0)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cm="1">
        <f t="array" ref="G808">IF(_xlfn.XLOOKUP(C808,customers!$A$1:$A$1001,customers!C807:'customers'!$C$1:$C$1001,0)=0,"",_xlfn.XLOOKUP(C808,customers!$A$1:$A$1001,customers!C807:'customers'!$C$1:$C$1001,0))</f>
        <v/>
      </c>
      <c r="H808" s="2" t="str">
        <f>_xlfn.XLOOKUP(C808,customers!$A$1:$A$1001,customers!$G$1:$G$1001,0)</f>
        <v>United Kingdom</v>
      </c>
      <c r="I808" t="str">
        <f>_xlfn.XLOOKUP(orders!D808,products!$A$1:$A$49,products!$B$1:$B$49)</f>
        <v>Lib</v>
      </c>
      <c r="J808" t="str">
        <f>_xlfn.XLOOKUP(orders!D808,products!$A$1:$A$49,products!$C$1:$C$49)</f>
        <v>D</v>
      </c>
      <c r="K808" s="4">
        <f>_xlfn.XLOOKUP(orders!D808,products!$A$1:$A$49,products!$D$1:$D$49)</f>
        <v>0.2</v>
      </c>
      <c r="L808" s="6">
        <f>_xlfn.XLOOKUP(orders!D808,products!$A$1:$A$49,products!$E$1:$E$49)</f>
        <v>3.8849999999999998</v>
      </c>
      <c r="M808" s="6">
        <f t="shared" si="36"/>
        <v>7.77</v>
      </c>
      <c r="N808" t="str">
        <f t="shared" si="37"/>
        <v>Libarica</v>
      </c>
      <c r="O808" t="str">
        <f t="shared" si="38"/>
        <v>Dark</v>
      </c>
      <c r="P808" t="str">
        <f>_xlfn.XLOOKUP(Orders[[#This Row],[Customer ID]],customers!$A$1:$A$1001,customers!$I$1:$I$1001,0)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cm="1">
        <f t="array" ref="G809">IF(_xlfn.XLOOKUP(C809,customers!$A$1:$A$1001,customers!C808:'customers'!$C$1:$C$1001,0)=0,"",_xlfn.XLOOKUP(C809,customers!$A$1:$A$1001,customers!C808:'customers'!$C$1:$C$1001,0))</f>
        <v>kferrettimf@huffingtonpost.com</v>
      </c>
      <c r="H809" s="2" t="str">
        <f>_xlfn.XLOOKUP(C809,customers!$A$1:$A$1001,customers!$G$1:$G$1001,0)</f>
        <v>Ireland</v>
      </c>
      <c r="I809" t="str">
        <f>_xlfn.XLOOKUP(orders!D809,products!$A$1:$A$49,products!$B$1:$B$49)</f>
        <v>Lib</v>
      </c>
      <c r="J809" t="str">
        <f>_xlfn.XLOOKUP(orders!D809,products!$A$1:$A$49,products!$C$1:$C$49)</f>
        <v>D</v>
      </c>
      <c r="K809" s="4">
        <f>_xlfn.XLOOKUP(orders!D809,products!$A$1:$A$49,products!$D$1:$D$49)</f>
        <v>0.5</v>
      </c>
      <c r="L809" s="6">
        <f>_xlfn.XLOOKUP(orders!D809,products!$A$1:$A$49,products!$E$1:$E$49)</f>
        <v>7.77</v>
      </c>
      <c r="M809" s="6">
        <f t="shared" si="36"/>
        <v>23.31</v>
      </c>
      <c r="N809" t="str">
        <f t="shared" si="37"/>
        <v>Libarica</v>
      </c>
      <c r="O809" t="str">
        <f t="shared" si="38"/>
        <v>Dark</v>
      </c>
      <c r="P809" t="str">
        <f>_xlfn.XLOOKUP(Orders[[#This Row],[Customer ID]],customers!$A$1:$A$1001,customers!$I$1:$I$1001,0)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cm="1">
        <f t="array" ref="G810">IF(_xlfn.XLOOKUP(C810,customers!$A$1:$A$1001,customers!C809:'customers'!$C$1:$C$1001,0)=0,"",_xlfn.XLOOKUP(C810,customers!$A$1:$A$1001,customers!C809:'customers'!$C$1:$C$1001,0))</f>
        <v/>
      </c>
      <c r="H810" s="2" t="str">
        <f>_xlfn.XLOOKUP(C810,customers!$A$1:$A$1001,customers!$G$1:$G$1001,0)</f>
        <v>United States</v>
      </c>
      <c r="I810" t="str">
        <f>_xlfn.XLOOKUP(orders!D810,products!$A$1:$A$49,products!$B$1:$B$49)</f>
        <v>Rob</v>
      </c>
      <c r="J810" t="str">
        <f>_xlfn.XLOOKUP(orders!D810,products!$A$1:$A$49,products!$C$1:$C$49)</f>
        <v>L</v>
      </c>
      <c r="K810" s="4">
        <f>_xlfn.XLOOKUP(orders!D810,products!$A$1:$A$49,products!$D$1:$D$49)</f>
        <v>2.5</v>
      </c>
      <c r="L810" s="6">
        <f>_xlfn.XLOOKUP(orders!D810,products!$A$1:$A$49,products!$E$1:$E$49)</f>
        <v>27.484999999999996</v>
      </c>
      <c r="M810" s="6">
        <f t="shared" si="36"/>
        <v>137.42499999999998</v>
      </c>
      <c r="N810" t="str">
        <f t="shared" si="37"/>
        <v>Robusta</v>
      </c>
      <c r="O810" t="str">
        <f t="shared" si="38"/>
        <v>Light</v>
      </c>
      <c r="P810" t="str">
        <f>_xlfn.XLOOKUP(Orders[[#This Row],[Customer ID]],customers!$A$1:$A$1001,customers!$I$1:$I$1001,0)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cm="1">
        <f t="array" ref="G811">IF(_xlfn.XLOOKUP(C811,customers!$A$1:$A$1001,customers!C810:'customers'!$C$1:$C$1001,0)=0,"",_xlfn.XLOOKUP(C811,customers!$A$1:$A$1001,customers!C810:'customers'!$C$1:$C$1001,0))</f>
        <v/>
      </c>
      <c r="H811" s="2" t="str">
        <f>_xlfn.XLOOKUP(C811,customers!$A$1:$A$1001,customers!$G$1:$G$1001,0)</f>
        <v>United States</v>
      </c>
      <c r="I811" t="str">
        <f>_xlfn.XLOOKUP(orders!D811,products!$A$1:$A$49,products!$B$1:$B$49)</f>
        <v>Rob</v>
      </c>
      <c r="J811" t="str">
        <f>_xlfn.XLOOKUP(orders!D811,products!$A$1:$A$49,products!$C$1:$C$49)</f>
        <v>D</v>
      </c>
      <c r="K811" s="4">
        <f>_xlfn.XLOOKUP(orders!D811,products!$A$1:$A$49,products!$D$1:$D$49)</f>
        <v>0.2</v>
      </c>
      <c r="L811" s="6">
        <f>_xlfn.XLOOKUP(orders!D811,products!$A$1:$A$49,products!$E$1:$E$49)</f>
        <v>2.6849999999999996</v>
      </c>
      <c r="M811" s="6">
        <f t="shared" si="36"/>
        <v>8.0549999999999997</v>
      </c>
      <c r="N811" t="str">
        <f t="shared" si="37"/>
        <v>Robusta</v>
      </c>
      <c r="O811" t="str">
        <f t="shared" si="38"/>
        <v>Dark</v>
      </c>
      <c r="P811" t="str">
        <f>_xlfn.XLOOKUP(Orders[[#This Row],[Customer ID]],customers!$A$1:$A$1001,customers!$I$1:$I$1001,0)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cm="1">
        <f t="array" ref="G812">IF(_xlfn.XLOOKUP(C812,customers!$A$1:$A$1001,customers!C811:'customers'!$C$1:$C$1001,0)=0,"",_xlfn.XLOOKUP(C812,customers!$A$1:$A$1001,customers!C811:'customers'!$C$1:$C$1001,0))</f>
        <v>abalsdonemi@toplist.cz</v>
      </c>
      <c r="H812" s="2" t="str">
        <f>_xlfn.XLOOKUP(C812,customers!$A$1:$A$1001,customers!$G$1:$G$1001,0)</f>
        <v>United States</v>
      </c>
      <c r="I812" t="str">
        <f>_xlfn.XLOOKUP(orders!D812,products!$A$1:$A$49,products!$B$1:$B$49)</f>
        <v>Lib</v>
      </c>
      <c r="J812" t="str">
        <f>_xlfn.XLOOKUP(orders!D812,products!$A$1:$A$49,products!$C$1:$C$49)</f>
        <v>L</v>
      </c>
      <c r="K812" s="4">
        <f>_xlfn.XLOOKUP(orders!D812,products!$A$1:$A$49,products!$D$1:$D$49)</f>
        <v>0.5</v>
      </c>
      <c r="L812" s="6">
        <f>_xlfn.XLOOKUP(orders!D812,products!$A$1:$A$49,products!$E$1:$E$49)</f>
        <v>9.51</v>
      </c>
      <c r="M812" s="6">
        <f t="shared" si="36"/>
        <v>28.53</v>
      </c>
      <c r="N812" t="str">
        <f t="shared" si="37"/>
        <v>Libarica</v>
      </c>
      <c r="O812" t="str">
        <f t="shared" si="38"/>
        <v>Light</v>
      </c>
      <c r="P812" t="str">
        <f>_xlfn.XLOOKUP(Orders[[#This Row],[Customer ID]],customers!$A$1:$A$1001,customers!$I$1:$I$1001,0)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cm="1">
        <f t="array" ref="G813">IF(_xlfn.XLOOKUP(C813,customers!$A$1:$A$1001,customers!C812:'customers'!$C$1:$C$1001,0)=0,"",_xlfn.XLOOKUP(C813,customers!$A$1:$A$1001,customers!C812:'customers'!$C$1:$C$1001,0))</f>
        <v>bromeramj@list-manage.com</v>
      </c>
      <c r="H813" s="2" t="str">
        <f>_xlfn.XLOOKUP(C813,customers!$A$1:$A$1001,customers!$G$1:$G$1001,0)</f>
        <v>Ireland</v>
      </c>
      <c r="I813" t="str">
        <f>_xlfn.XLOOKUP(orders!D813,products!$A$1:$A$49,products!$B$1:$B$49)</f>
        <v>Ara</v>
      </c>
      <c r="J813" t="str">
        <f>_xlfn.XLOOKUP(orders!D813,products!$A$1:$A$49,products!$C$1:$C$49)</f>
        <v>M</v>
      </c>
      <c r="K813" s="4">
        <f>_xlfn.XLOOKUP(orders!D813,products!$A$1:$A$49,products!$D$1:$D$49)</f>
        <v>1</v>
      </c>
      <c r="L813" s="6">
        <f>_xlfn.XLOOKUP(orders!D813,products!$A$1:$A$49,products!$E$1:$E$49)</f>
        <v>11.25</v>
      </c>
      <c r="M813" s="6">
        <f t="shared" si="36"/>
        <v>67.5</v>
      </c>
      <c r="N813" t="str">
        <f t="shared" si="37"/>
        <v>Arabica</v>
      </c>
      <c r="O813" t="str">
        <f t="shared" si="38"/>
        <v>Medium</v>
      </c>
      <c r="P813" t="str">
        <f>_xlfn.XLOOKUP(Orders[[#This Row],[Customer ID]],customers!$A$1:$A$1001,customers!$I$1:$I$1001,0)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cm="1">
        <f t="array" ref="G814">IF(_xlfn.XLOOKUP(C814,customers!$A$1:$A$1001,customers!C813:'customers'!$C$1:$C$1001,0)=0,"",_xlfn.XLOOKUP(C814,customers!$A$1:$A$1001,customers!C813:'customers'!$C$1:$C$1001,0))</f>
        <v>bromeramj@list-manage.com</v>
      </c>
      <c r="H814" s="2" t="str">
        <f>_xlfn.XLOOKUP(C814,customers!$A$1:$A$1001,customers!$G$1:$G$1001,0)</f>
        <v>Ireland</v>
      </c>
      <c r="I814" t="str">
        <f>_xlfn.XLOOKUP(orders!D814,products!$A$1:$A$49,products!$B$1:$B$49)</f>
        <v>Lib</v>
      </c>
      <c r="J814" t="str">
        <f>_xlfn.XLOOKUP(orders!D814,products!$A$1:$A$49,products!$C$1:$C$49)</f>
        <v>D</v>
      </c>
      <c r="K814" s="4">
        <f>_xlfn.XLOOKUP(orders!D814,products!$A$1:$A$49,products!$D$1:$D$49)</f>
        <v>2.5</v>
      </c>
      <c r="L814" s="6">
        <f>_xlfn.XLOOKUP(orders!D814,products!$A$1:$A$49,products!$E$1:$E$49)</f>
        <v>29.784999999999997</v>
      </c>
      <c r="M814" s="6">
        <f t="shared" si="36"/>
        <v>178.70999999999998</v>
      </c>
      <c r="N814" t="str">
        <f t="shared" si="37"/>
        <v>Libarica</v>
      </c>
      <c r="O814" t="str">
        <f t="shared" si="38"/>
        <v>Dark</v>
      </c>
      <c r="P814" t="str">
        <f>_xlfn.XLOOKUP(Orders[[#This Row],[Customer ID]],customers!$A$1:$A$1001,customers!$I$1:$I$1001,0)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cm="1">
        <f t="array" ref="G815">IF(_xlfn.XLOOKUP(C815,customers!$A$1:$A$1001,customers!C814:'customers'!$C$1:$C$1001,0)=0,"",_xlfn.XLOOKUP(C815,customers!$A$1:$A$1001,customers!C814:'customers'!$C$1:$C$1001,0))</f>
        <v>cbrydeml@tuttocitta.it</v>
      </c>
      <c r="H815" s="2" t="str">
        <f>_xlfn.XLOOKUP(C815,customers!$A$1:$A$1001,customers!$G$1:$G$1001,0)</f>
        <v>United States</v>
      </c>
      <c r="I815" t="str">
        <f>_xlfn.XLOOKUP(orders!D815,products!$A$1:$A$49,products!$B$1:$B$49)</f>
        <v>Exc</v>
      </c>
      <c r="J815" t="str">
        <f>_xlfn.XLOOKUP(orders!D815,products!$A$1:$A$49,products!$C$1:$C$49)</f>
        <v>M</v>
      </c>
      <c r="K815" s="4">
        <f>_xlfn.XLOOKUP(orders!D815,products!$A$1:$A$49,products!$D$1:$D$49)</f>
        <v>2.5</v>
      </c>
      <c r="L815" s="6">
        <f>_xlfn.XLOOKUP(orders!D815,products!$A$1:$A$49,products!$E$1:$E$49)</f>
        <v>31.624999999999996</v>
      </c>
      <c r="M815" s="6">
        <f t="shared" si="36"/>
        <v>31.624999999999996</v>
      </c>
      <c r="N815" t="str">
        <f t="shared" si="37"/>
        <v>Excellsa</v>
      </c>
      <c r="O815" t="str">
        <f t="shared" si="38"/>
        <v>Medium</v>
      </c>
      <c r="P815" t="str">
        <f>_xlfn.XLOOKUP(Orders[[#This Row],[Customer ID]],customers!$A$1:$A$1001,customers!$I$1:$I$1001,0)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cm="1">
        <f t="array" ref="G816">IF(_xlfn.XLOOKUP(C816,customers!$A$1:$A$1001,customers!C815:'customers'!$C$1:$C$1001,0)=0,"",_xlfn.XLOOKUP(C816,customers!$A$1:$A$1001,customers!C815:'customers'!$C$1:$C$1001,0))</f>
        <v>senefermm@blog.com</v>
      </c>
      <c r="H816" s="2" t="str">
        <f>_xlfn.XLOOKUP(C816,customers!$A$1:$A$1001,customers!$G$1:$G$1001,0)</f>
        <v>United States</v>
      </c>
      <c r="I816" t="str">
        <f>_xlfn.XLOOKUP(orders!D816,products!$A$1:$A$49,products!$B$1:$B$49)</f>
        <v>Exc</v>
      </c>
      <c r="J816" t="str">
        <f>_xlfn.XLOOKUP(orders!D816,products!$A$1:$A$49,products!$C$1:$C$49)</f>
        <v>L</v>
      </c>
      <c r="K816" s="4">
        <f>_xlfn.XLOOKUP(orders!D816,products!$A$1:$A$49,products!$D$1:$D$49)</f>
        <v>0.2</v>
      </c>
      <c r="L816" s="6">
        <f>_xlfn.XLOOKUP(orders!D816,products!$A$1:$A$49,products!$E$1:$E$49)</f>
        <v>4.4550000000000001</v>
      </c>
      <c r="M816" s="6">
        <f t="shared" si="36"/>
        <v>8.91</v>
      </c>
      <c r="N816" t="str">
        <f t="shared" si="37"/>
        <v>Excellsa</v>
      </c>
      <c r="O816" t="str">
        <f t="shared" si="38"/>
        <v>Light</v>
      </c>
      <c r="P816" t="str">
        <f>_xlfn.XLOOKUP(Orders[[#This Row],[Customer ID]],customers!$A$1:$A$1001,customers!$I$1:$I$1001,0)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cm="1">
        <f t="array" ref="G817">IF(_xlfn.XLOOKUP(C817,customers!$A$1:$A$1001,customers!C816:'customers'!$C$1:$C$1001,0)=0,"",_xlfn.XLOOKUP(C817,customers!$A$1:$A$1001,customers!C816:'customers'!$C$1:$C$1001,0))</f>
        <v>lhaggerstonemn@independent.co.uk</v>
      </c>
      <c r="H817" s="2" t="str">
        <f>_xlfn.XLOOKUP(C817,customers!$A$1:$A$1001,customers!$G$1:$G$1001,0)</f>
        <v>United States</v>
      </c>
      <c r="I817" t="str">
        <f>_xlfn.XLOOKUP(orders!D817,products!$A$1:$A$49,products!$B$1:$B$49)</f>
        <v>Rob</v>
      </c>
      <c r="J817" t="str">
        <f>_xlfn.XLOOKUP(orders!D817,products!$A$1:$A$49,products!$C$1:$C$49)</f>
        <v>M</v>
      </c>
      <c r="K817" s="4">
        <f>_xlfn.XLOOKUP(orders!D817,products!$A$1:$A$49,products!$D$1:$D$49)</f>
        <v>0.5</v>
      </c>
      <c r="L817" s="6">
        <f>_xlfn.XLOOKUP(orders!D817,products!$A$1:$A$49,products!$E$1:$E$49)</f>
        <v>5.97</v>
      </c>
      <c r="M817" s="6">
        <f t="shared" si="36"/>
        <v>35.82</v>
      </c>
      <c r="N817" t="str">
        <f t="shared" si="37"/>
        <v>Robusta</v>
      </c>
      <c r="O817" t="str">
        <f t="shared" si="38"/>
        <v>Medium</v>
      </c>
      <c r="P817" t="str">
        <f>_xlfn.XLOOKUP(Orders[[#This Row],[Customer ID]],customers!$A$1:$A$1001,customers!$I$1:$I$1001,0)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cm="1">
        <f t="array" ref="G818">IF(_xlfn.XLOOKUP(C818,customers!$A$1:$A$1001,customers!C817:'customers'!$C$1:$C$1001,0)=0,"",_xlfn.XLOOKUP(C818,customers!$A$1:$A$1001,customers!C817:'customers'!$C$1:$C$1001,0))</f>
        <v>mgundrymo@omniture.com</v>
      </c>
      <c r="H818" s="2" t="str">
        <f>_xlfn.XLOOKUP(C818,customers!$A$1:$A$1001,customers!$G$1:$G$1001,0)</f>
        <v>Ireland</v>
      </c>
      <c r="I818" t="str">
        <f>_xlfn.XLOOKUP(orders!D818,products!$A$1:$A$49,products!$B$1:$B$49)</f>
        <v>Lib</v>
      </c>
      <c r="J818" t="str">
        <f>_xlfn.XLOOKUP(orders!D818,products!$A$1:$A$49,products!$C$1:$C$49)</f>
        <v>L</v>
      </c>
      <c r="K818" s="4">
        <f>_xlfn.XLOOKUP(orders!D818,products!$A$1:$A$49,products!$D$1:$D$49)</f>
        <v>0.5</v>
      </c>
      <c r="L818" s="6">
        <f>_xlfn.XLOOKUP(orders!D818,products!$A$1:$A$49,products!$E$1:$E$49)</f>
        <v>9.51</v>
      </c>
      <c r="M818" s="6">
        <f t="shared" si="36"/>
        <v>38.04</v>
      </c>
      <c r="N818" t="str">
        <f t="shared" si="37"/>
        <v>Libarica</v>
      </c>
      <c r="O818" t="str">
        <f t="shared" si="38"/>
        <v>Light</v>
      </c>
      <c r="P818" t="str">
        <f>_xlfn.XLOOKUP(Orders[[#This Row],[Customer ID]],customers!$A$1:$A$1001,customers!$I$1:$I$1001,0)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cm="1">
        <f t="array" ref="G819">IF(_xlfn.XLOOKUP(C819,customers!$A$1:$A$1001,customers!C818:'customers'!$C$1:$C$1001,0)=0,"",_xlfn.XLOOKUP(C819,customers!$A$1:$A$1001,customers!C818:'customers'!$C$1:$C$1001,0))</f>
        <v>bwellanmp@cafepress.com</v>
      </c>
      <c r="H819" s="2" t="str">
        <f>_xlfn.XLOOKUP(C819,customers!$A$1:$A$1001,customers!$G$1:$G$1001,0)</f>
        <v>United States</v>
      </c>
      <c r="I819" t="str">
        <f>_xlfn.XLOOKUP(orders!D819,products!$A$1:$A$49,products!$B$1:$B$49)</f>
        <v>Lib</v>
      </c>
      <c r="J819" t="str">
        <f>_xlfn.XLOOKUP(orders!D819,products!$A$1:$A$49,products!$C$1:$C$49)</f>
        <v>D</v>
      </c>
      <c r="K819" s="4">
        <f>_xlfn.XLOOKUP(orders!D819,products!$A$1:$A$49,products!$D$1:$D$49)</f>
        <v>0.5</v>
      </c>
      <c r="L819" s="6">
        <f>_xlfn.XLOOKUP(orders!D819,products!$A$1:$A$49,products!$E$1:$E$49)</f>
        <v>7.77</v>
      </c>
      <c r="M819" s="6">
        <f t="shared" si="36"/>
        <v>15.54</v>
      </c>
      <c r="N819" t="str">
        <f t="shared" si="37"/>
        <v>Libarica</v>
      </c>
      <c r="O819" t="str">
        <f t="shared" si="38"/>
        <v>Dark</v>
      </c>
      <c r="P819" t="str">
        <f>_xlfn.XLOOKUP(Orders[[#This Row],[Customer ID]],customers!$A$1:$A$1001,customers!$I$1:$I$1001,0)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cm="1">
        <f t="array" ref="G820">IF(_xlfn.XLOOKUP(C820,customers!$A$1:$A$1001,customers!C819:'customers'!$C$1:$C$1001,0)=0,"",_xlfn.XLOOKUP(C820,customers!$A$1:$A$1001,customers!C819:'customers'!$C$1:$C$1001,0))</f>
        <v/>
      </c>
      <c r="H820" s="2" t="str">
        <f>_xlfn.XLOOKUP(C820,customers!$A$1:$A$1001,customers!$G$1:$G$1001,0)</f>
        <v>United States</v>
      </c>
      <c r="I820" t="str">
        <f>_xlfn.XLOOKUP(orders!D820,products!$A$1:$A$49,products!$B$1:$B$49)</f>
        <v>Lib</v>
      </c>
      <c r="J820" t="str">
        <f>_xlfn.XLOOKUP(orders!D820,products!$A$1:$A$49,products!$C$1:$C$49)</f>
        <v>L</v>
      </c>
      <c r="K820" s="4">
        <f>_xlfn.XLOOKUP(orders!D820,products!$A$1:$A$49,products!$D$1:$D$49)</f>
        <v>1</v>
      </c>
      <c r="L820" s="6">
        <f>_xlfn.XLOOKUP(orders!D820,products!$A$1:$A$49,products!$E$1:$E$49)</f>
        <v>15.85</v>
      </c>
      <c r="M820" s="6">
        <f t="shared" si="36"/>
        <v>79.25</v>
      </c>
      <c r="N820" t="str">
        <f t="shared" si="37"/>
        <v>Libarica</v>
      </c>
      <c r="O820" t="str">
        <f t="shared" si="38"/>
        <v>Light</v>
      </c>
      <c r="P820" t="str">
        <f>_xlfn.XLOOKUP(Orders[[#This Row],[Customer ID]],customers!$A$1:$A$1001,customers!$I$1:$I$1001,0)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cm="1">
        <f t="array" ref="G821">IF(_xlfn.XLOOKUP(C821,customers!$A$1:$A$1001,customers!C820:'customers'!$C$1:$C$1001,0)=0,"",_xlfn.XLOOKUP(C821,customers!$A$1:$A$1001,customers!C820:'customers'!$C$1:$C$1001,0))</f>
        <v>catchesonmr@xinhuanet.com</v>
      </c>
      <c r="H821" s="2" t="str">
        <f>_xlfn.XLOOKUP(C821,customers!$A$1:$A$1001,customers!$G$1:$G$1001,0)</f>
        <v>United States</v>
      </c>
      <c r="I821" t="str">
        <f>_xlfn.XLOOKUP(orders!D821,products!$A$1:$A$49,products!$B$1:$B$49)</f>
        <v>Lib</v>
      </c>
      <c r="J821" t="str">
        <f>_xlfn.XLOOKUP(orders!D821,products!$A$1:$A$49,products!$C$1:$C$49)</f>
        <v>L</v>
      </c>
      <c r="K821" s="4">
        <f>_xlfn.XLOOKUP(orders!D821,products!$A$1:$A$49,products!$D$1:$D$49)</f>
        <v>0.2</v>
      </c>
      <c r="L821" s="6">
        <f>_xlfn.XLOOKUP(orders!D821,products!$A$1:$A$49,products!$E$1:$E$49)</f>
        <v>4.7549999999999999</v>
      </c>
      <c r="M821" s="6">
        <f t="shared" si="36"/>
        <v>4.7549999999999999</v>
      </c>
      <c r="N821" t="str">
        <f t="shared" si="37"/>
        <v>Libarica</v>
      </c>
      <c r="O821" t="str">
        <f t="shared" si="38"/>
        <v>Light</v>
      </c>
      <c r="P821" t="str">
        <f>_xlfn.XLOOKUP(Orders[[#This Row],[Customer ID]],customers!$A$1:$A$1001,customers!$I$1:$I$1001,0)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cm="1">
        <f t="array" ref="G822">IF(_xlfn.XLOOKUP(C822,customers!$A$1:$A$1001,customers!C821:'customers'!$C$1:$C$1001,0)=0,"",_xlfn.XLOOKUP(C822,customers!$A$1:$A$1001,customers!C821:'customers'!$C$1:$C$1001,0))</f>
        <v>estentonms@google.it</v>
      </c>
      <c r="H822" s="2" t="str">
        <f>_xlfn.XLOOKUP(C822,customers!$A$1:$A$1001,customers!$G$1:$G$1001,0)</f>
        <v>United States</v>
      </c>
      <c r="I822" t="str">
        <f>_xlfn.XLOOKUP(orders!D822,products!$A$1:$A$49,products!$B$1:$B$49)</f>
        <v>Exc</v>
      </c>
      <c r="J822" t="str">
        <f>_xlfn.XLOOKUP(orders!D822,products!$A$1:$A$49,products!$C$1:$C$49)</f>
        <v>M</v>
      </c>
      <c r="K822" s="4">
        <f>_xlfn.XLOOKUP(orders!D822,products!$A$1:$A$49,products!$D$1:$D$49)</f>
        <v>1</v>
      </c>
      <c r="L822" s="6">
        <f>_xlfn.XLOOKUP(orders!D822,products!$A$1:$A$49,products!$E$1:$E$49)</f>
        <v>13.75</v>
      </c>
      <c r="M822" s="6">
        <f t="shared" si="36"/>
        <v>55</v>
      </c>
      <c r="N822" t="str">
        <f t="shared" si="37"/>
        <v>Excellsa</v>
      </c>
      <c r="O822" t="str">
        <f t="shared" si="38"/>
        <v>Medium</v>
      </c>
      <c r="P822" t="str">
        <f>_xlfn.XLOOKUP(Orders[[#This Row],[Customer ID]],customers!$A$1:$A$1001,customers!$I$1:$I$1001,0)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cm="1">
        <f t="array" ref="G823">IF(_xlfn.XLOOKUP(C823,customers!$A$1:$A$1001,customers!C822:'customers'!$C$1:$C$1001,0)=0,"",_xlfn.XLOOKUP(C823,customers!$A$1:$A$1001,customers!C822:'customers'!$C$1:$C$1001,0))</f>
        <v>etrippmt@wp.com</v>
      </c>
      <c r="H823" s="2" t="str">
        <f>_xlfn.XLOOKUP(C823,customers!$A$1:$A$1001,customers!$G$1:$G$1001,0)</f>
        <v>United States</v>
      </c>
      <c r="I823" t="str">
        <f>_xlfn.XLOOKUP(orders!D823,products!$A$1:$A$49,products!$B$1:$B$49)</f>
        <v>Rob</v>
      </c>
      <c r="J823" t="str">
        <f>_xlfn.XLOOKUP(orders!D823,products!$A$1:$A$49,products!$C$1:$C$49)</f>
        <v>D</v>
      </c>
      <c r="K823" s="4">
        <f>_xlfn.XLOOKUP(orders!D823,products!$A$1:$A$49,products!$D$1:$D$49)</f>
        <v>0.5</v>
      </c>
      <c r="L823" s="6">
        <f>_xlfn.XLOOKUP(orders!D823,products!$A$1:$A$49,products!$E$1:$E$49)</f>
        <v>5.3699999999999992</v>
      </c>
      <c r="M823" s="6">
        <f t="shared" si="36"/>
        <v>26.849999999999994</v>
      </c>
      <c r="N823" t="str">
        <f t="shared" si="37"/>
        <v>Robusta</v>
      </c>
      <c r="O823" t="str">
        <f t="shared" si="38"/>
        <v>Dark</v>
      </c>
      <c r="P823" t="str">
        <f>_xlfn.XLOOKUP(Orders[[#This Row],[Customer ID]],customers!$A$1:$A$1001,customers!$I$1:$I$1001,0)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cm="1">
        <f t="array" ref="G824">IF(_xlfn.XLOOKUP(C824,customers!$A$1:$A$1001,customers!C823:'customers'!$C$1:$C$1001,0)=0,"",_xlfn.XLOOKUP(C824,customers!$A$1:$A$1001,customers!C823:'customers'!$C$1:$C$1001,0))</f>
        <v>lmacmanusmu@imdb.com</v>
      </c>
      <c r="H824" s="2" t="str">
        <f>_xlfn.XLOOKUP(C824,customers!$A$1:$A$1001,customers!$G$1:$G$1001,0)</f>
        <v>United States</v>
      </c>
      <c r="I824" t="str">
        <f>_xlfn.XLOOKUP(orders!D824,products!$A$1:$A$49,products!$B$1:$B$49)</f>
        <v>Exc</v>
      </c>
      <c r="J824" t="str">
        <f>_xlfn.XLOOKUP(orders!D824,products!$A$1:$A$49,products!$C$1:$C$49)</f>
        <v>L</v>
      </c>
      <c r="K824" s="4">
        <f>_xlfn.XLOOKUP(orders!D824,products!$A$1:$A$49,products!$D$1:$D$49)</f>
        <v>2.5</v>
      </c>
      <c r="L824" s="6">
        <f>_xlfn.XLOOKUP(orders!D824,products!$A$1:$A$49,products!$E$1:$E$49)</f>
        <v>34.154999999999994</v>
      </c>
      <c r="M824" s="6">
        <f t="shared" si="36"/>
        <v>136.61999999999998</v>
      </c>
      <c r="N824" t="str">
        <f t="shared" si="37"/>
        <v>Excellsa</v>
      </c>
      <c r="O824" t="str">
        <f t="shared" si="38"/>
        <v>Light</v>
      </c>
      <c r="P824" t="str">
        <f>_xlfn.XLOOKUP(Orders[[#This Row],[Customer ID]],customers!$A$1:$A$1001,customers!$I$1:$I$1001,0)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cm="1">
        <f t="array" ref="G825">IF(_xlfn.XLOOKUP(C825,customers!$A$1:$A$1001,customers!C824:'customers'!$C$1:$C$1001,0)=0,"",_xlfn.XLOOKUP(C825,customers!$A$1:$A$1001,customers!C824:'customers'!$C$1:$C$1001,0))</f>
        <v>tbenediktovichmv@ebay.com</v>
      </c>
      <c r="H825" s="2" t="str">
        <f>_xlfn.XLOOKUP(C825,customers!$A$1:$A$1001,customers!$G$1:$G$1001,0)</f>
        <v>United States</v>
      </c>
      <c r="I825" t="str">
        <f>_xlfn.XLOOKUP(orders!D825,products!$A$1:$A$49,products!$B$1:$B$49)</f>
        <v>Lib</v>
      </c>
      <c r="J825" t="str">
        <f>_xlfn.XLOOKUP(orders!D825,products!$A$1:$A$49,products!$C$1:$C$49)</f>
        <v>L</v>
      </c>
      <c r="K825" s="4">
        <f>_xlfn.XLOOKUP(orders!D825,products!$A$1:$A$49,products!$D$1:$D$49)</f>
        <v>1</v>
      </c>
      <c r="L825" s="6">
        <f>_xlfn.XLOOKUP(orders!D825,products!$A$1:$A$49,products!$E$1:$E$49)</f>
        <v>15.85</v>
      </c>
      <c r="M825" s="6">
        <f t="shared" si="36"/>
        <v>47.55</v>
      </c>
      <c r="N825" t="str">
        <f t="shared" si="37"/>
        <v>Libarica</v>
      </c>
      <c r="O825" t="str">
        <f t="shared" si="38"/>
        <v>Light</v>
      </c>
      <c r="P825" t="str">
        <f>_xlfn.XLOOKUP(Orders[[#This Row],[Customer ID]],customers!$A$1:$A$1001,customers!$I$1:$I$1001,0)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cm="1">
        <f t="array" ref="G826">IF(_xlfn.XLOOKUP(C826,customers!$A$1:$A$1001,customers!C825:'customers'!$C$1:$C$1001,0)=0,"",_xlfn.XLOOKUP(C826,customers!$A$1:$A$1001,customers!C825:'customers'!$C$1:$C$1001,0))</f>
        <v>cbournermw@chronoengine.com</v>
      </c>
      <c r="H826" s="2" t="str">
        <f>_xlfn.XLOOKUP(C826,customers!$A$1:$A$1001,customers!$G$1:$G$1001,0)</f>
        <v>United States</v>
      </c>
      <c r="I826" t="str">
        <f>_xlfn.XLOOKUP(orders!D826,products!$A$1:$A$49,products!$B$1:$B$49)</f>
        <v>Ara</v>
      </c>
      <c r="J826" t="str">
        <f>_xlfn.XLOOKUP(orders!D826,products!$A$1:$A$49,products!$C$1:$C$49)</f>
        <v>M</v>
      </c>
      <c r="K826" s="4">
        <f>_xlfn.XLOOKUP(orders!D826,products!$A$1:$A$49,products!$D$1:$D$49)</f>
        <v>0.2</v>
      </c>
      <c r="L826" s="6">
        <f>_xlfn.XLOOKUP(orders!D826,products!$A$1:$A$49,products!$E$1:$E$49)</f>
        <v>3.375</v>
      </c>
      <c r="M826" s="6">
        <f t="shared" si="36"/>
        <v>16.875</v>
      </c>
      <c r="N826" t="str">
        <f t="shared" si="37"/>
        <v>Arabica</v>
      </c>
      <c r="O826" t="str">
        <f t="shared" si="38"/>
        <v>Medium</v>
      </c>
      <c r="P826" t="str">
        <f>_xlfn.XLOOKUP(Orders[[#This Row],[Customer ID]],customers!$A$1:$A$1001,customers!$I$1:$I$1001,0)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cm="1">
        <f t="array" ref="G827">IF(_xlfn.XLOOKUP(C827,customers!$A$1:$A$1001,customers!C826:'customers'!$C$1:$C$1001,0)=0,"",_xlfn.XLOOKUP(C827,customers!$A$1:$A$1001,customers!C826:'customers'!$C$1:$C$1001,0))</f>
        <v>oskermen3@hatena.ne.jp</v>
      </c>
      <c r="H827" s="2" t="str">
        <f>_xlfn.XLOOKUP(C827,customers!$A$1:$A$1001,customers!$G$1:$G$1001,0)</f>
        <v>United States</v>
      </c>
      <c r="I827" t="str">
        <f>_xlfn.XLOOKUP(orders!D827,products!$A$1:$A$49,products!$B$1:$B$49)</f>
        <v>Ara</v>
      </c>
      <c r="J827" t="str">
        <f>_xlfn.XLOOKUP(orders!D827,products!$A$1:$A$49,products!$C$1:$C$49)</f>
        <v>D</v>
      </c>
      <c r="K827" s="4">
        <f>_xlfn.XLOOKUP(orders!D827,products!$A$1:$A$49,products!$D$1:$D$49)</f>
        <v>1</v>
      </c>
      <c r="L827" s="6">
        <f>_xlfn.XLOOKUP(orders!D827,products!$A$1:$A$49,products!$E$1:$E$49)</f>
        <v>9.9499999999999993</v>
      </c>
      <c r="M827" s="6">
        <f t="shared" si="36"/>
        <v>29.849999999999998</v>
      </c>
      <c r="N827" t="str">
        <f t="shared" si="37"/>
        <v>Arabica</v>
      </c>
      <c r="O827" t="str">
        <f t="shared" si="38"/>
        <v>Dark</v>
      </c>
      <c r="P827" t="str">
        <f>_xlfn.XLOOKUP(Orders[[#This Row],[Customer ID]],customers!$A$1:$A$1001,customers!$I$1:$I$1001,0)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cm="1">
        <f t="array" ref="G828">IF(_xlfn.XLOOKUP(C828,customers!$A$1:$A$1001,customers!C827:'customers'!$C$1:$C$1001,0)=0,"",_xlfn.XLOOKUP(C828,customers!$A$1:$A$1001,customers!C827:'customers'!$C$1:$C$1001,0))</f>
        <v>kheddanmy@icq.com</v>
      </c>
      <c r="H828" s="2" t="str">
        <f>_xlfn.XLOOKUP(C828,customers!$A$1:$A$1001,customers!$G$1:$G$1001,0)</f>
        <v>United States</v>
      </c>
      <c r="I828" t="str">
        <f>_xlfn.XLOOKUP(orders!D828,products!$A$1:$A$49,products!$B$1:$B$49)</f>
        <v>Exc</v>
      </c>
      <c r="J828" t="str">
        <f>_xlfn.XLOOKUP(orders!D828,products!$A$1:$A$49,products!$C$1:$C$49)</f>
        <v>M</v>
      </c>
      <c r="K828" s="4">
        <f>_xlfn.XLOOKUP(orders!D828,products!$A$1:$A$49,products!$D$1:$D$49)</f>
        <v>0.5</v>
      </c>
      <c r="L828" s="6">
        <f>_xlfn.XLOOKUP(orders!D828,products!$A$1:$A$49,products!$E$1:$E$49)</f>
        <v>8.25</v>
      </c>
      <c r="M828" s="6">
        <f t="shared" si="36"/>
        <v>41.25</v>
      </c>
      <c r="N828" t="str">
        <f t="shared" si="37"/>
        <v>Excellsa</v>
      </c>
      <c r="O828" t="str">
        <f t="shared" si="38"/>
        <v>Medium</v>
      </c>
      <c r="P828" t="str">
        <f>_xlfn.XLOOKUP(Orders[[#This Row],[Customer ID]],customers!$A$1:$A$1001,customers!$I$1:$I$1001,0)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cm="1">
        <f t="array" ref="G829">IF(_xlfn.XLOOKUP(C829,customers!$A$1:$A$1001,customers!C828:'customers'!$C$1:$C$1001,0)=0,"",_xlfn.XLOOKUP(C829,customers!$A$1:$A$1001,customers!C828:'customers'!$C$1:$C$1001,0))</f>
        <v>ichartersmz@abc.net.au</v>
      </c>
      <c r="H829" s="2" t="str">
        <f>_xlfn.XLOOKUP(C829,customers!$A$1:$A$1001,customers!$G$1:$G$1001,0)</f>
        <v>United States</v>
      </c>
      <c r="I829" t="str">
        <f>_xlfn.XLOOKUP(orders!D829,products!$A$1:$A$49,products!$B$1:$B$49)</f>
        <v>Exc</v>
      </c>
      <c r="J829" t="str">
        <f>_xlfn.XLOOKUP(orders!D829,products!$A$1:$A$49,products!$C$1:$C$49)</f>
        <v>M</v>
      </c>
      <c r="K829" s="4">
        <f>_xlfn.XLOOKUP(orders!D829,products!$A$1:$A$49,products!$D$1:$D$49)</f>
        <v>0.2</v>
      </c>
      <c r="L829" s="6">
        <f>_xlfn.XLOOKUP(orders!D829,products!$A$1:$A$49,products!$E$1:$E$49)</f>
        <v>4.125</v>
      </c>
      <c r="M829" s="6">
        <f t="shared" si="36"/>
        <v>20.625</v>
      </c>
      <c r="N829" t="str">
        <f t="shared" si="37"/>
        <v>Excellsa</v>
      </c>
      <c r="O829" t="str">
        <f t="shared" si="38"/>
        <v>Medium</v>
      </c>
      <c r="P829" t="str">
        <f>_xlfn.XLOOKUP(Orders[[#This Row],[Customer ID]],customers!$A$1:$A$1001,customers!$I$1:$I$1001,0)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cm="1">
        <f t="array" ref="G830">IF(_xlfn.XLOOKUP(C830,customers!$A$1:$A$1001,customers!C829:'customers'!$C$1:$C$1001,0)=0,"",_xlfn.XLOOKUP(C830,customers!$A$1:$A$1001,customers!C829:'customers'!$C$1:$C$1001,0))</f>
        <v>aroubertn0@tmall.com</v>
      </c>
      <c r="H830" s="2" t="str">
        <f>_xlfn.XLOOKUP(C830,customers!$A$1:$A$1001,customers!$G$1:$G$1001,0)</f>
        <v>United States</v>
      </c>
      <c r="I830" t="str">
        <f>_xlfn.XLOOKUP(orders!D830,products!$A$1:$A$49,products!$B$1:$B$49)</f>
        <v>Ara</v>
      </c>
      <c r="J830" t="str">
        <f>_xlfn.XLOOKUP(orders!D830,products!$A$1:$A$49,products!$C$1:$C$49)</f>
        <v>D</v>
      </c>
      <c r="K830" s="4">
        <f>_xlfn.XLOOKUP(orders!D830,products!$A$1:$A$49,products!$D$1:$D$49)</f>
        <v>2.5</v>
      </c>
      <c r="L830" s="6">
        <f>_xlfn.XLOOKUP(orders!D830,products!$A$1:$A$49,products!$E$1:$E$49)</f>
        <v>22.884999999999998</v>
      </c>
      <c r="M830" s="6">
        <f t="shared" si="36"/>
        <v>137.31</v>
      </c>
      <c r="N830" t="str">
        <f t="shared" si="37"/>
        <v>Arabica</v>
      </c>
      <c r="O830" t="str">
        <f t="shared" si="38"/>
        <v>Dark</v>
      </c>
      <c r="P830" t="str">
        <f>_xlfn.XLOOKUP(Orders[[#This Row],[Customer ID]],customers!$A$1:$A$1001,customers!$I$1:$I$1001,0)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cm="1">
        <f t="array" ref="G831">IF(_xlfn.XLOOKUP(C831,customers!$A$1:$A$1001,customers!C830:'customers'!$C$1:$C$1001,0)=0,"",_xlfn.XLOOKUP(C831,customers!$A$1:$A$1001,customers!C830:'customers'!$C$1:$C$1001,0))</f>
        <v>hmairsn1@so-net.ne.jp</v>
      </c>
      <c r="H831" s="2" t="str">
        <f>_xlfn.XLOOKUP(C831,customers!$A$1:$A$1001,customers!$G$1:$G$1001,0)</f>
        <v>United States</v>
      </c>
      <c r="I831" t="str">
        <f>_xlfn.XLOOKUP(orders!D831,products!$A$1:$A$49,products!$B$1:$B$49)</f>
        <v>Ara</v>
      </c>
      <c r="J831" t="str">
        <f>_xlfn.XLOOKUP(orders!D831,products!$A$1:$A$49,products!$C$1:$C$49)</f>
        <v>D</v>
      </c>
      <c r="K831" s="4">
        <f>_xlfn.XLOOKUP(orders!D831,products!$A$1:$A$49,products!$D$1:$D$49)</f>
        <v>0.2</v>
      </c>
      <c r="L831" s="6">
        <f>_xlfn.XLOOKUP(orders!D831,products!$A$1:$A$49,products!$E$1:$E$49)</f>
        <v>2.9849999999999999</v>
      </c>
      <c r="M831" s="6">
        <f t="shared" si="36"/>
        <v>2.9849999999999999</v>
      </c>
      <c r="N831" t="str">
        <f t="shared" si="37"/>
        <v>Arabica</v>
      </c>
      <c r="O831" t="str">
        <f t="shared" si="38"/>
        <v>Dark</v>
      </c>
      <c r="P831" t="str">
        <f>_xlfn.XLOOKUP(Orders[[#This Row],[Customer ID]],customers!$A$1:$A$1001,customers!$I$1:$I$1001,0)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cm="1">
        <f t="array" ref="G832">IF(_xlfn.XLOOKUP(C832,customers!$A$1:$A$1001,customers!C831:'customers'!$C$1:$C$1001,0)=0,"",_xlfn.XLOOKUP(C832,customers!$A$1:$A$1001,customers!C831:'customers'!$C$1:$C$1001,0))</f>
        <v>hrainforthn2@blog.com</v>
      </c>
      <c r="H832" s="2" t="str">
        <f>_xlfn.XLOOKUP(C832,customers!$A$1:$A$1001,customers!$G$1:$G$1001,0)</f>
        <v>United States</v>
      </c>
      <c r="I832" t="str">
        <f>_xlfn.XLOOKUP(orders!D832,products!$A$1:$A$49,products!$B$1:$B$49)</f>
        <v>Exc</v>
      </c>
      <c r="J832" t="str">
        <f>_xlfn.XLOOKUP(orders!D832,products!$A$1:$A$49,products!$C$1:$C$49)</f>
        <v>M</v>
      </c>
      <c r="K832" s="4">
        <f>_xlfn.XLOOKUP(orders!D832,products!$A$1:$A$49,products!$D$1:$D$49)</f>
        <v>1</v>
      </c>
      <c r="L832" s="6">
        <f>_xlfn.XLOOKUP(orders!D832,products!$A$1:$A$49,products!$E$1:$E$49)</f>
        <v>13.75</v>
      </c>
      <c r="M832" s="6">
        <f t="shared" si="36"/>
        <v>27.5</v>
      </c>
      <c r="N832" t="str">
        <f t="shared" si="37"/>
        <v>Excellsa</v>
      </c>
      <c r="O832" t="str">
        <f t="shared" si="38"/>
        <v>Medium</v>
      </c>
      <c r="P832" t="str">
        <f>_xlfn.XLOOKUP(Orders[[#This Row],[Customer ID]],customers!$A$1:$A$1001,customers!$I$1:$I$1001,0)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cm="1">
        <f t="array" ref="G833">IF(_xlfn.XLOOKUP(C833,customers!$A$1:$A$1001,customers!C832:'customers'!$C$1:$C$1001,0)=0,"",_xlfn.XLOOKUP(C833,customers!$A$1:$A$1001,customers!C832:'customers'!$C$1:$C$1001,0))</f>
        <v>hrainforthn2@blog.com</v>
      </c>
      <c r="H833" s="2" t="str">
        <f>_xlfn.XLOOKUP(C833,customers!$A$1:$A$1001,customers!$G$1:$G$1001,0)</f>
        <v>United States</v>
      </c>
      <c r="I833" t="str">
        <f>_xlfn.XLOOKUP(orders!D833,products!$A$1:$A$49,products!$B$1:$B$49)</f>
        <v>Ara</v>
      </c>
      <c r="J833" t="str">
        <f>_xlfn.XLOOKUP(orders!D833,products!$A$1:$A$49,products!$C$1:$C$49)</f>
        <v>D</v>
      </c>
      <c r="K833" s="4">
        <f>_xlfn.XLOOKUP(orders!D833,products!$A$1:$A$49,products!$D$1:$D$49)</f>
        <v>0.2</v>
      </c>
      <c r="L833" s="6">
        <f>_xlfn.XLOOKUP(orders!D833,products!$A$1:$A$49,products!$E$1:$E$49)</f>
        <v>2.9849999999999999</v>
      </c>
      <c r="M833" s="6">
        <f t="shared" si="36"/>
        <v>5.97</v>
      </c>
      <c r="N833" t="str">
        <f t="shared" si="37"/>
        <v>Arabica</v>
      </c>
      <c r="O833" t="str">
        <f t="shared" si="38"/>
        <v>Dark</v>
      </c>
      <c r="P833" t="str">
        <f>_xlfn.XLOOKUP(Orders[[#This Row],[Customer ID]],customers!$A$1:$A$1001,customers!$I$1:$I$1001,0)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cm="1">
        <f t="array" ref="G834">IF(_xlfn.XLOOKUP(C834,customers!$A$1:$A$1001,customers!C833:'customers'!$C$1:$C$1001,0)=0,"",_xlfn.XLOOKUP(C834,customers!$A$1:$A$1001,customers!C833:'customers'!$C$1:$C$1001,0))</f>
        <v>ijespern4@theglobeandmail.com</v>
      </c>
      <c r="H834" s="2" t="str">
        <f>_xlfn.XLOOKUP(C834,customers!$A$1:$A$1001,customers!$G$1:$G$1001,0)</f>
        <v>United States</v>
      </c>
      <c r="I834" t="str">
        <f>_xlfn.XLOOKUP(orders!D834,products!$A$1:$A$49,products!$B$1:$B$49)</f>
        <v>Rob</v>
      </c>
      <c r="J834" t="str">
        <f>_xlfn.XLOOKUP(orders!D834,products!$A$1:$A$49,products!$C$1:$C$49)</f>
        <v>M</v>
      </c>
      <c r="K834" s="4">
        <f>_xlfn.XLOOKUP(orders!D834,products!$A$1:$A$49,products!$D$1:$D$49)</f>
        <v>1</v>
      </c>
      <c r="L834" s="6">
        <f>_xlfn.XLOOKUP(orders!D834,products!$A$1:$A$49,products!$E$1:$E$49)</f>
        <v>9.9499999999999993</v>
      </c>
      <c r="M834" s="6">
        <f t="shared" si="36"/>
        <v>59.699999999999996</v>
      </c>
      <c r="N834" t="str">
        <f t="shared" si="37"/>
        <v>Robusta</v>
      </c>
      <c r="O834" t="str">
        <f t="shared" si="38"/>
        <v>Medium</v>
      </c>
      <c r="P834" t="str">
        <f>_xlfn.XLOOKUP(Orders[[#This Row],[Customer ID]],customers!$A$1:$A$1001,customers!$I$1:$I$1001,0)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cm="1">
        <f t="array" ref="G835">IF(_xlfn.XLOOKUP(C835,customers!$A$1:$A$1001,customers!C834:'customers'!$C$1:$C$1001,0)=0,"",_xlfn.XLOOKUP(C835,customers!$A$1:$A$1001,customers!C834:'customers'!$C$1:$C$1001,0))</f>
        <v>ldwerryhousen5@gravatar.com</v>
      </c>
      <c r="H835" s="2" t="str">
        <f>_xlfn.XLOOKUP(C835,customers!$A$1:$A$1001,customers!$G$1:$G$1001,0)</f>
        <v>United States</v>
      </c>
      <c r="I835" t="str">
        <f>_xlfn.XLOOKUP(orders!D835,products!$A$1:$A$49,products!$B$1:$B$49)</f>
        <v>Rob</v>
      </c>
      <c r="J835" t="str">
        <f>_xlfn.XLOOKUP(orders!D835,products!$A$1:$A$49,products!$C$1:$C$49)</f>
        <v>D</v>
      </c>
      <c r="K835" s="4">
        <f>_xlfn.XLOOKUP(orders!D835,products!$A$1:$A$49,products!$D$1:$D$49)</f>
        <v>2.5</v>
      </c>
      <c r="L835" s="6">
        <f>_xlfn.XLOOKUP(orders!D835,products!$A$1:$A$49,products!$E$1:$E$49)</f>
        <v>20.584999999999997</v>
      </c>
      <c r="M835" s="6">
        <f t="shared" ref="M835:M898" si="39">L835*E835</f>
        <v>82.339999999999989</v>
      </c>
      <c r="N835" t="str">
        <f t="shared" ref="N835:N898" si="40">IF(I835="Rob","Robusta",IF(I835="Exc","Excellsa",IF(I835="Ara","Arabica",IF(I835="Lib","Libarica",""))))</f>
        <v>Robusta</v>
      </c>
      <c r="O835" t="str">
        <f t="shared" ref="O835:O898" si="41">IF(J835="M","Medium",IF(J835="L","Light",IF(J835="D","Dark")))</f>
        <v>Dark</v>
      </c>
      <c r="P835" t="str">
        <f>_xlfn.XLOOKUP(Orders[[#This Row],[Customer ID]],customers!$A$1:$A$1001,customers!$I$1:$I$1001,0)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cm="1">
        <f t="array" ref="G836">IF(_xlfn.XLOOKUP(C836,customers!$A$1:$A$1001,customers!C835:'customers'!$C$1:$C$1001,0)=0,"",_xlfn.XLOOKUP(C836,customers!$A$1:$A$1001,customers!C835:'customers'!$C$1:$C$1001,0))</f>
        <v>nbroomern6@examiner.com</v>
      </c>
      <c r="H836" s="2" t="str">
        <f>_xlfn.XLOOKUP(C836,customers!$A$1:$A$1001,customers!$G$1:$G$1001,0)</f>
        <v>United States</v>
      </c>
      <c r="I836" t="str">
        <f>_xlfn.XLOOKUP(orders!D836,products!$A$1:$A$49,products!$B$1:$B$49)</f>
        <v>Ara</v>
      </c>
      <c r="J836" t="str">
        <f>_xlfn.XLOOKUP(orders!D836,products!$A$1:$A$49,products!$C$1:$C$49)</f>
        <v>D</v>
      </c>
      <c r="K836" s="4">
        <f>_xlfn.XLOOKUP(orders!D836,products!$A$1:$A$49,products!$D$1:$D$49)</f>
        <v>2.5</v>
      </c>
      <c r="L836" s="6">
        <f>_xlfn.XLOOKUP(orders!D836,products!$A$1:$A$49,products!$E$1:$E$49)</f>
        <v>22.884999999999998</v>
      </c>
      <c r="M836" s="6">
        <f t="shared" si="39"/>
        <v>22.884999999999998</v>
      </c>
      <c r="N836" t="str">
        <f t="shared" si="40"/>
        <v>Arabica</v>
      </c>
      <c r="O836" t="str">
        <f t="shared" si="41"/>
        <v>Dark</v>
      </c>
      <c r="P836" t="str">
        <f>_xlfn.XLOOKUP(Orders[[#This Row],[Customer ID]],customers!$A$1:$A$1001,customers!$I$1:$I$1001,0)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cm="1">
        <f t="array" ref="G837">IF(_xlfn.XLOOKUP(C837,customers!$A$1:$A$1001,customers!C836:'customers'!$C$1:$C$1001,0)=0,"",_xlfn.XLOOKUP(C837,customers!$A$1:$A$1001,customers!C836:'customers'!$C$1:$C$1001,0))</f>
        <v>kthoumassonn7@bloglovin.com</v>
      </c>
      <c r="H837" s="2" t="str">
        <f>_xlfn.XLOOKUP(C837,customers!$A$1:$A$1001,customers!$G$1:$G$1001,0)</f>
        <v>United States</v>
      </c>
      <c r="I837" t="str">
        <f>_xlfn.XLOOKUP(orders!D837,products!$A$1:$A$49,products!$B$1:$B$49)</f>
        <v>Exc</v>
      </c>
      <c r="J837" t="str">
        <f>_xlfn.XLOOKUP(orders!D837,products!$A$1:$A$49,products!$C$1:$C$49)</f>
        <v>L</v>
      </c>
      <c r="K837" s="4">
        <f>_xlfn.XLOOKUP(orders!D837,products!$A$1:$A$49,products!$D$1:$D$49)</f>
        <v>0.5</v>
      </c>
      <c r="L837" s="6">
        <f>_xlfn.XLOOKUP(orders!D837,products!$A$1:$A$49,products!$E$1:$E$49)</f>
        <v>8.91</v>
      </c>
      <c r="M837" s="6">
        <f t="shared" si="39"/>
        <v>8.91</v>
      </c>
      <c r="N837" t="str">
        <f t="shared" si="40"/>
        <v>Excellsa</v>
      </c>
      <c r="O837" t="str">
        <f t="shared" si="41"/>
        <v>Light</v>
      </c>
      <c r="P837" t="str">
        <f>_xlfn.XLOOKUP(Orders[[#This Row],[Customer ID]],customers!$A$1:$A$1001,customers!$I$1:$I$1001,0)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cm="1">
        <f t="array" ref="G838">IF(_xlfn.XLOOKUP(C838,customers!$A$1:$A$1001,customers!C837:'customers'!$C$1:$C$1001,0)=0,"",_xlfn.XLOOKUP(C838,customers!$A$1:$A$1001,customers!C837:'customers'!$C$1:$C$1001,0))</f>
        <v>fhabberghamn8@discovery.com</v>
      </c>
      <c r="H838" s="2" t="str">
        <f>_xlfn.XLOOKUP(C838,customers!$A$1:$A$1001,customers!$G$1:$G$1001,0)</f>
        <v>United States</v>
      </c>
      <c r="I838" t="str">
        <f>_xlfn.XLOOKUP(orders!D838,products!$A$1:$A$49,products!$B$1:$B$49)</f>
        <v>Ara</v>
      </c>
      <c r="J838" t="str">
        <f>_xlfn.XLOOKUP(orders!D838,products!$A$1:$A$49,products!$C$1:$C$49)</f>
        <v>D</v>
      </c>
      <c r="K838" s="4">
        <f>_xlfn.XLOOKUP(orders!D838,products!$A$1:$A$49,products!$D$1:$D$49)</f>
        <v>0.2</v>
      </c>
      <c r="L838" s="6">
        <f>_xlfn.XLOOKUP(orders!D838,products!$A$1:$A$49,products!$E$1:$E$49)</f>
        <v>2.9849999999999999</v>
      </c>
      <c r="M838" s="6">
        <f t="shared" si="39"/>
        <v>11.94</v>
      </c>
      <c r="N838" t="str">
        <f t="shared" si="40"/>
        <v>Arabica</v>
      </c>
      <c r="O838" t="str">
        <f t="shared" si="41"/>
        <v>Dark</v>
      </c>
      <c r="P838" t="str">
        <f>_xlfn.XLOOKUP(Orders[[#This Row],[Customer ID]],customers!$A$1:$A$1001,customers!$I$1:$I$1001,0)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str" cm="1">
        <f t="array" ref="G839">IF(_xlfn.XLOOKUP(C839,customers!$A$1:$A$1001,customers!C838:'customers'!$C$1:$C$1001,0)=0,"",_xlfn.XLOOKUP(C839,customers!$A$1:$A$1001,customers!C838:'customers'!$C$1:$C$1001,0))</f>
        <v/>
      </c>
      <c r="H839" s="2" t="str">
        <f>_xlfn.XLOOKUP(C839,customers!$A$1:$A$1001,customers!$G$1:$G$1001,0)</f>
        <v>United States</v>
      </c>
      <c r="I839" t="str">
        <f>_xlfn.XLOOKUP(orders!D839,products!$A$1:$A$49,products!$B$1:$B$49)</f>
        <v>Lib</v>
      </c>
      <c r="J839" t="str">
        <f>_xlfn.XLOOKUP(orders!D839,products!$A$1:$A$49,products!$C$1:$C$49)</f>
        <v>M</v>
      </c>
      <c r="K839" s="4">
        <f>_xlfn.XLOOKUP(orders!D839,products!$A$1:$A$49,products!$D$1:$D$49)</f>
        <v>2.5</v>
      </c>
      <c r="L839" s="6">
        <f>_xlfn.XLOOKUP(orders!D839,products!$A$1:$A$49,products!$E$1:$E$49)</f>
        <v>33.464999999999996</v>
      </c>
      <c r="M839" s="6">
        <f t="shared" si="39"/>
        <v>100.39499999999998</v>
      </c>
      <c r="N839" t="str">
        <f t="shared" si="40"/>
        <v>Libarica</v>
      </c>
      <c r="O839" t="str">
        <f t="shared" si="41"/>
        <v>Medium</v>
      </c>
      <c r="P839" t="str">
        <f>_xlfn.XLOOKUP(Orders[[#This Row],[Customer ID]],customers!$A$1:$A$1001,customers!$I$1:$I$1001,0)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cm="1">
        <f t="array" ref="G840">IF(_xlfn.XLOOKUP(C840,customers!$A$1:$A$1001,customers!C839:'customers'!$C$1:$C$1001,0)=0,"",_xlfn.XLOOKUP(C840,customers!$A$1:$A$1001,customers!C839:'customers'!$C$1:$C$1001,0))</f>
        <v>ravrashinna@tamu.edu</v>
      </c>
      <c r="H840" s="2" t="str">
        <f>_xlfn.XLOOKUP(C840,customers!$A$1:$A$1001,customers!$G$1:$G$1001,0)</f>
        <v>United States</v>
      </c>
      <c r="I840" t="str">
        <f>_xlfn.XLOOKUP(orders!D840,products!$A$1:$A$49,products!$B$1:$B$49)</f>
        <v>Ara</v>
      </c>
      <c r="J840" t="str">
        <f>_xlfn.XLOOKUP(orders!D840,products!$A$1:$A$49,products!$C$1:$C$49)</f>
        <v>D</v>
      </c>
      <c r="K840" s="4">
        <f>_xlfn.XLOOKUP(orders!D840,products!$A$1:$A$49,products!$D$1:$D$49)</f>
        <v>2.5</v>
      </c>
      <c r="L840" s="6">
        <f>_xlfn.XLOOKUP(orders!D840,products!$A$1:$A$49,products!$E$1:$E$49)</f>
        <v>22.884999999999998</v>
      </c>
      <c r="M840" s="6">
        <f t="shared" si="39"/>
        <v>114.42499999999998</v>
      </c>
      <c r="N840" t="str">
        <f t="shared" si="40"/>
        <v>Arabica</v>
      </c>
      <c r="O840" t="str">
        <f t="shared" si="41"/>
        <v>Dark</v>
      </c>
      <c r="P840" t="str">
        <f>_xlfn.XLOOKUP(Orders[[#This Row],[Customer ID]],customers!$A$1:$A$1001,customers!$I$1:$I$1001,0)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cm="1">
        <f t="array" ref="G841">IF(_xlfn.XLOOKUP(C841,customers!$A$1:$A$1001,customers!C840:'customers'!$C$1:$C$1001,0)=0,"",_xlfn.XLOOKUP(C841,customers!$A$1:$A$1001,customers!C840:'customers'!$C$1:$C$1001,0))</f>
        <v>mdoidgenb@etsy.com</v>
      </c>
      <c r="H841" s="2" t="str">
        <f>_xlfn.XLOOKUP(C841,customers!$A$1:$A$1001,customers!$G$1:$G$1001,0)</f>
        <v>United States</v>
      </c>
      <c r="I841" t="str">
        <f>_xlfn.XLOOKUP(orders!D841,products!$A$1:$A$49,products!$B$1:$B$49)</f>
        <v>Exc</v>
      </c>
      <c r="J841" t="str">
        <f>_xlfn.XLOOKUP(orders!D841,products!$A$1:$A$49,products!$C$1:$C$49)</f>
        <v>M</v>
      </c>
      <c r="K841" s="4">
        <f>_xlfn.XLOOKUP(orders!D841,products!$A$1:$A$49,products!$D$1:$D$49)</f>
        <v>0.5</v>
      </c>
      <c r="L841" s="6">
        <f>_xlfn.XLOOKUP(orders!D841,products!$A$1:$A$49,products!$E$1:$E$49)</f>
        <v>8.25</v>
      </c>
      <c r="M841" s="6">
        <f t="shared" si="39"/>
        <v>41.25</v>
      </c>
      <c r="N841" t="str">
        <f t="shared" si="40"/>
        <v>Excellsa</v>
      </c>
      <c r="O841" t="str">
        <f t="shared" si="41"/>
        <v>Medium</v>
      </c>
      <c r="P841" t="str">
        <f>_xlfn.XLOOKUP(Orders[[#This Row],[Customer ID]],customers!$A$1:$A$1001,customers!$I$1:$I$1001,0)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cm="1">
        <f t="array" ref="G842">IF(_xlfn.XLOOKUP(C842,customers!$A$1:$A$1001,customers!C841:'customers'!$C$1:$C$1001,0)=0,"",_xlfn.XLOOKUP(C842,customers!$A$1:$A$1001,customers!C841:'customers'!$C$1:$C$1001,0))</f>
        <v>jedinboronc@reverbnation.com</v>
      </c>
      <c r="H842" s="2" t="str">
        <f>_xlfn.XLOOKUP(C842,customers!$A$1:$A$1001,customers!$G$1:$G$1001,0)</f>
        <v>United States</v>
      </c>
      <c r="I842" t="str">
        <f>_xlfn.XLOOKUP(orders!D842,products!$A$1:$A$49,products!$B$1:$B$49)</f>
        <v>Rob</v>
      </c>
      <c r="J842" t="str">
        <f>_xlfn.XLOOKUP(orders!D842,products!$A$1:$A$49,products!$C$1:$C$49)</f>
        <v>L</v>
      </c>
      <c r="K842" s="4">
        <f>_xlfn.XLOOKUP(orders!D842,products!$A$1:$A$49,products!$D$1:$D$49)</f>
        <v>0.5</v>
      </c>
      <c r="L842" s="6">
        <f>_xlfn.XLOOKUP(orders!D842,products!$A$1:$A$49,products!$E$1:$E$49)</f>
        <v>7.169999999999999</v>
      </c>
      <c r="M842" s="6">
        <f t="shared" si="39"/>
        <v>28.679999999999996</v>
      </c>
      <c r="N842" t="str">
        <f t="shared" si="40"/>
        <v>Robusta</v>
      </c>
      <c r="O842" t="str">
        <f t="shared" si="41"/>
        <v>Light</v>
      </c>
      <c r="P842" t="str">
        <f>_xlfn.XLOOKUP(Orders[[#This Row],[Customer ID]],customers!$A$1:$A$1001,customers!$I$1:$I$1001,0)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cm="1">
        <f t="array" ref="G843">IF(_xlfn.XLOOKUP(C843,customers!$A$1:$A$1001,customers!C842:'customers'!$C$1:$C$1001,0)=0,"",_xlfn.XLOOKUP(C843,customers!$A$1:$A$1001,customers!C842:'customers'!$C$1:$C$1001,0))</f>
        <v>ttewelsonnd@cdbaby.com</v>
      </c>
      <c r="H843" s="2" t="str">
        <f>_xlfn.XLOOKUP(C843,customers!$A$1:$A$1001,customers!$G$1:$G$1001,0)</f>
        <v>United States</v>
      </c>
      <c r="I843" t="str">
        <f>_xlfn.XLOOKUP(orders!D843,products!$A$1:$A$49,products!$B$1:$B$49)</f>
        <v>Lib</v>
      </c>
      <c r="J843" t="str">
        <f>_xlfn.XLOOKUP(orders!D843,products!$A$1:$A$49,products!$C$1:$C$49)</f>
        <v>M</v>
      </c>
      <c r="K843" s="4">
        <f>_xlfn.XLOOKUP(orders!D843,products!$A$1:$A$49,products!$D$1:$D$49)</f>
        <v>0.2</v>
      </c>
      <c r="L843" s="6">
        <f>_xlfn.XLOOKUP(orders!D843,products!$A$1:$A$49,products!$E$1:$E$49)</f>
        <v>4.3650000000000002</v>
      </c>
      <c r="M843" s="6">
        <f t="shared" si="39"/>
        <v>4.3650000000000002</v>
      </c>
      <c r="N843" t="str">
        <f t="shared" si="40"/>
        <v>Libarica</v>
      </c>
      <c r="O843" t="str">
        <f t="shared" si="41"/>
        <v>Medium</v>
      </c>
      <c r="P843" t="str">
        <f>_xlfn.XLOOKUP(Orders[[#This Row],[Customer ID]],customers!$A$1:$A$1001,customers!$I$1:$I$1001,0)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str" cm="1">
        <f t="array" ref="G844">IF(_xlfn.XLOOKUP(C844,customers!$A$1:$A$1001,customers!C843:'customers'!$C$1:$C$1001,0)=0,"",_xlfn.XLOOKUP(C844,customers!$A$1:$A$1001,customers!C843:'customers'!$C$1:$C$1001,0))</f>
        <v>oskermen3@hatena.ne.jp</v>
      </c>
      <c r="H844" s="2" t="str">
        <f>_xlfn.XLOOKUP(C844,customers!$A$1:$A$1001,customers!$G$1:$G$1001,0)</f>
        <v>United States</v>
      </c>
      <c r="I844" t="str">
        <f>_xlfn.XLOOKUP(orders!D844,products!$A$1:$A$49,products!$B$1:$B$49)</f>
        <v>Exc</v>
      </c>
      <c r="J844" t="str">
        <f>_xlfn.XLOOKUP(orders!D844,products!$A$1:$A$49,products!$C$1:$C$49)</f>
        <v>M</v>
      </c>
      <c r="K844" s="4">
        <f>_xlfn.XLOOKUP(orders!D844,products!$A$1:$A$49,products!$D$1:$D$49)</f>
        <v>0.2</v>
      </c>
      <c r="L844" s="6">
        <f>_xlfn.XLOOKUP(orders!D844,products!$A$1:$A$49,products!$E$1:$E$49)</f>
        <v>4.125</v>
      </c>
      <c r="M844" s="6">
        <f t="shared" si="39"/>
        <v>8.25</v>
      </c>
      <c r="N844" t="str">
        <f t="shared" si="40"/>
        <v>Excellsa</v>
      </c>
      <c r="O844" t="str">
        <f t="shared" si="41"/>
        <v>Medium</v>
      </c>
      <c r="P844" t="str">
        <f>_xlfn.XLOOKUP(Orders[[#This Row],[Customer ID]],customers!$A$1:$A$1001,customers!$I$1:$I$1001,0)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cm="1">
        <f t="array" ref="G845">IF(_xlfn.XLOOKUP(C845,customers!$A$1:$A$1001,customers!C844:'customers'!$C$1:$C$1001,0)=0,"",_xlfn.XLOOKUP(C845,customers!$A$1:$A$1001,customers!C844:'customers'!$C$1:$C$1001,0))</f>
        <v>ddrewittnf@mapquest.com</v>
      </c>
      <c r="H845" s="2" t="str">
        <f>_xlfn.XLOOKUP(C845,customers!$A$1:$A$1001,customers!$G$1:$G$1001,0)</f>
        <v>United States</v>
      </c>
      <c r="I845" t="str">
        <f>_xlfn.XLOOKUP(orders!D845,products!$A$1:$A$49,products!$B$1:$B$49)</f>
        <v>Exc</v>
      </c>
      <c r="J845" t="str">
        <f>_xlfn.XLOOKUP(orders!D845,products!$A$1:$A$49,products!$C$1:$C$49)</f>
        <v>M</v>
      </c>
      <c r="K845" s="4">
        <f>_xlfn.XLOOKUP(orders!D845,products!$A$1:$A$49,products!$D$1:$D$49)</f>
        <v>0.2</v>
      </c>
      <c r="L845" s="6">
        <f>_xlfn.XLOOKUP(orders!D845,products!$A$1:$A$49,products!$E$1:$E$49)</f>
        <v>4.125</v>
      </c>
      <c r="M845" s="6">
        <f t="shared" si="39"/>
        <v>8.25</v>
      </c>
      <c r="N845" t="str">
        <f t="shared" si="40"/>
        <v>Excellsa</v>
      </c>
      <c r="O845" t="str">
        <f t="shared" si="41"/>
        <v>Medium</v>
      </c>
      <c r="P845" t="str">
        <f>_xlfn.XLOOKUP(Orders[[#This Row],[Customer ID]],customers!$A$1:$A$1001,customers!$I$1:$I$1001,0)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cm="1">
        <f t="array" ref="G846">IF(_xlfn.XLOOKUP(C846,customers!$A$1:$A$1001,customers!C845:'customers'!$C$1:$C$1001,0)=0,"",_xlfn.XLOOKUP(C846,customers!$A$1:$A$1001,customers!C845:'customers'!$C$1:$C$1001,0))</f>
        <v>agladhillng@stanford.edu</v>
      </c>
      <c r="H846" s="2" t="str">
        <f>_xlfn.XLOOKUP(C846,customers!$A$1:$A$1001,customers!$G$1:$G$1001,0)</f>
        <v>United States</v>
      </c>
      <c r="I846" t="str">
        <f>_xlfn.XLOOKUP(orders!D846,products!$A$1:$A$49,products!$B$1:$B$49)</f>
        <v>Ara</v>
      </c>
      <c r="J846" t="str">
        <f>_xlfn.XLOOKUP(orders!D846,products!$A$1:$A$49,products!$C$1:$C$49)</f>
        <v>D</v>
      </c>
      <c r="K846" s="4">
        <f>_xlfn.XLOOKUP(orders!D846,products!$A$1:$A$49,products!$D$1:$D$49)</f>
        <v>0.5</v>
      </c>
      <c r="L846" s="6">
        <f>_xlfn.XLOOKUP(orders!D846,products!$A$1:$A$49,products!$E$1:$E$49)</f>
        <v>5.97</v>
      </c>
      <c r="M846" s="6">
        <f t="shared" si="39"/>
        <v>35.82</v>
      </c>
      <c r="N846" t="str">
        <f t="shared" si="40"/>
        <v>Arabica</v>
      </c>
      <c r="O846" t="str">
        <f t="shared" si="41"/>
        <v>Dark</v>
      </c>
      <c r="P846" t="str">
        <f>_xlfn.XLOOKUP(Orders[[#This Row],[Customer ID]],customers!$A$1:$A$1001,customers!$I$1:$I$1001,0)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cm="1">
        <f t="array" ref="G847">IF(_xlfn.XLOOKUP(C847,customers!$A$1:$A$1001,customers!C846:'customers'!$C$1:$C$1001,0)=0,"",_xlfn.XLOOKUP(C847,customers!$A$1:$A$1001,customers!C846:'customers'!$C$1:$C$1001,0))</f>
        <v>mlorineznh@whitehouse.gov</v>
      </c>
      <c r="H847" s="2" t="str">
        <f>_xlfn.XLOOKUP(C847,customers!$A$1:$A$1001,customers!$G$1:$G$1001,0)</f>
        <v>United States</v>
      </c>
      <c r="I847" t="str">
        <f>_xlfn.XLOOKUP(orders!D847,products!$A$1:$A$49,products!$B$1:$B$49)</f>
        <v>Exc</v>
      </c>
      <c r="J847" t="str">
        <f>_xlfn.XLOOKUP(orders!D847,products!$A$1:$A$49,products!$C$1:$C$49)</f>
        <v>D</v>
      </c>
      <c r="K847" s="4">
        <f>_xlfn.XLOOKUP(orders!D847,products!$A$1:$A$49,products!$D$1:$D$49)</f>
        <v>2.5</v>
      </c>
      <c r="L847" s="6">
        <f>_xlfn.XLOOKUP(orders!D847,products!$A$1:$A$49,products!$E$1:$E$49)</f>
        <v>27.945</v>
      </c>
      <c r="M847" s="6">
        <f t="shared" si="39"/>
        <v>167.67000000000002</v>
      </c>
      <c r="N847" t="str">
        <f t="shared" si="40"/>
        <v>Excellsa</v>
      </c>
      <c r="O847" t="str">
        <f t="shared" si="41"/>
        <v>Dark</v>
      </c>
      <c r="P847" t="str">
        <f>_xlfn.XLOOKUP(Orders[[#This Row],[Customer ID]],customers!$A$1:$A$1001,customers!$I$1:$I$1001,0)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cm="1">
        <f t="array" ref="G848">IF(_xlfn.XLOOKUP(C848,customers!$A$1:$A$1001,customers!C847:'customers'!$C$1:$C$1001,0)=0,"",_xlfn.XLOOKUP(C848,customers!$A$1:$A$1001,customers!C847:'customers'!$C$1:$C$1001,0))</f>
        <v/>
      </c>
      <c r="H848" s="2" t="str">
        <f>_xlfn.XLOOKUP(C848,customers!$A$1:$A$1001,customers!$G$1:$G$1001,0)</f>
        <v>United States</v>
      </c>
      <c r="I848" t="str">
        <f>_xlfn.XLOOKUP(orders!D848,products!$A$1:$A$49,products!$B$1:$B$49)</f>
        <v>Ara</v>
      </c>
      <c r="J848" t="str">
        <f>_xlfn.XLOOKUP(orders!D848,products!$A$1:$A$49,products!$C$1:$C$49)</f>
        <v>M</v>
      </c>
      <c r="K848" s="4">
        <f>_xlfn.XLOOKUP(orders!D848,products!$A$1:$A$49,products!$D$1:$D$49)</f>
        <v>2.5</v>
      </c>
      <c r="L848" s="6">
        <f>_xlfn.XLOOKUP(orders!D848,products!$A$1:$A$49,products!$E$1:$E$49)</f>
        <v>25.874999999999996</v>
      </c>
      <c r="M848" s="6">
        <f t="shared" si="39"/>
        <v>51.749999999999993</v>
      </c>
      <c r="N848" t="str">
        <f t="shared" si="40"/>
        <v>Arabica</v>
      </c>
      <c r="O848" t="str">
        <f t="shared" si="41"/>
        <v>Medium</v>
      </c>
      <c r="P848" t="str">
        <f>_xlfn.XLOOKUP(Orders[[#This Row],[Customer ID]],customers!$A$1:$A$1001,customers!$I$1:$I$1001,0)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cm="1">
        <f t="array" ref="G849">IF(_xlfn.XLOOKUP(C849,customers!$A$1:$A$1001,customers!C848:'customers'!$C$1:$C$1001,0)=0,"",_xlfn.XLOOKUP(C849,customers!$A$1:$A$1001,customers!C848:'customers'!$C$1:$C$1001,0))</f>
        <v>mvannj@wikipedia.org</v>
      </c>
      <c r="H849" s="2" t="str">
        <f>_xlfn.XLOOKUP(C849,customers!$A$1:$A$1001,customers!$G$1:$G$1001,0)</f>
        <v>United States</v>
      </c>
      <c r="I849" t="str">
        <f>_xlfn.XLOOKUP(orders!D849,products!$A$1:$A$49,products!$B$1:$B$49)</f>
        <v>Ara</v>
      </c>
      <c r="J849" t="str">
        <f>_xlfn.XLOOKUP(orders!D849,products!$A$1:$A$49,products!$C$1:$C$49)</f>
        <v>D</v>
      </c>
      <c r="K849" s="4">
        <f>_xlfn.XLOOKUP(orders!D849,products!$A$1:$A$49,products!$D$1:$D$49)</f>
        <v>0.2</v>
      </c>
      <c r="L849" s="6">
        <f>_xlfn.XLOOKUP(orders!D849,products!$A$1:$A$49,products!$E$1:$E$49)</f>
        <v>2.9849999999999999</v>
      </c>
      <c r="M849" s="6">
        <f t="shared" si="39"/>
        <v>8.9550000000000001</v>
      </c>
      <c r="N849" t="str">
        <f t="shared" si="40"/>
        <v>Arabica</v>
      </c>
      <c r="O849" t="str">
        <f t="shared" si="41"/>
        <v>Dark</v>
      </c>
      <c r="P849" t="str">
        <f>_xlfn.XLOOKUP(Orders[[#This Row],[Customer ID]],customers!$A$1:$A$1001,customers!$I$1:$I$1001,0)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cm="1">
        <f t="array" ref="G850">IF(_xlfn.XLOOKUP(C850,customers!$A$1:$A$1001,customers!C849:'customers'!$C$1:$C$1001,0)=0,"",_xlfn.XLOOKUP(C850,customers!$A$1:$A$1001,customers!C849:'customers'!$C$1:$C$1001,0))</f>
        <v/>
      </c>
      <c r="H850" s="2" t="str">
        <f>_xlfn.XLOOKUP(C850,customers!$A$1:$A$1001,customers!$G$1:$G$1001,0)</f>
        <v>United States</v>
      </c>
      <c r="I850" t="str">
        <f>_xlfn.XLOOKUP(orders!D850,products!$A$1:$A$49,products!$B$1:$B$49)</f>
        <v>Exc</v>
      </c>
      <c r="J850" t="str">
        <f>_xlfn.XLOOKUP(orders!D850,products!$A$1:$A$49,products!$C$1:$C$49)</f>
        <v>L</v>
      </c>
      <c r="K850" s="4">
        <f>_xlfn.XLOOKUP(orders!D850,products!$A$1:$A$49,products!$D$1:$D$49)</f>
        <v>0.5</v>
      </c>
      <c r="L850" s="6">
        <f>_xlfn.XLOOKUP(orders!D850,products!$A$1:$A$49,products!$E$1:$E$49)</f>
        <v>8.91</v>
      </c>
      <c r="M850" s="6">
        <f t="shared" si="39"/>
        <v>53.46</v>
      </c>
      <c r="N850" t="str">
        <f t="shared" si="40"/>
        <v>Excellsa</v>
      </c>
      <c r="O850" t="str">
        <f t="shared" si="41"/>
        <v>Light</v>
      </c>
      <c r="P850" t="str">
        <f>_xlfn.XLOOKUP(Orders[[#This Row],[Customer ID]],customers!$A$1:$A$1001,customers!$I$1:$I$1001,0)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cm="1">
        <f t="array" ref="G851">IF(_xlfn.XLOOKUP(C851,customers!$A$1:$A$1001,customers!C850:'customers'!$C$1:$C$1001,0)=0,"",_xlfn.XLOOKUP(C851,customers!$A$1:$A$1001,customers!C850:'customers'!$C$1:$C$1001,0))</f>
        <v>jethelstonnl@creativecommons.org</v>
      </c>
      <c r="H851" s="2" t="str">
        <f>_xlfn.XLOOKUP(C851,customers!$A$1:$A$1001,customers!$G$1:$G$1001,0)</f>
        <v>United States</v>
      </c>
      <c r="I851" t="str">
        <f>_xlfn.XLOOKUP(orders!D851,products!$A$1:$A$49,products!$B$1:$B$49)</f>
        <v>Ara</v>
      </c>
      <c r="J851" t="str">
        <f>_xlfn.XLOOKUP(orders!D851,products!$A$1:$A$49,products!$C$1:$C$49)</f>
        <v>L</v>
      </c>
      <c r="K851" s="4">
        <f>_xlfn.XLOOKUP(orders!D851,products!$A$1:$A$49,products!$D$1:$D$49)</f>
        <v>0.2</v>
      </c>
      <c r="L851" s="6">
        <f>_xlfn.XLOOKUP(orders!D851,products!$A$1:$A$49,products!$E$1:$E$49)</f>
        <v>3.8849999999999998</v>
      </c>
      <c r="M851" s="6">
        <f t="shared" si="39"/>
        <v>23.31</v>
      </c>
      <c r="N851" t="str">
        <f t="shared" si="40"/>
        <v>Arabica</v>
      </c>
      <c r="O851" t="str">
        <f t="shared" si="41"/>
        <v>Light</v>
      </c>
      <c r="P851" t="str">
        <f>_xlfn.XLOOKUP(Orders[[#This Row],[Customer ID]],customers!$A$1:$A$1001,customers!$I$1:$I$1001,0)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cm="1">
        <f t="array" ref="G852">IF(_xlfn.XLOOKUP(C852,customers!$A$1:$A$1001,customers!C851:'customers'!$C$1:$C$1001,0)=0,"",_xlfn.XLOOKUP(C852,customers!$A$1:$A$1001,customers!C851:'customers'!$C$1:$C$1001,0))</f>
        <v>jethelstonnl@creativecommons.org</v>
      </c>
      <c r="H852" s="2" t="str">
        <f>_xlfn.XLOOKUP(C852,customers!$A$1:$A$1001,customers!$G$1:$G$1001,0)</f>
        <v>United States</v>
      </c>
      <c r="I852" t="str">
        <f>_xlfn.XLOOKUP(orders!D852,products!$A$1:$A$49,products!$B$1:$B$49)</f>
        <v>Ara</v>
      </c>
      <c r="J852" t="str">
        <f>_xlfn.XLOOKUP(orders!D852,products!$A$1:$A$49,products!$C$1:$C$49)</f>
        <v>M</v>
      </c>
      <c r="K852" s="4">
        <f>_xlfn.XLOOKUP(orders!D852,products!$A$1:$A$49,products!$D$1:$D$49)</f>
        <v>0.2</v>
      </c>
      <c r="L852" s="6">
        <f>_xlfn.XLOOKUP(orders!D852,products!$A$1:$A$49,products!$E$1:$E$49)</f>
        <v>3.375</v>
      </c>
      <c r="M852" s="6">
        <f t="shared" si="39"/>
        <v>6.75</v>
      </c>
      <c r="N852" t="str">
        <f t="shared" si="40"/>
        <v>Arabica</v>
      </c>
      <c r="O852" t="str">
        <f t="shared" si="41"/>
        <v>Medium</v>
      </c>
      <c r="P852" t="str">
        <f>_xlfn.XLOOKUP(Orders[[#This Row],[Customer ID]],customers!$A$1:$A$1001,customers!$I$1:$I$1001,0)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cm="1">
        <f t="array" ref="G853">IF(_xlfn.XLOOKUP(C853,customers!$A$1:$A$1001,customers!C852:'customers'!$C$1:$C$1001,0)=0,"",_xlfn.XLOOKUP(C853,customers!$A$1:$A$1001,customers!C852:'customers'!$C$1:$C$1001,0))</f>
        <v>peberznn@woothemes.com</v>
      </c>
      <c r="H853" s="2" t="str">
        <f>_xlfn.XLOOKUP(C853,customers!$A$1:$A$1001,customers!$G$1:$G$1001,0)</f>
        <v>United States</v>
      </c>
      <c r="I853" t="str">
        <f>_xlfn.XLOOKUP(orders!D853,products!$A$1:$A$49,products!$B$1:$B$49)</f>
        <v>Lib</v>
      </c>
      <c r="J853" t="str">
        <f>_xlfn.XLOOKUP(orders!D853,products!$A$1:$A$49,products!$C$1:$C$49)</f>
        <v>D</v>
      </c>
      <c r="K853" s="4">
        <f>_xlfn.XLOOKUP(orders!D853,products!$A$1:$A$49,products!$D$1:$D$49)</f>
        <v>0.5</v>
      </c>
      <c r="L853" s="6">
        <f>_xlfn.XLOOKUP(orders!D853,products!$A$1:$A$49,products!$E$1:$E$49)</f>
        <v>7.77</v>
      </c>
      <c r="M853" s="6">
        <f t="shared" si="39"/>
        <v>7.77</v>
      </c>
      <c r="N853" t="str">
        <f t="shared" si="40"/>
        <v>Libarica</v>
      </c>
      <c r="O853" t="str">
        <f t="shared" si="41"/>
        <v>Dark</v>
      </c>
      <c r="P853" t="str">
        <f>_xlfn.XLOOKUP(Orders[[#This Row],[Customer ID]],customers!$A$1:$A$1001,customers!$I$1:$I$1001,0)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cm="1">
        <f t="array" ref="G854">IF(_xlfn.XLOOKUP(C854,customers!$A$1:$A$1001,customers!C853:'customers'!$C$1:$C$1001,0)=0,"",_xlfn.XLOOKUP(C854,customers!$A$1:$A$1001,customers!C853:'customers'!$C$1:$C$1001,0))</f>
        <v>bgaishno@altervista.org</v>
      </c>
      <c r="H854" s="2" t="str">
        <f>_xlfn.XLOOKUP(C854,customers!$A$1:$A$1001,customers!$G$1:$G$1001,0)</f>
        <v>United States</v>
      </c>
      <c r="I854" t="str">
        <f>_xlfn.XLOOKUP(orders!D854,products!$A$1:$A$49,products!$B$1:$B$49)</f>
        <v>Lib</v>
      </c>
      <c r="J854" t="str">
        <f>_xlfn.XLOOKUP(orders!D854,products!$A$1:$A$49,products!$C$1:$C$49)</f>
        <v>D</v>
      </c>
      <c r="K854" s="4">
        <f>_xlfn.XLOOKUP(orders!D854,products!$A$1:$A$49,products!$D$1:$D$49)</f>
        <v>2.5</v>
      </c>
      <c r="L854" s="6">
        <f>_xlfn.XLOOKUP(orders!D854,products!$A$1:$A$49,products!$E$1:$E$49)</f>
        <v>29.784999999999997</v>
      </c>
      <c r="M854" s="6">
        <f t="shared" si="39"/>
        <v>119.13999999999999</v>
      </c>
      <c r="N854" t="str">
        <f t="shared" si="40"/>
        <v>Libarica</v>
      </c>
      <c r="O854" t="str">
        <f t="shared" si="41"/>
        <v>Dark</v>
      </c>
      <c r="P854" t="str">
        <f>_xlfn.XLOOKUP(Orders[[#This Row],[Customer ID]],customers!$A$1:$A$1001,customers!$I$1:$I$1001,0)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cm="1">
        <f t="array" ref="G855">IF(_xlfn.XLOOKUP(C855,customers!$A$1:$A$1001,customers!C854:'customers'!$C$1:$C$1001,0)=0,"",_xlfn.XLOOKUP(C855,customers!$A$1:$A$1001,customers!C854:'customers'!$C$1:$C$1001,0))</f>
        <v>ldantonnp@miitbeian.gov.cn</v>
      </c>
      <c r="H855" s="2" t="str">
        <f>_xlfn.XLOOKUP(C855,customers!$A$1:$A$1001,customers!$G$1:$G$1001,0)</f>
        <v>United States</v>
      </c>
      <c r="I855" t="str">
        <f>_xlfn.XLOOKUP(orders!D855,products!$A$1:$A$49,products!$B$1:$B$49)</f>
        <v>Ara</v>
      </c>
      <c r="J855" t="str">
        <f>_xlfn.XLOOKUP(orders!D855,products!$A$1:$A$49,products!$C$1:$C$49)</f>
        <v>D</v>
      </c>
      <c r="K855" s="4">
        <f>_xlfn.XLOOKUP(orders!D855,products!$A$1:$A$49,products!$D$1:$D$49)</f>
        <v>1</v>
      </c>
      <c r="L855" s="6">
        <f>_xlfn.XLOOKUP(orders!D855,products!$A$1:$A$49,products!$E$1:$E$49)</f>
        <v>9.9499999999999993</v>
      </c>
      <c r="M855" s="6">
        <f t="shared" si="39"/>
        <v>19.899999999999999</v>
      </c>
      <c r="N855" t="str">
        <f t="shared" si="40"/>
        <v>Arabica</v>
      </c>
      <c r="O855" t="str">
        <f t="shared" si="41"/>
        <v>Dark</v>
      </c>
      <c r="P855" t="str">
        <f>_xlfn.XLOOKUP(Orders[[#This Row],[Customer ID]],customers!$A$1:$A$1001,customers!$I$1:$I$1001,0)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cm="1">
        <f t="array" ref="G856">IF(_xlfn.XLOOKUP(C856,customers!$A$1:$A$1001,customers!C855:'customers'!$C$1:$C$1001,0)=0,"",_xlfn.XLOOKUP(C856,customers!$A$1:$A$1001,customers!C855:'customers'!$C$1:$C$1001,0))</f>
        <v>smorrallnq@answers.com</v>
      </c>
      <c r="H856" s="2" t="str">
        <f>_xlfn.XLOOKUP(C856,customers!$A$1:$A$1001,customers!$G$1:$G$1001,0)</f>
        <v>United States</v>
      </c>
      <c r="I856" t="str">
        <f>_xlfn.XLOOKUP(orders!D856,products!$A$1:$A$49,products!$B$1:$B$49)</f>
        <v>Rob</v>
      </c>
      <c r="J856" t="str">
        <f>_xlfn.XLOOKUP(orders!D856,products!$A$1:$A$49,products!$C$1:$C$49)</f>
        <v>L</v>
      </c>
      <c r="K856" s="4">
        <f>_xlfn.XLOOKUP(orders!D856,products!$A$1:$A$49,products!$D$1:$D$49)</f>
        <v>0.5</v>
      </c>
      <c r="L856" s="6">
        <f>_xlfn.XLOOKUP(orders!D856,products!$A$1:$A$49,products!$E$1:$E$49)</f>
        <v>7.169999999999999</v>
      </c>
      <c r="M856" s="6">
        <f t="shared" si="39"/>
        <v>35.849999999999994</v>
      </c>
      <c r="N856" t="str">
        <f t="shared" si="40"/>
        <v>Robusta</v>
      </c>
      <c r="O856" t="str">
        <f t="shared" si="41"/>
        <v>Light</v>
      </c>
      <c r="P856" t="str">
        <f>_xlfn.XLOOKUP(Orders[[#This Row],[Customer ID]],customers!$A$1:$A$1001,customers!$I$1:$I$1001,0)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cm="1">
        <f t="array" ref="G857">IF(_xlfn.XLOOKUP(C857,customers!$A$1:$A$1001,customers!C856:'customers'!$C$1:$C$1001,0)=0,"",_xlfn.XLOOKUP(C857,customers!$A$1:$A$1001,customers!C856:'customers'!$C$1:$C$1001,0))</f>
        <v>dcrownshawnr@photobucket.com</v>
      </c>
      <c r="H857" s="2" t="str">
        <f>_xlfn.XLOOKUP(C857,customers!$A$1:$A$1001,customers!$G$1:$G$1001,0)</f>
        <v>United States</v>
      </c>
      <c r="I857" t="str">
        <f>_xlfn.XLOOKUP(orders!D857,products!$A$1:$A$49,products!$B$1:$B$49)</f>
        <v>Lib</v>
      </c>
      <c r="J857" t="str">
        <f>_xlfn.XLOOKUP(orders!D857,products!$A$1:$A$49,products!$C$1:$C$49)</f>
        <v>D</v>
      </c>
      <c r="K857" s="4">
        <f>_xlfn.XLOOKUP(orders!D857,products!$A$1:$A$49,products!$D$1:$D$49)</f>
        <v>2.5</v>
      </c>
      <c r="L857" s="6">
        <f>_xlfn.XLOOKUP(orders!D857,products!$A$1:$A$49,products!$E$1:$E$49)</f>
        <v>29.784999999999997</v>
      </c>
      <c r="M857" s="6">
        <f t="shared" si="39"/>
        <v>89.35499999999999</v>
      </c>
      <c r="N857" t="str">
        <f t="shared" si="40"/>
        <v>Libarica</v>
      </c>
      <c r="O857" t="str">
        <f t="shared" si="41"/>
        <v>Dark</v>
      </c>
      <c r="P857" t="str">
        <f>_xlfn.XLOOKUP(Orders[[#This Row],[Customer ID]],customers!$A$1:$A$1001,customers!$I$1:$I$1001,0)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str" cm="1">
        <f t="array" ref="G858">IF(_xlfn.XLOOKUP(C858,customers!$A$1:$A$1001,customers!C857:'customers'!$C$1:$C$1001,0)=0,"",_xlfn.XLOOKUP(C858,customers!$A$1:$A$1001,customers!C857:'customers'!$C$1:$C$1001,0))</f>
        <v>oskermen3@hatena.ne.jp</v>
      </c>
      <c r="H858" s="2" t="str">
        <f>_xlfn.XLOOKUP(C858,customers!$A$1:$A$1001,customers!$G$1:$G$1001,0)</f>
        <v>United States</v>
      </c>
      <c r="I858" t="str">
        <f>_xlfn.XLOOKUP(orders!D858,products!$A$1:$A$49,products!$B$1:$B$49)</f>
        <v>Lib</v>
      </c>
      <c r="J858" t="str">
        <f>_xlfn.XLOOKUP(orders!D858,products!$A$1:$A$49,products!$C$1:$C$49)</f>
        <v>M</v>
      </c>
      <c r="K858" s="4">
        <f>_xlfn.XLOOKUP(orders!D858,products!$A$1:$A$49,products!$D$1:$D$49)</f>
        <v>0.2</v>
      </c>
      <c r="L858" s="6">
        <f>_xlfn.XLOOKUP(orders!D858,products!$A$1:$A$49,products!$E$1:$E$49)</f>
        <v>4.3650000000000002</v>
      </c>
      <c r="M858" s="6">
        <f t="shared" si="39"/>
        <v>8.73</v>
      </c>
      <c r="N858" t="str">
        <f t="shared" si="40"/>
        <v>Libarica</v>
      </c>
      <c r="O858" t="str">
        <f t="shared" si="41"/>
        <v>Medium</v>
      </c>
      <c r="P858" t="str">
        <f>_xlfn.XLOOKUP(Orders[[#This Row],[Customer ID]],customers!$A$1:$A$1001,customers!$I$1:$I$1001,0)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cm="1">
        <f t="array" ref="G859">IF(_xlfn.XLOOKUP(C859,customers!$A$1:$A$1001,customers!C858:'customers'!$C$1:$C$1001,0)=0,"",_xlfn.XLOOKUP(C859,customers!$A$1:$A$1001,customers!C858:'customers'!$C$1:$C$1001,0))</f>
        <v>jreddochnt@sun.com</v>
      </c>
      <c r="H859" s="2" t="str">
        <f>_xlfn.XLOOKUP(C859,customers!$A$1:$A$1001,customers!$G$1:$G$1001,0)</f>
        <v>United States</v>
      </c>
      <c r="I859" t="str">
        <f>_xlfn.XLOOKUP(orders!D859,products!$A$1:$A$49,products!$B$1:$B$49)</f>
        <v>Rob</v>
      </c>
      <c r="J859" t="str">
        <f>_xlfn.XLOOKUP(orders!D859,products!$A$1:$A$49,products!$C$1:$C$49)</f>
        <v>L</v>
      </c>
      <c r="K859" s="4">
        <f>_xlfn.XLOOKUP(orders!D859,products!$A$1:$A$49,products!$D$1:$D$49)</f>
        <v>2.5</v>
      </c>
      <c r="L859" s="6">
        <f>_xlfn.XLOOKUP(orders!D859,products!$A$1:$A$49,products!$E$1:$E$49)</f>
        <v>27.484999999999996</v>
      </c>
      <c r="M859" s="6">
        <f t="shared" si="39"/>
        <v>137.42499999999998</v>
      </c>
      <c r="N859" t="str">
        <f t="shared" si="40"/>
        <v>Robusta</v>
      </c>
      <c r="O859" t="str">
        <f t="shared" si="41"/>
        <v>Light</v>
      </c>
      <c r="P859" t="str">
        <f>_xlfn.XLOOKUP(Orders[[#This Row],[Customer ID]],customers!$A$1:$A$1001,customers!$I$1:$I$1001,0)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cm="1">
        <f t="array" ref="G860">IF(_xlfn.XLOOKUP(C860,customers!$A$1:$A$1001,customers!C859:'customers'!$C$1:$C$1001,0)=0,"",_xlfn.XLOOKUP(C860,customers!$A$1:$A$1001,customers!C859:'customers'!$C$1:$C$1001,0))</f>
        <v>stitleynu@whitehouse.gov</v>
      </c>
      <c r="H860" s="2" t="str">
        <f>_xlfn.XLOOKUP(C860,customers!$A$1:$A$1001,customers!$G$1:$G$1001,0)</f>
        <v>United States</v>
      </c>
      <c r="I860" t="str">
        <f>_xlfn.XLOOKUP(orders!D860,products!$A$1:$A$49,products!$B$1:$B$49)</f>
        <v>Lib</v>
      </c>
      <c r="J860" t="str">
        <f>_xlfn.XLOOKUP(orders!D860,products!$A$1:$A$49,products!$C$1:$C$49)</f>
        <v>M</v>
      </c>
      <c r="K860" s="4">
        <f>_xlfn.XLOOKUP(orders!D860,products!$A$1:$A$49,products!$D$1:$D$49)</f>
        <v>0.5</v>
      </c>
      <c r="L860" s="6">
        <f>_xlfn.XLOOKUP(orders!D860,products!$A$1:$A$49,products!$E$1:$E$49)</f>
        <v>8.73</v>
      </c>
      <c r="M860" s="6">
        <f t="shared" si="39"/>
        <v>34.92</v>
      </c>
      <c r="N860" t="str">
        <f t="shared" si="40"/>
        <v>Libarica</v>
      </c>
      <c r="O860" t="str">
        <f t="shared" si="41"/>
        <v>Medium</v>
      </c>
      <c r="P860" t="str">
        <f>_xlfn.XLOOKUP(Orders[[#This Row],[Customer ID]],customers!$A$1:$A$1001,customers!$I$1:$I$1001,0)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cm="1">
        <f t="array" ref="G861">IF(_xlfn.XLOOKUP(C861,customers!$A$1:$A$1001,customers!C860:'customers'!$C$1:$C$1001,0)=0,"",_xlfn.XLOOKUP(C861,customers!$A$1:$A$1001,customers!C860:'customers'!$C$1:$C$1001,0))</f>
        <v>rsimaonv@simplemachines.org</v>
      </c>
      <c r="H861" s="2" t="str">
        <f>_xlfn.XLOOKUP(C861,customers!$A$1:$A$1001,customers!$G$1:$G$1001,0)</f>
        <v>United States</v>
      </c>
      <c r="I861" t="str">
        <f>_xlfn.XLOOKUP(orders!D861,products!$A$1:$A$49,products!$B$1:$B$49)</f>
        <v>Ara</v>
      </c>
      <c r="J861" t="str">
        <f>_xlfn.XLOOKUP(orders!D861,products!$A$1:$A$49,products!$C$1:$C$49)</f>
        <v>L</v>
      </c>
      <c r="K861" s="4">
        <f>_xlfn.XLOOKUP(orders!D861,products!$A$1:$A$49,products!$D$1:$D$49)</f>
        <v>2.5</v>
      </c>
      <c r="L861" s="6">
        <f>_xlfn.XLOOKUP(orders!D861,products!$A$1:$A$49,products!$E$1:$E$49)</f>
        <v>29.784999999999997</v>
      </c>
      <c r="M861" s="6">
        <f t="shared" si="39"/>
        <v>178.70999999999998</v>
      </c>
      <c r="N861" t="str">
        <f t="shared" si="40"/>
        <v>Arabica</v>
      </c>
      <c r="O861" t="str">
        <f t="shared" si="41"/>
        <v>Light</v>
      </c>
      <c r="P861" t="str">
        <f>_xlfn.XLOOKUP(Orders[[#This Row],[Customer ID]],customers!$A$1:$A$1001,customers!$I$1:$I$1001,0)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cm="1">
        <f t="array" ref="G862">IF(_xlfn.XLOOKUP(C862,customers!$A$1:$A$1001,customers!C861:'customers'!$C$1:$C$1001,0)=0,"",_xlfn.XLOOKUP(C862,customers!$A$1:$A$1001,customers!C861:'customers'!$C$1:$C$1001,0))</f>
        <v/>
      </c>
      <c r="H862" s="2" t="str">
        <f>_xlfn.XLOOKUP(C862,customers!$A$1:$A$1001,customers!$G$1:$G$1001,0)</f>
        <v>United States</v>
      </c>
      <c r="I862" t="str">
        <f>_xlfn.XLOOKUP(orders!D862,products!$A$1:$A$49,products!$B$1:$B$49)</f>
        <v>Ara</v>
      </c>
      <c r="J862" t="str">
        <f>_xlfn.XLOOKUP(orders!D862,products!$A$1:$A$49,products!$C$1:$C$49)</f>
        <v>M</v>
      </c>
      <c r="K862" s="4">
        <f>_xlfn.XLOOKUP(orders!D862,products!$A$1:$A$49,products!$D$1:$D$49)</f>
        <v>2.5</v>
      </c>
      <c r="L862" s="6">
        <f>_xlfn.XLOOKUP(orders!D862,products!$A$1:$A$49,products!$E$1:$E$49)</f>
        <v>25.874999999999996</v>
      </c>
      <c r="M862" s="6">
        <f t="shared" si="39"/>
        <v>25.874999999999996</v>
      </c>
      <c r="N862" t="str">
        <f t="shared" si="40"/>
        <v>Arabica</v>
      </c>
      <c r="O862" t="str">
        <f t="shared" si="41"/>
        <v>Medium</v>
      </c>
      <c r="P862" t="str">
        <f>_xlfn.XLOOKUP(Orders[[#This Row],[Customer ID]],customers!$A$1:$A$1001,customers!$I$1:$I$1001,0)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cm="1">
        <f t="array" ref="G863">IF(_xlfn.XLOOKUP(C863,customers!$A$1:$A$1001,customers!C862:'customers'!$C$1:$C$1001,0)=0,"",_xlfn.XLOOKUP(C863,customers!$A$1:$A$1001,customers!C862:'customers'!$C$1:$C$1001,0))</f>
        <v>nchisholmnx@example.com</v>
      </c>
      <c r="H863" s="2" t="str">
        <f>_xlfn.XLOOKUP(C863,customers!$A$1:$A$1001,customers!$G$1:$G$1001,0)</f>
        <v>United States</v>
      </c>
      <c r="I863" t="str">
        <f>_xlfn.XLOOKUP(orders!D863,products!$A$1:$A$49,products!$B$1:$B$49)</f>
        <v>Lib</v>
      </c>
      <c r="J863" t="str">
        <f>_xlfn.XLOOKUP(orders!D863,products!$A$1:$A$49,products!$C$1:$C$49)</f>
        <v>D</v>
      </c>
      <c r="K863" s="4">
        <f>_xlfn.XLOOKUP(orders!D863,products!$A$1:$A$49,products!$D$1:$D$49)</f>
        <v>1</v>
      </c>
      <c r="L863" s="6">
        <f>_xlfn.XLOOKUP(orders!D863,products!$A$1:$A$49,products!$E$1:$E$49)</f>
        <v>12.95</v>
      </c>
      <c r="M863" s="6">
        <f t="shared" si="39"/>
        <v>77.699999999999989</v>
      </c>
      <c r="N863" t="str">
        <f t="shared" si="40"/>
        <v>Libarica</v>
      </c>
      <c r="O863" t="str">
        <f t="shared" si="41"/>
        <v>Dark</v>
      </c>
      <c r="P863" t="str">
        <f>_xlfn.XLOOKUP(Orders[[#This Row],[Customer ID]],customers!$A$1:$A$1001,customers!$I$1:$I$1001,0)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cm="1">
        <f t="array" ref="G864">IF(_xlfn.XLOOKUP(C864,customers!$A$1:$A$1001,customers!C863:'customers'!$C$1:$C$1001,0)=0,"",_xlfn.XLOOKUP(C864,customers!$A$1:$A$1001,customers!C863:'customers'!$C$1:$C$1001,0))</f>
        <v>goatsny@live.com</v>
      </c>
      <c r="H864" s="2" t="str">
        <f>_xlfn.XLOOKUP(C864,customers!$A$1:$A$1001,customers!$G$1:$G$1001,0)</f>
        <v>United States</v>
      </c>
      <c r="I864" t="str">
        <f>_xlfn.XLOOKUP(orders!D864,products!$A$1:$A$49,products!$B$1:$B$49)</f>
        <v>Rob</v>
      </c>
      <c r="J864" t="str">
        <f>_xlfn.XLOOKUP(orders!D864,products!$A$1:$A$49,products!$C$1:$C$49)</f>
        <v>M</v>
      </c>
      <c r="K864" s="4">
        <f>_xlfn.XLOOKUP(orders!D864,products!$A$1:$A$49,products!$D$1:$D$49)</f>
        <v>1</v>
      </c>
      <c r="L864" s="6">
        <f>_xlfn.XLOOKUP(orders!D864,products!$A$1:$A$49,products!$E$1:$E$49)</f>
        <v>9.9499999999999993</v>
      </c>
      <c r="M864" s="6">
        <f t="shared" si="39"/>
        <v>9.9499999999999993</v>
      </c>
      <c r="N864" t="str">
        <f t="shared" si="40"/>
        <v>Robusta</v>
      </c>
      <c r="O864" t="str">
        <f t="shared" si="41"/>
        <v>Medium</v>
      </c>
      <c r="P864" t="str">
        <f>_xlfn.XLOOKUP(Orders[[#This Row],[Customer ID]],customers!$A$1:$A$1001,customers!$I$1:$I$1001,0)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cm="1">
        <f t="array" ref="G865">IF(_xlfn.XLOOKUP(C865,customers!$A$1:$A$1001,customers!C864:'customers'!$C$1:$C$1001,0)=0,"",_xlfn.XLOOKUP(C865,customers!$A$1:$A$1001,customers!C864:'customers'!$C$1:$C$1001,0))</f>
        <v>mbirkinnz@java.com</v>
      </c>
      <c r="H865" s="2" t="str">
        <f>_xlfn.XLOOKUP(C865,customers!$A$1:$A$1001,customers!$G$1:$G$1001,0)</f>
        <v>United States</v>
      </c>
      <c r="I865" t="str">
        <f>_xlfn.XLOOKUP(orders!D865,products!$A$1:$A$49,products!$B$1:$B$49)</f>
        <v>Lib</v>
      </c>
      <c r="J865" t="str">
        <f>_xlfn.XLOOKUP(orders!D865,products!$A$1:$A$49,products!$C$1:$C$49)</f>
        <v>M</v>
      </c>
      <c r="K865" s="4">
        <f>_xlfn.XLOOKUP(orders!D865,products!$A$1:$A$49,products!$D$1:$D$49)</f>
        <v>1</v>
      </c>
      <c r="L865" s="6">
        <f>_xlfn.XLOOKUP(orders!D865,products!$A$1:$A$49,products!$E$1:$E$49)</f>
        <v>14.55</v>
      </c>
      <c r="M865" s="6">
        <f t="shared" si="39"/>
        <v>29.1</v>
      </c>
      <c r="N865" t="str">
        <f t="shared" si="40"/>
        <v>Libarica</v>
      </c>
      <c r="O865" t="str">
        <f t="shared" si="41"/>
        <v>Medium</v>
      </c>
      <c r="P865" t="str">
        <f>_xlfn.XLOOKUP(Orders[[#This Row],[Customer ID]],customers!$A$1:$A$1001,customers!$I$1:$I$1001,0)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cm="1">
        <f t="array" ref="G866">IF(_xlfn.XLOOKUP(C866,customers!$A$1:$A$1001,customers!C865:'customers'!$C$1:$C$1001,0)=0,"",_xlfn.XLOOKUP(C866,customers!$A$1:$A$1001,customers!C865:'customers'!$C$1:$C$1001,0))</f>
        <v>rpysono0@constantcontact.com</v>
      </c>
      <c r="H866" s="2" t="str">
        <f>_xlfn.XLOOKUP(C866,customers!$A$1:$A$1001,customers!$G$1:$G$1001,0)</f>
        <v>Ireland</v>
      </c>
      <c r="I866" t="str">
        <f>_xlfn.XLOOKUP(orders!D866,products!$A$1:$A$49,products!$B$1:$B$49)</f>
        <v>Rob</v>
      </c>
      <c r="J866" t="str">
        <f>_xlfn.XLOOKUP(orders!D866,products!$A$1:$A$49,products!$C$1:$C$49)</f>
        <v>L</v>
      </c>
      <c r="K866" s="4">
        <f>_xlfn.XLOOKUP(orders!D866,products!$A$1:$A$49,products!$D$1:$D$49)</f>
        <v>0.2</v>
      </c>
      <c r="L866" s="6">
        <f>_xlfn.XLOOKUP(orders!D866,products!$A$1:$A$49,products!$E$1:$E$49)</f>
        <v>3.5849999999999995</v>
      </c>
      <c r="M866" s="6">
        <f t="shared" si="39"/>
        <v>21.509999999999998</v>
      </c>
      <c r="N866" t="str">
        <f t="shared" si="40"/>
        <v>Robusta</v>
      </c>
      <c r="O866" t="str">
        <f t="shared" si="41"/>
        <v>Light</v>
      </c>
      <c r="P866" t="str">
        <f>_xlfn.XLOOKUP(Orders[[#This Row],[Customer ID]],customers!$A$1:$A$1001,customers!$I$1:$I$1001,0)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cm="1">
        <f t="array" ref="G867">IF(_xlfn.XLOOKUP(C867,customers!$A$1:$A$1001,customers!C866:'customers'!$C$1:$C$1001,0)=0,"",_xlfn.XLOOKUP(C867,customers!$A$1:$A$1001,customers!C866:'customers'!$C$1:$C$1001,0))</f>
        <v>mmacconnechieo9@reuters.com</v>
      </c>
      <c r="H867" s="2" t="str">
        <f>_xlfn.XLOOKUP(C867,customers!$A$1:$A$1001,customers!$G$1:$G$1001,0)</f>
        <v>United States</v>
      </c>
      <c r="I867" t="str">
        <f>_xlfn.XLOOKUP(orders!D867,products!$A$1:$A$49,products!$B$1:$B$49)</f>
        <v>Ara</v>
      </c>
      <c r="J867" t="str">
        <f>_xlfn.XLOOKUP(orders!D867,products!$A$1:$A$49,products!$C$1:$C$49)</f>
        <v>M</v>
      </c>
      <c r="K867" s="4">
        <f>_xlfn.XLOOKUP(orders!D867,products!$A$1:$A$49,products!$D$1:$D$49)</f>
        <v>0.5</v>
      </c>
      <c r="L867" s="6">
        <f>_xlfn.XLOOKUP(orders!D867,products!$A$1:$A$49,products!$E$1:$E$49)</f>
        <v>6.75</v>
      </c>
      <c r="M867" s="6">
        <f t="shared" si="39"/>
        <v>6.75</v>
      </c>
      <c r="N867" t="str">
        <f t="shared" si="40"/>
        <v>Arabica</v>
      </c>
      <c r="O867" t="str">
        <f t="shared" si="41"/>
        <v>Medium</v>
      </c>
      <c r="P867" t="str">
        <f>_xlfn.XLOOKUP(Orders[[#This Row],[Customer ID]],customers!$A$1:$A$1001,customers!$I$1:$I$1001,0)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cm="1">
        <f t="array" ref="G868">IF(_xlfn.XLOOKUP(C868,customers!$A$1:$A$1001,customers!C867:'customers'!$C$1:$C$1001,0)=0,"",_xlfn.XLOOKUP(C868,customers!$A$1:$A$1001,customers!C867:'customers'!$C$1:$C$1001,0))</f>
        <v>rtreachero2@usa.gov</v>
      </c>
      <c r="H868" s="2" t="str">
        <f>_xlfn.XLOOKUP(C868,customers!$A$1:$A$1001,customers!$G$1:$G$1001,0)</f>
        <v>Ireland</v>
      </c>
      <c r="I868" t="str">
        <f>_xlfn.XLOOKUP(orders!D868,products!$A$1:$A$49,products!$B$1:$B$49)</f>
        <v>Ara</v>
      </c>
      <c r="J868" t="str">
        <f>_xlfn.XLOOKUP(orders!D868,products!$A$1:$A$49,products!$C$1:$C$49)</f>
        <v>D</v>
      </c>
      <c r="K868" s="4">
        <f>_xlfn.XLOOKUP(orders!D868,products!$A$1:$A$49,products!$D$1:$D$49)</f>
        <v>0.5</v>
      </c>
      <c r="L868" s="6">
        <f>_xlfn.XLOOKUP(orders!D868,products!$A$1:$A$49,products!$E$1:$E$49)</f>
        <v>5.97</v>
      </c>
      <c r="M868" s="6">
        <f t="shared" si="39"/>
        <v>17.91</v>
      </c>
      <c r="N868" t="str">
        <f t="shared" si="40"/>
        <v>Arabica</v>
      </c>
      <c r="O868" t="str">
        <f t="shared" si="41"/>
        <v>Dark</v>
      </c>
      <c r="P868" t="str">
        <f>_xlfn.XLOOKUP(Orders[[#This Row],[Customer ID]],customers!$A$1:$A$1001,customers!$I$1:$I$1001,0)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cm="1">
        <f t="array" ref="G869">IF(_xlfn.XLOOKUP(C869,customers!$A$1:$A$1001,customers!C868:'customers'!$C$1:$C$1001,0)=0,"",_xlfn.XLOOKUP(C869,customers!$A$1:$A$1001,customers!C868:'customers'!$C$1:$C$1001,0))</f>
        <v>bfattorinio3@quantcast.com</v>
      </c>
      <c r="H869" s="2" t="str">
        <f>_xlfn.XLOOKUP(C869,customers!$A$1:$A$1001,customers!$G$1:$G$1001,0)</f>
        <v>Ireland</v>
      </c>
      <c r="I869" t="str">
        <f>_xlfn.XLOOKUP(orders!D869,products!$A$1:$A$49,products!$B$1:$B$49)</f>
        <v>Ara</v>
      </c>
      <c r="J869" t="str">
        <f>_xlfn.XLOOKUP(orders!D869,products!$A$1:$A$49,products!$C$1:$C$49)</f>
        <v>L</v>
      </c>
      <c r="K869" s="4">
        <f>_xlfn.XLOOKUP(orders!D869,products!$A$1:$A$49,products!$D$1:$D$49)</f>
        <v>2.5</v>
      </c>
      <c r="L869" s="6">
        <f>_xlfn.XLOOKUP(orders!D869,products!$A$1:$A$49,products!$E$1:$E$49)</f>
        <v>29.784999999999997</v>
      </c>
      <c r="M869" s="6">
        <f t="shared" si="39"/>
        <v>29.784999999999997</v>
      </c>
      <c r="N869" t="str">
        <f t="shared" si="40"/>
        <v>Arabica</v>
      </c>
      <c r="O869" t="str">
        <f t="shared" si="41"/>
        <v>Light</v>
      </c>
      <c r="P869" t="str">
        <f>_xlfn.XLOOKUP(Orders[[#This Row],[Customer ID]],customers!$A$1:$A$1001,customers!$I$1:$I$1001,0)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cm="1">
        <f t="array" ref="G870">IF(_xlfn.XLOOKUP(C870,customers!$A$1:$A$1001,customers!C869:'customers'!$C$1:$C$1001,0)=0,"",_xlfn.XLOOKUP(C870,customers!$A$1:$A$1001,customers!C869:'customers'!$C$1:$C$1001,0))</f>
        <v>mpalleskeo4@nyu.edu</v>
      </c>
      <c r="H870" s="2" t="str">
        <f>_xlfn.XLOOKUP(C870,customers!$A$1:$A$1001,customers!$G$1:$G$1001,0)</f>
        <v>United States</v>
      </c>
      <c r="I870" t="str">
        <f>_xlfn.XLOOKUP(orders!D870,products!$A$1:$A$49,products!$B$1:$B$49)</f>
        <v>Exc</v>
      </c>
      <c r="J870" t="str">
        <f>_xlfn.XLOOKUP(orders!D870,products!$A$1:$A$49,products!$C$1:$C$49)</f>
        <v>M</v>
      </c>
      <c r="K870" s="4">
        <f>_xlfn.XLOOKUP(orders!D870,products!$A$1:$A$49,products!$D$1:$D$49)</f>
        <v>0.5</v>
      </c>
      <c r="L870" s="6">
        <f>_xlfn.XLOOKUP(orders!D870,products!$A$1:$A$49,products!$E$1:$E$49)</f>
        <v>8.25</v>
      </c>
      <c r="M870" s="6">
        <f t="shared" si="39"/>
        <v>41.25</v>
      </c>
      <c r="N870" t="str">
        <f t="shared" si="40"/>
        <v>Excellsa</v>
      </c>
      <c r="O870" t="str">
        <f t="shared" si="41"/>
        <v>Medium</v>
      </c>
      <c r="P870" t="str">
        <f>_xlfn.XLOOKUP(Orders[[#This Row],[Customer ID]],customers!$A$1:$A$1001,customers!$I$1:$I$1001,0)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cm="1">
        <f t="array" ref="G871">IF(_xlfn.XLOOKUP(C871,customers!$A$1:$A$1001,customers!C870:'customers'!$C$1:$C$1001,0)=0,"",_xlfn.XLOOKUP(C871,customers!$A$1:$A$1001,customers!C870:'customers'!$C$1:$C$1001,0))</f>
        <v/>
      </c>
      <c r="H871" s="2" t="str">
        <f>_xlfn.XLOOKUP(C871,customers!$A$1:$A$1001,customers!$G$1:$G$1001,0)</f>
        <v>United States</v>
      </c>
      <c r="I871" t="str">
        <f>_xlfn.XLOOKUP(orders!D871,products!$A$1:$A$49,products!$B$1:$B$49)</f>
        <v>Rob</v>
      </c>
      <c r="J871" t="str">
        <f>_xlfn.XLOOKUP(orders!D871,products!$A$1:$A$49,products!$C$1:$C$49)</f>
        <v>M</v>
      </c>
      <c r="K871" s="4">
        <f>_xlfn.XLOOKUP(orders!D871,products!$A$1:$A$49,products!$D$1:$D$49)</f>
        <v>0.5</v>
      </c>
      <c r="L871" s="6">
        <f>_xlfn.XLOOKUP(orders!D871,products!$A$1:$A$49,products!$E$1:$E$49)</f>
        <v>5.97</v>
      </c>
      <c r="M871" s="6">
        <f t="shared" si="39"/>
        <v>17.91</v>
      </c>
      <c r="N871" t="str">
        <f t="shared" si="40"/>
        <v>Robusta</v>
      </c>
      <c r="O871" t="str">
        <f t="shared" si="41"/>
        <v>Medium</v>
      </c>
      <c r="P871" t="str">
        <f>_xlfn.XLOOKUP(Orders[[#This Row],[Customer ID]],customers!$A$1:$A$1001,customers!$I$1:$I$1001,0)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cm="1">
        <f t="array" ref="G872">IF(_xlfn.XLOOKUP(C872,customers!$A$1:$A$1001,customers!C871:'customers'!$C$1:$C$1001,0)=0,"",_xlfn.XLOOKUP(C872,customers!$A$1:$A$1001,customers!C871:'customers'!$C$1:$C$1001,0))</f>
        <v>fantcliffeo6@amazon.co.jp</v>
      </c>
      <c r="H872" s="2" t="str">
        <f>_xlfn.XLOOKUP(C872,customers!$A$1:$A$1001,customers!$G$1:$G$1001,0)</f>
        <v>Ireland</v>
      </c>
      <c r="I872" t="str">
        <f>_xlfn.XLOOKUP(orders!D872,products!$A$1:$A$49,products!$B$1:$B$49)</f>
        <v>Exc</v>
      </c>
      <c r="J872" t="str">
        <f>_xlfn.XLOOKUP(orders!D872,products!$A$1:$A$49,products!$C$1:$C$49)</f>
        <v>D</v>
      </c>
      <c r="K872" s="4">
        <f>_xlfn.XLOOKUP(orders!D872,products!$A$1:$A$49,products!$D$1:$D$49)</f>
        <v>0.5</v>
      </c>
      <c r="L872" s="6">
        <f>_xlfn.XLOOKUP(orders!D872,products!$A$1:$A$49,products!$E$1:$E$49)</f>
        <v>7.29</v>
      </c>
      <c r="M872" s="6">
        <f t="shared" si="39"/>
        <v>7.29</v>
      </c>
      <c r="N872" t="str">
        <f t="shared" si="40"/>
        <v>Excellsa</v>
      </c>
      <c r="O872" t="str">
        <f t="shared" si="41"/>
        <v>Dark</v>
      </c>
      <c r="P872" t="str">
        <f>_xlfn.XLOOKUP(Orders[[#This Row],[Customer ID]],customers!$A$1:$A$1001,customers!$I$1:$I$1001,0)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cm="1">
        <f t="array" ref="G873">IF(_xlfn.XLOOKUP(C873,customers!$A$1:$A$1001,customers!C872:'customers'!$C$1:$C$1001,0)=0,"",_xlfn.XLOOKUP(C873,customers!$A$1:$A$1001,customers!C872:'customers'!$C$1:$C$1001,0))</f>
        <v>pmatignono7@harvard.edu</v>
      </c>
      <c r="H873" s="2" t="str">
        <f>_xlfn.XLOOKUP(C873,customers!$A$1:$A$1001,customers!$G$1:$G$1001,0)</f>
        <v>United Kingdom</v>
      </c>
      <c r="I873" t="str">
        <f>_xlfn.XLOOKUP(orders!D873,products!$A$1:$A$49,products!$B$1:$B$49)</f>
        <v>Exc</v>
      </c>
      <c r="J873" t="str">
        <f>_xlfn.XLOOKUP(orders!D873,products!$A$1:$A$49,products!$C$1:$C$49)</f>
        <v>L</v>
      </c>
      <c r="K873" s="4">
        <f>_xlfn.XLOOKUP(orders!D873,products!$A$1:$A$49,products!$D$1:$D$49)</f>
        <v>1</v>
      </c>
      <c r="L873" s="6">
        <f>_xlfn.XLOOKUP(orders!D873,products!$A$1:$A$49,products!$E$1:$E$49)</f>
        <v>14.85</v>
      </c>
      <c r="M873" s="6">
        <f t="shared" si="39"/>
        <v>29.7</v>
      </c>
      <c r="N873" t="str">
        <f t="shared" si="40"/>
        <v>Excellsa</v>
      </c>
      <c r="O873" t="str">
        <f t="shared" si="41"/>
        <v>Light</v>
      </c>
      <c r="P873" t="str">
        <f>_xlfn.XLOOKUP(Orders[[#This Row],[Customer ID]],customers!$A$1:$A$1001,customers!$I$1:$I$1001,0)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cm="1">
        <f t="array" ref="G874">IF(_xlfn.XLOOKUP(C874,customers!$A$1:$A$1001,customers!C873:'customers'!$C$1:$C$1001,0)=0,"",_xlfn.XLOOKUP(C874,customers!$A$1:$A$1001,customers!C873:'customers'!$C$1:$C$1001,0))</f>
        <v>cweondo8@theglobeandmail.com</v>
      </c>
      <c r="H874" s="2" t="str">
        <f>_xlfn.XLOOKUP(C874,customers!$A$1:$A$1001,customers!$G$1:$G$1001,0)</f>
        <v>United States</v>
      </c>
      <c r="I874" t="str">
        <f>_xlfn.XLOOKUP(orders!D874,products!$A$1:$A$49,products!$B$1:$B$49)</f>
        <v>Ara</v>
      </c>
      <c r="J874" t="str">
        <f>_xlfn.XLOOKUP(orders!D874,products!$A$1:$A$49,products!$C$1:$C$49)</f>
        <v>M</v>
      </c>
      <c r="K874" s="4">
        <f>_xlfn.XLOOKUP(orders!D874,products!$A$1:$A$49,products!$D$1:$D$49)</f>
        <v>1</v>
      </c>
      <c r="L874" s="6">
        <f>_xlfn.XLOOKUP(orders!D874,products!$A$1:$A$49,products!$E$1:$E$49)</f>
        <v>11.25</v>
      </c>
      <c r="M874" s="6">
        <f t="shared" si="39"/>
        <v>22.5</v>
      </c>
      <c r="N874" t="str">
        <f t="shared" si="40"/>
        <v>Arabica</v>
      </c>
      <c r="O874" t="str">
        <f t="shared" si="41"/>
        <v>Medium</v>
      </c>
      <c r="P874" t="str">
        <f>_xlfn.XLOOKUP(Orders[[#This Row],[Customer ID]],customers!$A$1:$A$1001,customers!$I$1:$I$1001,0)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cm="1">
        <f t="array" ref="G875">IF(_xlfn.XLOOKUP(C875,customers!$A$1:$A$1001,customers!C874:'customers'!$C$1:$C$1001,0)=0,"",_xlfn.XLOOKUP(C875,customers!$A$1:$A$1001,customers!C874:'customers'!$C$1:$C$1001,0))</f>
        <v>mmacconnechieo9@reuters.com</v>
      </c>
      <c r="H875" s="2" t="str">
        <f>_xlfn.XLOOKUP(C875,customers!$A$1:$A$1001,customers!$G$1:$G$1001,0)</f>
        <v>United States</v>
      </c>
      <c r="I875" t="str">
        <f>_xlfn.XLOOKUP(orders!D875,products!$A$1:$A$49,products!$B$1:$B$49)</f>
        <v>Rob</v>
      </c>
      <c r="J875" t="str">
        <f>_xlfn.XLOOKUP(orders!D875,products!$A$1:$A$49,products!$C$1:$C$49)</f>
        <v>M</v>
      </c>
      <c r="K875" s="4">
        <f>_xlfn.XLOOKUP(orders!D875,products!$A$1:$A$49,products!$D$1:$D$49)</f>
        <v>0.2</v>
      </c>
      <c r="L875" s="6">
        <f>_xlfn.XLOOKUP(orders!D875,products!$A$1:$A$49,products!$E$1:$E$49)</f>
        <v>2.9849999999999999</v>
      </c>
      <c r="M875" s="6">
        <f t="shared" si="39"/>
        <v>11.94</v>
      </c>
      <c r="N875" t="str">
        <f t="shared" si="40"/>
        <v>Robusta</v>
      </c>
      <c r="O875" t="str">
        <f t="shared" si="41"/>
        <v>Medium</v>
      </c>
      <c r="P875" t="str">
        <f>_xlfn.XLOOKUP(Orders[[#This Row],[Customer ID]],customers!$A$1:$A$1001,customers!$I$1:$I$1001,0)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cm="1">
        <f t="array" ref="G876">IF(_xlfn.XLOOKUP(C876,customers!$A$1:$A$1001,customers!C875:'customers'!$C$1:$C$1001,0)=0,"",_xlfn.XLOOKUP(C876,customers!$A$1:$A$1001,customers!C875:'customers'!$C$1:$C$1001,0))</f>
        <v>jskentelberyoa@paypal.com</v>
      </c>
      <c r="H876" s="2" t="str">
        <f>_xlfn.XLOOKUP(C876,customers!$A$1:$A$1001,customers!$G$1:$G$1001,0)</f>
        <v>United States</v>
      </c>
      <c r="I876" t="str">
        <f>_xlfn.XLOOKUP(orders!D876,products!$A$1:$A$49,products!$B$1:$B$49)</f>
        <v>Ara</v>
      </c>
      <c r="J876" t="str">
        <f>_xlfn.XLOOKUP(orders!D876,products!$A$1:$A$49,products!$C$1:$C$49)</f>
        <v>L</v>
      </c>
      <c r="K876" s="4">
        <f>_xlfn.XLOOKUP(orders!D876,products!$A$1:$A$49,products!$D$1:$D$49)</f>
        <v>1</v>
      </c>
      <c r="L876" s="6">
        <f>_xlfn.XLOOKUP(orders!D876,products!$A$1:$A$49,products!$E$1:$E$49)</f>
        <v>12.95</v>
      </c>
      <c r="M876" s="6">
        <f t="shared" si="39"/>
        <v>25.9</v>
      </c>
      <c r="N876" t="str">
        <f t="shared" si="40"/>
        <v>Arabica</v>
      </c>
      <c r="O876" t="str">
        <f t="shared" si="41"/>
        <v>Light</v>
      </c>
      <c r="P876" t="str">
        <f>_xlfn.XLOOKUP(Orders[[#This Row],[Customer ID]],customers!$A$1:$A$1001,customers!$I$1:$I$1001,0)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cm="1">
        <f t="array" ref="G877">IF(_xlfn.XLOOKUP(C877,customers!$A$1:$A$1001,customers!C876:'customers'!$C$1:$C$1001,0)=0,"",_xlfn.XLOOKUP(C877,customers!$A$1:$A$1001,customers!C876:'customers'!$C$1:$C$1001,0))</f>
        <v>ocomberob@goo.gl</v>
      </c>
      <c r="H877" s="2" t="str">
        <f>_xlfn.XLOOKUP(C877,customers!$A$1:$A$1001,customers!$G$1:$G$1001,0)</f>
        <v>Ireland</v>
      </c>
      <c r="I877" t="str">
        <f>_xlfn.XLOOKUP(orders!D877,products!$A$1:$A$49,products!$B$1:$B$49)</f>
        <v>Lib</v>
      </c>
      <c r="J877" t="str">
        <f>_xlfn.XLOOKUP(orders!D877,products!$A$1:$A$49,products!$C$1:$C$49)</f>
        <v>M</v>
      </c>
      <c r="K877" s="4">
        <f>_xlfn.XLOOKUP(orders!D877,products!$A$1:$A$49,products!$D$1:$D$49)</f>
        <v>0.5</v>
      </c>
      <c r="L877" s="6">
        <f>_xlfn.XLOOKUP(orders!D877,products!$A$1:$A$49,products!$E$1:$E$49)</f>
        <v>8.73</v>
      </c>
      <c r="M877" s="6">
        <f t="shared" si="39"/>
        <v>43.650000000000006</v>
      </c>
      <c r="N877" t="str">
        <f t="shared" si="40"/>
        <v>Libarica</v>
      </c>
      <c r="O877" t="str">
        <f t="shared" si="41"/>
        <v>Medium</v>
      </c>
      <c r="P877" t="str">
        <f>_xlfn.XLOOKUP(Orders[[#This Row],[Customer ID]],customers!$A$1:$A$1001,customers!$I$1:$I$1001,0)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cm="1">
        <f t="array" ref="G878">IF(_xlfn.XLOOKUP(C878,customers!$A$1:$A$1001,customers!C877:'customers'!$C$1:$C$1001,0)=0,"",_xlfn.XLOOKUP(C878,customers!$A$1:$A$1001,customers!C877:'customers'!$C$1:$C$1001,0))</f>
        <v>ocomberob@goo.gl</v>
      </c>
      <c r="H878" s="2" t="str">
        <f>_xlfn.XLOOKUP(C878,customers!$A$1:$A$1001,customers!$G$1:$G$1001,0)</f>
        <v>Ireland</v>
      </c>
      <c r="I878" t="str">
        <f>_xlfn.XLOOKUP(orders!D878,products!$A$1:$A$49,products!$B$1:$B$49)</f>
        <v>Ara</v>
      </c>
      <c r="J878" t="str">
        <f>_xlfn.XLOOKUP(orders!D878,products!$A$1:$A$49,products!$C$1:$C$49)</f>
        <v>L</v>
      </c>
      <c r="K878" s="4">
        <f>_xlfn.XLOOKUP(orders!D878,products!$A$1:$A$49,products!$D$1:$D$49)</f>
        <v>0.5</v>
      </c>
      <c r="L878" s="6">
        <f>_xlfn.XLOOKUP(orders!D878,products!$A$1:$A$49,products!$E$1:$E$49)</f>
        <v>7.77</v>
      </c>
      <c r="M878" s="6">
        <f t="shared" si="39"/>
        <v>46.62</v>
      </c>
      <c r="N878" t="str">
        <f t="shared" si="40"/>
        <v>Arabica</v>
      </c>
      <c r="O878" t="str">
        <f t="shared" si="41"/>
        <v>Light</v>
      </c>
      <c r="P878" t="str">
        <f>_xlfn.XLOOKUP(Orders[[#This Row],[Customer ID]],customers!$A$1:$A$1001,customers!$I$1:$I$1001,0)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cm="1">
        <f t="array" ref="G879">IF(_xlfn.XLOOKUP(C879,customers!$A$1:$A$1001,customers!C878:'customers'!$C$1:$C$1001,0)=0,"",_xlfn.XLOOKUP(C879,customers!$A$1:$A$1001,customers!C878:'customers'!$C$1:$C$1001,0))</f>
        <v>ztramelod@netlog.com</v>
      </c>
      <c r="H879" s="2" t="str">
        <f>_xlfn.XLOOKUP(C879,customers!$A$1:$A$1001,customers!$G$1:$G$1001,0)</f>
        <v>United States</v>
      </c>
      <c r="I879" t="str">
        <f>_xlfn.XLOOKUP(orders!D879,products!$A$1:$A$49,products!$B$1:$B$49)</f>
        <v>Lib</v>
      </c>
      <c r="J879" t="str">
        <f>_xlfn.XLOOKUP(orders!D879,products!$A$1:$A$49,products!$C$1:$C$49)</f>
        <v>L</v>
      </c>
      <c r="K879" s="4">
        <f>_xlfn.XLOOKUP(orders!D879,products!$A$1:$A$49,products!$D$1:$D$49)</f>
        <v>0.5</v>
      </c>
      <c r="L879" s="6">
        <f>_xlfn.XLOOKUP(orders!D879,products!$A$1:$A$49,products!$E$1:$E$49)</f>
        <v>9.51</v>
      </c>
      <c r="M879" s="6">
        <f t="shared" si="39"/>
        <v>28.53</v>
      </c>
      <c r="N879" t="str">
        <f t="shared" si="40"/>
        <v>Libarica</v>
      </c>
      <c r="O879" t="str">
        <f t="shared" si="41"/>
        <v>Light</v>
      </c>
      <c r="P879" t="str">
        <f>_xlfn.XLOOKUP(Orders[[#This Row],[Customer ID]],customers!$A$1:$A$1001,customers!$I$1:$I$1001,0)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cm="1">
        <f t="array" ref="G880">IF(_xlfn.XLOOKUP(C880,customers!$A$1:$A$1001,customers!C879:'customers'!$C$1:$C$1001,0)=0,"",_xlfn.XLOOKUP(C880,customers!$A$1:$A$1001,customers!C879:'customers'!$C$1:$C$1001,0))</f>
        <v/>
      </c>
      <c r="H880" s="2" t="str">
        <f>_xlfn.XLOOKUP(C880,customers!$A$1:$A$1001,customers!$G$1:$G$1001,0)</f>
        <v>United States</v>
      </c>
      <c r="I880" t="str">
        <f>_xlfn.XLOOKUP(orders!D880,products!$A$1:$A$49,products!$B$1:$B$49)</f>
        <v>Rob</v>
      </c>
      <c r="J880" t="str">
        <f>_xlfn.XLOOKUP(orders!D880,products!$A$1:$A$49,products!$C$1:$C$49)</f>
        <v>L</v>
      </c>
      <c r="K880" s="4">
        <f>_xlfn.XLOOKUP(orders!D880,products!$A$1:$A$49,products!$D$1:$D$49)</f>
        <v>2.5</v>
      </c>
      <c r="L880" s="6">
        <f>_xlfn.XLOOKUP(orders!D880,products!$A$1:$A$49,products!$E$1:$E$49)</f>
        <v>27.484999999999996</v>
      </c>
      <c r="M880" s="6">
        <f t="shared" si="39"/>
        <v>27.484999999999996</v>
      </c>
      <c r="N880" t="str">
        <f t="shared" si="40"/>
        <v>Robusta</v>
      </c>
      <c r="O880" t="str">
        <f t="shared" si="41"/>
        <v>Light</v>
      </c>
      <c r="P880" t="str">
        <f>_xlfn.XLOOKUP(Orders[[#This Row],[Customer ID]],customers!$A$1:$A$1001,customers!$I$1:$I$1001,0)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cm="1">
        <f t="array" ref="G881">IF(_xlfn.XLOOKUP(C881,customers!$A$1:$A$1001,customers!C880:'customers'!$C$1:$C$1001,0)=0,"",_xlfn.XLOOKUP(C881,customers!$A$1:$A$1001,customers!C880:'customers'!$C$1:$C$1001,0))</f>
        <v/>
      </c>
      <c r="H881" s="2" t="str">
        <f>_xlfn.XLOOKUP(C881,customers!$A$1:$A$1001,customers!$G$1:$G$1001,0)</f>
        <v>United States</v>
      </c>
      <c r="I881" t="str">
        <f>_xlfn.XLOOKUP(orders!D881,products!$A$1:$A$49,products!$B$1:$B$49)</f>
        <v>Exc</v>
      </c>
      <c r="J881" t="str">
        <f>_xlfn.XLOOKUP(orders!D881,products!$A$1:$A$49,products!$C$1:$C$49)</f>
        <v>D</v>
      </c>
      <c r="K881" s="4">
        <f>_xlfn.XLOOKUP(orders!D881,products!$A$1:$A$49,products!$D$1:$D$49)</f>
        <v>0.2</v>
      </c>
      <c r="L881" s="6">
        <f>_xlfn.XLOOKUP(orders!D881,products!$A$1:$A$49,products!$E$1:$E$49)</f>
        <v>3.645</v>
      </c>
      <c r="M881" s="6">
        <f t="shared" si="39"/>
        <v>10.935</v>
      </c>
      <c r="N881" t="str">
        <f t="shared" si="40"/>
        <v>Excellsa</v>
      </c>
      <c r="O881" t="str">
        <f t="shared" si="41"/>
        <v>Dark</v>
      </c>
      <c r="P881" t="str">
        <f>_xlfn.XLOOKUP(Orders[[#This Row],[Customer ID]],customers!$A$1:$A$1001,customers!$I$1:$I$1001,0)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cm="1">
        <f t="array" ref="G882">IF(_xlfn.XLOOKUP(C882,customers!$A$1:$A$1001,customers!C881:'customers'!$C$1:$C$1001,0)=0,"",_xlfn.XLOOKUP(C882,customers!$A$1:$A$1001,customers!C881:'customers'!$C$1:$C$1001,0))</f>
        <v>chatfullog@ebay.com</v>
      </c>
      <c r="H882" s="2" t="str">
        <f>_xlfn.XLOOKUP(C882,customers!$A$1:$A$1001,customers!$G$1:$G$1001,0)</f>
        <v>United States</v>
      </c>
      <c r="I882" t="str">
        <f>_xlfn.XLOOKUP(orders!D882,products!$A$1:$A$49,products!$B$1:$B$49)</f>
        <v>Rob</v>
      </c>
      <c r="J882" t="str">
        <f>_xlfn.XLOOKUP(orders!D882,products!$A$1:$A$49,products!$C$1:$C$49)</f>
        <v>L</v>
      </c>
      <c r="K882" s="4">
        <f>_xlfn.XLOOKUP(orders!D882,products!$A$1:$A$49,products!$D$1:$D$49)</f>
        <v>0.2</v>
      </c>
      <c r="L882" s="6">
        <f>_xlfn.XLOOKUP(orders!D882,products!$A$1:$A$49,products!$E$1:$E$49)</f>
        <v>3.5849999999999995</v>
      </c>
      <c r="M882" s="6">
        <f t="shared" si="39"/>
        <v>7.169999999999999</v>
      </c>
      <c r="N882" t="str">
        <f t="shared" si="40"/>
        <v>Robusta</v>
      </c>
      <c r="O882" t="str">
        <f t="shared" si="41"/>
        <v>Light</v>
      </c>
      <c r="P882" t="str">
        <f>_xlfn.XLOOKUP(Orders[[#This Row],[Customer ID]],customers!$A$1:$A$1001,customers!$I$1:$I$1001,0)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cm="1">
        <f t="array" ref="G883">IF(_xlfn.XLOOKUP(C883,customers!$A$1:$A$1001,customers!C882:'customers'!$C$1:$C$1001,0)=0,"",_xlfn.XLOOKUP(C883,customers!$A$1:$A$1001,customers!C882:'customers'!$C$1:$C$1001,0))</f>
        <v/>
      </c>
      <c r="H883" s="2" t="str">
        <f>_xlfn.XLOOKUP(C883,customers!$A$1:$A$1001,customers!$G$1:$G$1001,0)</f>
        <v>United States</v>
      </c>
      <c r="I883" t="str">
        <f>_xlfn.XLOOKUP(orders!D883,products!$A$1:$A$49,products!$B$1:$B$49)</f>
        <v>Ara</v>
      </c>
      <c r="J883" t="str">
        <f>_xlfn.XLOOKUP(orders!D883,products!$A$1:$A$49,products!$C$1:$C$49)</f>
        <v>L</v>
      </c>
      <c r="K883" s="4">
        <f>_xlfn.XLOOKUP(orders!D883,products!$A$1:$A$49,products!$D$1:$D$49)</f>
        <v>0.2</v>
      </c>
      <c r="L883" s="6">
        <f>_xlfn.XLOOKUP(orders!D883,products!$A$1:$A$49,products!$E$1:$E$49)</f>
        <v>3.8849999999999998</v>
      </c>
      <c r="M883" s="6">
        <f t="shared" si="39"/>
        <v>23.31</v>
      </c>
      <c r="N883" t="str">
        <f t="shared" si="40"/>
        <v>Arabica</v>
      </c>
      <c r="O883" t="str">
        <f t="shared" si="41"/>
        <v>Light</v>
      </c>
      <c r="P883" t="str">
        <f>_xlfn.XLOOKUP(Orders[[#This Row],[Customer ID]],customers!$A$1:$A$1001,customers!$I$1:$I$1001,0)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cm="1">
        <f t="array" ref="G884">IF(_xlfn.XLOOKUP(C884,customers!$A$1:$A$1001,customers!C883:'customers'!$C$1:$C$1001,0)=0,"",_xlfn.XLOOKUP(C884,customers!$A$1:$A$1001,customers!C883:'customers'!$C$1:$C$1001,0))</f>
        <v>kmarrisonoq@dropbox.com</v>
      </c>
      <c r="H884" s="2" t="str">
        <f>_xlfn.XLOOKUP(C884,customers!$A$1:$A$1001,customers!$G$1:$G$1001,0)</f>
        <v>United States</v>
      </c>
      <c r="I884" t="str">
        <f>_xlfn.XLOOKUP(orders!D884,products!$A$1:$A$49,products!$B$1:$B$49)</f>
        <v>Ara</v>
      </c>
      <c r="J884" t="str">
        <f>_xlfn.XLOOKUP(orders!D884,products!$A$1:$A$49,products!$C$1:$C$49)</f>
        <v>D</v>
      </c>
      <c r="K884" s="4">
        <f>_xlfn.XLOOKUP(orders!D884,products!$A$1:$A$49,products!$D$1:$D$49)</f>
        <v>2.5</v>
      </c>
      <c r="L884" s="6">
        <f>_xlfn.XLOOKUP(orders!D884,products!$A$1:$A$49,products!$E$1:$E$49)</f>
        <v>22.884999999999998</v>
      </c>
      <c r="M884" s="6">
        <f t="shared" si="39"/>
        <v>114.42499999999998</v>
      </c>
      <c r="N884" t="str">
        <f t="shared" si="40"/>
        <v>Arabica</v>
      </c>
      <c r="O884" t="str">
        <f t="shared" si="41"/>
        <v>Dark</v>
      </c>
      <c r="P884" t="str">
        <f>_xlfn.XLOOKUP(Orders[[#This Row],[Customer ID]],customers!$A$1:$A$1001,customers!$I$1:$I$1001,0)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cm="1">
        <f t="array" ref="G885">IF(_xlfn.XLOOKUP(C885,customers!$A$1:$A$1001,customers!C884:'customers'!$C$1:$C$1001,0)=0,"",_xlfn.XLOOKUP(C885,customers!$A$1:$A$1001,customers!C884:'customers'!$C$1:$C$1001,0))</f>
        <v>lagnolooj@pinterest.com</v>
      </c>
      <c r="H885" s="2" t="str">
        <f>_xlfn.XLOOKUP(C885,customers!$A$1:$A$1001,customers!$G$1:$G$1001,0)</f>
        <v>United States</v>
      </c>
      <c r="I885" t="str">
        <f>_xlfn.XLOOKUP(orders!D885,products!$A$1:$A$49,products!$B$1:$B$49)</f>
        <v>Ara</v>
      </c>
      <c r="J885" t="str">
        <f>_xlfn.XLOOKUP(orders!D885,products!$A$1:$A$49,products!$C$1:$C$49)</f>
        <v>M</v>
      </c>
      <c r="K885" s="4">
        <f>_xlfn.XLOOKUP(orders!D885,products!$A$1:$A$49,products!$D$1:$D$49)</f>
        <v>2.5</v>
      </c>
      <c r="L885" s="6">
        <f>_xlfn.XLOOKUP(orders!D885,products!$A$1:$A$49,products!$E$1:$E$49)</f>
        <v>25.874999999999996</v>
      </c>
      <c r="M885" s="6">
        <f t="shared" si="39"/>
        <v>77.624999999999986</v>
      </c>
      <c r="N885" t="str">
        <f t="shared" si="40"/>
        <v>Arabica</v>
      </c>
      <c r="O885" t="str">
        <f t="shared" si="41"/>
        <v>Medium</v>
      </c>
      <c r="P885" t="str">
        <f>_xlfn.XLOOKUP(Orders[[#This Row],[Customer ID]],customers!$A$1:$A$1001,customers!$I$1:$I$1001,0)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cm="1">
        <f t="array" ref="G886">IF(_xlfn.XLOOKUP(C886,customers!$A$1:$A$1001,customers!C885:'customers'!$C$1:$C$1001,0)=0,"",_xlfn.XLOOKUP(C886,customers!$A$1:$A$1001,customers!C885:'customers'!$C$1:$C$1001,0))</f>
        <v>dkiddyok@fda.gov</v>
      </c>
      <c r="H886" s="2" t="str">
        <f>_xlfn.XLOOKUP(C886,customers!$A$1:$A$1001,customers!$G$1:$G$1001,0)</f>
        <v>United States</v>
      </c>
      <c r="I886" t="str">
        <f>_xlfn.XLOOKUP(orders!D886,products!$A$1:$A$49,products!$B$1:$B$49)</f>
        <v>Rob</v>
      </c>
      <c r="J886" t="str">
        <f>_xlfn.XLOOKUP(orders!D886,products!$A$1:$A$49,products!$C$1:$C$49)</f>
        <v>D</v>
      </c>
      <c r="K886" s="4">
        <f>_xlfn.XLOOKUP(orders!D886,products!$A$1:$A$49,products!$D$1:$D$49)</f>
        <v>0.5</v>
      </c>
      <c r="L886" s="6">
        <f>_xlfn.XLOOKUP(orders!D886,products!$A$1:$A$49,products!$E$1:$E$49)</f>
        <v>5.3699999999999992</v>
      </c>
      <c r="M886" s="6">
        <f t="shared" si="39"/>
        <v>5.3699999999999992</v>
      </c>
      <c r="N886" t="str">
        <f t="shared" si="40"/>
        <v>Robusta</v>
      </c>
      <c r="O886" t="str">
        <f t="shared" si="41"/>
        <v>Dark</v>
      </c>
      <c r="P886" t="str">
        <f>_xlfn.XLOOKUP(Orders[[#This Row],[Customer ID]],customers!$A$1:$A$1001,customers!$I$1:$I$1001,0)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cm="1">
        <f t="array" ref="G887">IF(_xlfn.XLOOKUP(C887,customers!$A$1:$A$1001,customers!C886:'customers'!$C$1:$C$1001,0)=0,"",_xlfn.XLOOKUP(C887,customers!$A$1:$A$1001,customers!C886:'customers'!$C$1:$C$1001,0))</f>
        <v>hpetroulisol@state.tx.us</v>
      </c>
      <c r="H887" s="2" t="str">
        <f>_xlfn.XLOOKUP(C887,customers!$A$1:$A$1001,customers!$G$1:$G$1001,0)</f>
        <v>Ireland</v>
      </c>
      <c r="I887" t="str">
        <f>_xlfn.XLOOKUP(orders!D887,products!$A$1:$A$49,products!$B$1:$B$49)</f>
        <v>Rob</v>
      </c>
      <c r="J887" t="str">
        <f>_xlfn.XLOOKUP(orders!D887,products!$A$1:$A$49,products!$C$1:$C$49)</f>
        <v>D</v>
      </c>
      <c r="K887" s="4">
        <f>_xlfn.XLOOKUP(orders!D887,products!$A$1:$A$49,products!$D$1:$D$49)</f>
        <v>2.5</v>
      </c>
      <c r="L887" s="6">
        <f>_xlfn.XLOOKUP(orders!D887,products!$A$1:$A$49,products!$E$1:$E$49)</f>
        <v>20.584999999999997</v>
      </c>
      <c r="M887" s="6">
        <f t="shared" si="39"/>
        <v>123.50999999999999</v>
      </c>
      <c r="N887" t="str">
        <f t="shared" si="40"/>
        <v>Robusta</v>
      </c>
      <c r="O887" t="str">
        <f t="shared" si="41"/>
        <v>Dark</v>
      </c>
      <c r="P887" t="str">
        <f>_xlfn.XLOOKUP(Orders[[#This Row],[Customer ID]],customers!$A$1:$A$1001,customers!$I$1:$I$1001,0)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cm="1">
        <f t="array" ref="G888">IF(_xlfn.XLOOKUP(C888,customers!$A$1:$A$1001,customers!C887:'customers'!$C$1:$C$1001,0)=0,"",_xlfn.XLOOKUP(C888,customers!$A$1:$A$1001,customers!C887:'customers'!$C$1:$C$1001,0))</f>
        <v>mschollom@taobao.com</v>
      </c>
      <c r="H888" s="2" t="str">
        <f>_xlfn.XLOOKUP(C888,customers!$A$1:$A$1001,customers!$G$1:$G$1001,0)</f>
        <v>United States</v>
      </c>
      <c r="I888" t="str">
        <f>_xlfn.XLOOKUP(orders!D888,products!$A$1:$A$49,products!$B$1:$B$49)</f>
        <v>Lib</v>
      </c>
      <c r="J888" t="str">
        <f>_xlfn.XLOOKUP(orders!D888,products!$A$1:$A$49,products!$C$1:$C$49)</f>
        <v>M</v>
      </c>
      <c r="K888" s="4">
        <f>_xlfn.XLOOKUP(orders!D888,products!$A$1:$A$49,products!$D$1:$D$49)</f>
        <v>0.5</v>
      </c>
      <c r="L888" s="6">
        <f>_xlfn.XLOOKUP(orders!D888,products!$A$1:$A$49,products!$E$1:$E$49)</f>
        <v>8.73</v>
      </c>
      <c r="M888" s="6">
        <f t="shared" si="39"/>
        <v>17.46</v>
      </c>
      <c r="N888" t="str">
        <f t="shared" si="40"/>
        <v>Libarica</v>
      </c>
      <c r="O888" t="str">
        <f t="shared" si="41"/>
        <v>Medium</v>
      </c>
      <c r="P888" t="str">
        <f>_xlfn.XLOOKUP(Orders[[#This Row],[Customer ID]],customers!$A$1:$A$1001,customers!$I$1:$I$1001,0)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cm="1">
        <f t="array" ref="G889">IF(_xlfn.XLOOKUP(C889,customers!$A$1:$A$1001,customers!C888:'customers'!$C$1:$C$1001,0)=0,"",_xlfn.XLOOKUP(C889,customers!$A$1:$A$1001,customers!C888:'customers'!$C$1:$C$1001,0))</f>
        <v>kfersonon@g.co</v>
      </c>
      <c r="H889" s="2" t="str">
        <f>_xlfn.XLOOKUP(C889,customers!$A$1:$A$1001,customers!$G$1:$G$1001,0)</f>
        <v>United States</v>
      </c>
      <c r="I889" t="str">
        <f>_xlfn.XLOOKUP(orders!D889,products!$A$1:$A$49,products!$B$1:$B$49)</f>
        <v>Exc</v>
      </c>
      <c r="J889" t="str">
        <f>_xlfn.XLOOKUP(orders!D889,products!$A$1:$A$49,products!$C$1:$C$49)</f>
        <v>L</v>
      </c>
      <c r="K889" s="4">
        <f>_xlfn.XLOOKUP(orders!D889,products!$A$1:$A$49,products!$D$1:$D$49)</f>
        <v>0.2</v>
      </c>
      <c r="L889" s="6">
        <f>_xlfn.XLOOKUP(orders!D889,products!$A$1:$A$49,products!$E$1:$E$49)</f>
        <v>4.4550000000000001</v>
      </c>
      <c r="M889" s="6">
        <f t="shared" si="39"/>
        <v>13.365</v>
      </c>
      <c r="N889" t="str">
        <f t="shared" si="40"/>
        <v>Excellsa</v>
      </c>
      <c r="O889" t="str">
        <f t="shared" si="41"/>
        <v>Light</v>
      </c>
      <c r="P889" t="str">
        <f>_xlfn.XLOOKUP(Orders[[#This Row],[Customer ID]],customers!$A$1:$A$1001,customers!$I$1:$I$1001,0)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cm="1">
        <f t="array" ref="G890">IF(_xlfn.XLOOKUP(C890,customers!$A$1:$A$1001,customers!C889:'customers'!$C$1:$C$1001,0)=0,"",_xlfn.XLOOKUP(C890,customers!$A$1:$A$1001,customers!C889:'customers'!$C$1:$C$1001,0))</f>
        <v>bkellowayoo@omniture.com</v>
      </c>
      <c r="H890" s="2" t="str">
        <f>_xlfn.XLOOKUP(C890,customers!$A$1:$A$1001,customers!$G$1:$G$1001,0)</f>
        <v>United States</v>
      </c>
      <c r="I890" t="str">
        <f>_xlfn.XLOOKUP(orders!D890,products!$A$1:$A$49,products!$B$1:$B$49)</f>
        <v>Ara</v>
      </c>
      <c r="J890" t="str">
        <f>_xlfn.XLOOKUP(orders!D890,products!$A$1:$A$49,products!$C$1:$C$49)</f>
        <v>L</v>
      </c>
      <c r="K890" s="4">
        <f>_xlfn.XLOOKUP(orders!D890,products!$A$1:$A$49,products!$D$1:$D$49)</f>
        <v>0.2</v>
      </c>
      <c r="L890" s="6">
        <f>_xlfn.XLOOKUP(orders!D890,products!$A$1:$A$49,products!$E$1:$E$49)</f>
        <v>3.8849999999999998</v>
      </c>
      <c r="M890" s="6">
        <f t="shared" si="39"/>
        <v>7.77</v>
      </c>
      <c r="N890" t="str">
        <f t="shared" si="40"/>
        <v>Arabica</v>
      </c>
      <c r="O890" t="str">
        <f t="shared" si="41"/>
        <v>Light</v>
      </c>
      <c r="P890" t="str">
        <f>_xlfn.XLOOKUP(Orders[[#This Row],[Customer ID]],customers!$A$1:$A$1001,customers!$I$1:$I$1001,0)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cm="1">
        <f t="array" ref="G891">IF(_xlfn.XLOOKUP(C891,customers!$A$1:$A$1001,customers!C890:'customers'!$C$1:$C$1001,0)=0,"",_xlfn.XLOOKUP(C891,customers!$A$1:$A$1001,customers!C890:'customers'!$C$1:$C$1001,0))</f>
        <v>soliffeop@yellowbook.com</v>
      </c>
      <c r="H891" s="2" t="str">
        <f>_xlfn.XLOOKUP(C891,customers!$A$1:$A$1001,customers!$G$1:$G$1001,0)</f>
        <v>United States</v>
      </c>
      <c r="I891" t="str">
        <f>_xlfn.XLOOKUP(orders!D891,products!$A$1:$A$49,products!$B$1:$B$49)</f>
        <v>Rob</v>
      </c>
      <c r="J891" t="str">
        <f>_xlfn.XLOOKUP(orders!D891,products!$A$1:$A$49,products!$C$1:$C$49)</f>
        <v>D</v>
      </c>
      <c r="K891" s="4">
        <f>_xlfn.XLOOKUP(orders!D891,products!$A$1:$A$49,products!$D$1:$D$49)</f>
        <v>0.2</v>
      </c>
      <c r="L891" s="6">
        <f>_xlfn.XLOOKUP(orders!D891,products!$A$1:$A$49,products!$E$1:$E$49)</f>
        <v>2.6849999999999996</v>
      </c>
      <c r="M891" s="6">
        <f t="shared" si="39"/>
        <v>2.6849999999999996</v>
      </c>
      <c r="N891" t="str">
        <f t="shared" si="40"/>
        <v>Robusta</v>
      </c>
      <c r="O891" t="str">
        <f t="shared" si="41"/>
        <v>Dark</v>
      </c>
      <c r="P891" t="str">
        <f>_xlfn.XLOOKUP(Orders[[#This Row],[Customer ID]],customers!$A$1:$A$1001,customers!$I$1:$I$1001,0)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cm="1">
        <f t="array" ref="G892">IF(_xlfn.XLOOKUP(C892,customers!$A$1:$A$1001,customers!C891:'customers'!$C$1:$C$1001,0)=0,"",_xlfn.XLOOKUP(C892,customers!$A$1:$A$1001,customers!C891:'customers'!$C$1:$C$1001,0))</f>
        <v>kmarrisonoq@dropbox.com</v>
      </c>
      <c r="H892" s="2" t="str">
        <f>_xlfn.XLOOKUP(C892,customers!$A$1:$A$1001,customers!$G$1:$G$1001,0)</f>
        <v>United States</v>
      </c>
      <c r="I892" t="str">
        <f>_xlfn.XLOOKUP(orders!D892,products!$A$1:$A$49,products!$B$1:$B$49)</f>
        <v>Rob</v>
      </c>
      <c r="J892" t="str">
        <f>_xlfn.XLOOKUP(orders!D892,products!$A$1:$A$49,products!$C$1:$C$49)</f>
        <v>D</v>
      </c>
      <c r="K892" s="4">
        <f>_xlfn.XLOOKUP(orders!D892,products!$A$1:$A$49,products!$D$1:$D$49)</f>
        <v>2.5</v>
      </c>
      <c r="L892" s="6">
        <f>_xlfn.XLOOKUP(orders!D892,products!$A$1:$A$49,products!$E$1:$E$49)</f>
        <v>20.584999999999997</v>
      </c>
      <c r="M892" s="6">
        <f t="shared" si="39"/>
        <v>20.584999999999997</v>
      </c>
      <c r="N892" t="str">
        <f t="shared" si="40"/>
        <v>Robusta</v>
      </c>
      <c r="O892" t="str">
        <f t="shared" si="41"/>
        <v>Dark</v>
      </c>
      <c r="P892" t="str">
        <f>_xlfn.XLOOKUP(Orders[[#This Row],[Customer ID]],customers!$A$1:$A$1001,customers!$I$1:$I$1001,0)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cm="1">
        <f t="array" ref="G893">IF(_xlfn.XLOOKUP(C893,customers!$A$1:$A$1001,customers!C892:'customers'!$C$1:$C$1001,0)=0,"",_xlfn.XLOOKUP(C893,customers!$A$1:$A$1001,customers!C892:'customers'!$C$1:$C$1001,0))</f>
        <v>cdolohuntyor@dailymail.co.uk</v>
      </c>
      <c r="H893" s="2" t="str">
        <f>_xlfn.XLOOKUP(C893,customers!$A$1:$A$1001,customers!$G$1:$G$1001,0)</f>
        <v>United States</v>
      </c>
      <c r="I893" t="str">
        <f>_xlfn.XLOOKUP(orders!D893,products!$A$1:$A$49,products!$B$1:$B$49)</f>
        <v>Ara</v>
      </c>
      <c r="J893" t="str">
        <f>_xlfn.XLOOKUP(orders!D893,products!$A$1:$A$49,products!$C$1:$C$49)</f>
        <v>D</v>
      </c>
      <c r="K893" s="4">
        <f>_xlfn.XLOOKUP(orders!D893,products!$A$1:$A$49,products!$D$1:$D$49)</f>
        <v>2.5</v>
      </c>
      <c r="L893" s="6">
        <f>_xlfn.XLOOKUP(orders!D893,products!$A$1:$A$49,products!$E$1:$E$49)</f>
        <v>22.884999999999998</v>
      </c>
      <c r="M893" s="6">
        <f t="shared" si="39"/>
        <v>114.42499999999998</v>
      </c>
      <c r="N893" t="str">
        <f t="shared" si="40"/>
        <v>Arabica</v>
      </c>
      <c r="O893" t="str">
        <f t="shared" si="41"/>
        <v>Dark</v>
      </c>
      <c r="P893" t="str">
        <f>_xlfn.XLOOKUP(Orders[[#This Row],[Customer ID]],customers!$A$1:$A$1001,customers!$I$1:$I$1001,0)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cm="1">
        <f t="array" ref="G894">IF(_xlfn.XLOOKUP(C894,customers!$A$1:$A$1001,customers!C893:'customers'!$C$1:$C$1001,0)=0,"",_xlfn.XLOOKUP(C894,customers!$A$1:$A$1001,customers!C893:'customers'!$C$1:$C$1001,0))</f>
        <v>pvasilenkoos@addtoany.com</v>
      </c>
      <c r="H894" s="2" t="str">
        <f>_xlfn.XLOOKUP(C894,customers!$A$1:$A$1001,customers!$G$1:$G$1001,0)</f>
        <v>United Kingdom</v>
      </c>
      <c r="I894" t="str">
        <f>_xlfn.XLOOKUP(orders!D894,products!$A$1:$A$49,products!$B$1:$B$49)</f>
        <v>Exc</v>
      </c>
      <c r="J894" t="str">
        <f>_xlfn.XLOOKUP(orders!D894,products!$A$1:$A$49,products!$C$1:$C$49)</f>
        <v>M</v>
      </c>
      <c r="K894" s="4">
        <f>_xlfn.XLOOKUP(orders!D894,products!$A$1:$A$49,products!$D$1:$D$49)</f>
        <v>0.2</v>
      </c>
      <c r="L894" s="6">
        <f>_xlfn.XLOOKUP(orders!D894,products!$A$1:$A$49,products!$E$1:$E$49)</f>
        <v>4.125</v>
      </c>
      <c r="M894" s="6">
        <f t="shared" si="39"/>
        <v>20.625</v>
      </c>
      <c r="N894" t="str">
        <f t="shared" si="40"/>
        <v>Excellsa</v>
      </c>
      <c r="O894" t="str">
        <f t="shared" si="41"/>
        <v>Medium</v>
      </c>
      <c r="P894" t="str">
        <f>_xlfn.XLOOKUP(Orders[[#This Row],[Customer ID]],customers!$A$1:$A$1001,customers!$I$1:$I$1001,0)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cm="1">
        <f t="array" ref="G895">IF(_xlfn.XLOOKUP(C895,customers!$A$1:$A$1001,customers!C894:'customers'!$C$1:$C$1001,0)=0,"",_xlfn.XLOOKUP(C895,customers!$A$1:$A$1001,customers!C894:'customers'!$C$1:$C$1001,0))</f>
        <v>rschankelborgot@ameblo.jp</v>
      </c>
      <c r="H895" s="2" t="str">
        <f>_xlfn.XLOOKUP(C895,customers!$A$1:$A$1001,customers!$G$1:$G$1001,0)</f>
        <v>United States</v>
      </c>
      <c r="I895" t="str">
        <f>_xlfn.XLOOKUP(orders!D895,products!$A$1:$A$49,products!$B$1:$B$49)</f>
        <v>Lib</v>
      </c>
      <c r="J895" t="str">
        <f>_xlfn.XLOOKUP(orders!D895,products!$A$1:$A$49,products!$C$1:$C$49)</f>
        <v>L</v>
      </c>
      <c r="K895" s="4">
        <f>_xlfn.XLOOKUP(orders!D895,products!$A$1:$A$49,products!$D$1:$D$49)</f>
        <v>0.5</v>
      </c>
      <c r="L895" s="6">
        <f>_xlfn.XLOOKUP(orders!D895,products!$A$1:$A$49,products!$E$1:$E$49)</f>
        <v>9.51</v>
      </c>
      <c r="M895" s="6">
        <f t="shared" si="39"/>
        <v>57.06</v>
      </c>
      <c r="N895" t="str">
        <f t="shared" si="40"/>
        <v>Libarica</v>
      </c>
      <c r="O895" t="str">
        <f t="shared" si="41"/>
        <v>Light</v>
      </c>
      <c r="P895" t="str">
        <f>_xlfn.XLOOKUP(Orders[[#This Row],[Customer ID]],customers!$A$1:$A$1001,customers!$I$1:$I$1001,0)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cm="1">
        <f t="array" ref="G896">IF(_xlfn.XLOOKUP(C896,customers!$A$1:$A$1001,customers!C895:'customers'!$C$1:$C$1001,0)=0,"",_xlfn.XLOOKUP(C896,customers!$A$1:$A$1001,customers!C895:'customers'!$C$1:$C$1001,0))</f>
        <v/>
      </c>
      <c r="H896" s="2" t="str">
        <f>_xlfn.XLOOKUP(C896,customers!$A$1:$A$1001,customers!$G$1:$G$1001,0)</f>
        <v>Ireland</v>
      </c>
      <c r="I896" t="str">
        <f>_xlfn.XLOOKUP(orders!D896,products!$A$1:$A$49,products!$B$1:$B$49)</f>
        <v>Rob</v>
      </c>
      <c r="J896" t="str">
        <f>_xlfn.XLOOKUP(orders!D896,products!$A$1:$A$49,products!$C$1:$C$49)</f>
        <v>D</v>
      </c>
      <c r="K896" s="4">
        <f>_xlfn.XLOOKUP(orders!D896,products!$A$1:$A$49,products!$D$1:$D$49)</f>
        <v>2.5</v>
      </c>
      <c r="L896" s="6">
        <f>_xlfn.XLOOKUP(orders!D896,products!$A$1:$A$49,products!$E$1:$E$49)</f>
        <v>20.584999999999997</v>
      </c>
      <c r="M896" s="6">
        <f t="shared" si="39"/>
        <v>82.339999999999989</v>
      </c>
      <c r="N896" t="str">
        <f t="shared" si="40"/>
        <v>Robusta</v>
      </c>
      <c r="O896" t="str">
        <f t="shared" si="41"/>
        <v>Dark</v>
      </c>
      <c r="P896" t="str">
        <f>_xlfn.XLOOKUP(Orders[[#This Row],[Customer ID]],customers!$A$1:$A$1001,customers!$I$1:$I$1001,0)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cm="1">
        <f t="array" ref="G897">IF(_xlfn.XLOOKUP(C897,customers!$A$1:$A$1001,customers!C896:'customers'!$C$1:$C$1001,0)=0,"",_xlfn.XLOOKUP(C897,customers!$A$1:$A$1001,customers!C896:'customers'!$C$1:$C$1001,0))</f>
        <v/>
      </c>
      <c r="H897" s="2" t="str">
        <f>_xlfn.XLOOKUP(C897,customers!$A$1:$A$1001,customers!$G$1:$G$1001,0)</f>
        <v>United States</v>
      </c>
      <c r="I897" t="str">
        <f>_xlfn.XLOOKUP(orders!D897,products!$A$1:$A$49,products!$B$1:$B$49)</f>
        <v>Exc</v>
      </c>
      <c r="J897" t="str">
        <f>_xlfn.XLOOKUP(orders!D897,products!$A$1:$A$49,products!$C$1:$C$49)</f>
        <v>M</v>
      </c>
      <c r="K897" s="4">
        <f>_xlfn.XLOOKUP(orders!D897,products!$A$1:$A$49,products!$D$1:$D$49)</f>
        <v>2.5</v>
      </c>
      <c r="L897" s="6">
        <f>_xlfn.XLOOKUP(orders!D897,products!$A$1:$A$49,products!$E$1:$E$49)</f>
        <v>31.624999999999996</v>
      </c>
      <c r="M897" s="6">
        <f t="shared" si="39"/>
        <v>158.12499999999997</v>
      </c>
      <c r="N897" t="str">
        <f t="shared" si="40"/>
        <v>Excellsa</v>
      </c>
      <c r="O897" t="str">
        <f t="shared" si="41"/>
        <v>Medium</v>
      </c>
      <c r="P897" t="str">
        <f>_xlfn.XLOOKUP(Orders[[#This Row],[Customer ID]],customers!$A$1:$A$1001,customers!$I$1:$I$1001,0)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cm="1">
        <f t="array" ref="G898">IF(_xlfn.XLOOKUP(C898,customers!$A$1:$A$1001,customers!C897:'customers'!$C$1:$C$1001,0)=0,"",_xlfn.XLOOKUP(C898,customers!$A$1:$A$1001,customers!C897:'customers'!$C$1:$C$1001,0))</f>
        <v>bcargenow@geocities.jp</v>
      </c>
      <c r="H898" s="2" t="str">
        <f>_xlfn.XLOOKUP(C898,customers!$A$1:$A$1001,customers!$G$1:$G$1001,0)</f>
        <v>United States</v>
      </c>
      <c r="I898" t="str">
        <f>_xlfn.XLOOKUP(orders!D898,products!$A$1:$A$49,products!$B$1:$B$49)</f>
        <v>Rob</v>
      </c>
      <c r="J898" t="str">
        <f>_xlfn.XLOOKUP(orders!D898,products!$A$1:$A$49,products!$C$1:$C$49)</f>
        <v>D</v>
      </c>
      <c r="K898" s="4">
        <f>_xlfn.XLOOKUP(orders!D898,products!$A$1:$A$49,products!$D$1:$D$49)</f>
        <v>0.5</v>
      </c>
      <c r="L898" s="6">
        <f>_xlfn.XLOOKUP(orders!D898,products!$A$1:$A$49,products!$E$1:$E$49)</f>
        <v>5.3699999999999992</v>
      </c>
      <c r="M898" s="6">
        <f t="shared" si="39"/>
        <v>32.22</v>
      </c>
      <c r="N898" t="str">
        <f t="shared" si="40"/>
        <v>Robusta</v>
      </c>
      <c r="O898" t="str">
        <f t="shared" si="41"/>
        <v>Dark</v>
      </c>
      <c r="P898" t="str">
        <f>_xlfn.XLOOKUP(Orders[[#This Row],[Customer ID]],customers!$A$1:$A$1001,customers!$I$1:$I$1001,0)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cm="1">
        <f t="array" ref="G899">IF(_xlfn.XLOOKUP(C899,customers!$A$1:$A$1001,customers!C898:'customers'!$C$1:$C$1001,0)=0,"",_xlfn.XLOOKUP(C899,customers!$A$1:$A$1001,customers!C898:'customers'!$C$1:$C$1001,0))</f>
        <v>rsticklerox@printfriendly.com</v>
      </c>
      <c r="H899" s="2" t="str">
        <f>_xlfn.XLOOKUP(C899,customers!$A$1:$A$1001,customers!$G$1:$G$1001,0)</f>
        <v>United Kingdom</v>
      </c>
      <c r="I899" t="str">
        <f>_xlfn.XLOOKUP(orders!D899,products!$A$1:$A$49,products!$B$1:$B$49)</f>
        <v>Exc</v>
      </c>
      <c r="J899" t="str">
        <f>_xlfn.XLOOKUP(orders!D899,products!$A$1:$A$49,products!$C$1:$C$49)</f>
        <v>D</v>
      </c>
      <c r="K899" s="4">
        <f>_xlfn.XLOOKUP(orders!D899,products!$A$1:$A$49,products!$D$1:$D$49)</f>
        <v>1</v>
      </c>
      <c r="L899" s="6">
        <f>_xlfn.XLOOKUP(orders!D899,products!$A$1:$A$49,products!$E$1:$E$49)</f>
        <v>12.15</v>
      </c>
      <c r="M899" s="6">
        <f t="shared" ref="M899:M962" si="42">L899*E899</f>
        <v>24.3</v>
      </c>
      <c r="N899" t="str">
        <f t="shared" ref="N899:N962" si="43">IF(I899="Rob","Robusta",IF(I899="Exc","Excellsa",IF(I899="Ara","Arabica",IF(I899="Lib","Libarica",""))))</f>
        <v>Excellsa</v>
      </c>
      <c r="O899" t="str">
        <f t="shared" ref="O899:O962" si="44">IF(J899="M","Medium",IF(J899="L","Light",IF(J899="D","Dark")))</f>
        <v>Dark</v>
      </c>
      <c r="P899" t="str">
        <f>_xlfn.XLOOKUP(Orders[[#This Row],[Customer ID]],customers!$A$1:$A$1001,customers!$I$1:$I$1001,0)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cm="1">
        <f t="array" ref="G900">IF(_xlfn.XLOOKUP(C900,customers!$A$1:$A$1001,customers!C899:'customers'!$C$1:$C$1001,0)=0,"",_xlfn.XLOOKUP(C900,customers!$A$1:$A$1001,customers!C899:'customers'!$C$1:$C$1001,0))</f>
        <v/>
      </c>
      <c r="H900" s="2" t="str">
        <f>_xlfn.XLOOKUP(C900,customers!$A$1:$A$1001,customers!$G$1:$G$1001,0)</f>
        <v>United States</v>
      </c>
      <c r="I900" t="str">
        <f>_xlfn.XLOOKUP(orders!D900,products!$A$1:$A$49,products!$B$1:$B$49)</f>
        <v>Rob</v>
      </c>
      <c r="J900" t="str">
        <f>_xlfn.XLOOKUP(orders!D900,products!$A$1:$A$49,products!$C$1:$C$49)</f>
        <v>L</v>
      </c>
      <c r="K900" s="4">
        <f>_xlfn.XLOOKUP(orders!D900,products!$A$1:$A$49,products!$D$1:$D$49)</f>
        <v>0.5</v>
      </c>
      <c r="L900" s="6">
        <f>_xlfn.XLOOKUP(orders!D900,products!$A$1:$A$49,products!$E$1:$E$49)</f>
        <v>7.169999999999999</v>
      </c>
      <c r="M900" s="6">
        <f t="shared" si="42"/>
        <v>35.849999999999994</v>
      </c>
      <c r="N900" t="str">
        <f t="shared" si="43"/>
        <v>Robusta</v>
      </c>
      <c r="O900" t="str">
        <f t="shared" si="44"/>
        <v>Light</v>
      </c>
      <c r="P900" t="str">
        <f>_xlfn.XLOOKUP(Orders[[#This Row],[Customer ID]],customers!$A$1:$A$1001,customers!$I$1:$I$1001,0)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str" cm="1">
        <f t="array" ref="G901">IF(_xlfn.XLOOKUP(C901,customers!$A$1:$A$1001,customers!C900:'customers'!$C$1:$C$1001,0)=0,"",_xlfn.XLOOKUP(C901,customers!$A$1:$A$1001,customers!C900:'customers'!$C$1:$C$1001,0))</f>
        <v/>
      </c>
      <c r="H901" s="2" t="str">
        <f>_xlfn.XLOOKUP(C901,customers!$A$1:$A$1001,customers!$G$1:$G$1001,0)</f>
        <v>United States</v>
      </c>
      <c r="I901" t="str">
        <f>_xlfn.XLOOKUP(orders!D901,products!$A$1:$A$49,products!$B$1:$B$49)</f>
        <v>Lib</v>
      </c>
      <c r="J901" t="str">
        <f>_xlfn.XLOOKUP(orders!D901,products!$A$1:$A$49,products!$C$1:$C$49)</f>
        <v>M</v>
      </c>
      <c r="K901" s="4">
        <f>_xlfn.XLOOKUP(orders!D901,products!$A$1:$A$49,products!$D$1:$D$49)</f>
        <v>1</v>
      </c>
      <c r="L901" s="6">
        <f>_xlfn.XLOOKUP(orders!D901,products!$A$1:$A$49,products!$E$1:$E$49)</f>
        <v>14.55</v>
      </c>
      <c r="M901" s="6">
        <f t="shared" si="42"/>
        <v>72.75</v>
      </c>
      <c r="N901" t="str">
        <f t="shared" si="43"/>
        <v>Libarica</v>
      </c>
      <c r="O901" t="str">
        <f t="shared" si="44"/>
        <v>Medium</v>
      </c>
      <c r="P901" t="str">
        <f>_xlfn.XLOOKUP(Orders[[#This Row],[Customer ID]],customers!$A$1:$A$1001,customers!$I$1:$I$1001,0)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cm="1">
        <f t="array" ref="G902">IF(_xlfn.XLOOKUP(C902,customers!$A$1:$A$1001,customers!C901:'customers'!$C$1:$C$1001,0)=0,"",_xlfn.XLOOKUP(C902,customers!$A$1:$A$1001,customers!C901:'customers'!$C$1:$C$1001,0))</f>
        <v/>
      </c>
      <c r="H902" s="2" t="str">
        <f>_xlfn.XLOOKUP(C902,customers!$A$1:$A$1001,customers!$G$1:$G$1001,0)</f>
        <v>Ireland</v>
      </c>
      <c r="I902" t="str">
        <f>_xlfn.XLOOKUP(orders!D902,products!$A$1:$A$49,products!$B$1:$B$49)</f>
        <v>Lib</v>
      </c>
      <c r="J902" t="str">
        <f>_xlfn.XLOOKUP(orders!D902,products!$A$1:$A$49,products!$C$1:$C$49)</f>
        <v>L</v>
      </c>
      <c r="K902" s="4">
        <f>_xlfn.XLOOKUP(orders!D902,products!$A$1:$A$49,products!$D$1:$D$49)</f>
        <v>1</v>
      </c>
      <c r="L902" s="6">
        <f>_xlfn.XLOOKUP(orders!D902,products!$A$1:$A$49,products!$E$1:$E$49)</f>
        <v>15.85</v>
      </c>
      <c r="M902" s="6">
        <f t="shared" si="42"/>
        <v>47.55</v>
      </c>
      <c r="N902" t="str">
        <f t="shared" si="43"/>
        <v>Libarica</v>
      </c>
      <c r="O902" t="str">
        <f t="shared" si="44"/>
        <v>Light</v>
      </c>
      <c r="P902" t="str">
        <f>_xlfn.XLOOKUP(Orders[[#This Row],[Customer ID]],customers!$A$1:$A$1001,customers!$I$1:$I$1001,0)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cm="1">
        <f t="array" ref="G903">IF(_xlfn.XLOOKUP(C903,customers!$A$1:$A$1001,customers!C902:'customers'!$C$1:$C$1001,0)=0,"",_xlfn.XLOOKUP(C903,customers!$A$1:$A$1001,customers!C902:'customers'!$C$1:$C$1001,0))</f>
        <v>djevonp1@ibm.com</v>
      </c>
      <c r="H903" s="2" t="str">
        <f>_xlfn.XLOOKUP(C903,customers!$A$1:$A$1001,customers!$G$1:$G$1001,0)</f>
        <v>United States</v>
      </c>
      <c r="I903" t="str">
        <f>_xlfn.XLOOKUP(orders!D903,products!$A$1:$A$49,products!$B$1:$B$49)</f>
        <v>Rob</v>
      </c>
      <c r="J903" t="str">
        <f>_xlfn.XLOOKUP(orders!D903,products!$A$1:$A$49,products!$C$1:$C$49)</f>
        <v>L</v>
      </c>
      <c r="K903" s="4">
        <f>_xlfn.XLOOKUP(orders!D903,products!$A$1:$A$49,products!$D$1:$D$49)</f>
        <v>0.2</v>
      </c>
      <c r="L903" s="6">
        <f>_xlfn.XLOOKUP(orders!D903,products!$A$1:$A$49,products!$E$1:$E$49)</f>
        <v>3.5849999999999995</v>
      </c>
      <c r="M903" s="6">
        <f t="shared" si="42"/>
        <v>3.5849999999999995</v>
      </c>
      <c r="N903" t="str">
        <f t="shared" si="43"/>
        <v>Robusta</v>
      </c>
      <c r="O903" t="str">
        <f t="shared" si="44"/>
        <v>Light</v>
      </c>
      <c r="P903" t="str">
        <f>_xlfn.XLOOKUP(Orders[[#This Row],[Customer ID]],customers!$A$1:$A$1001,customers!$I$1:$I$1001,0)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cm="1">
        <f t="array" ref="G904">IF(_xlfn.XLOOKUP(C904,customers!$A$1:$A$1001,customers!C903:'customers'!$C$1:$C$1001,0)=0,"",_xlfn.XLOOKUP(C904,customers!$A$1:$A$1001,customers!C903:'customers'!$C$1:$C$1001,0))</f>
        <v>hrannerp2@omniture.com</v>
      </c>
      <c r="H904" s="2" t="str">
        <f>_xlfn.XLOOKUP(C904,customers!$A$1:$A$1001,customers!$G$1:$G$1001,0)</f>
        <v>United States</v>
      </c>
      <c r="I904" t="str">
        <f>_xlfn.XLOOKUP(orders!D904,products!$A$1:$A$49,products!$B$1:$B$49)</f>
        <v>Exc</v>
      </c>
      <c r="J904" t="str">
        <f>_xlfn.XLOOKUP(orders!D904,products!$A$1:$A$49,products!$C$1:$C$49)</f>
        <v>M</v>
      </c>
      <c r="K904" s="4">
        <f>_xlfn.XLOOKUP(orders!D904,products!$A$1:$A$49,products!$D$1:$D$49)</f>
        <v>2.5</v>
      </c>
      <c r="L904" s="6">
        <f>_xlfn.XLOOKUP(orders!D904,products!$A$1:$A$49,products!$E$1:$E$49)</f>
        <v>31.624999999999996</v>
      </c>
      <c r="M904" s="6">
        <f t="shared" si="42"/>
        <v>158.12499999999997</v>
      </c>
      <c r="N904" t="str">
        <f t="shared" si="43"/>
        <v>Excellsa</v>
      </c>
      <c r="O904" t="str">
        <f t="shared" si="44"/>
        <v>Medium</v>
      </c>
      <c r="P904" t="str">
        <f>_xlfn.XLOOKUP(Orders[[#This Row],[Customer ID]],customers!$A$1:$A$1001,customers!$I$1:$I$1001,0)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cm="1">
        <f t="array" ref="G905">IF(_xlfn.XLOOKUP(C905,customers!$A$1:$A$1001,customers!C904:'customers'!$C$1:$C$1001,0)=0,"",_xlfn.XLOOKUP(C905,customers!$A$1:$A$1001,customers!C904:'customers'!$C$1:$C$1001,0))</f>
        <v>bimriep3@addtoany.com</v>
      </c>
      <c r="H905" s="2" t="str">
        <f>_xlfn.XLOOKUP(C905,customers!$A$1:$A$1001,customers!$G$1:$G$1001,0)</f>
        <v>United States</v>
      </c>
      <c r="I905" t="str">
        <f>_xlfn.XLOOKUP(orders!D905,products!$A$1:$A$49,products!$B$1:$B$49)</f>
        <v>Lib</v>
      </c>
      <c r="J905" t="str">
        <f>_xlfn.XLOOKUP(orders!D905,products!$A$1:$A$49,products!$C$1:$C$49)</f>
        <v>M</v>
      </c>
      <c r="K905" s="4">
        <f>_xlfn.XLOOKUP(orders!D905,products!$A$1:$A$49,products!$D$1:$D$49)</f>
        <v>0.5</v>
      </c>
      <c r="L905" s="6">
        <f>_xlfn.XLOOKUP(orders!D905,products!$A$1:$A$49,products!$E$1:$E$49)</f>
        <v>8.73</v>
      </c>
      <c r="M905" s="6">
        <f t="shared" si="42"/>
        <v>17.46</v>
      </c>
      <c r="N905" t="str">
        <f t="shared" si="43"/>
        <v>Libarica</v>
      </c>
      <c r="O905" t="str">
        <f t="shared" si="44"/>
        <v>Medium</v>
      </c>
      <c r="P905" t="str">
        <f>_xlfn.XLOOKUP(Orders[[#This Row],[Customer ID]],customers!$A$1:$A$1001,customers!$I$1:$I$1001,0)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cm="1">
        <f t="array" ref="G906">IF(_xlfn.XLOOKUP(C906,customers!$A$1:$A$1001,customers!C905:'customers'!$C$1:$C$1001,0)=0,"",_xlfn.XLOOKUP(C906,customers!$A$1:$A$1001,customers!C905:'customers'!$C$1:$C$1001,0))</f>
        <v>dsopperp4@eventbrite.com</v>
      </c>
      <c r="H906" s="2" t="str">
        <f>_xlfn.XLOOKUP(C906,customers!$A$1:$A$1001,customers!$G$1:$G$1001,0)</f>
        <v>United States</v>
      </c>
      <c r="I906" t="str">
        <f>_xlfn.XLOOKUP(orders!D906,products!$A$1:$A$49,products!$B$1:$B$49)</f>
        <v>Ara</v>
      </c>
      <c r="J906" t="str">
        <f>_xlfn.XLOOKUP(orders!D906,products!$A$1:$A$49,products!$C$1:$C$49)</f>
        <v>L</v>
      </c>
      <c r="K906" s="4">
        <f>_xlfn.XLOOKUP(orders!D906,products!$A$1:$A$49,products!$D$1:$D$49)</f>
        <v>2.5</v>
      </c>
      <c r="L906" s="6">
        <f>_xlfn.XLOOKUP(orders!D906,products!$A$1:$A$49,products!$E$1:$E$49)</f>
        <v>29.784999999999997</v>
      </c>
      <c r="M906" s="6">
        <f t="shared" si="42"/>
        <v>148.92499999999998</v>
      </c>
      <c r="N906" t="str">
        <f t="shared" si="43"/>
        <v>Arabica</v>
      </c>
      <c r="O906" t="str">
        <f t="shared" si="44"/>
        <v>Light</v>
      </c>
      <c r="P906" t="str">
        <f>_xlfn.XLOOKUP(Orders[[#This Row],[Customer ID]],customers!$A$1:$A$1001,customers!$I$1:$I$1001,0)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cm="1">
        <f t="array" ref="G907">IF(_xlfn.XLOOKUP(C907,customers!$A$1:$A$1001,customers!C906:'customers'!$C$1:$C$1001,0)=0,"",_xlfn.XLOOKUP(C907,customers!$A$1:$A$1001,customers!C906:'customers'!$C$1:$C$1001,0))</f>
        <v/>
      </c>
      <c r="H907" s="2" t="str">
        <f>_xlfn.XLOOKUP(C907,customers!$A$1:$A$1001,customers!$G$1:$G$1001,0)</f>
        <v>United States</v>
      </c>
      <c r="I907" t="str">
        <f>_xlfn.XLOOKUP(orders!D907,products!$A$1:$A$49,products!$B$1:$B$49)</f>
        <v>Ara</v>
      </c>
      <c r="J907" t="str">
        <f>_xlfn.XLOOKUP(orders!D907,products!$A$1:$A$49,products!$C$1:$C$49)</f>
        <v>M</v>
      </c>
      <c r="K907" s="4">
        <f>_xlfn.XLOOKUP(orders!D907,products!$A$1:$A$49,products!$D$1:$D$49)</f>
        <v>0.5</v>
      </c>
      <c r="L907" s="6">
        <f>_xlfn.XLOOKUP(orders!D907,products!$A$1:$A$49,products!$E$1:$E$49)</f>
        <v>6.75</v>
      </c>
      <c r="M907" s="6">
        <f t="shared" si="42"/>
        <v>40.5</v>
      </c>
      <c r="N907" t="str">
        <f t="shared" si="43"/>
        <v>Arabica</v>
      </c>
      <c r="O907" t="str">
        <f t="shared" si="44"/>
        <v>Medium</v>
      </c>
      <c r="P907" t="str">
        <f>_xlfn.XLOOKUP(Orders[[#This Row],[Customer ID]],customers!$A$1:$A$1001,customers!$I$1:$I$1001,0)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cm="1">
        <f t="array" ref="G908">IF(_xlfn.XLOOKUP(C908,customers!$A$1:$A$1001,customers!C907:'customers'!$C$1:$C$1001,0)=0,"",_xlfn.XLOOKUP(C908,customers!$A$1:$A$1001,customers!C907:'customers'!$C$1:$C$1001,0))</f>
        <v>lledgleyp6@de.vu</v>
      </c>
      <c r="H908" s="2" t="str">
        <f>_xlfn.XLOOKUP(C908,customers!$A$1:$A$1001,customers!$G$1:$G$1001,0)</f>
        <v>United States</v>
      </c>
      <c r="I908" t="str">
        <f>_xlfn.XLOOKUP(orders!D908,products!$A$1:$A$49,products!$B$1:$B$49)</f>
        <v>Ara</v>
      </c>
      <c r="J908" t="str">
        <f>_xlfn.XLOOKUP(orders!D908,products!$A$1:$A$49,products!$C$1:$C$49)</f>
        <v>M</v>
      </c>
      <c r="K908" s="4">
        <f>_xlfn.XLOOKUP(orders!D908,products!$A$1:$A$49,products!$D$1:$D$49)</f>
        <v>0.5</v>
      </c>
      <c r="L908" s="6">
        <f>_xlfn.XLOOKUP(orders!D908,products!$A$1:$A$49,products!$E$1:$E$49)</f>
        <v>6.75</v>
      </c>
      <c r="M908" s="6">
        <f t="shared" si="42"/>
        <v>27</v>
      </c>
      <c r="N908" t="str">
        <f t="shared" si="43"/>
        <v>Arabica</v>
      </c>
      <c r="O908" t="str">
        <f t="shared" si="44"/>
        <v>Medium</v>
      </c>
      <c r="P908" t="str">
        <f>_xlfn.XLOOKUP(Orders[[#This Row],[Customer ID]],customers!$A$1:$A$1001,customers!$I$1:$I$1001,0)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cm="1">
        <f t="array" ref="G909">IF(_xlfn.XLOOKUP(C909,customers!$A$1:$A$1001,customers!C908:'customers'!$C$1:$C$1001,0)=0,"",_xlfn.XLOOKUP(C909,customers!$A$1:$A$1001,customers!C908:'customers'!$C$1:$C$1001,0))</f>
        <v>tmenaryp7@phoca.cz</v>
      </c>
      <c r="H909" s="2" t="str">
        <f>_xlfn.XLOOKUP(C909,customers!$A$1:$A$1001,customers!$G$1:$G$1001,0)</f>
        <v>United States</v>
      </c>
      <c r="I909" t="str">
        <f>_xlfn.XLOOKUP(orders!D909,products!$A$1:$A$49,products!$B$1:$B$49)</f>
        <v>Lib</v>
      </c>
      <c r="J909" t="str">
        <f>_xlfn.XLOOKUP(orders!D909,products!$A$1:$A$49,products!$C$1:$C$49)</f>
        <v>D</v>
      </c>
      <c r="K909" s="4">
        <f>_xlfn.XLOOKUP(orders!D909,products!$A$1:$A$49,products!$D$1:$D$49)</f>
        <v>1</v>
      </c>
      <c r="L909" s="6">
        <f>_xlfn.XLOOKUP(orders!D909,products!$A$1:$A$49,products!$E$1:$E$49)</f>
        <v>12.95</v>
      </c>
      <c r="M909" s="6">
        <f t="shared" si="42"/>
        <v>38.849999999999994</v>
      </c>
      <c r="N909" t="str">
        <f t="shared" si="43"/>
        <v>Libarica</v>
      </c>
      <c r="O909" t="str">
        <f t="shared" si="44"/>
        <v>Dark</v>
      </c>
      <c r="P909" t="str">
        <f>_xlfn.XLOOKUP(Orders[[#This Row],[Customer ID]],customers!$A$1:$A$1001,customers!$I$1:$I$1001,0)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cm="1">
        <f t="array" ref="G910">IF(_xlfn.XLOOKUP(C910,customers!$A$1:$A$1001,customers!C909:'customers'!$C$1:$C$1001,0)=0,"",_xlfn.XLOOKUP(C910,customers!$A$1:$A$1001,customers!C909:'customers'!$C$1:$C$1001,0))</f>
        <v>gciccottip8@so-net.ne.jp</v>
      </c>
      <c r="H910" s="2" t="str">
        <f>_xlfn.XLOOKUP(C910,customers!$A$1:$A$1001,customers!$G$1:$G$1001,0)</f>
        <v>United States</v>
      </c>
      <c r="I910" t="str">
        <f>_xlfn.XLOOKUP(orders!D910,products!$A$1:$A$49,products!$B$1:$B$49)</f>
        <v>Rob</v>
      </c>
      <c r="J910" t="str">
        <f>_xlfn.XLOOKUP(orders!D910,products!$A$1:$A$49,products!$C$1:$C$49)</f>
        <v>L</v>
      </c>
      <c r="K910" s="4">
        <f>_xlfn.XLOOKUP(orders!D910,products!$A$1:$A$49,products!$D$1:$D$49)</f>
        <v>1</v>
      </c>
      <c r="L910" s="6">
        <f>_xlfn.XLOOKUP(orders!D910,products!$A$1:$A$49,products!$E$1:$E$49)</f>
        <v>11.95</v>
      </c>
      <c r="M910" s="6">
        <f t="shared" si="42"/>
        <v>59.75</v>
      </c>
      <c r="N910" t="str">
        <f t="shared" si="43"/>
        <v>Robusta</v>
      </c>
      <c r="O910" t="str">
        <f t="shared" si="44"/>
        <v>Light</v>
      </c>
      <c r="P910" t="str">
        <f>_xlfn.XLOOKUP(Orders[[#This Row],[Customer ID]],customers!$A$1:$A$1001,customers!$I$1:$I$1001,0)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cm="1">
        <f t="array" ref="G911">IF(_xlfn.XLOOKUP(C911,customers!$A$1:$A$1001,customers!C910:'customers'!$C$1:$C$1001,0)=0,"",_xlfn.XLOOKUP(C911,customers!$A$1:$A$1001,customers!C910:'customers'!$C$1:$C$1001,0))</f>
        <v/>
      </c>
      <c r="H911" s="2" t="str">
        <f>_xlfn.XLOOKUP(C911,customers!$A$1:$A$1001,customers!$G$1:$G$1001,0)</f>
        <v>United States</v>
      </c>
      <c r="I911" t="str">
        <f>_xlfn.XLOOKUP(orders!D911,products!$A$1:$A$49,products!$B$1:$B$49)</f>
        <v>Rob</v>
      </c>
      <c r="J911" t="str">
        <f>_xlfn.XLOOKUP(orders!D911,products!$A$1:$A$49,products!$C$1:$C$49)</f>
        <v>L</v>
      </c>
      <c r="K911" s="4">
        <f>_xlfn.XLOOKUP(orders!D911,products!$A$1:$A$49,products!$D$1:$D$49)</f>
        <v>0.2</v>
      </c>
      <c r="L911" s="6">
        <f>_xlfn.XLOOKUP(orders!D911,products!$A$1:$A$49,products!$E$1:$E$49)</f>
        <v>3.5849999999999995</v>
      </c>
      <c r="M911" s="6">
        <f t="shared" si="42"/>
        <v>10.754999999999999</v>
      </c>
      <c r="N911" t="str">
        <f t="shared" si="43"/>
        <v>Robusta</v>
      </c>
      <c r="O911" t="str">
        <f t="shared" si="44"/>
        <v>Light</v>
      </c>
      <c r="P911" t="str">
        <f>_xlfn.XLOOKUP(Orders[[#This Row],[Customer ID]],customers!$A$1:$A$1001,customers!$I$1:$I$1001,0)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cm="1">
        <f t="array" ref="G912">IF(_xlfn.XLOOKUP(C912,customers!$A$1:$A$1001,customers!C911:'customers'!$C$1:$C$1001,0)=0,"",_xlfn.XLOOKUP(C912,customers!$A$1:$A$1001,customers!C911:'customers'!$C$1:$C$1001,0))</f>
        <v>wjallinpa@pcworld.com</v>
      </c>
      <c r="H912" s="2" t="str">
        <f>_xlfn.XLOOKUP(C912,customers!$A$1:$A$1001,customers!$G$1:$G$1001,0)</f>
        <v>United States</v>
      </c>
      <c r="I912" t="str">
        <f>_xlfn.XLOOKUP(orders!D912,products!$A$1:$A$49,products!$B$1:$B$49)</f>
        <v>Ara</v>
      </c>
      <c r="J912" t="str">
        <f>_xlfn.XLOOKUP(orders!D912,products!$A$1:$A$49,products!$C$1:$C$49)</f>
        <v>D</v>
      </c>
      <c r="K912" s="4">
        <f>_xlfn.XLOOKUP(orders!D912,products!$A$1:$A$49,products!$D$1:$D$49)</f>
        <v>2.5</v>
      </c>
      <c r="L912" s="6">
        <f>_xlfn.XLOOKUP(orders!D912,products!$A$1:$A$49,products!$E$1:$E$49)</f>
        <v>22.884999999999998</v>
      </c>
      <c r="M912" s="6">
        <f t="shared" si="42"/>
        <v>91.539999999999992</v>
      </c>
      <c r="N912" t="str">
        <f t="shared" si="43"/>
        <v>Arabica</v>
      </c>
      <c r="O912" t="str">
        <f t="shared" si="44"/>
        <v>Dark</v>
      </c>
      <c r="P912" t="str">
        <f>_xlfn.XLOOKUP(Orders[[#This Row],[Customer ID]],customers!$A$1:$A$1001,customers!$I$1:$I$1001,0)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cm="1">
        <f t="array" ref="G913">IF(_xlfn.XLOOKUP(C913,customers!$A$1:$A$1001,customers!C912:'customers'!$C$1:$C$1001,0)=0,"",_xlfn.XLOOKUP(C913,customers!$A$1:$A$1001,customers!C912:'customers'!$C$1:$C$1001,0))</f>
        <v>mbogeypb@thetimes.co.uk</v>
      </c>
      <c r="H913" s="2" t="str">
        <f>_xlfn.XLOOKUP(C913,customers!$A$1:$A$1001,customers!$G$1:$G$1001,0)</f>
        <v>United States</v>
      </c>
      <c r="I913" t="str">
        <f>_xlfn.XLOOKUP(orders!D913,products!$A$1:$A$49,products!$B$1:$B$49)</f>
        <v>Ara</v>
      </c>
      <c r="J913" t="str">
        <f>_xlfn.XLOOKUP(orders!D913,products!$A$1:$A$49,products!$C$1:$C$49)</f>
        <v>M</v>
      </c>
      <c r="K913" s="4">
        <f>_xlfn.XLOOKUP(orders!D913,products!$A$1:$A$49,products!$D$1:$D$49)</f>
        <v>1</v>
      </c>
      <c r="L913" s="6">
        <f>_xlfn.XLOOKUP(orders!D913,products!$A$1:$A$49,products!$E$1:$E$49)</f>
        <v>11.25</v>
      </c>
      <c r="M913" s="6">
        <f t="shared" si="42"/>
        <v>45</v>
      </c>
      <c r="N913" t="str">
        <f t="shared" si="43"/>
        <v>Arabica</v>
      </c>
      <c r="O913" t="str">
        <f t="shared" si="44"/>
        <v>Medium</v>
      </c>
      <c r="P913" t="str">
        <f>_xlfn.XLOOKUP(Orders[[#This Row],[Customer ID]],customers!$A$1:$A$1001,customers!$I$1:$I$1001,0)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cm="1">
        <f t="array" ref="G914">IF(_xlfn.XLOOKUP(C914,customers!$A$1:$A$1001,customers!C913:'customers'!$C$1:$C$1001,0)=0,"",_xlfn.XLOOKUP(C914,customers!$A$1:$A$1001,customers!C913:'customers'!$C$1:$C$1001,0))</f>
        <v/>
      </c>
      <c r="H914" s="2" t="str">
        <f>_xlfn.XLOOKUP(C914,customers!$A$1:$A$1001,customers!$G$1:$G$1001,0)</f>
        <v>United States</v>
      </c>
      <c r="I914" t="str">
        <f>_xlfn.XLOOKUP(orders!D914,products!$A$1:$A$49,products!$B$1:$B$49)</f>
        <v>Rob</v>
      </c>
      <c r="J914" t="str">
        <f>_xlfn.XLOOKUP(orders!D914,products!$A$1:$A$49,products!$C$1:$C$49)</f>
        <v>M</v>
      </c>
      <c r="K914" s="4">
        <f>_xlfn.XLOOKUP(orders!D914,products!$A$1:$A$49,products!$D$1:$D$49)</f>
        <v>2.5</v>
      </c>
      <c r="L914" s="6">
        <f>_xlfn.XLOOKUP(orders!D914,products!$A$1:$A$49,products!$E$1:$E$49)</f>
        <v>22.884999999999998</v>
      </c>
      <c r="M914" s="6">
        <f t="shared" si="42"/>
        <v>137.31</v>
      </c>
      <c r="N914" t="str">
        <f t="shared" si="43"/>
        <v>Robusta</v>
      </c>
      <c r="O914" t="str">
        <f t="shared" si="44"/>
        <v>Medium</v>
      </c>
      <c r="P914" t="str">
        <f>_xlfn.XLOOKUP(Orders[[#This Row],[Customer ID]],customers!$A$1:$A$1001,customers!$I$1:$I$1001,0)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cm="1">
        <f t="array" ref="G915">IF(_xlfn.XLOOKUP(C915,customers!$A$1:$A$1001,customers!C914:'customers'!$C$1:$C$1001,0)=0,"",_xlfn.XLOOKUP(C915,customers!$A$1:$A$1001,customers!C914:'customers'!$C$1:$C$1001,0))</f>
        <v>mcobbledickpd@ucsd.edu</v>
      </c>
      <c r="H915" s="2" t="str">
        <f>_xlfn.XLOOKUP(C915,customers!$A$1:$A$1001,customers!$G$1:$G$1001,0)</f>
        <v>United States</v>
      </c>
      <c r="I915" t="str">
        <f>_xlfn.XLOOKUP(orders!D915,products!$A$1:$A$49,products!$B$1:$B$49)</f>
        <v>Ara</v>
      </c>
      <c r="J915" t="str">
        <f>_xlfn.XLOOKUP(orders!D915,products!$A$1:$A$49,products!$C$1:$C$49)</f>
        <v>M</v>
      </c>
      <c r="K915" s="4">
        <f>_xlfn.XLOOKUP(orders!D915,products!$A$1:$A$49,products!$D$1:$D$49)</f>
        <v>0.5</v>
      </c>
      <c r="L915" s="6">
        <f>_xlfn.XLOOKUP(orders!D915,products!$A$1:$A$49,products!$E$1:$E$49)</f>
        <v>6.75</v>
      </c>
      <c r="M915" s="6">
        <f t="shared" si="42"/>
        <v>6.75</v>
      </c>
      <c r="N915" t="str">
        <f t="shared" si="43"/>
        <v>Arabica</v>
      </c>
      <c r="O915" t="str">
        <f t="shared" si="44"/>
        <v>Medium</v>
      </c>
      <c r="P915" t="str">
        <f>_xlfn.XLOOKUP(Orders[[#This Row],[Customer ID]],customers!$A$1:$A$1001,customers!$I$1:$I$1001,0)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cm="1">
        <f t="array" ref="G916">IF(_xlfn.XLOOKUP(C916,customers!$A$1:$A$1001,customers!C915:'customers'!$C$1:$C$1001,0)=0,"",_xlfn.XLOOKUP(C916,customers!$A$1:$A$1001,customers!C915:'customers'!$C$1:$C$1001,0))</f>
        <v>alewrype@whitehouse.gov</v>
      </c>
      <c r="H916" s="2" t="str">
        <f>_xlfn.XLOOKUP(C916,customers!$A$1:$A$1001,customers!$G$1:$G$1001,0)</f>
        <v>United States</v>
      </c>
      <c r="I916" t="str">
        <f>_xlfn.XLOOKUP(orders!D916,products!$A$1:$A$49,products!$B$1:$B$49)</f>
        <v>Ara</v>
      </c>
      <c r="J916" t="str">
        <f>_xlfn.XLOOKUP(orders!D916,products!$A$1:$A$49,products!$C$1:$C$49)</f>
        <v>M</v>
      </c>
      <c r="K916" s="4">
        <f>_xlfn.XLOOKUP(orders!D916,products!$A$1:$A$49,products!$D$1:$D$49)</f>
        <v>1</v>
      </c>
      <c r="L916" s="6">
        <f>_xlfn.XLOOKUP(orders!D916,products!$A$1:$A$49,products!$E$1:$E$49)</f>
        <v>11.25</v>
      </c>
      <c r="M916" s="6">
        <f t="shared" si="42"/>
        <v>45</v>
      </c>
      <c r="N916" t="str">
        <f t="shared" si="43"/>
        <v>Arabica</v>
      </c>
      <c r="O916" t="str">
        <f t="shared" si="44"/>
        <v>Medium</v>
      </c>
      <c r="P916" t="str">
        <f>_xlfn.XLOOKUP(Orders[[#This Row],[Customer ID]],customers!$A$1:$A$1001,customers!$I$1:$I$1001,0)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cm="1">
        <f t="array" ref="G917">IF(_xlfn.XLOOKUP(C917,customers!$A$1:$A$1001,customers!C916:'customers'!$C$1:$C$1001,0)=0,"",_xlfn.XLOOKUP(C917,customers!$A$1:$A$1001,customers!C916:'customers'!$C$1:$C$1001,0))</f>
        <v>ihesselpf@ox.ac.uk</v>
      </c>
      <c r="H917" s="2" t="str">
        <f>_xlfn.XLOOKUP(C917,customers!$A$1:$A$1001,customers!$G$1:$G$1001,0)</f>
        <v>United States</v>
      </c>
      <c r="I917" t="str">
        <f>_xlfn.XLOOKUP(orders!D917,products!$A$1:$A$49,products!$B$1:$B$49)</f>
        <v>Exc</v>
      </c>
      <c r="J917" t="str">
        <f>_xlfn.XLOOKUP(orders!D917,products!$A$1:$A$49,products!$C$1:$C$49)</f>
        <v>D</v>
      </c>
      <c r="K917" s="4">
        <f>_xlfn.XLOOKUP(orders!D917,products!$A$1:$A$49,products!$D$1:$D$49)</f>
        <v>2.5</v>
      </c>
      <c r="L917" s="6">
        <f>_xlfn.XLOOKUP(orders!D917,products!$A$1:$A$49,products!$E$1:$E$49)</f>
        <v>27.945</v>
      </c>
      <c r="M917" s="6">
        <f t="shared" si="42"/>
        <v>83.835000000000008</v>
      </c>
      <c r="N917" t="str">
        <f t="shared" si="43"/>
        <v>Excellsa</v>
      </c>
      <c r="O917" t="str">
        <f t="shared" si="44"/>
        <v>Dark</v>
      </c>
      <c r="P917" t="str">
        <f>_xlfn.XLOOKUP(Orders[[#This Row],[Customer ID]],customers!$A$1:$A$1001,customers!$I$1:$I$1001,0)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cm="1">
        <f t="array" ref="G918">IF(_xlfn.XLOOKUP(C918,customers!$A$1:$A$1001,customers!C917:'customers'!$C$1:$C$1001,0)=0,"",_xlfn.XLOOKUP(C918,customers!$A$1:$A$1001,customers!C917:'customers'!$C$1:$C$1001,0))</f>
        <v/>
      </c>
      <c r="H918" s="2" t="str">
        <f>_xlfn.XLOOKUP(C918,customers!$A$1:$A$1001,customers!$G$1:$G$1001,0)</f>
        <v>Ireland</v>
      </c>
      <c r="I918" t="str">
        <f>_xlfn.XLOOKUP(orders!D918,products!$A$1:$A$49,products!$B$1:$B$49)</f>
        <v>Exc</v>
      </c>
      <c r="J918" t="str">
        <f>_xlfn.XLOOKUP(orders!D918,products!$A$1:$A$49,products!$C$1:$C$49)</f>
        <v>D</v>
      </c>
      <c r="K918" s="4">
        <f>_xlfn.XLOOKUP(orders!D918,products!$A$1:$A$49,products!$D$1:$D$49)</f>
        <v>0.2</v>
      </c>
      <c r="L918" s="6">
        <f>_xlfn.XLOOKUP(orders!D918,products!$A$1:$A$49,products!$E$1:$E$49)</f>
        <v>3.645</v>
      </c>
      <c r="M918" s="6">
        <f t="shared" si="42"/>
        <v>3.645</v>
      </c>
      <c r="N918" t="str">
        <f t="shared" si="43"/>
        <v>Excellsa</v>
      </c>
      <c r="O918" t="str">
        <f t="shared" si="44"/>
        <v>Dark</v>
      </c>
      <c r="P918" t="str">
        <f>_xlfn.XLOOKUP(Orders[[#This Row],[Customer ID]],customers!$A$1:$A$1001,customers!$I$1:$I$1001,0)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cm="1">
        <f t="array" ref="G919">IF(_xlfn.XLOOKUP(C919,customers!$A$1:$A$1001,customers!C918:'customers'!$C$1:$C$1001,0)=0,"",_xlfn.XLOOKUP(C919,customers!$A$1:$A$1001,customers!C918:'customers'!$C$1:$C$1001,0))</f>
        <v>csorrellph@amazon.com</v>
      </c>
      <c r="H919" s="2" t="str">
        <f>_xlfn.XLOOKUP(C919,customers!$A$1:$A$1001,customers!$G$1:$G$1001,0)</f>
        <v>United Kingdom</v>
      </c>
      <c r="I919" t="str">
        <f>_xlfn.XLOOKUP(orders!D919,products!$A$1:$A$49,products!$B$1:$B$49)</f>
        <v>Ara</v>
      </c>
      <c r="J919" t="str">
        <f>_xlfn.XLOOKUP(orders!D919,products!$A$1:$A$49,products!$C$1:$C$49)</f>
        <v>M</v>
      </c>
      <c r="K919" s="4">
        <f>_xlfn.XLOOKUP(orders!D919,products!$A$1:$A$49,products!$D$1:$D$49)</f>
        <v>0.5</v>
      </c>
      <c r="L919" s="6">
        <f>_xlfn.XLOOKUP(orders!D919,products!$A$1:$A$49,products!$E$1:$E$49)</f>
        <v>6.75</v>
      </c>
      <c r="M919" s="6">
        <f t="shared" si="42"/>
        <v>6.75</v>
      </c>
      <c r="N919" t="str">
        <f t="shared" si="43"/>
        <v>Arabica</v>
      </c>
      <c r="O919" t="str">
        <f t="shared" si="44"/>
        <v>Medium</v>
      </c>
      <c r="P919" t="str">
        <f>_xlfn.XLOOKUP(Orders[[#This Row],[Customer ID]],customers!$A$1:$A$1001,customers!$I$1:$I$1001,0)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cm="1">
        <f t="array" ref="G920">IF(_xlfn.XLOOKUP(C920,customers!$A$1:$A$1001,customers!C919:'customers'!$C$1:$C$1001,0)=0,"",_xlfn.XLOOKUP(C920,customers!$A$1:$A$1001,customers!C919:'customers'!$C$1:$C$1001,0))</f>
        <v>csorrellph@amazon.com</v>
      </c>
      <c r="H920" s="2" t="str">
        <f>_xlfn.XLOOKUP(C920,customers!$A$1:$A$1001,customers!$G$1:$G$1001,0)</f>
        <v>United Kingdom</v>
      </c>
      <c r="I920" t="str">
        <f>_xlfn.XLOOKUP(orders!D920,products!$A$1:$A$49,products!$B$1:$B$49)</f>
        <v>Exc</v>
      </c>
      <c r="J920" t="str">
        <f>_xlfn.XLOOKUP(orders!D920,products!$A$1:$A$49,products!$C$1:$C$49)</f>
        <v>D</v>
      </c>
      <c r="K920" s="4">
        <f>_xlfn.XLOOKUP(orders!D920,products!$A$1:$A$49,products!$D$1:$D$49)</f>
        <v>0.5</v>
      </c>
      <c r="L920" s="6">
        <f>_xlfn.XLOOKUP(orders!D920,products!$A$1:$A$49,products!$E$1:$E$49)</f>
        <v>7.29</v>
      </c>
      <c r="M920" s="6">
        <f t="shared" si="42"/>
        <v>21.87</v>
      </c>
      <c r="N920" t="str">
        <f t="shared" si="43"/>
        <v>Excellsa</v>
      </c>
      <c r="O920" t="str">
        <f t="shared" si="44"/>
        <v>Dark</v>
      </c>
      <c r="P920" t="str">
        <f>_xlfn.XLOOKUP(Orders[[#This Row],[Customer ID]],customers!$A$1:$A$1001,customers!$I$1:$I$1001,0)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cm="1">
        <f t="array" ref="G921">IF(_xlfn.XLOOKUP(C921,customers!$A$1:$A$1001,customers!C920:'customers'!$C$1:$C$1001,0)=0,"",_xlfn.XLOOKUP(C921,customers!$A$1:$A$1001,customers!C920:'customers'!$C$1:$C$1001,0))</f>
        <v>qheavysidepj@unc.edu</v>
      </c>
      <c r="H921" s="2" t="str">
        <f>_xlfn.XLOOKUP(C921,customers!$A$1:$A$1001,customers!$G$1:$G$1001,0)</f>
        <v>United States</v>
      </c>
      <c r="I921" t="str">
        <f>_xlfn.XLOOKUP(orders!D921,products!$A$1:$A$49,products!$B$1:$B$49)</f>
        <v>Rob</v>
      </c>
      <c r="J921" t="str">
        <f>_xlfn.XLOOKUP(orders!D921,products!$A$1:$A$49,products!$C$1:$C$49)</f>
        <v>D</v>
      </c>
      <c r="K921" s="4">
        <f>_xlfn.XLOOKUP(orders!D921,products!$A$1:$A$49,products!$D$1:$D$49)</f>
        <v>0.2</v>
      </c>
      <c r="L921" s="6">
        <f>_xlfn.XLOOKUP(orders!D921,products!$A$1:$A$49,products!$E$1:$E$49)</f>
        <v>2.6849999999999996</v>
      </c>
      <c r="M921" s="6">
        <f t="shared" si="42"/>
        <v>13.424999999999997</v>
      </c>
      <c r="N921" t="str">
        <f t="shared" si="43"/>
        <v>Robusta</v>
      </c>
      <c r="O921" t="str">
        <f t="shared" si="44"/>
        <v>Dark</v>
      </c>
      <c r="P921" t="str">
        <f>_xlfn.XLOOKUP(Orders[[#This Row],[Customer ID]],customers!$A$1:$A$1001,customers!$I$1:$I$1001,0)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cm="1">
        <f t="array" ref="G922">IF(_xlfn.XLOOKUP(C922,customers!$A$1:$A$1001,customers!C921:'customers'!$C$1:$C$1001,0)=0,"",_xlfn.XLOOKUP(C922,customers!$A$1:$A$1001,customers!C921:'customers'!$C$1:$C$1001,0))</f>
        <v>hreuvenpk@whitehouse.gov</v>
      </c>
      <c r="H922" s="2" t="str">
        <f>_xlfn.XLOOKUP(C922,customers!$A$1:$A$1001,customers!$G$1:$G$1001,0)</f>
        <v>United States</v>
      </c>
      <c r="I922" t="str">
        <f>_xlfn.XLOOKUP(orders!D922,products!$A$1:$A$49,products!$B$1:$B$49)</f>
        <v>Rob</v>
      </c>
      <c r="J922" t="str">
        <f>_xlfn.XLOOKUP(orders!D922,products!$A$1:$A$49,products!$C$1:$C$49)</f>
        <v>D</v>
      </c>
      <c r="K922" s="4">
        <f>_xlfn.XLOOKUP(orders!D922,products!$A$1:$A$49,products!$D$1:$D$49)</f>
        <v>2.5</v>
      </c>
      <c r="L922" s="6">
        <f>_xlfn.XLOOKUP(orders!D922,products!$A$1:$A$49,products!$E$1:$E$49)</f>
        <v>20.584999999999997</v>
      </c>
      <c r="M922" s="6">
        <f t="shared" si="42"/>
        <v>123.50999999999999</v>
      </c>
      <c r="N922" t="str">
        <f t="shared" si="43"/>
        <v>Robusta</v>
      </c>
      <c r="O922" t="str">
        <f t="shared" si="44"/>
        <v>Dark</v>
      </c>
      <c r="P922" t="str">
        <f>_xlfn.XLOOKUP(Orders[[#This Row],[Customer ID]],customers!$A$1:$A$1001,customers!$I$1:$I$1001,0)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cm="1">
        <f t="array" ref="G923">IF(_xlfn.XLOOKUP(C923,customers!$A$1:$A$1001,customers!C922:'customers'!$C$1:$C$1001,0)=0,"",_xlfn.XLOOKUP(C923,customers!$A$1:$A$1001,customers!C922:'customers'!$C$1:$C$1001,0))</f>
        <v>mattwoolpl@nba.com</v>
      </c>
      <c r="H923" s="2" t="str">
        <f>_xlfn.XLOOKUP(C923,customers!$A$1:$A$1001,customers!$G$1:$G$1001,0)</f>
        <v>United States</v>
      </c>
      <c r="I923" t="str">
        <f>_xlfn.XLOOKUP(orders!D923,products!$A$1:$A$49,products!$B$1:$B$49)</f>
        <v>Lib</v>
      </c>
      <c r="J923" t="str">
        <f>_xlfn.XLOOKUP(orders!D923,products!$A$1:$A$49,products!$C$1:$C$49)</f>
        <v>D</v>
      </c>
      <c r="K923" s="4">
        <f>_xlfn.XLOOKUP(orders!D923,products!$A$1:$A$49,products!$D$1:$D$49)</f>
        <v>0.2</v>
      </c>
      <c r="L923" s="6">
        <f>_xlfn.XLOOKUP(orders!D923,products!$A$1:$A$49,products!$E$1:$E$49)</f>
        <v>3.8849999999999998</v>
      </c>
      <c r="M923" s="6">
        <f t="shared" si="42"/>
        <v>7.77</v>
      </c>
      <c r="N923" t="str">
        <f t="shared" si="43"/>
        <v>Libarica</v>
      </c>
      <c r="O923" t="str">
        <f t="shared" si="44"/>
        <v>Dark</v>
      </c>
      <c r="P923" t="str">
        <f>_xlfn.XLOOKUP(Orders[[#This Row],[Customer ID]],customers!$A$1:$A$1001,customers!$I$1:$I$1001,0)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cm="1">
        <f t="array" ref="G924">IF(_xlfn.XLOOKUP(C924,customers!$A$1:$A$1001,customers!C923:'customers'!$C$1:$C$1001,0)=0,"",_xlfn.XLOOKUP(C924,customers!$A$1:$A$1001,customers!C923:'customers'!$C$1:$C$1001,0))</f>
        <v/>
      </c>
      <c r="H924" s="2" t="str">
        <f>_xlfn.XLOOKUP(C924,customers!$A$1:$A$1001,customers!$G$1:$G$1001,0)</f>
        <v>United States</v>
      </c>
      <c r="I924" t="str">
        <f>_xlfn.XLOOKUP(orders!D924,products!$A$1:$A$49,products!$B$1:$B$49)</f>
        <v>Ara</v>
      </c>
      <c r="J924" t="str">
        <f>_xlfn.XLOOKUP(orders!D924,products!$A$1:$A$49,products!$C$1:$C$49)</f>
        <v>M</v>
      </c>
      <c r="K924" s="4">
        <f>_xlfn.XLOOKUP(orders!D924,products!$A$1:$A$49,products!$D$1:$D$49)</f>
        <v>1</v>
      </c>
      <c r="L924" s="6">
        <f>_xlfn.XLOOKUP(orders!D924,products!$A$1:$A$49,products!$E$1:$E$49)</f>
        <v>11.25</v>
      </c>
      <c r="M924" s="6">
        <f t="shared" si="42"/>
        <v>67.5</v>
      </c>
      <c r="N924" t="str">
        <f t="shared" si="43"/>
        <v>Arabica</v>
      </c>
      <c r="O924" t="str">
        <f t="shared" si="44"/>
        <v>Medium</v>
      </c>
      <c r="P924" t="str">
        <f>_xlfn.XLOOKUP(Orders[[#This Row],[Customer ID]],customers!$A$1:$A$1001,customers!$I$1:$I$1001,0)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cm="1">
        <f t="array" ref="G925">IF(_xlfn.XLOOKUP(C925,customers!$A$1:$A$1001,customers!C924:'customers'!$C$1:$C$1001,0)=0,"",_xlfn.XLOOKUP(C925,customers!$A$1:$A$1001,customers!C924:'customers'!$C$1:$C$1001,0))</f>
        <v>gwynespn@dagondesign.com</v>
      </c>
      <c r="H925" s="2" t="str">
        <f>_xlfn.XLOOKUP(C925,customers!$A$1:$A$1001,customers!$G$1:$G$1001,0)</f>
        <v>United States</v>
      </c>
      <c r="I925" t="str">
        <f>_xlfn.XLOOKUP(orders!D925,products!$A$1:$A$49,products!$B$1:$B$49)</f>
        <v>Exc</v>
      </c>
      <c r="J925" t="str">
        <f>_xlfn.XLOOKUP(orders!D925,products!$A$1:$A$49,products!$C$1:$C$49)</f>
        <v>D</v>
      </c>
      <c r="K925" s="4">
        <f>_xlfn.XLOOKUP(orders!D925,products!$A$1:$A$49,products!$D$1:$D$49)</f>
        <v>2.5</v>
      </c>
      <c r="L925" s="6">
        <f>_xlfn.XLOOKUP(orders!D925,products!$A$1:$A$49,products!$E$1:$E$49)</f>
        <v>27.945</v>
      </c>
      <c r="M925" s="6">
        <f t="shared" si="42"/>
        <v>27.945</v>
      </c>
      <c r="N925" t="str">
        <f t="shared" si="43"/>
        <v>Excellsa</v>
      </c>
      <c r="O925" t="str">
        <f t="shared" si="44"/>
        <v>Dark</v>
      </c>
      <c r="P925" t="str">
        <f>_xlfn.XLOOKUP(Orders[[#This Row],[Customer ID]],customers!$A$1:$A$1001,customers!$I$1:$I$1001,0)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cm="1">
        <f t="array" ref="G926">IF(_xlfn.XLOOKUP(C926,customers!$A$1:$A$1001,customers!C925:'customers'!$C$1:$C$1001,0)=0,"",_xlfn.XLOOKUP(C926,customers!$A$1:$A$1001,customers!C925:'customers'!$C$1:$C$1001,0))</f>
        <v>cmaccourtpo@amazon.com</v>
      </c>
      <c r="H926" s="2" t="str">
        <f>_xlfn.XLOOKUP(C926,customers!$A$1:$A$1001,customers!$G$1:$G$1001,0)</f>
        <v>United States</v>
      </c>
      <c r="I926" t="str">
        <f>_xlfn.XLOOKUP(orders!D926,products!$A$1:$A$49,products!$B$1:$B$49)</f>
        <v>Ara</v>
      </c>
      <c r="J926" t="str">
        <f>_xlfn.XLOOKUP(orders!D926,products!$A$1:$A$49,products!$C$1:$C$49)</f>
        <v>L</v>
      </c>
      <c r="K926" s="4">
        <f>_xlfn.XLOOKUP(orders!D926,products!$A$1:$A$49,products!$D$1:$D$49)</f>
        <v>2.5</v>
      </c>
      <c r="L926" s="6">
        <f>_xlfn.XLOOKUP(orders!D926,products!$A$1:$A$49,products!$E$1:$E$49)</f>
        <v>29.784999999999997</v>
      </c>
      <c r="M926" s="6">
        <f t="shared" si="42"/>
        <v>89.35499999999999</v>
      </c>
      <c r="N926" t="str">
        <f t="shared" si="43"/>
        <v>Arabica</v>
      </c>
      <c r="O926" t="str">
        <f t="shared" si="44"/>
        <v>Light</v>
      </c>
      <c r="P926" t="str">
        <f>_xlfn.XLOOKUP(Orders[[#This Row],[Customer ID]],customers!$A$1:$A$1001,customers!$I$1:$I$1001,0)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str" cm="1">
        <f t="array" ref="G927">IF(_xlfn.XLOOKUP(C927,customers!$A$1:$A$1001,customers!C926:'customers'!$C$1:$C$1001,0)=0,"",_xlfn.XLOOKUP(C927,customers!$A$1:$A$1001,customers!C926:'customers'!$C$1:$C$1001,0))</f>
        <v/>
      </c>
      <c r="H927" s="2" t="str">
        <f>_xlfn.XLOOKUP(C927,customers!$A$1:$A$1001,customers!$G$1:$G$1001,0)</f>
        <v>United States</v>
      </c>
      <c r="I927" t="str">
        <f>_xlfn.XLOOKUP(orders!D927,products!$A$1:$A$49,products!$B$1:$B$49)</f>
        <v>Ara</v>
      </c>
      <c r="J927" t="str">
        <f>_xlfn.XLOOKUP(orders!D927,products!$A$1:$A$49,products!$C$1:$C$49)</f>
        <v>M</v>
      </c>
      <c r="K927" s="4">
        <f>_xlfn.XLOOKUP(orders!D927,products!$A$1:$A$49,products!$D$1:$D$49)</f>
        <v>0.5</v>
      </c>
      <c r="L927" s="6">
        <f>_xlfn.XLOOKUP(orders!D927,products!$A$1:$A$49,products!$E$1:$E$49)</f>
        <v>6.75</v>
      </c>
      <c r="M927" s="6">
        <f t="shared" si="42"/>
        <v>20.25</v>
      </c>
      <c r="N927" t="str">
        <f t="shared" si="43"/>
        <v>Arabica</v>
      </c>
      <c r="O927" t="str">
        <f t="shared" si="44"/>
        <v>Medium</v>
      </c>
      <c r="P927" t="str">
        <f>_xlfn.XLOOKUP(Orders[[#This Row],[Customer ID]],customers!$A$1:$A$1001,customers!$I$1:$I$1001,0)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cm="1">
        <f t="array" ref="G928">IF(_xlfn.XLOOKUP(C928,customers!$A$1:$A$1001,customers!C927:'customers'!$C$1:$C$1001,0)=0,"",_xlfn.XLOOKUP(C928,customers!$A$1:$A$1001,customers!C927:'customers'!$C$1:$C$1001,0))</f>
        <v>ewilsonepq@eepurl.com</v>
      </c>
      <c r="H928" s="2" t="str">
        <f>_xlfn.XLOOKUP(C928,customers!$A$1:$A$1001,customers!$G$1:$G$1001,0)</f>
        <v>United States</v>
      </c>
      <c r="I928" t="str">
        <f>_xlfn.XLOOKUP(orders!D928,products!$A$1:$A$49,products!$B$1:$B$49)</f>
        <v>Ara</v>
      </c>
      <c r="J928" t="str">
        <f>_xlfn.XLOOKUP(orders!D928,products!$A$1:$A$49,products!$C$1:$C$49)</f>
        <v>M</v>
      </c>
      <c r="K928" s="4">
        <f>_xlfn.XLOOKUP(orders!D928,products!$A$1:$A$49,products!$D$1:$D$49)</f>
        <v>0.5</v>
      </c>
      <c r="L928" s="6">
        <f>_xlfn.XLOOKUP(orders!D928,products!$A$1:$A$49,products!$E$1:$E$49)</f>
        <v>6.75</v>
      </c>
      <c r="M928" s="6">
        <f t="shared" si="42"/>
        <v>33.75</v>
      </c>
      <c r="N928" t="str">
        <f t="shared" si="43"/>
        <v>Arabica</v>
      </c>
      <c r="O928" t="str">
        <f t="shared" si="44"/>
        <v>Medium</v>
      </c>
      <c r="P928" t="str">
        <f>_xlfn.XLOOKUP(Orders[[#This Row],[Customer ID]],customers!$A$1:$A$1001,customers!$I$1:$I$1001,0)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cm="1">
        <f t="array" ref="G929">IF(_xlfn.XLOOKUP(C929,customers!$A$1:$A$1001,customers!C928:'customers'!$C$1:$C$1001,0)=0,"",_xlfn.XLOOKUP(C929,customers!$A$1:$A$1001,customers!C928:'customers'!$C$1:$C$1001,0))</f>
        <v>dduffiepr@time.com</v>
      </c>
      <c r="H929" s="2" t="str">
        <f>_xlfn.XLOOKUP(C929,customers!$A$1:$A$1001,customers!$G$1:$G$1001,0)</f>
        <v>United States</v>
      </c>
      <c r="I929" t="str">
        <f>_xlfn.XLOOKUP(orders!D929,products!$A$1:$A$49,products!$B$1:$B$49)</f>
        <v>Exc</v>
      </c>
      <c r="J929" t="str">
        <f>_xlfn.XLOOKUP(orders!D929,products!$A$1:$A$49,products!$C$1:$C$49)</f>
        <v>D</v>
      </c>
      <c r="K929" s="4">
        <f>_xlfn.XLOOKUP(orders!D929,products!$A$1:$A$49,products!$D$1:$D$49)</f>
        <v>2.5</v>
      </c>
      <c r="L929" s="6">
        <f>_xlfn.XLOOKUP(orders!D929,products!$A$1:$A$49,products!$E$1:$E$49)</f>
        <v>27.945</v>
      </c>
      <c r="M929" s="6">
        <f t="shared" si="42"/>
        <v>111.78</v>
      </c>
      <c r="N929" t="str">
        <f t="shared" si="43"/>
        <v>Excellsa</v>
      </c>
      <c r="O929" t="str">
        <f t="shared" si="44"/>
        <v>Dark</v>
      </c>
      <c r="P929" t="str">
        <f>_xlfn.XLOOKUP(Orders[[#This Row],[Customer ID]],customers!$A$1:$A$1001,customers!$I$1:$I$1001,0)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cm="1">
        <f t="array" ref="G930">IF(_xlfn.XLOOKUP(C930,customers!$A$1:$A$1001,customers!C929:'customers'!$C$1:$C$1001,0)=0,"",_xlfn.XLOOKUP(C930,customers!$A$1:$A$1001,customers!C929:'customers'!$C$1:$C$1001,0))</f>
        <v>mmatiasekps@ucoz.ru</v>
      </c>
      <c r="H930" s="2" t="str">
        <f>_xlfn.XLOOKUP(C930,customers!$A$1:$A$1001,customers!$G$1:$G$1001,0)</f>
        <v>United States</v>
      </c>
      <c r="I930" t="str">
        <f>_xlfn.XLOOKUP(orders!D930,products!$A$1:$A$49,products!$B$1:$B$49)</f>
        <v>Exc</v>
      </c>
      <c r="J930" t="str">
        <f>_xlfn.XLOOKUP(orders!D930,products!$A$1:$A$49,products!$C$1:$C$49)</f>
        <v>M</v>
      </c>
      <c r="K930" s="4">
        <f>_xlfn.XLOOKUP(orders!D930,products!$A$1:$A$49,products!$D$1:$D$49)</f>
        <v>2.5</v>
      </c>
      <c r="L930" s="6">
        <f>_xlfn.XLOOKUP(orders!D930,products!$A$1:$A$49,products!$E$1:$E$49)</f>
        <v>31.624999999999996</v>
      </c>
      <c r="M930" s="6">
        <f t="shared" si="42"/>
        <v>63.249999999999993</v>
      </c>
      <c r="N930" t="str">
        <f t="shared" si="43"/>
        <v>Excellsa</v>
      </c>
      <c r="O930" t="str">
        <f t="shared" si="44"/>
        <v>Medium</v>
      </c>
      <c r="P930" t="str">
        <f>_xlfn.XLOOKUP(Orders[[#This Row],[Customer ID]],customers!$A$1:$A$1001,customers!$I$1:$I$1001,0)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cm="1">
        <f t="array" ref="G931">IF(_xlfn.XLOOKUP(C931,customers!$A$1:$A$1001,customers!C930:'customers'!$C$1:$C$1001,0)=0,"",_xlfn.XLOOKUP(C931,customers!$A$1:$A$1001,customers!C930:'customers'!$C$1:$C$1001,0))</f>
        <v>jcamillopt@shinystat.com</v>
      </c>
      <c r="H931" s="2" t="str">
        <f>_xlfn.XLOOKUP(C931,customers!$A$1:$A$1001,customers!$G$1:$G$1001,0)</f>
        <v>United States</v>
      </c>
      <c r="I931" t="str">
        <f>_xlfn.XLOOKUP(orders!D931,products!$A$1:$A$49,products!$B$1:$B$49)</f>
        <v>Exc</v>
      </c>
      <c r="J931" t="str">
        <f>_xlfn.XLOOKUP(orders!D931,products!$A$1:$A$49,products!$C$1:$C$49)</f>
        <v>L</v>
      </c>
      <c r="K931" s="4">
        <f>_xlfn.XLOOKUP(orders!D931,products!$A$1:$A$49,products!$D$1:$D$49)</f>
        <v>0.2</v>
      </c>
      <c r="L931" s="6">
        <f>_xlfn.XLOOKUP(orders!D931,products!$A$1:$A$49,products!$E$1:$E$49)</f>
        <v>4.4550000000000001</v>
      </c>
      <c r="M931" s="6">
        <f t="shared" si="42"/>
        <v>8.91</v>
      </c>
      <c r="N931" t="str">
        <f t="shared" si="43"/>
        <v>Excellsa</v>
      </c>
      <c r="O931" t="str">
        <f t="shared" si="44"/>
        <v>Light</v>
      </c>
      <c r="P931" t="str">
        <f>_xlfn.XLOOKUP(Orders[[#This Row],[Customer ID]],customers!$A$1:$A$1001,customers!$I$1:$I$1001,0)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cm="1">
        <f t="array" ref="G932">IF(_xlfn.XLOOKUP(C932,customers!$A$1:$A$1001,customers!C931:'customers'!$C$1:$C$1001,0)=0,"",_xlfn.XLOOKUP(C932,customers!$A$1:$A$1001,customers!C931:'customers'!$C$1:$C$1001,0))</f>
        <v>kphilbrickpu@cdc.gov</v>
      </c>
      <c r="H932" s="2" t="str">
        <f>_xlfn.XLOOKUP(C932,customers!$A$1:$A$1001,customers!$G$1:$G$1001,0)</f>
        <v>United States</v>
      </c>
      <c r="I932" t="str">
        <f>_xlfn.XLOOKUP(orders!D932,products!$A$1:$A$49,products!$B$1:$B$49)</f>
        <v>Exc</v>
      </c>
      <c r="J932" t="str">
        <f>_xlfn.XLOOKUP(orders!D932,products!$A$1:$A$49,products!$C$1:$C$49)</f>
        <v>D</v>
      </c>
      <c r="K932" s="4">
        <f>_xlfn.XLOOKUP(orders!D932,products!$A$1:$A$49,products!$D$1:$D$49)</f>
        <v>1</v>
      </c>
      <c r="L932" s="6">
        <f>_xlfn.XLOOKUP(orders!D932,products!$A$1:$A$49,products!$E$1:$E$49)</f>
        <v>12.15</v>
      </c>
      <c r="M932" s="6">
        <f t="shared" si="42"/>
        <v>12.15</v>
      </c>
      <c r="N932" t="str">
        <f t="shared" si="43"/>
        <v>Excellsa</v>
      </c>
      <c r="O932" t="str">
        <f t="shared" si="44"/>
        <v>Dark</v>
      </c>
      <c r="P932" t="str">
        <f>_xlfn.XLOOKUP(Orders[[#This Row],[Customer ID]],customers!$A$1:$A$1001,customers!$I$1:$I$1001,0)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cm="1">
        <f t="array" ref="G933">IF(_xlfn.XLOOKUP(C933,customers!$A$1:$A$1001,customers!C932:'customers'!$C$1:$C$1001,0)=0,"",_xlfn.XLOOKUP(C933,customers!$A$1:$A$1001,customers!C932:'customers'!$C$1:$C$1001,0))</f>
        <v/>
      </c>
      <c r="H933" s="2" t="str">
        <f>_xlfn.XLOOKUP(C933,customers!$A$1:$A$1001,customers!$G$1:$G$1001,0)</f>
        <v>United States</v>
      </c>
      <c r="I933" t="str">
        <f>_xlfn.XLOOKUP(orders!D933,products!$A$1:$A$49,products!$B$1:$B$49)</f>
        <v>Ara</v>
      </c>
      <c r="J933" t="str">
        <f>_xlfn.XLOOKUP(orders!D933,products!$A$1:$A$49,products!$C$1:$C$49)</f>
        <v>D</v>
      </c>
      <c r="K933" s="4">
        <f>_xlfn.XLOOKUP(orders!D933,products!$A$1:$A$49,products!$D$1:$D$49)</f>
        <v>0.5</v>
      </c>
      <c r="L933" s="6">
        <f>_xlfn.XLOOKUP(orders!D933,products!$A$1:$A$49,products!$E$1:$E$49)</f>
        <v>5.97</v>
      </c>
      <c r="M933" s="6">
        <f t="shared" si="42"/>
        <v>23.88</v>
      </c>
      <c r="N933" t="str">
        <f t="shared" si="43"/>
        <v>Arabica</v>
      </c>
      <c r="O933" t="str">
        <f t="shared" si="44"/>
        <v>Dark</v>
      </c>
      <c r="P933" t="str">
        <f>_xlfn.XLOOKUP(Orders[[#This Row],[Customer ID]],customers!$A$1:$A$1001,customers!$I$1:$I$1001,0)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cm="1">
        <f t="array" ref="G934">IF(_xlfn.XLOOKUP(C934,customers!$A$1:$A$1001,customers!C933:'customers'!$C$1:$C$1001,0)=0,"",_xlfn.XLOOKUP(C934,customers!$A$1:$A$1001,customers!C933:'customers'!$C$1:$C$1001,0))</f>
        <v>bsillispw@istockphoto.com</v>
      </c>
      <c r="H934" s="2" t="str">
        <f>_xlfn.XLOOKUP(C934,customers!$A$1:$A$1001,customers!$G$1:$G$1001,0)</f>
        <v>United States</v>
      </c>
      <c r="I934" t="str">
        <f>_xlfn.XLOOKUP(orders!D934,products!$A$1:$A$49,products!$B$1:$B$49)</f>
        <v>Exc</v>
      </c>
      <c r="J934" t="str">
        <f>_xlfn.XLOOKUP(orders!D934,products!$A$1:$A$49,products!$C$1:$C$49)</f>
        <v>M</v>
      </c>
      <c r="K934" s="4">
        <f>_xlfn.XLOOKUP(orders!D934,products!$A$1:$A$49,products!$D$1:$D$49)</f>
        <v>1</v>
      </c>
      <c r="L934" s="6">
        <f>_xlfn.XLOOKUP(orders!D934,products!$A$1:$A$49,products!$E$1:$E$49)</f>
        <v>13.75</v>
      </c>
      <c r="M934" s="6">
        <f t="shared" si="42"/>
        <v>55</v>
      </c>
      <c r="N934" t="str">
        <f t="shared" si="43"/>
        <v>Excellsa</v>
      </c>
      <c r="O934" t="str">
        <f t="shared" si="44"/>
        <v>Medium</v>
      </c>
      <c r="P934" t="str">
        <f>_xlfn.XLOOKUP(Orders[[#This Row],[Customer ID]],customers!$A$1:$A$1001,customers!$I$1:$I$1001,0)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cm="1">
        <f t="array" ref="G935">IF(_xlfn.XLOOKUP(C935,customers!$A$1:$A$1001,customers!C934:'customers'!$C$1:$C$1001,0)=0,"",_xlfn.XLOOKUP(C935,customers!$A$1:$A$1001,customers!C934:'customers'!$C$1:$C$1001,0))</f>
        <v/>
      </c>
      <c r="H935" s="2" t="str">
        <f>_xlfn.XLOOKUP(C935,customers!$A$1:$A$1001,customers!$G$1:$G$1001,0)</f>
        <v>United States</v>
      </c>
      <c r="I935" t="str">
        <f>_xlfn.XLOOKUP(orders!D935,products!$A$1:$A$49,products!$B$1:$B$49)</f>
        <v>Rob</v>
      </c>
      <c r="J935" t="str">
        <f>_xlfn.XLOOKUP(orders!D935,products!$A$1:$A$49,products!$C$1:$C$49)</f>
        <v>D</v>
      </c>
      <c r="K935" s="4">
        <f>_xlfn.XLOOKUP(orders!D935,products!$A$1:$A$49,products!$D$1:$D$49)</f>
        <v>1</v>
      </c>
      <c r="L935" s="6">
        <f>_xlfn.XLOOKUP(orders!D935,products!$A$1:$A$49,products!$E$1:$E$49)</f>
        <v>8.9499999999999993</v>
      </c>
      <c r="M935" s="6">
        <f t="shared" si="42"/>
        <v>26.849999999999998</v>
      </c>
      <c r="N935" t="str">
        <f t="shared" si="43"/>
        <v>Robusta</v>
      </c>
      <c r="O935" t="str">
        <f t="shared" si="44"/>
        <v>Dark</v>
      </c>
      <c r="P935" t="str">
        <f>_xlfn.XLOOKUP(Orders[[#This Row],[Customer ID]],customers!$A$1:$A$1001,customers!$I$1:$I$1001,0)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cm="1">
        <f t="array" ref="G936">IF(_xlfn.XLOOKUP(C936,customers!$A$1:$A$1001,customers!C935:'customers'!$C$1:$C$1001,0)=0,"",_xlfn.XLOOKUP(C936,customers!$A$1:$A$1001,customers!C935:'customers'!$C$1:$C$1001,0))</f>
        <v>rcuttspy@techcrunch.com</v>
      </c>
      <c r="H936" s="2" t="str">
        <f>_xlfn.XLOOKUP(C936,customers!$A$1:$A$1001,customers!$G$1:$G$1001,0)</f>
        <v>United States</v>
      </c>
      <c r="I936" t="str">
        <f>_xlfn.XLOOKUP(orders!D936,products!$A$1:$A$49,products!$B$1:$B$49)</f>
        <v>Rob</v>
      </c>
      <c r="J936" t="str">
        <f>_xlfn.XLOOKUP(orders!D936,products!$A$1:$A$49,products!$C$1:$C$49)</f>
        <v>M</v>
      </c>
      <c r="K936" s="4">
        <f>_xlfn.XLOOKUP(orders!D936,products!$A$1:$A$49,products!$D$1:$D$49)</f>
        <v>2.5</v>
      </c>
      <c r="L936" s="6">
        <f>_xlfn.XLOOKUP(orders!D936,products!$A$1:$A$49,products!$E$1:$E$49)</f>
        <v>22.884999999999998</v>
      </c>
      <c r="M936" s="6">
        <f t="shared" si="42"/>
        <v>114.42499999999998</v>
      </c>
      <c r="N936" t="str">
        <f t="shared" si="43"/>
        <v>Robusta</v>
      </c>
      <c r="O936" t="str">
        <f t="shared" si="44"/>
        <v>Medium</v>
      </c>
      <c r="P936" t="str">
        <f>_xlfn.XLOOKUP(Orders[[#This Row],[Customer ID]],customers!$A$1:$A$1001,customers!$I$1:$I$1001,0)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cm="1">
        <f t="array" ref="G937">IF(_xlfn.XLOOKUP(C937,customers!$A$1:$A$1001,customers!C936:'customers'!$C$1:$C$1001,0)=0,"",_xlfn.XLOOKUP(C937,customers!$A$1:$A$1001,customers!C936:'customers'!$C$1:$C$1001,0))</f>
        <v>mdelvespz@nature.com</v>
      </c>
      <c r="H937" s="2" t="str">
        <f>_xlfn.XLOOKUP(C937,customers!$A$1:$A$1001,customers!$G$1:$G$1001,0)</f>
        <v>United States</v>
      </c>
      <c r="I937" t="str">
        <f>_xlfn.XLOOKUP(orders!D937,products!$A$1:$A$49,products!$B$1:$B$49)</f>
        <v>Ara</v>
      </c>
      <c r="J937" t="str">
        <f>_xlfn.XLOOKUP(orders!D937,products!$A$1:$A$49,products!$C$1:$C$49)</f>
        <v>M</v>
      </c>
      <c r="K937" s="4">
        <f>_xlfn.XLOOKUP(orders!D937,products!$A$1:$A$49,products!$D$1:$D$49)</f>
        <v>2.5</v>
      </c>
      <c r="L937" s="6">
        <f>_xlfn.XLOOKUP(orders!D937,products!$A$1:$A$49,products!$E$1:$E$49)</f>
        <v>25.874999999999996</v>
      </c>
      <c r="M937" s="6">
        <f t="shared" si="42"/>
        <v>155.24999999999997</v>
      </c>
      <c r="N937" t="str">
        <f t="shared" si="43"/>
        <v>Arabica</v>
      </c>
      <c r="O937" t="str">
        <f t="shared" si="44"/>
        <v>Medium</v>
      </c>
      <c r="P937" t="str">
        <f>_xlfn.XLOOKUP(Orders[[#This Row],[Customer ID]],customers!$A$1:$A$1001,customers!$I$1:$I$1001,0)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cm="1">
        <f t="array" ref="G938">IF(_xlfn.XLOOKUP(C938,customers!$A$1:$A$1001,customers!C937:'customers'!$C$1:$C$1001,0)=0,"",_xlfn.XLOOKUP(C938,customers!$A$1:$A$1001,customers!C937:'customers'!$C$1:$C$1001,0))</f>
        <v>dgrittonq0@nydailynews.com</v>
      </c>
      <c r="H938" s="2" t="str">
        <f>_xlfn.XLOOKUP(C938,customers!$A$1:$A$1001,customers!$G$1:$G$1001,0)</f>
        <v>United States</v>
      </c>
      <c r="I938" t="str">
        <f>_xlfn.XLOOKUP(orders!D938,products!$A$1:$A$49,products!$B$1:$B$49)</f>
        <v>Lib</v>
      </c>
      <c r="J938" t="str">
        <f>_xlfn.XLOOKUP(orders!D938,products!$A$1:$A$49,products!$C$1:$C$49)</f>
        <v>D</v>
      </c>
      <c r="K938" s="4">
        <f>_xlfn.XLOOKUP(orders!D938,products!$A$1:$A$49,products!$D$1:$D$49)</f>
        <v>0.5</v>
      </c>
      <c r="L938" s="6">
        <f>_xlfn.XLOOKUP(orders!D938,products!$A$1:$A$49,products!$E$1:$E$49)</f>
        <v>7.77</v>
      </c>
      <c r="M938" s="6">
        <f t="shared" si="42"/>
        <v>23.31</v>
      </c>
      <c r="N938" t="str">
        <f t="shared" si="43"/>
        <v>Libarica</v>
      </c>
      <c r="O938" t="str">
        <f t="shared" si="44"/>
        <v>Dark</v>
      </c>
      <c r="P938" t="str">
        <f>_xlfn.XLOOKUP(Orders[[#This Row],[Customer ID]],customers!$A$1:$A$1001,customers!$I$1:$I$1001,0)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cm="1">
        <f t="array" ref="G939">IF(_xlfn.XLOOKUP(C939,customers!$A$1:$A$1001,customers!C938:'customers'!$C$1:$C$1001,0)=0,"",_xlfn.XLOOKUP(C939,customers!$A$1:$A$1001,customers!C938:'customers'!$C$1:$C$1001,0))</f>
        <v>dgrittonq0@nydailynews.com</v>
      </c>
      <c r="H939" s="2" t="str">
        <f>_xlfn.XLOOKUP(C939,customers!$A$1:$A$1001,customers!$G$1:$G$1001,0)</f>
        <v>United States</v>
      </c>
      <c r="I939" t="str">
        <f>_xlfn.XLOOKUP(orders!D939,products!$A$1:$A$49,products!$B$1:$B$49)</f>
        <v>Rob</v>
      </c>
      <c r="J939" t="str">
        <f>_xlfn.XLOOKUP(orders!D939,products!$A$1:$A$49,products!$C$1:$C$49)</f>
        <v>M</v>
      </c>
      <c r="K939" s="4">
        <f>_xlfn.XLOOKUP(orders!D939,products!$A$1:$A$49,products!$D$1:$D$49)</f>
        <v>2.5</v>
      </c>
      <c r="L939" s="6">
        <f>_xlfn.XLOOKUP(orders!D939,products!$A$1:$A$49,products!$E$1:$E$49)</f>
        <v>22.884999999999998</v>
      </c>
      <c r="M939" s="6">
        <f t="shared" si="42"/>
        <v>91.539999999999992</v>
      </c>
      <c r="N939" t="str">
        <f t="shared" si="43"/>
        <v>Robusta</v>
      </c>
      <c r="O939" t="str">
        <f t="shared" si="44"/>
        <v>Medium</v>
      </c>
      <c r="P939" t="str">
        <f>_xlfn.XLOOKUP(Orders[[#This Row],[Customer ID]],customers!$A$1:$A$1001,customers!$I$1:$I$1001,0)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cm="1">
        <f t="array" ref="G940">IF(_xlfn.XLOOKUP(C940,customers!$A$1:$A$1001,customers!C939:'customers'!$C$1:$C$1001,0)=0,"",_xlfn.XLOOKUP(C940,customers!$A$1:$A$1001,customers!C939:'customers'!$C$1:$C$1001,0))</f>
        <v>dgutq2@umich.edu</v>
      </c>
      <c r="H940" s="2" t="str">
        <f>_xlfn.XLOOKUP(C940,customers!$A$1:$A$1001,customers!$G$1:$G$1001,0)</f>
        <v>United States</v>
      </c>
      <c r="I940" t="str">
        <f>_xlfn.XLOOKUP(orders!D940,products!$A$1:$A$49,products!$B$1:$B$49)</f>
        <v>Exc</v>
      </c>
      <c r="J940" t="str">
        <f>_xlfn.XLOOKUP(orders!D940,products!$A$1:$A$49,products!$C$1:$C$49)</f>
        <v>L</v>
      </c>
      <c r="K940" s="4">
        <f>_xlfn.XLOOKUP(orders!D940,products!$A$1:$A$49,products!$D$1:$D$49)</f>
        <v>1</v>
      </c>
      <c r="L940" s="6">
        <f>_xlfn.XLOOKUP(orders!D940,products!$A$1:$A$49,products!$E$1:$E$49)</f>
        <v>14.85</v>
      </c>
      <c r="M940" s="6">
        <f t="shared" si="42"/>
        <v>74.25</v>
      </c>
      <c r="N940" t="str">
        <f t="shared" si="43"/>
        <v>Excellsa</v>
      </c>
      <c r="O940" t="str">
        <f t="shared" si="44"/>
        <v>Light</v>
      </c>
      <c r="P940" t="str">
        <f>_xlfn.XLOOKUP(Orders[[#This Row],[Customer ID]],customers!$A$1:$A$1001,customers!$I$1:$I$1001,0)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cm="1">
        <f t="array" ref="G941">IF(_xlfn.XLOOKUP(C941,customers!$A$1:$A$1001,customers!C940:'customers'!$C$1:$C$1001,0)=0,"",_xlfn.XLOOKUP(C941,customers!$A$1:$A$1001,customers!C940:'customers'!$C$1:$C$1001,0))</f>
        <v>wpummeryq3@topsy.com</v>
      </c>
      <c r="H941" s="2" t="str">
        <f>_xlfn.XLOOKUP(C941,customers!$A$1:$A$1001,customers!$G$1:$G$1001,0)</f>
        <v>United States</v>
      </c>
      <c r="I941" t="str">
        <f>_xlfn.XLOOKUP(orders!D941,products!$A$1:$A$49,products!$B$1:$B$49)</f>
        <v>Lib</v>
      </c>
      <c r="J941" t="str">
        <f>_xlfn.XLOOKUP(orders!D941,products!$A$1:$A$49,products!$C$1:$C$49)</f>
        <v>L</v>
      </c>
      <c r="K941" s="4">
        <f>_xlfn.XLOOKUP(orders!D941,products!$A$1:$A$49,products!$D$1:$D$49)</f>
        <v>0.2</v>
      </c>
      <c r="L941" s="6">
        <f>_xlfn.XLOOKUP(orders!D941,products!$A$1:$A$49,products!$E$1:$E$49)</f>
        <v>4.7549999999999999</v>
      </c>
      <c r="M941" s="6">
        <f t="shared" si="42"/>
        <v>28.53</v>
      </c>
      <c r="N941" t="str">
        <f t="shared" si="43"/>
        <v>Libarica</v>
      </c>
      <c r="O941" t="str">
        <f t="shared" si="44"/>
        <v>Light</v>
      </c>
      <c r="P941" t="str">
        <f>_xlfn.XLOOKUP(Orders[[#This Row],[Customer ID]],customers!$A$1:$A$1001,customers!$I$1:$I$1001,0)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cm="1">
        <f t="array" ref="G942">IF(_xlfn.XLOOKUP(C942,customers!$A$1:$A$1001,customers!C941:'customers'!$C$1:$C$1001,0)=0,"",_xlfn.XLOOKUP(C942,customers!$A$1:$A$1001,customers!C941:'customers'!$C$1:$C$1001,0))</f>
        <v>gsiudaq4@nytimes.com</v>
      </c>
      <c r="H942" s="2" t="str">
        <f>_xlfn.XLOOKUP(C942,customers!$A$1:$A$1001,customers!$G$1:$G$1001,0)</f>
        <v>United States</v>
      </c>
      <c r="I942" t="str">
        <f>_xlfn.XLOOKUP(orders!D942,products!$A$1:$A$49,products!$B$1:$B$49)</f>
        <v>Rob</v>
      </c>
      <c r="J942" t="str">
        <f>_xlfn.XLOOKUP(orders!D942,products!$A$1:$A$49,products!$C$1:$C$49)</f>
        <v>L</v>
      </c>
      <c r="K942" s="4">
        <f>_xlfn.XLOOKUP(orders!D942,products!$A$1:$A$49,products!$D$1:$D$49)</f>
        <v>0.5</v>
      </c>
      <c r="L942" s="6">
        <f>_xlfn.XLOOKUP(orders!D942,products!$A$1:$A$49,products!$E$1:$E$49)</f>
        <v>7.169999999999999</v>
      </c>
      <c r="M942" s="6">
        <f t="shared" si="42"/>
        <v>14.339999999999998</v>
      </c>
      <c r="N942" t="str">
        <f t="shared" si="43"/>
        <v>Robusta</v>
      </c>
      <c r="O942" t="str">
        <f t="shared" si="44"/>
        <v>Light</v>
      </c>
      <c r="P942" t="str">
        <f>_xlfn.XLOOKUP(Orders[[#This Row],[Customer ID]],customers!$A$1:$A$1001,customers!$I$1:$I$1001,0)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cm="1">
        <f t="array" ref="G943">IF(_xlfn.XLOOKUP(C943,customers!$A$1:$A$1001,customers!C942:'customers'!$C$1:$C$1001,0)=0,"",_xlfn.XLOOKUP(C943,customers!$A$1:$A$1001,customers!C942:'customers'!$C$1:$C$1001,0))</f>
        <v>hcrowneq5@wufoo.com</v>
      </c>
      <c r="H943" s="2" t="str">
        <f>_xlfn.XLOOKUP(C943,customers!$A$1:$A$1001,customers!$G$1:$G$1001,0)</f>
        <v>Ireland</v>
      </c>
      <c r="I943" t="str">
        <f>_xlfn.XLOOKUP(orders!D943,products!$A$1:$A$49,products!$B$1:$B$49)</f>
        <v>Ara</v>
      </c>
      <c r="J943" t="str">
        <f>_xlfn.XLOOKUP(orders!D943,products!$A$1:$A$49,products!$C$1:$C$49)</f>
        <v>L</v>
      </c>
      <c r="K943" s="4">
        <f>_xlfn.XLOOKUP(orders!D943,products!$A$1:$A$49,products!$D$1:$D$49)</f>
        <v>0.5</v>
      </c>
      <c r="L943" s="6">
        <f>_xlfn.XLOOKUP(orders!D943,products!$A$1:$A$49,products!$E$1:$E$49)</f>
        <v>7.77</v>
      </c>
      <c r="M943" s="6">
        <f t="shared" si="42"/>
        <v>15.54</v>
      </c>
      <c r="N943" t="str">
        <f t="shared" si="43"/>
        <v>Arabica</v>
      </c>
      <c r="O943" t="str">
        <f t="shared" si="44"/>
        <v>Light</v>
      </c>
      <c r="P943" t="str">
        <f>_xlfn.XLOOKUP(Orders[[#This Row],[Customer ID]],customers!$A$1:$A$1001,customers!$I$1:$I$1001,0)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cm="1">
        <f t="array" ref="G944">IF(_xlfn.XLOOKUP(C944,customers!$A$1:$A$1001,customers!C943:'customers'!$C$1:$C$1001,0)=0,"",_xlfn.XLOOKUP(C944,customers!$A$1:$A$1001,customers!C943:'customers'!$C$1:$C$1001,0))</f>
        <v>vpawseyq6@tiny.cc</v>
      </c>
      <c r="H944" s="2" t="str">
        <f>_xlfn.XLOOKUP(C944,customers!$A$1:$A$1001,customers!$G$1:$G$1001,0)</f>
        <v>United States</v>
      </c>
      <c r="I944" t="str">
        <f>_xlfn.XLOOKUP(orders!D944,products!$A$1:$A$49,products!$B$1:$B$49)</f>
        <v>Rob</v>
      </c>
      <c r="J944" t="str">
        <f>_xlfn.XLOOKUP(orders!D944,products!$A$1:$A$49,products!$C$1:$C$49)</f>
        <v>L</v>
      </c>
      <c r="K944" s="4">
        <f>_xlfn.XLOOKUP(orders!D944,products!$A$1:$A$49,products!$D$1:$D$49)</f>
        <v>1</v>
      </c>
      <c r="L944" s="6">
        <f>_xlfn.XLOOKUP(orders!D944,products!$A$1:$A$49,products!$E$1:$E$49)</f>
        <v>11.95</v>
      </c>
      <c r="M944" s="6">
        <f t="shared" si="42"/>
        <v>35.849999999999994</v>
      </c>
      <c r="N944" t="str">
        <f t="shared" si="43"/>
        <v>Robusta</v>
      </c>
      <c r="O944" t="str">
        <f t="shared" si="44"/>
        <v>Light</v>
      </c>
      <c r="P944" t="str">
        <f>_xlfn.XLOOKUP(Orders[[#This Row],[Customer ID]],customers!$A$1:$A$1001,customers!$I$1:$I$1001,0)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cm="1">
        <f t="array" ref="G945">IF(_xlfn.XLOOKUP(C945,customers!$A$1:$A$1001,customers!C944:'customers'!$C$1:$C$1001,0)=0,"",_xlfn.XLOOKUP(C945,customers!$A$1:$A$1001,customers!C944:'customers'!$C$1:$C$1001,0))</f>
        <v>awaterhouseq7@istockphoto.com</v>
      </c>
      <c r="H945" s="2" t="str">
        <f>_xlfn.XLOOKUP(C945,customers!$A$1:$A$1001,customers!$G$1:$G$1001,0)</f>
        <v>United States</v>
      </c>
      <c r="I945" t="str">
        <f>_xlfn.XLOOKUP(orders!D945,products!$A$1:$A$49,products!$B$1:$B$49)</f>
        <v>Ara</v>
      </c>
      <c r="J945" t="str">
        <f>_xlfn.XLOOKUP(orders!D945,products!$A$1:$A$49,products!$C$1:$C$49)</f>
        <v>L</v>
      </c>
      <c r="K945" s="4">
        <f>_xlfn.XLOOKUP(orders!D945,products!$A$1:$A$49,products!$D$1:$D$49)</f>
        <v>0.5</v>
      </c>
      <c r="L945" s="6">
        <f>_xlfn.XLOOKUP(orders!D945,products!$A$1:$A$49,products!$E$1:$E$49)</f>
        <v>7.77</v>
      </c>
      <c r="M945" s="6">
        <f t="shared" si="42"/>
        <v>46.62</v>
      </c>
      <c r="N945" t="str">
        <f t="shared" si="43"/>
        <v>Arabica</v>
      </c>
      <c r="O945" t="str">
        <f t="shared" si="44"/>
        <v>Light</v>
      </c>
      <c r="P945" t="str">
        <f>_xlfn.XLOOKUP(Orders[[#This Row],[Customer ID]],customers!$A$1:$A$1001,customers!$I$1:$I$1001,0)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cm="1">
        <f t="array" ref="G946">IF(_xlfn.XLOOKUP(C946,customers!$A$1:$A$1001,customers!C945:'customers'!$C$1:$C$1001,0)=0,"",_xlfn.XLOOKUP(C946,customers!$A$1:$A$1001,customers!C945:'customers'!$C$1:$C$1001,0))</f>
        <v>fhaughianq8@1688.com</v>
      </c>
      <c r="H946" s="2" t="str">
        <f>_xlfn.XLOOKUP(C946,customers!$A$1:$A$1001,customers!$G$1:$G$1001,0)</f>
        <v>United States</v>
      </c>
      <c r="I946" t="str">
        <f>_xlfn.XLOOKUP(orders!D946,products!$A$1:$A$49,products!$B$1:$B$49)</f>
        <v>Rob</v>
      </c>
      <c r="J946" t="str">
        <f>_xlfn.XLOOKUP(orders!D946,products!$A$1:$A$49,products!$C$1:$C$49)</f>
        <v>L</v>
      </c>
      <c r="K946" s="4">
        <f>_xlfn.XLOOKUP(orders!D946,products!$A$1:$A$49,products!$D$1:$D$49)</f>
        <v>0.5</v>
      </c>
      <c r="L946" s="6">
        <f>_xlfn.XLOOKUP(orders!D946,products!$A$1:$A$49,products!$E$1:$E$49)</f>
        <v>7.169999999999999</v>
      </c>
      <c r="M946" s="6">
        <f t="shared" si="42"/>
        <v>35.849999999999994</v>
      </c>
      <c r="N946" t="str">
        <f t="shared" si="43"/>
        <v>Robusta</v>
      </c>
      <c r="O946" t="str">
        <f t="shared" si="44"/>
        <v>Light</v>
      </c>
      <c r="P946" t="str">
        <f>_xlfn.XLOOKUP(Orders[[#This Row],[Customer ID]],customers!$A$1:$A$1001,customers!$I$1:$I$1001,0)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cm="1">
        <f t="array" ref="G947">IF(_xlfn.XLOOKUP(C947,customers!$A$1:$A$1001,customers!C946:'customers'!$C$1:$C$1001,0)=0,"",_xlfn.XLOOKUP(C947,customers!$A$1:$A$1001,customers!C946:'customers'!$C$1:$C$1001,0))</f>
        <v/>
      </c>
      <c r="H947" s="2" t="str">
        <f>_xlfn.XLOOKUP(C947,customers!$A$1:$A$1001,customers!$G$1:$G$1001,0)</f>
        <v>United States</v>
      </c>
      <c r="I947" t="str">
        <f>_xlfn.XLOOKUP(orders!D947,products!$A$1:$A$49,products!$B$1:$B$49)</f>
        <v>Lib</v>
      </c>
      <c r="J947" t="str">
        <f>_xlfn.XLOOKUP(orders!D947,products!$A$1:$A$49,products!$C$1:$C$49)</f>
        <v>D</v>
      </c>
      <c r="K947" s="4">
        <f>_xlfn.XLOOKUP(orders!D947,products!$A$1:$A$49,products!$D$1:$D$49)</f>
        <v>2.5</v>
      </c>
      <c r="L947" s="6">
        <f>_xlfn.XLOOKUP(orders!D947,products!$A$1:$A$49,products!$E$1:$E$49)</f>
        <v>29.784999999999997</v>
      </c>
      <c r="M947" s="6">
        <f t="shared" si="42"/>
        <v>119.13999999999999</v>
      </c>
      <c r="N947" t="str">
        <f t="shared" si="43"/>
        <v>Libarica</v>
      </c>
      <c r="O947" t="str">
        <f t="shared" si="44"/>
        <v>Dark</v>
      </c>
      <c r="P947" t="str">
        <f>_xlfn.XLOOKUP(Orders[[#This Row],[Customer ID]],customers!$A$1:$A$1001,customers!$I$1:$I$1001,0)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cm="1">
        <f t="array" ref="G948">IF(_xlfn.XLOOKUP(C948,customers!$A$1:$A$1001,customers!C947:'customers'!$C$1:$C$1001,0)=0,"",_xlfn.XLOOKUP(C948,customers!$A$1:$A$1001,customers!C947:'customers'!$C$1:$C$1001,0))</f>
        <v/>
      </c>
      <c r="H948" s="2" t="str">
        <f>_xlfn.XLOOKUP(C948,customers!$A$1:$A$1001,customers!$G$1:$G$1001,0)</f>
        <v>United States</v>
      </c>
      <c r="I948" t="str">
        <f>_xlfn.XLOOKUP(orders!D948,products!$A$1:$A$49,products!$B$1:$B$49)</f>
        <v>Lib</v>
      </c>
      <c r="J948" t="str">
        <f>_xlfn.XLOOKUP(orders!D948,products!$A$1:$A$49,products!$C$1:$C$49)</f>
        <v>D</v>
      </c>
      <c r="K948" s="4">
        <f>_xlfn.XLOOKUP(orders!D948,products!$A$1:$A$49,products!$D$1:$D$49)</f>
        <v>0.5</v>
      </c>
      <c r="L948" s="6">
        <f>_xlfn.XLOOKUP(orders!D948,products!$A$1:$A$49,products!$E$1:$E$49)</f>
        <v>7.77</v>
      </c>
      <c r="M948" s="6">
        <f t="shared" si="42"/>
        <v>23.31</v>
      </c>
      <c r="N948" t="str">
        <f t="shared" si="43"/>
        <v>Libarica</v>
      </c>
      <c r="O948" t="str">
        <f t="shared" si="44"/>
        <v>Dark</v>
      </c>
      <c r="P948" t="str">
        <f>_xlfn.XLOOKUP(Orders[[#This Row],[Customer ID]],customers!$A$1:$A$1001,customers!$I$1:$I$1001,0)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cm="1">
        <f t="array" ref="G949">IF(_xlfn.XLOOKUP(C949,customers!$A$1:$A$1001,customers!C948:'customers'!$C$1:$C$1001,0)=0,"",_xlfn.XLOOKUP(C949,customers!$A$1:$A$1001,customers!C948:'customers'!$C$1:$C$1001,0))</f>
        <v>rfaltinqb@topsy.com</v>
      </c>
      <c r="H949" s="2" t="str">
        <f>_xlfn.XLOOKUP(C949,customers!$A$1:$A$1001,customers!$G$1:$G$1001,0)</f>
        <v>Ireland</v>
      </c>
      <c r="I949" t="str">
        <f>_xlfn.XLOOKUP(orders!D949,products!$A$1:$A$49,products!$B$1:$B$49)</f>
        <v>Ara</v>
      </c>
      <c r="J949" t="str">
        <f>_xlfn.XLOOKUP(orders!D949,products!$A$1:$A$49,products!$C$1:$C$49)</f>
        <v>M</v>
      </c>
      <c r="K949" s="4">
        <f>_xlfn.XLOOKUP(orders!D949,products!$A$1:$A$49,products!$D$1:$D$49)</f>
        <v>1</v>
      </c>
      <c r="L949" s="6">
        <f>_xlfn.XLOOKUP(orders!D949,products!$A$1:$A$49,products!$E$1:$E$49)</f>
        <v>11.25</v>
      </c>
      <c r="M949" s="6">
        <f t="shared" si="42"/>
        <v>11.25</v>
      </c>
      <c r="N949" t="str">
        <f t="shared" si="43"/>
        <v>Arabica</v>
      </c>
      <c r="O949" t="str">
        <f t="shared" si="44"/>
        <v>Medium</v>
      </c>
      <c r="P949" t="str">
        <f>_xlfn.XLOOKUP(Orders[[#This Row],[Customer ID]],customers!$A$1:$A$1001,customers!$I$1:$I$1001,0)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cm="1">
        <f t="array" ref="G950">IF(_xlfn.XLOOKUP(C950,customers!$A$1:$A$1001,customers!C949:'customers'!$C$1:$C$1001,0)=0,"",_xlfn.XLOOKUP(C950,customers!$A$1:$A$1001,customers!C949:'customers'!$C$1:$C$1001,0))</f>
        <v>gcheekeqc@sitemeter.com</v>
      </c>
      <c r="H950" s="2" t="str">
        <f>_xlfn.XLOOKUP(C950,customers!$A$1:$A$1001,customers!$G$1:$G$1001,0)</f>
        <v>United Kingdom</v>
      </c>
      <c r="I950" t="str">
        <f>_xlfn.XLOOKUP(orders!D950,products!$A$1:$A$49,products!$B$1:$B$49)</f>
        <v>Exc</v>
      </c>
      <c r="J950" t="str">
        <f>_xlfn.XLOOKUP(orders!D950,products!$A$1:$A$49,products!$C$1:$C$49)</f>
        <v>D</v>
      </c>
      <c r="K950" s="4">
        <f>_xlfn.XLOOKUP(orders!D950,products!$A$1:$A$49,products!$D$1:$D$49)</f>
        <v>2.5</v>
      </c>
      <c r="L950" s="6">
        <f>_xlfn.XLOOKUP(orders!D950,products!$A$1:$A$49,products!$E$1:$E$49)</f>
        <v>27.945</v>
      </c>
      <c r="M950" s="6">
        <f t="shared" si="42"/>
        <v>83.835000000000008</v>
      </c>
      <c r="N950" t="str">
        <f t="shared" si="43"/>
        <v>Excellsa</v>
      </c>
      <c r="O950" t="str">
        <f t="shared" si="44"/>
        <v>Dark</v>
      </c>
      <c r="P950" t="str">
        <f>_xlfn.XLOOKUP(Orders[[#This Row],[Customer ID]],customers!$A$1:$A$1001,customers!$I$1:$I$1001,0)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cm="1">
        <f t="array" ref="G951">IF(_xlfn.XLOOKUP(C951,customers!$A$1:$A$1001,customers!C950:'customers'!$C$1:$C$1001,0)=0,"",_xlfn.XLOOKUP(C951,customers!$A$1:$A$1001,customers!C950:'customers'!$C$1:$C$1001,0))</f>
        <v>grattqd@phpbb.com</v>
      </c>
      <c r="H951" s="2" t="str">
        <f>_xlfn.XLOOKUP(C951,customers!$A$1:$A$1001,customers!$G$1:$G$1001,0)</f>
        <v>Ireland</v>
      </c>
      <c r="I951" t="str">
        <f>_xlfn.XLOOKUP(orders!D951,products!$A$1:$A$49,products!$B$1:$B$49)</f>
        <v>Rob</v>
      </c>
      <c r="J951" t="str">
        <f>_xlfn.XLOOKUP(orders!D951,products!$A$1:$A$49,products!$C$1:$C$49)</f>
        <v>L</v>
      </c>
      <c r="K951" s="4">
        <f>_xlfn.XLOOKUP(orders!D951,products!$A$1:$A$49,products!$D$1:$D$49)</f>
        <v>2.5</v>
      </c>
      <c r="L951" s="6">
        <f>_xlfn.XLOOKUP(orders!D951,products!$A$1:$A$49,products!$E$1:$E$49)</f>
        <v>27.484999999999996</v>
      </c>
      <c r="M951" s="6">
        <f t="shared" si="42"/>
        <v>109.93999999999998</v>
      </c>
      <c r="N951" t="str">
        <f t="shared" si="43"/>
        <v>Robusta</v>
      </c>
      <c r="O951" t="str">
        <f t="shared" si="44"/>
        <v>Light</v>
      </c>
      <c r="P951" t="str">
        <f>_xlfn.XLOOKUP(Orders[[#This Row],[Customer ID]],customers!$A$1:$A$1001,customers!$I$1:$I$1001,0)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cm="1">
        <f t="array" ref="G952">IF(_xlfn.XLOOKUP(C952,customers!$A$1:$A$1001,customers!C951:'customers'!$C$1:$C$1001,0)=0,"",_xlfn.XLOOKUP(C952,customers!$A$1:$A$1001,customers!C951:'customers'!$C$1:$C$1001,0))</f>
        <v/>
      </c>
      <c r="H952" s="2" t="str">
        <f>_xlfn.XLOOKUP(C952,customers!$A$1:$A$1001,customers!$G$1:$G$1001,0)</f>
        <v>United States</v>
      </c>
      <c r="I952" t="str">
        <f>_xlfn.XLOOKUP(orders!D952,products!$A$1:$A$49,products!$B$1:$B$49)</f>
        <v>Rob</v>
      </c>
      <c r="J952" t="str">
        <f>_xlfn.XLOOKUP(orders!D952,products!$A$1:$A$49,products!$C$1:$C$49)</f>
        <v>L</v>
      </c>
      <c r="K952" s="4">
        <f>_xlfn.XLOOKUP(orders!D952,products!$A$1:$A$49,products!$D$1:$D$49)</f>
        <v>0.2</v>
      </c>
      <c r="L952" s="6">
        <f>_xlfn.XLOOKUP(orders!D952,products!$A$1:$A$49,products!$E$1:$E$49)</f>
        <v>3.5849999999999995</v>
      </c>
      <c r="M952" s="6">
        <f t="shared" si="42"/>
        <v>14.339999999999998</v>
      </c>
      <c r="N952" t="str">
        <f t="shared" si="43"/>
        <v>Robusta</v>
      </c>
      <c r="O952" t="str">
        <f t="shared" si="44"/>
        <v>Light</v>
      </c>
      <c r="P952" t="str">
        <f>_xlfn.XLOOKUP(Orders[[#This Row],[Customer ID]],customers!$A$1:$A$1001,customers!$I$1:$I$1001,0)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cm="1">
        <f t="array" ref="G953">IF(_xlfn.XLOOKUP(C953,customers!$A$1:$A$1001,customers!C952:'customers'!$C$1:$C$1001,0)=0,"",_xlfn.XLOOKUP(C953,customers!$A$1:$A$1001,customers!C952:'customers'!$C$1:$C$1001,0))</f>
        <v>ieberleinqf@hc360.com</v>
      </c>
      <c r="H953" s="2" t="str">
        <f>_xlfn.XLOOKUP(C953,customers!$A$1:$A$1001,customers!$G$1:$G$1001,0)</f>
        <v>United States</v>
      </c>
      <c r="I953" t="str">
        <f>_xlfn.XLOOKUP(orders!D953,products!$A$1:$A$49,products!$B$1:$B$49)</f>
        <v>Rob</v>
      </c>
      <c r="J953" t="str">
        <f>_xlfn.XLOOKUP(orders!D953,products!$A$1:$A$49,products!$C$1:$C$49)</f>
        <v>L</v>
      </c>
      <c r="K953" s="4">
        <f>_xlfn.XLOOKUP(orders!D953,products!$A$1:$A$49,products!$D$1:$D$49)</f>
        <v>0.2</v>
      </c>
      <c r="L953" s="6">
        <f>_xlfn.XLOOKUP(orders!D953,products!$A$1:$A$49,products!$E$1:$E$49)</f>
        <v>3.5849999999999995</v>
      </c>
      <c r="M953" s="6">
        <f t="shared" si="42"/>
        <v>21.509999999999998</v>
      </c>
      <c r="N953" t="str">
        <f t="shared" si="43"/>
        <v>Robusta</v>
      </c>
      <c r="O953" t="str">
        <f t="shared" si="44"/>
        <v>Light</v>
      </c>
      <c r="P953" t="str">
        <f>_xlfn.XLOOKUP(Orders[[#This Row],[Customer ID]],customers!$A$1:$A$1001,customers!$I$1:$I$1001,0)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cm="1">
        <f t="array" ref="G954">IF(_xlfn.XLOOKUP(C954,customers!$A$1:$A$1001,customers!C953:'customers'!$C$1:$C$1001,0)=0,"",_xlfn.XLOOKUP(C954,customers!$A$1:$A$1001,customers!C953:'customers'!$C$1:$C$1001,0))</f>
        <v>jdrengqg@uiuc.edu</v>
      </c>
      <c r="H954" s="2" t="str">
        <f>_xlfn.XLOOKUP(C954,customers!$A$1:$A$1001,customers!$G$1:$G$1001,0)</f>
        <v>Ireland</v>
      </c>
      <c r="I954" t="str">
        <f>_xlfn.XLOOKUP(orders!D954,products!$A$1:$A$49,products!$B$1:$B$49)</f>
        <v>Ara</v>
      </c>
      <c r="J954" t="str">
        <f>_xlfn.XLOOKUP(orders!D954,products!$A$1:$A$49,products!$C$1:$C$49)</f>
        <v>M</v>
      </c>
      <c r="K954" s="4">
        <f>_xlfn.XLOOKUP(orders!D954,products!$A$1:$A$49,products!$D$1:$D$49)</f>
        <v>1</v>
      </c>
      <c r="L954" s="6">
        <f>_xlfn.XLOOKUP(orders!D954,products!$A$1:$A$49,products!$E$1:$E$49)</f>
        <v>11.25</v>
      </c>
      <c r="M954" s="6">
        <f t="shared" si="42"/>
        <v>22.5</v>
      </c>
      <c r="N954" t="str">
        <f t="shared" si="43"/>
        <v>Arabica</v>
      </c>
      <c r="O954" t="str">
        <f t="shared" si="44"/>
        <v>Medium</v>
      </c>
      <c r="P954" t="str">
        <f>_xlfn.XLOOKUP(Orders[[#This Row],[Customer ID]],customers!$A$1:$A$1001,customers!$I$1:$I$1001,0)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str" cm="1">
        <f t="array" ref="G955">IF(_xlfn.XLOOKUP(C955,customers!$A$1:$A$1001,customers!C954:'customers'!$C$1:$C$1001,0)=0,"",_xlfn.XLOOKUP(C955,customers!$A$1:$A$1001,customers!C954:'customers'!$C$1:$C$1001,0))</f>
        <v/>
      </c>
      <c r="H955" s="2" t="str">
        <f>_xlfn.XLOOKUP(C955,customers!$A$1:$A$1001,customers!$G$1:$G$1001,0)</f>
        <v>United States</v>
      </c>
      <c r="I955" t="str">
        <f>_xlfn.XLOOKUP(orders!D955,products!$A$1:$A$49,products!$B$1:$B$49)</f>
        <v>Ara</v>
      </c>
      <c r="J955" t="str">
        <f>_xlfn.XLOOKUP(orders!D955,products!$A$1:$A$49,products!$C$1:$C$49)</f>
        <v>L</v>
      </c>
      <c r="K955" s="4">
        <f>_xlfn.XLOOKUP(orders!D955,products!$A$1:$A$49,products!$D$1:$D$49)</f>
        <v>0.2</v>
      </c>
      <c r="L955" s="6">
        <f>_xlfn.XLOOKUP(orders!D955,products!$A$1:$A$49,products!$E$1:$E$49)</f>
        <v>3.8849999999999998</v>
      </c>
      <c r="M955" s="6">
        <f t="shared" si="42"/>
        <v>3.8849999999999998</v>
      </c>
      <c r="N955" t="str">
        <f t="shared" si="43"/>
        <v>Arabica</v>
      </c>
      <c r="O955" t="str">
        <f t="shared" si="44"/>
        <v>Light</v>
      </c>
      <c r="P955" t="str">
        <f>_xlfn.XLOOKUP(Orders[[#This Row],[Customer ID]],customers!$A$1:$A$1001,customers!$I$1:$I$1001,0)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str" cm="1">
        <f t="array" ref="G956">IF(_xlfn.XLOOKUP(C956,customers!$A$1:$A$1001,customers!C955:'customers'!$C$1:$C$1001,0)=0,"",_xlfn.XLOOKUP(C956,customers!$A$1:$A$1001,customers!C955:'customers'!$C$1:$C$1001,0))</f>
        <v/>
      </c>
      <c r="H956" s="2" t="str">
        <f>_xlfn.XLOOKUP(C956,customers!$A$1:$A$1001,customers!$G$1:$G$1001,0)</f>
        <v>United States</v>
      </c>
      <c r="I956" t="str">
        <f>_xlfn.XLOOKUP(orders!D956,products!$A$1:$A$49,products!$B$1:$B$49)</f>
        <v>Exc</v>
      </c>
      <c r="J956" t="str">
        <f>_xlfn.XLOOKUP(orders!D956,products!$A$1:$A$49,products!$C$1:$C$49)</f>
        <v>D</v>
      </c>
      <c r="K956" s="4">
        <f>_xlfn.XLOOKUP(orders!D956,products!$A$1:$A$49,products!$D$1:$D$49)</f>
        <v>2.5</v>
      </c>
      <c r="L956" s="6">
        <f>_xlfn.XLOOKUP(orders!D956,products!$A$1:$A$49,products!$E$1:$E$49)</f>
        <v>27.945</v>
      </c>
      <c r="M956" s="6">
        <f t="shared" si="42"/>
        <v>27.945</v>
      </c>
      <c r="N956" t="str">
        <f t="shared" si="43"/>
        <v>Excellsa</v>
      </c>
      <c r="O956" t="str">
        <f t="shared" si="44"/>
        <v>Dark</v>
      </c>
      <c r="P956" t="str">
        <f>_xlfn.XLOOKUP(Orders[[#This Row],[Customer ID]],customers!$A$1:$A$1001,customers!$I$1:$I$1001,0)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str" cm="1">
        <f t="array" ref="G957">IF(_xlfn.XLOOKUP(C957,customers!$A$1:$A$1001,customers!C956:'customers'!$C$1:$C$1001,0)=0,"",_xlfn.XLOOKUP(C957,customers!$A$1:$A$1001,customers!C956:'customers'!$C$1:$C$1001,0))</f>
        <v/>
      </c>
      <c r="H957" s="2" t="str">
        <f>_xlfn.XLOOKUP(C957,customers!$A$1:$A$1001,customers!$G$1:$G$1001,0)</f>
        <v>United States</v>
      </c>
      <c r="I957" t="str">
        <f>_xlfn.XLOOKUP(orders!D957,products!$A$1:$A$49,products!$B$1:$B$49)</f>
        <v>Exc</v>
      </c>
      <c r="J957" t="str">
        <f>_xlfn.XLOOKUP(orders!D957,products!$A$1:$A$49,products!$C$1:$C$49)</f>
        <v>L</v>
      </c>
      <c r="K957" s="4">
        <f>_xlfn.XLOOKUP(orders!D957,products!$A$1:$A$49,products!$D$1:$D$49)</f>
        <v>2.5</v>
      </c>
      <c r="L957" s="6">
        <f>_xlfn.XLOOKUP(orders!D957,products!$A$1:$A$49,products!$E$1:$E$49)</f>
        <v>34.154999999999994</v>
      </c>
      <c r="M957" s="6">
        <f t="shared" si="42"/>
        <v>170.77499999999998</v>
      </c>
      <c r="N957" t="str">
        <f t="shared" si="43"/>
        <v>Excellsa</v>
      </c>
      <c r="O957" t="str">
        <f t="shared" si="44"/>
        <v>Light</v>
      </c>
      <c r="P957" t="str">
        <f>_xlfn.XLOOKUP(Orders[[#This Row],[Customer ID]],customers!$A$1:$A$1001,customers!$I$1:$I$1001,0)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str" cm="1">
        <f t="array" ref="G958">IF(_xlfn.XLOOKUP(C958,customers!$A$1:$A$1001,customers!C957:'customers'!$C$1:$C$1001,0)=0,"",_xlfn.XLOOKUP(C958,customers!$A$1:$A$1001,customers!C957:'customers'!$C$1:$C$1001,0))</f>
        <v/>
      </c>
      <c r="H958" s="2" t="str">
        <f>_xlfn.XLOOKUP(C958,customers!$A$1:$A$1001,customers!$G$1:$G$1001,0)</f>
        <v>United States</v>
      </c>
      <c r="I958" t="str">
        <f>_xlfn.XLOOKUP(orders!D958,products!$A$1:$A$49,products!$B$1:$B$49)</f>
        <v>Rob</v>
      </c>
      <c r="J958" t="str">
        <f>_xlfn.XLOOKUP(orders!D958,products!$A$1:$A$49,products!$C$1:$C$49)</f>
        <v>L</v>
      </c>
      <c r="K958" s="4">
        <f>_xlfn.XLOOKUP(orders!D958,products!$A$1:$A$49,products!$D$1:$D$49)</f>
        <v>2.5</v>
      </c>
      <c r="L958" s="6">
        <f>_xlfn.XLOOKUP(orders!D958,products!$A$1:$A$49,products!$E$1:$E$49)</f>
        <v>27.484999999999996</v>
      </c>
      <c r="M958" s="6">
        <f t="shared" si="42"/>
        <v>54.969999999999992</v>
      </c>
      <c r="N958" t="str">
        <f t="shared" si="43"/>
        <v>Robusta</v>
      </c>
      <c r="O958" t="str">
        <f t="shared" si="44"/>
        <v>Light</v>
      </c>
      <c r="P958" t="str">
        <f>_xlfn.XLOOKUP(Orders[[#This Row],[Customer ID]],customers!$A$1:$A$1001,customers!$I$1:$I$1001,0)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str" cm="1">
        <f t="array" ref="G959">IF(_xlfn.XLOOKUP(C959,customers!$A$1:$A$1001,customers!C958:'customers'!$C$1:$C$1001,0)=0,"",_xlfn.XLOOKUP(C959,customers!$A$1:$A$1001,customers!C958:'customers'!$C$1:$C$1001,0))</f>
        <v/>
      </c>
      <c r="H959" s="2" t="str">
        <f>_xlfn.XLOOKUP(C959,customers!$A$1:$A$1001,customers!$G$1:$G$1001,0)</f>
        <v>United States</v>
      </c>
      <c r="I959" t="str">
        <f>_xlfn.XLOOKUP(orders!D959,products!$A$1:$A$49,products!$B$1:$B$49)</f>
        <v>Exc</v>
      </c>
      <c r="J959" t="str">
        <f>_xlfn.XLOOKUP(orders!D959,products!$A$1:$A$49,products!$C$1:$C$49)</f>
        <v>L</v>
      </c>
      <c r="K959" s="4">
        <f>_xlfn.XLOOKUP(orders!D959,products!$A$1:$A$49,products!$D$1:$D$49)</f>
        <v>1</v>
      </c>
      <c r="L959" s="6">
        <f>_xlfn.XLOOKUP(orders!D959,products!$A$1:$A$49,products!$E$1:$E$49)</f>
        <v>14.85</v>
      </c>
      <c r="M959" s="6">
        <f t="shared" si="42"/>
        <v>14.85</v>
      </c>
      <c r="N959" t="str">
        <f t="shared" si="43"/>
        <v>Excellsa</v>
      </c>
      <c r="O959" t="str">
        <f t="shared" si="44"/>
        <v>Light</v>
      </c>
      <c r="P959" t="str">
        <f>_xlfn.XLOOKUP(Orders[[#This Row],[Customer ID]],customers!$A$1:$A$1001,customers!$I$1:$I$1001,0)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str" cm="1">
        <f t="array" ref="G960">IF(_xlfn.XLOOKUP(C960,customers!$A$1:$A$1001,customers!C959:'customers'!$C$1:$C$1001,0)=0,"",_xlfn.XLOOKUP(C960,customers!$A$1:$A$1001,customers!C959:'customers'!$C$1:$C$1001,0))</f>
        <v/>
      </c>
      <c r="H960" s="2" t="str">
        <f>_xlfn.XLOOKUP(C960,customers!$A$1:$A$1001,customers!$G$1:$G$1001,0)</f>
        <v>United States</v>
      </c>
      <c r="I960" t="str">
        <f>_xlfn.XLOOKUP(orders!D960,products!$A$1:$A$49,products!$B$1:$B$49)</f>
        <v>Ara</v>
      </c>
      <c r="J960" t="str">
        <f>_xlfn.XLOOKUP(orders!D960,products!$A$1:$A$49,products!$C$1:$C$49)</f>
        <v>L</v>
      </c>
      <c r="K960" s="4">
        <f>_xlfn.XLOOKUP(orders!D960,products!$A$1:$A$49,products!$D$1:$D$49)</f>
        <v>0.2</v>
      </c>
      <c r="L960" s="6">
        <f>_xlfn.XLOOKUP(orders!D960,products!$A$1:$A$49,products!$E$1:$E$49)</f>
        <v>3.8849999999999998</v>
      </c>
      <c r="M960" s="6">
        <f t="shared" si="42"/>
        <v>7.77</v>
      </c>
      <c r="N960" t="str">
        <f t="shared" si="43"/>
        <v>Arabica</v>
      </c>
      <c r="O960" t="str">
        <f t="shared" si="44"/>
        <v>Light</v>
      </c>
      <c r="P960" t="str">
        <f>_xlfn.XLOOKUP(Orders[[#This Row],[Customer ID]],customers!$A$1:$A$1001,customers!$I$1:$I$1001,0)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cm="1">
        <f t="array" ref="G961">IF(_xlfn.XLOOKUP(C961,customers!$A$1:$A$1001,customers!C960:'customers'!$C$1:$C$1001,0)=0,"",_xlfn.XLOOKUP(C961,customers!$A$1:$A$1001,customers!C960:'customers'!$C$1:$C$1001,0))</f>
        <v>rstrathernqn@devhub.com</v>
      </c>
      <c r="H961" s="2" t="str">
        <f>_xlfn.XLOOKUP(C961,customers!$A$1:$A$1001,customers!$G$1:$G$1001,0)</f>
        <v>United States</v>
      </c>
      <c r="I961" t="str">
        <f>_xlfn.XLOOKUP(orders!D961,products!$A$1:$A$49,products!$B$1:$B$49)</f>
        <v>Lib</v>
      </c>
      <c r="J961" t="str">
        <f>_xlfn.XLOOKUP(orders!D961,products!$A$1:$A$49,products!$C$1:$C$49)</f>
        <v>L</v>
      </c>
      <c r="K961" s="4">
        <f>_xlfn.XLOOKUP(orders!D961,products!$A$1:$A$49,products!$D$1:$D$49)</f>
        <v>0.2</v>
      </c>
      <c r="L961" s="6">
        <f>_xlfn.XLOOKUP(orders!D961,products!$A$1:$A$49,products!$E$1:$E$49)</f>
        <v>4.7549999999999999</v>
      </c>
      <c r="M961" s="6">
        <f t="shared" si="42"/>
        <v>23.774999999999999</v>
      </c>
      <c r="N961" t="str">
        <f t="shared" si="43"/>
        <v>Libarica</v>
      </c>
      <c r="O961" t="str">
        <f t="shared" si="44"/>
        <v>Light</v>
      </c>
      <c r="P961" t="str">
        <f>_xlfn.XLOOKUP(Orders[[#This Row],[Customer ID]],customers!$A$1:$A$1001,customers!$I$1:$I$1001,0)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cm="1">
        <f t="array" ref="G962">IF(_xlfn.XLOOKUP(C962,customers!$A$1:$A$1001,customers!C961:'customers'!$C$1:$C$1001,0)=0,"",_xlfn.XLOOKUP(C962,customers!$A$1:$A$1001,customers!C961:'customers'!$C$1:$C$1001,0))</f>
        <v>cmiguelqo@exblog.jp</v>
      </c>
      <c r="H962" s="2" t="str">
        <f>_xlfn.XLOOKUP(C962,customers!$A$1:$A$1001,customers!$G$1:$G$1001,0)</f>
        <v>United States</v>
      </c>
      <c r="I962" t="str">
        <f>_xlfn.XLOOKUP(orders!D962,products!$A$1:$A$49,products!$B$1:$B$49)</f>
        <v>Lib</v>
      </c>
      <c r="J962" t="str">
        <f>_xlfn.XLOOKUP(orders!D962,products!$A$1:$A$49,products!$C$1:$C$49)</f>
        <v>L</v>
      </c>
      <c r="K962" s="4">
        <f>_xlfn.XLOOKUP(orders!D962,products!$A$1:$A$49,products!$D$1:$D$49)</f>
        <v>1</v>
      </c>
      <c r="L962" s="6">
        <f>_xlfn.XLOOKUP(orders!D962,products!$A$1:$A$49,products!$E$1:$E$49)</f>
        <v>15.85</v>
      </c>
      <c r="M962" s="6">
        <f t="shared" si="42"/>
        <v>79.25</v>
      </c>
      <c r="N962" t="str">
        <f t="shared" si="43"/>
        <v>Libarica</v>
      </c>
      <c r="O962" t="str">
        <f t="shared" si="44"/>
        <v>Light</v>
      </c>
      <c r="P962" t="str">
        <f>_xlfn.XLOOKUP(Orders[[#This Row],[Customer ID]],customers!$A$1:$A$1001,customers!$I$1:$I$1001,0)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cm="1">
        <f t="array" ref="G963">IF(_xlfn.XLOOKUP(C963,customers!$A$1:$A$1001,customers!C962:'customers'!$C$1:$C$1001,0)=0,"",_xlfn.XLOOKUP(C963,customers!$A$1:$A$1001,customers!C962:'customers'!$C$1:$C$1001,0))</f>
        <v/>
      </c>
      <c r="H963" s="2" t="str">
        <f>_xlfn.XLOOKUP(C963,customers!$A$1:$A$1001,customers!$G$1:$G$1001,0)</f>
        <v>United States</v>
      </c>
      <c r="I963" t="str">
        <f>_xlfn.XLOOKUP(orders!D963,products!$A$1:$A$49,products!$B$1:$B$49)</f>
        <v>Ara</v>
      </c>
      <c r="J963" t="str">
        <f>_xlfn.XLOOKUP(orders!D963,products!$A$1:$A$49,products!$C$1:$C$49)</f>
        <v>D</v>
      </c>
      <c r="K963" s="4">
        <f>_xlfn.XLOOKUP(orders!D963,products!$A$1:$A$49,products!$D$1:$D$49)</f>
        <v>2.5</v>
      </c>
      <c r="L963" s="6">
        <f>_xlfn.XLOOKUP(orders!D963,products!$A$1:$A$49,products!$E$1:$E$49)</f>
        <v>22.884999999999998</v>
      </c>
      <c r="M963" s="6">
        <f t="shared" ref="M963:M1001" si="45">L963*E963</f>
        <v>45.769999999999996</v>
      </c>
      <c r="N963" t="str">
        <f t="shared" ref="N963:N1001" si="46">IF(I963="Rob","Robusta",IF(I963="Exc","Excellsa",IF(I963="Ara","Arabica",IF(I963="Lib","Libarica",""))))</f>
        <v>Arabica</v>
      </c>
      <c r="O963" t="str">
        <f t="shared" ref="O963:O1001" si="47">IF(J963="M","Medium",IF(J963="L","Light",IF(J963="D","Dark")))</f>
        <v>Dark</v>
      </c>
      <c r="P963" t="str">
        <f>_xlfn.XLOOKUP(Orders[[#This Row],[Customer ID]],customers!$A$1:$A$1001,customers!$I$1:$I$1001,0)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cm="1">
        <f t="array" ref="G964">IF(_xlfn.XLOOKUP(C964,customers!$A$1:$A$1001,customers!C963:'customers'!$C$1:$C$1001,0)=0,"",_xlfn.XLOOKUP(C964,customers!$A$1:$A$1001,customers!C963:'customers'!$C$1:$C$1001,0))</f>
        <v>mrocksqq@exblog.jp</v>
      </c>
      <c r="H964" s="2" t="str">
        <f>_xlfn.XLOOKUP(C964,customers!$A$1:$A$1001,customers!$G$1:$G$1001,0)</f>
        <v>Ireland</v>
      </c>
      <c r="I964" t="str">
        <f>_xlfn.XLOOKUP(orders!D964,products!$A$1:$A$49,products!$B$1:$B$49)</f>
        <v>Rob</v>
      </c>
      <c r="J964" t="str">
        <f>_xlfn.XLOOKUP(orders!D964,products!$A$1:$A$49,products!$C$1:$C$49)</f>
        <v>D</v>
      </c>
      <c r="K964" s="4">
        <f>_xlfn.XLOOKUP(orders!D964,products!$A$1:$A$49,products!$D$1:$D$49)</f>
        <v>1</v>
      </c>
      <c r="L964" s="6">
        <f>_xlfn.XLOOKUP(orders!D964,products!$A$1:$A$49,products!$E$1:$E$49)</f>
        <v>8.9499999999999993</v>
      </c>
      <c r="M964" s="6">
        <f t="shared" si="45"/>
        <v>8.9499999999999993</v>
      </c>
      <c r="N964" t="str">
        <f t="shared" si="46"/>
        <v>Robusta</v>
      </c>
      <c r="O964" t="str">
        <f t="shared" si="47"/>
        <v>Dark</v>
      </c>
      <c r="P964" t="str">
        <f>_xlfn.XLOOKUP(Orders[[#This Row],[Customer ID]],customers!$A$1:$A$1001,customers!$I$1:$I$1001,0)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cm="1">
        <f t="array" ref="G965">IF(_xlfn.XLOOKUP(C965,customers!$A$1:$A$1001,customers!C964:'customers'!$C$1:$C$1001,0)=0,"",_xlfn.XLOOKUP(C965,customers!$A$1:$A$1001,customers!C964:'customers'!$C$1:$C$1001,0))</f>
        <v>yburrellsqr@vinaora.com</v>
      </c>
      <c r="H965" s="2" t="str">
        <f>_xlfn.XLOOKUP(C965,customers!$A$1:$A$1001,customers!$G$1:$G$1001,0)</f>
        <v>United States</v>
      </c>
      <c r="I965" t="str">
        <f>_xlfn.XLOOKUP(orders!D965,products!$A$1:$A$49,products!$B$1:$B$49)</f>
        <v>Rob</v>
      </c>
      <c r="J965" t="str">
        <f>_xlfn.XLOOKUP(orders!D965,products!$A$1:$A$49,products!$C$1:$C$49)</f>
        <v>M</v>
      </c>
      <c r="K965" s="4">
        <f>_xlfn.XLOOKUP(orders!D965,products!$A$1:$A$49,products!$D$1:$D$49)</f>
        <v>0.5</v>
      </c>
      <c r="L965" s="6">
        <f>_xlfn.XLOOKUP(orders!D965,products!$A$1:$A$49,products!$E$1:$E$49)</f>
        <v>5.97</v>
      </c>
      <c r="M965" s="6">
        <f t="shared" si="45"/>
        <v>23.88</v>
      </c>
      <c r="N965" t="str">
        <f t="shared" si="46"/>
        <v>Robusta</v>
      </c>
      <c r="O965" t="str">
        <f t="shared" si="47"/>
        <v>Medium</v>
      </c>
      <c r="P965" t="str">
        <f>_xlfn.XLOOKUP(Orders[[#This Row],[Customer ID]],customers!$A$1:$A$1001,customers!$I$1:$I$1001,0)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cm="1">
        <f t="array" ref="G966">IF(_xlfn.XLOOKUP(C966,customers!$A$1:$A$1001,customers!C965:'customers'!$C$1:$C$1001,0)=0,"",_xlfn.XLOOKUP(C966,customers!$A$1:$A$1001,customers!C965:'customers'!$C$1:$C$1001,0))</f>
        <v>cgoodrumqs@goodreads.com</v>
      </c>
      <c r="H966" s="2" t="str">
        <f>_xlfn.XLOOKUP(C966,customers!$A$1:$A$1001,customers!$G$1:$G$1001,0)</f>
        <v>United States</v>
      </c>
      <c r="I966" t="str">
        <f>_xlfn.XLOOKUP(orders!D966,products!$A$1:$A$49,products!$B$1:$B$49)</f>
        <v>Exc</v>
      </c>
      <c r="J966" t="str">
        <f>_xlfn.XLOOKUP(orders!D966,products!$A$1:$A$49,products!$C$1:$C$49)</f>
        <v>L</v>
      </c>
      <c r="K966" s="4">
        <f>_xlfn.XLOOKUP(orders!D966,products!$A$1:$A$49,products!$D$1:$D$49)</f>
        <v>0.2</v>
      </c>
      <c r="L966" s="6">
        <f>_xlfn.XLOOKUP(orders!D966,products!$A$1:$A$49,products!$E$1:$E$49)</f>
        <v>4.4550000000000001</v>
      </c>
      <c r="M966" s="6">
        <f t="shared" si="45"/>
        <v>22.274999999999999</v>
      </c>
      <c r="N966" t="str">
        <f t="shared" si="46"/>
        <v>Excellsa</v>
      </c>
      <c r="O966" t="str">
        <f t="shared" si="47"/>
        <v>Light</v>
      </c>
      <c r="P966" t="str">
        <f>_xlfn.XLOOKUP(Orders[[#This Row],[Customer ID]],customers!$A$1:$A$1001,customers!$I$1:$I$1001,0)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cm="1">
        <f t="array" ref="G967">IF(_xlfn.XLOOKUP(C967,customers!$A$1:$A$1001,customers!C966:'customers'!$C$1:$C$1001,0)=0,"",_xlfn.XLOOKUP(C967,customers!$A$1:$A$1001,customers!C966:'customers'!$C$1:$C$1001,0))</f>
        <v>jjefferysqt@blog.com</v>
      </c>
      <c r="H967" s="2" t="str">
        <f>_xlfn.XLOOKUP(C967,customers!$A$1:$A$1001,customers!$G$1:$G$1001,0)</f>
        <v>United States</v>
      </c>
      <c r="I967" t="str">
        <f>_xlfn.XLOOKUP(orders!D967,products!$A$1:$A$49,products!$B$1:$B$49)</f>
        <v>Rob</v>
      </c>
      <c r="J967" t="str">
        <f>_xlfn.XLOOKUP(orders!D967,products!$A$1:$A$49,products!$C$1:$C$49)</f>
        <v>M</v>
      </c>
      <c r="K967" s="4">
        <f>_xlfn.XLOOKUP(orders!D967,products!$A$1:$A$49,products!$D$1:$D$49)</f>
        <v>1</v>
      </c>
      <c r="L967" s="6">
        <f>_xlfn.XLOOKUP(orders!D967,products!$A$1:$A$49,products!$E$1:$E$49)</f>
        <v>9.9499999999999993</v>
      </c>
      <c r="M967" s="6">
        <f t="shared" si="45"/>
        <v>29.849999999999998</v>
      </c>
      <c r="N967" t="str">
        <f t="shared" si="46"/>
        <v>Robusta</v>
      </c>
      <c r="O967" t="str">
        <f t="shared" si="47"/>
        <v>Medium</v>
      </c>
      <c r="P967" t="str">
        <f>_xlfn.XLOOKUP(Orders[[#This Row],[Customer ID]],customers!$A$1:$A$1001,customers!$I$1:$I$1001,0)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cm="1">
        <f t="array" ref="G968">IF(_xlfn.XLOOKUP(C968,customers!$A$1:$A$1001,customers!C967:'customers'!$C$1:$C$1001,0)=0,"",_xlfn.XLOOKUP(C968,customers!$A$1:$A$1001,customers!C967:'customers'!$C$1:$C$1001,0))</f>
        <v>bwardellqu@adobe.com</v>
      </c>
      <c r="H968" s="2" t="str">
        <f>_xlfn.XLOOKUP(C968,customers!$A$1:$A$1001,customers!$G$1:$G$1001,0)</f>
        <v>United States</v>
      </c>
      <c r="I968" t="str">
        <f>_xlfn.XLOOKUP(orders!D968,products!$A$1:$A$49,products!$B$1:$B$49)</f>
        <v>Exc</v>
      </c>
      <c r="J968" t="str">
        <f>_xlfn.XLOOKUP(orders!D968,products!$A$1:$A$49,products!$C$1:$C$49)</f>
        <v>L</v>
      </c>
      <c r="K968" s="4">
        <f>_xlfn.XLOOKUP(orders!D968,products!$A$1:$A$49,products!$D$1:$D$49)</f>
        <v>0.5</v>
      </c>
      <c r="L968" s="6">
        <f>_xlfn.XLOOKUP(orders!D968,products!$A$1:$A$49,products!$E$1:$E$49)</f>
        <v>8.91</v>
      </c>
      <c r="M968" s="6">
        <f t="shared" si="45"/>
        <v>53.46</v>
      </c>
      <c r="N968" t="str">
        <f t="shared" si="46"/>
        <v>Excellsa</v>
      </c>
      <c r="O968" t="str">
        <f t="shared" si="47"/>
        <v>Light</v>
      </c>
      <c r="P968" t="str">
        <f>_xlfn.XLOOKUP(Orders[[#This Row],[Customer ID]],customers!$A$1:$A$1001,customers!$I$1:$I$1001,0)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cm="1">
        <f t="array" ref="G969">IF(_xlfn.XLOOKUP(C969,customers!$A$1:$A$1001,customers!C968:'customers'!$C$1:$C$1001,0)=0,"",_xlfn.XLOOKUP(C969,customers!$A$1:$A$1001,customers!C968:'customers'!$C$1:$C$1001,0))</f>
        <v>zwalisiakqv@ucsd.edu</v>
      </c>
      <c r="H969" s="2" t="str">
        <f>_xlfn.XLOOKUP(C969,customers!$A$1:$A$1001,customers!$G$1:$G$1001,0)</f>
        <v>Ireland</v>
      </c>
      <c r="I969" t="str">
        <f>_xlfn.XLOOKUP(orders!D969,products!$A$1:$A$49,products!$B$1:$B$49)</f>
        <v>Rob</v>
      </c>
      <c r="J969" t="str">
        <f>_xlfn.XLOOKUP(orders!D969,products!$A$1:$A$49,products!$C$1:$C$49)</f>
        <v>D</v>
      </c>
      <c r="K969" s="4">
        <f>_xlfn.XLOOKUP(orders!D969,products!$A$1:$A$49,products!$D$1:$D$49)</f>
        <v>0.2</v>
      </c>
      <c r="L969" s="6">
        <f>_xlfn.XLOOKUP(orders!D969,products!$A$1:$A$49,products!$E$1:$E$49)</f>
        <v>2.6849999999999996</v>
      </c>
      <c r="M969" s="6">
        <f t="shared" si="45"/>
        <v>2.6849999999999996</v>
      </c>
      <c r="N969" t="str">
        <f t="shared" si="46"/>
        <v>Robusta</v>
      </c>
      <c r="O969" t="str">
        <f t="shared" si="47"/>
        <v>Dark</v>
      </c>
      <c r="P969" t="str">
        <f>_xlfn.XLOOKUP(Orders[[#This Row],[Customer ID]],customers!$A$1:$A$1001,customers!$I$1:$I$1001,0)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cm="1">
        <f t="array" ref="G970">IF(_xlfn.XLOOKUP(C970,customers!$A$1:$A$1001,customers!C969:'customers'!$C$1:$C$1001,0)=0,"",_xlfn.XLOOKUP(C970,customers!$A$1:$A$1001,customers!C969:'customers'!$C$1:$C$1001,0))</f>
        <v>wleopoldqw@blogspot.com</v>
      </c>
      <c r="H970" s="2" t="str">
        <f>_xlfn.XLOOKUP(C970,customers!$A$1:$A$1001,customers!$G$1:$G$1001,0)</f>
        <v>United States</v>
      </c>
      <c r="I970" t="str">
        <f>_xlfn.XLOOKUP(orders!D970,products!$A$1:$A$49,products!$B$1:$B$49)</f>
        <v>Rob</v>
      </c>
      <c r="J970" t="str">
        <f>_xlfn.XLOOKUP(orders!D970,products!$A$1:$A$49,products!$C$1:$C$49)</f>
        <v>M</v>
      </c>
      <c r="K970" s="4">
        <f>_xlfn.XLOOKUP(orders!D970,products!$A$1:$A$49,products!$D$1:$D$49)</f>
        <v>0.2</v>
      </c>
      <c r="L970" s="6">
        <f>_xlfn.XLOOKUP(orders!D970,products!$A$1:$A$49,products!$E$1:$E$49)</f>
        <v>2.9849999999999999</v>
      </c>
      <c r="M970" s="6">
        <f t="shared" si="45"/>
        <v>5.97</v>
      </c>
      <c r="N970" t="str">
        <f t="shared" si="46"/>
        <v>Robusta</v>
      </c>
      <c r="O970" t="str">
        <f t="shared" si="47"/>
        <v>Medium</v>
      </c>
      <c r="P970" t="str">
        <f>_xlfn.XLOOKUP(Orders[[#This Row],[Customer ID]],customers!$A$1:$A$1001,customers!$I$1:$I$1001,0)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cm="1">
        <f t="array" ref="G971">IF(_xlfn.XLOOKUP(C971,customers!$A$1:$A$1001,customers!C970:'customers'!$C$1:$C$1001,0)=0,"",_xlfn.XLOOKUP(C971,customers!$A$1:$A$1001,customers!C970:'customers'!$C$1:$C$1001,0))</f>
        <v>cshaldersqx@cisco.com</v>
      </c>
      <c r="H971" s="2" t="str">
        <f>_xlfn.XLOOKUP(C971,customers!$A$1:$A$1001,customers!$G$1:$G$1001,0)</f>
        <v>United States</v>
      </c>
      <c r="I971" t="str">
        <f>_xlfn.XLOOKUP(orders!D971,products!$A$1:$A$49,products!$B$1:$B$49)</f>
        <v>Lib</v>
      </c>
      <c r="J971" t="str">
        <f>_xlfn.XLOOKUP(orders!D971,products!$A$1:$A$49,products!$C$1:$C$49)</f>
        <v>D</v>
      </c>
      <c r="K971" s="4">
        <f>_xlfn.XLOOKUP(orders!D971,products!$A$1:$A$49,products!$D$1:$D$49)</f>
        <v>1</v>
      </c>
      <c r="L971" s="6">
        <f>_xlfn.XLOOKUP(orders!D971,products!$A$1:$A$49,products!$E$1:$E$49)</f>
        <v>12.95</v>
      </c>
      <c r="M971" s="6">
        <f t="shared" si="45"/>
        <v>12.95</v>
      </c>
      <c r="N971" t="str">
        <f t="shared" si="46"/>
        <v>Libarica</v>
      </c>
      <c r="O971" t="str">
        <f t="shared" si="47"/>
        <v>Dark</v>
      </c>
      <c r="P971" t="str">
        <f>_xlfn.XLOOKUP(Orders[[#This Row],[Customer ID]],customers!$A$1:$A$1001,customers!$I$1:$I$1001,0)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cm="1">
        <f t="array" ref="G972">IF(_xlfn.XLOOKUP(C972,customers!$A$1:$A$1001,customers!C971:'customers'!$C$1:$C$1001,0)=0,"",_xlfn.XLOOKUP(C972,customers!$A$1:$A$1001,customers!C971:'customers'!$C$1:$C$1001,0))</f>
        <v/>
      </c>
      <c r="H972" s="2" t="str">
        <f>_xlfn.XLOOKUP(C972,customers!$A$1:$A$1001,customers!$G$1:$G$1001,0)</f>
        <v>United States</v>
      </c>
      <c r="I972" t="str">
        <f>_xlfn.XLOOKUP(orders!D972,products!$A$1:$A$49,products!$B$1:$B$49)</f>
        <v>Exc</v>
      </c>
      <c r="J972" t="str">
        <f>_xlfn.XLOOKUP(orders!D972,products!$A$1:$A$49,products!$C$1:$C$49)</f>
        <v>M</v>
      </c>
      <c r="K972" s="4">
        <f>_xlfn.XLOOKUP(orders!D972,products!$A$1:$A$49,products!$D$1:$D$49)</f>
        <v>0.5</v>
      </c>
      <c r="L972" s="6">
        <f>_xlfn.XLOOKUP(orders!D972,products!$A$1:$A$49,products!$E$1:$E$49)</f>
        <v>8.25</v>
      </c>
      <c r="M972" s="6">
        <f t="shared" si="45"/>
        <v>8.25</v>
      </c>
      <c r="N972" t="str">
        <f t="shared" si="46"/>
        <v>Excellsa</v>
      </c>
      <c r="O972" t="str">
        <f t="shared" si="47"/>
        <v>Medium</v>
      </c>
      <c r="P972" t="str">
        <f>_xlfn.XLOOKUP(Orders[[#This Row],[Customer ID]],customers!$A$1:$A$1001,customers!$I$1:$I$1001,0)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cm="1">
        <f t="array" ref="G973">IF(_xlfn.XLOOKUP(C973,customers!$A$1:$A$1001,customers!C972:'customers'!$C$1:$C$1001,0)=0,"",_xlfn.XLOOKUP(C973,customers!$A$1:$A$1001,customers!C972:'customers'!$C$1:$C$1001,0))</f>
        <v>nfurberqz@jugem.jp</v>
      </c>
      <c r="H973" s="2" t="str">
        <f>_xlfn.XLOOKUP(C973,customers!$A$1:$A$1001,customers!$G$1:$G$1001,0)</f>
        <v>United States</v>
      </c>
      <c r="I973" t="str">
        <f>_xlfn.XLOOKUP(orders!D973,products!$A$1:$A$49,products!$B$1:$B$49)</f>
        <v>Ara</v>
      </c>
      <c r="J973" t="str">
        <f>_xlfn.XLOOKUP(orders!D973,products!$A$1:$A$49,products!$C$1:$C$49)</f>
        <v>L</v>
      </c>
      <c r="K973" s="4">
        <f>_xlfn.XLOOKUP(orders!D973,products!$A$1:$A$49,products!$D$1:$D$49)</f>
        <v>2.5</v>
      </c>
      <c r="L973" s="6">
        <f>_xlfn.XLOOKUP(orders!D973,products!$A$1:$A$49,products!$E$1:$E$49)</f>
        <v>29.784999999999997</v>
      </c>
      <c r="M973" s="6">
        <f t="shared" si="45"/>
        <v>148.92499999999998</v>
      </c>
      <c r="N973" t="str">
        <f t="shared" si="46"/>
        <v>Arabica</v>
      </c>
      <c r="O973" t="str">
        <f t="shared" si="47"/>
        <v>Light</v>
      </c>
      <c r="P973" t="str">
        <f>_xlfn.XLOOKUP(Orders[[#This Row],[Customer ID]],customers!$A$1:$A$1001,customers!$I$1:$I$1001,0)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cm="1">
        <f t="array" ref="G974">IF(_xlfn.XLOOKUP(C974,customers!$A$1:$A$1001,customers!C973:'customers'!$C$1:$C$1001,0)=0,"",_xlfn.XLOOKUP(C974,customers!$A$1:$A$1001,customers!C973:'customers'!$C$1:$C$1001,0))</f>
        <v/>
      </c>
      <c r="H974" s="2" t="str">
        <f>_xlfn.XLOOKUP(C974,customers!$A$1:$A$1001,customers!$G$1:$G$1001,0)</f>
        <v>Ireland</v>
      </c>
      <c r="I974" t="str">
        <f>_xlfn.XLOOKUP(orders!D974,products!$A$1:$A$49,products!$B$1:$B$49)</f>
        <v>Ara</v>
      </c>
      <c r="J974" t="str">
        <f>_xlfn.XLOOKUP(orders!D974,products!$A$1:$A$49,products!$C$1:$C$49)</f>
        <v>L</v>
      </c>
      <c r="K974" s="4">
        <f>_xlfn.XLOOKUP(orders!D974,products!$A$1:$A$49,products!$D$1:$D$49)</f>
        <v>2.5</v>
      </c>
      <c r="L974" s="6">
        <f>_xlfn.XLOOKUP(orders!D974,products!$A$1:$A$49,products!$E$1:$E$49)</f>
        <v>29.784999999999997</v>
      </c>
      <c r="M974" s="6">
        <f t="shared" si="45"/>
        <v>89.35499999999999</v>
      </c>
      <c r="N974" t="str">
        <f t="shared" si="46"/>
        <v>Arabica</v>
      </c>
      <c r="O974" t="str">
        <f t="shared" si="47"/>
        <v>Light</v>
      </c>
      <c r="P974" t="str">
        <f>_xlfn.XLOOKUP(Orders[[#This Row],[Customer ID]],customers!$A$1:$A$1001,customers!$I$1:$I$1001,0)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cm="1">
        <f t="array" ref="G975">IF(_xlfn.XLOOKUP(C975,customers!$A$1:$A$1001,customers!C974:'customers'!$C$1:$C$1001,0)=0,"",_xlfn.XLOOKUP(C975,customers!$A$1:$A$1001,customers!C974:'customers'!$C$1:$C$1001,0))</f>
        <v>ckeaver1@ucoz.com</v>
      </c>
      <c r="H975" s="2" t="str">
        <f>_xlfn.XLOOKUP(C975,customers!$A$1:$A$1001,customers!$G$1:$G$1001,0)</f>
        <v>United States</v>
      </c>
      <c r="I975" t="str">
        <f>_xlfn.XLOOKUP(orders!D975,products!$A$1:$A$49,products!$B$1:$B$49)</f>
        <v>Lib</v>
      </c>
      <c r="J975" t="str">
        <f>_xlfn.XLOOKUP(orders!D975,products!$A$1:$A$49,products!$C$1:$C$49)</f>
        <v>M</v>
      </c>
      <c r="K975" s="4">
        <f>_xlfn.XLOOKUP(orders!D975,products!$A$1:$A$49,products!$D$1:$D$49)</f>
        <v>1</v>
      </c>
      <c r="L975" s="6">
        <f>_xlfn.XLOOKUP(orders!D975,products!$A$1:$A$49,products!$E$1:$E$49)</f>
        <v>14.55</v>
      </c>
      <c r="M975" s="6">
        <f t="shared" si="45"/>
        <v>87.300000000000011</v>
      </c>
      <c r="N975" t="str">
        <f t="shared" si="46"/>
        <v>Libarica</v>
      </c>
      <c r="O975" t="str">
        <f t="shared" si="47"/>
        <v>Medium</v>
      </c>
      <c r="P975" t="str">
        <f>_xlfn.XLOOKUP(Orders[[#This Row],[Customer ID]],customers!$A$1:$A$1001,customers!$I$1:$I$1001,0)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cm="1">
        <f t="array" ref="G976">IF(_xlfn.XLOOKUP(C976,customers!$A$1:$A$1001,customers!C975:'customers'!$C$1:$C$1001,0)=0,"",_xlfn.XLOOKUP(C976,customers!$A$1:$A$1001,customers!C975:'customers'!$C$1:$C$1001,0))</f>
        <v>sroseboroughr2@virginia.edu</v>
      </c>
      <c r="H976" s="2" t="str">
        <f>_xlfn.XLOOKUP(C976,customers!$A$1:$A$1001,customers!$G$1:$G$1001,0)</f>
        <v>United States</v>
      </c>
      <c r="I976" t="str">
        <f>_xlfn.XLOOKUP(orders!D976,products!$A$1:$A$49,products!$B$1:$B$49)</f>
        <v>Rob</v>
      </c>
      <c r="J976" t="str">
        <f>_xlfn.XLOOKUP(orders!D976,products!$A$1:$A$49,products!$C$1:$C$49)</f>
        <v>D</v>
      </c>
      <c r="K976" s="4">
        <f>_xlfn.XLOOKUP(orders!D976,products!$A$1:$A$49,products!$D$1:$D$49)</f>
        <v>0.5</v>
      </c>
      <c r="L976" s="6">
        <f>_xlfn.XLOOKUP(orders!D976,products!$A$1:$A$49,products!$E$1:$E$49)</f>
        <v>5.3699999999999992</v>
      </c>
      <c r="M976" s="6">
        <f t="shared" si="45"/>
        <v>5.3699999999999992</v>
      </c>
      <c r="N976" t="str">
        <f t="shared" si="46"/>
        <v>Robusta</v>
      </c>
      <c r="O976" t="str">
        <f t="shared" si="47"/>
        <v>Dark</v>
      </c>
      <c r="P976" t="str">
        <f>_xlfn.XLOOKUP(Orders[[#This Row],[Customer ID]],customers!$A$1:$A$1001,customers!$I$1:$I$1001,0)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cm="1">
        <f t="array" ref="G977">IF(_xlfn.XLOOKUP(C977,customers!$A$1:$A$1001,customers!C976:'customers'!$C$1:$C$1001,0)=0,"",_xlfn.XLOOKUP(C977,customers!$A$1:$A$1001,customers!C976:'customers'!$C$1:$C$1001,0))</f>
        <v>ckingwellr3@squarespace.com</v>
      </c>
      <c r="H977" s="2" t="str">
        <f>_xlfn.XLOOKUP(C977,customers!$A$1:$A$1001,customers!$G$1:$G$1001,0)</f>
        <v>Ireland</v>
      </c>
      <c r="I977" t="str">
        <f>_xlfn.XLOOKUP(orders!D977,products!$A$1:$A$49,products!$B$1:$B$49)</f>
        <v>Ara</v>
      </c>
      <c r="J977" t="str">
        <f>_xlfn.XLOOKUP(orders!D977,products!$A$1:$A$49,products!$C$1:$C$49)</f>
        <v>D</v>
      </c>
      <c r="K977" s="4">
        <f>_xlfn.XLOOKUP(orders!D977,products!$A$1:$A$49,products!$D$1:$D$49)</f>
        <v>0.2</v>
      </c>
      <c r="L977" s="6">
        <f>_xlfn.XLOOKUP(orders!D977,products!$A$1:$A$49,products!$E$1:$E$49)</f>
        <v>2.9849999999999999</v>
      </c>
      <c r="M977" s="6">
        <f t="shared" si="45"/>
        <v>8.9550000000000001</v>
      </c>
      <c r="N977" t="str">
        <f t="shared" si="46"/>
        <v>Arabica</v>
      </c>
      <c r="O977" t="str">
        <f t="shared" si="47"/>
        <v>Dark</v>
      </c>
      <c r="P977" t="str">
        <f>_xlfn.XLOOKUP(Orders[[#This Row],[Customer ID]],customers!$A$1:$A$1001,customers!$I$1:$I$1001,0)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cm="1">
        <f t="array" ref="G978">IF(_xlfn.XLOOKUP(C978,customers!$A$1:$A$1001,customers!C977:'customers'!$C$1:$C$1001,0)=0,"",_xlfn.XLOOKUP(C978,customers!$A$1:$A$1001,customers!C977:'customers'!$C$1:$C$1001,0))</f>
        <v>kcantor4@gmpg.org</v>
      </c>
      <c r="H978" s="2" t="str">
        <f>_xlfn.XLOOKUP(C978,customers!$A$1:$A$1001,customers!$G$1:$G$1001,0)</f>
        <v>United States</v>
      </c>
      <c r="I978" t="str">
        <f>_xlfn.XLOOKUP(orders!D978,products!$A$1:$A$49,products!$B$1:$B$49)</f>
        <v>Rob</v>
      </c>
      <c r="J978" t="str">
        <f>_xlfn.XLOOKUP(orders!D978,products!$A$1:$A$49,products!$C$1:$C$49)</f>
        <v>L</v>
      </c>
      <c r="K978" s="4">
        <f>_xlfn.XLOOKUP(orders!D978,products!$A$1:$A$49,products!$D$1:$D$49)</f>
        <v>2.5</v>
      </c>
      <c r="L978" s="6">
        <f>_xlfn.XLOOKUP(orders!D978,products!$A$1:$A$49,products!$E$1:$E$49)</f>
        <v>27.484999999999996</v>
      </c>
      <c r="M978" s="6">
        <f t="shared" si="45"/>
        <v>137.42499999999998</v>
      </c>
      <c r="N978" t="str">
        <f t="shared" si="46"/>
        <v>Robusta</v>
      </c>
      <c r="O978" t="str">
        <f t="shared" si="47"/>
        <v>Light</v>
      </c>
      <c r="P978" t="str">
        <f>_xlfn.XLOOKUP(Orders[[#This Row],[Customer ID]],customers!$A$1:$A$1001,customers!$I$1:$I$1001,0)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cm="1">
        <f t="array" ref="G979">IF(_xlfn.XLOOKUP(C979,customers!$A$1:$A$1001,customers!C978:'customers'!$C$1:$C$1001,0)=0,"",_xlfn.XLOOKUP(C979,customers!$A$1:$A$1001,customers!C978:'customers'!$C$1:$C$1001,0))</f>
        <v>mblakemorer5@nsw.gov.au</v>
      </c>
      <c r="H979" s="2" t="str">
        <f>_xlfn.XLOOKUP(C979,customers!$A$1:$A$1001,customers!$G$1:$G$1001,0)</f>
        <v>United States</v>
      </c>
      <c r="I979" t="str">
        <f>_xlfn.XLOOKUP(orders!D979,products!$A$1:$A$49,products!$B$1:$B$49)</f>
        <v>Rob</v>
      </c>
      <c r="J979" t="str">
        <f>_xlfn.XLOOKUP(orders!D979,products!$A$1:$A$49,products!$C$1:$C$49)</f>
        <v>L</v>
      </c>
      <c r="K979" s="4">
        <f>_xlfn.XLOOKUP(orders!D979,products!$A$1:$A$49,products!$D$1:$D$49)</f>
        <v>1</v>
      </c>
      <c r="L979" s="6">
        <f>_xlfn.XLOOKUP(orders!D979,products!$A$1:$A$49,products!$E$1:$E$49)</f>
        <v>11.95</v>
      </c>
      <c r="M979" s="6">
        <f t="shared" si="45"/>
        <v>59.75</v>
      </c>
      <c r="N979" t="str">
        <f t="shared" si="46"/>
        <v>Robusta</v>
      </c>
      <c r="O979" t="str">
        <f t="shared" si="47"/>
        <v>Light</v>
      </c>
      <c r="P979" t="str">
        <f>_xlfn.XLOOKUP(Orders[[#This Row],[Customer ID]],customers!$A$1:$A$1001,customers!$I$1:$I$1001,0)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str" cm="1">
        <f t="array" ref="G980">IF(_xlfn.XLOOKUP(C980,customers!$A$1:$A$1001,customers!C979:'customers'!$C$1:$C$1001,0)=0,"",_xlfn.XLOOKUP(C980,customers!$A$1:$A$1001,customers!C979:'customers'!$C$1:$C$1001,0))</f>
        <v>ckeaver1@ucoz.com</v>
      </c>
      <c r="H980" s="2" t="str">
        <f>_xlfn.XLOOKUP(C980,customers!$A$1:$A$1001,customers!$G$1:$G$1001,0)</f>
        <v>United States</v>
      </c>
      <c r="I980" t="str">
        <f>_xlfn.XLOOKUP(orders!D980,products!$A$1:$A$49,products!$B$1:$B$49)</f>
        <v>Ara</v>
      </c>
      <c r="J980" t="str">
        <f>_xlfn.XLOOKUP(orders!D980,products!$A$1:$A$49,products!$C$1:$C$49)</f>
        <v>L</v>
      </c>
      <c r="K980" s="4">
        <f>_xlfn.XLOOKUP(orders!D980,products!$A$1:$A$49,products!$D$1:$D$49)</f>
        <v>0.5</v>
      </c>
      <c r="L980" s="6">
        <f>_xlfn.XLOOKUP(orders!D980,products!$A$1:$A$49,products!$E$1:$E$49)</f>
        <v>7.77</v>
      </c>
      <c r="M980" s="6">
        <f t="shared" si="45"/>
        <v>23.31</v>
      </c>
      <c r="N980" t="str">
        <f t="shared" si="46"/>
        <v>Arabica</v>
      </c>
      <c r="O980" t="str">
        <f t="shared" si="47"/>
        <v>Light</v>
      </c>
      <c r="P980" t="str">
        <f>_xlfn.XLOOKUP(Orders[[#This Row],[Customer ID]],customers!$A$1:$A$1001,customers!$I$1:$I$1001,0)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cm="1">
        <f t="array" ref="G981">IF(_xlfn.XLOOKUP(C981,customers!$A$1:$A$1001,customers!C980:'customers'!$C$1:$C$1001,0)=0,"",_xlfn.XLOOKUP(C981,customers!$A$1:$A$1001,customers!C980:'customers'!$C$1:$C$1001,0))</f>
        <v/>
      </c>
      <c r="H981" s="2" t="str">
        <f>_xlfn.XLOOKUP(C981,customers!$A$1:$A$1001,customers!$G$1:$G$1001,0)</f>
        <v>United States</v>
      </c>
      <c r="I981" t="str">
        <f>_xlfn.XLOOKUP(orders!D981,products!$A$1:$A$49,products!$B$1:$B$49)</f>
        <v>Rob</v>
      </c>
      <c r="J981" t="str">
        <f>_xlfn.XLOOKUP(orders!D981,products!$A$1:$A$49,products!$C$1:$C$49)</f>
        <v>D</v>
      </c>
      <c r="K981" s="4">
        <f>_xlfn.XLOOKUP(orders!D981,products!$A$1:$A$49,products!$D$1:$D$49)</f>
        <v>0.5</v>
      </c>
      <c r="L981" s="6">
        <f>_xlfn.XLOOKUP(orders!D981,products!$A$1:$A$49,products!$E$1:$E$49)</f>
        <v>5.3699999999999992</v>
      </c>
      <c r="M981" s="6">
        <f t="shared" si="45"/>
        <v>10.739999999999998</v>
      </c>
      <c r="N981" t="str">
        <f t="shared" si="46"/>
        <v>Robusta</v>
      </c>
      <c r="O981" t="str">
        <f t="shared" si="47"/>
        <v>Dark</v>
      </c>
      <c r="P981" t="str">
        <f>_xlfn.XLOOKUP(Orders[[#This Row],[Customer ID]],customers!$A$1:$A$1001,customers!$I$1:$I$1001,0)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cm="1">
        <f t="array" ref="G982">IF(_xlfn.XLOOKUP(C982,customers!$A$1:$A$1001,customers!C981:'customers'!$C$1:$C$1001,0)=0,"",_xlfn.XLOOKUP(C982,customers!$A$1:$A$1001,customers!C981:'customers'!$C$1:$C$1001,0))</f>
        <v/>
      </c>
      <c r="H982" s="2" t="str">
        <f>_xlfn.XLOOKUP(C982,customers!$A$1:$A$1001,customers!$G$1:$G$1001,0)</f>
        <v>United States</v>
      </c>
      <c r="I982" t="str">
        <f>_xlfn.XLOOKUP(orders!D982,products!$A$1:$A$49,products!$B$1:$B$49)</f>
        <v>Exc</v>
      </c>
      <c r="J982" t="str">
        <f>_xlfn.XLOOKUP(orders!D982,products!$A$1:$A$49,products!$C$1:$C$49)</f>
        <v>D</v>
      </c>
      <c r="K982" s="4">
        <f>_xlfn.XLOOKUP(orders!D982,products!$A$1:$A$49,products!$D$1:$D$49)</f>
        <v>2.5</v>
      </c>
      <c r="L982" s="6">
        <f>_xlfn.XLOOKUP(orders!D982,products!$A$1:$A$49,products!$E$1:$E$49)</f>
        <v>27.945</v>
      </c>
      <c r="M982" s="6">
        <f t="shared" si="45"/>
        <v>167.67000000000002</v>
      </c>
      <c r="N982" t="str">
        <f t="shared" si="46"/>
        <v>Excellsa</v>
      </c>
      <c r="O982" t="str">
        <f t="shared" si="47"/>
        <v>Dark</v>
      </c>
      <c r="P982" t="str">
        <f>_xlfn.XLOOKUP(Orders[[#This Row],[Customer ID]],customers!$A$1:$A$1001,customers!$I$1:$I$1001,0)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cm="1">
        <f t="array" ref="G983">IF(_xlfn.XLOOKUP(C983,customers!$A$1:$A$1001,customers!C982:'customers'!$C$1:$C$1001,0)=0,"",_xlfn.XLOOKUP(C983,customers!$A$1:$A$1001,customers!C982:'customers'!$C$1:$C$1001,0))</f>
        <v>cbernardotr9@wix.com</v>
      </c>
      <c r="H983" s="2" t="str">
        <f>_xlfn.XLOOKUP(C983,customers!$A$1:$A$1001,customers!$G$1:$G$1001,0)</f>
        <v>United States</v>
      </c>
      <c r="I983" t="str">
        <f>_xlfn.XLOOKUP(orders!D983,products!$A$1:$A$49,products!$B$1:$B$49)</f>
        <v>Exc</v>
      </c>
      <c r="J983" t="str">
        <f>_xlfn.XLOOKUP(orders!D983,products!$A$1:$A$49,products!$C$1:$C$49)</f>
        <v>D</v>
      </c>
      <c r="K983" s="4">
        <f>_xlfn.XLOOKUP(orders!D983,products!$A$1:$A$49,products!$D$1:$D$49)</f>
        <v>0.2</v>
      </c>
      <c r="L983" s="6">
        <f>_xlfn.XLOOKUP(orders!D983,products!$A$1:$A$49,products!$E$1:$E$49)</f>
        <v>3.645</v>
      </c>
      <c r="M983" s="6">
        <f t="shared" si="45"/>
        <v>21.87</v>
      </c>
      <c r="N983" t="str">
        <f t="shared" si="46"/>
        <v>Excellsa</v>
      </c>
      <c r="O983" t="str">
        <f t="shared" si="47"/>
        <v>Dark</v>
      </c>
      <c r="P983" t="str">
        <f>_xlfn.XLOOKUP(Orders[[#This Row],[Customer ID]],customers!$A$1:$A$1001,customers!$I$1:$I$1001,0)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cm="1">
        <f t="array" ref="G984">IF(_xlfn.XLOOKUP(C984,customers!$A$1:$A$1001,customers!C983:'customers'!$C$1:$C$1001,0)=0,"",_xlfn.XLOOKUP(C984,customers!$A$1:$A$1001,customers!C983:'customers'!$C$1:$C$1001,0))</f>
        <v>kkemeryra@t.co</v>
      </c>
      <c r="H984" s="2" t="str">
        <f>_xlfn.XLOOKUP(C984,customers!$A$1:$A$1001,customers!$G$1:$G$1001,0)</f>
        <v>United States</v>
      </c>
      <c r="I984" t="str">
        <f>_xlfn.XLOOKUP(orders!D984,products!$A$1:$A$49,products!$B$1:$B$49)</f>
        <v>Rob</v>
      </c>
      <c r="J984" t="str">
        <f>_xlfn.XLOOKUP(orders!D984,products!$A$1:$A$49,products!$C$1:$C$49)</f>
        <v>L</v>
      </c>
      <c r="K984" s="4">
        <f>_xlfn.XLOOKUP(orders!D984,products!$A$1:$A$49,products!$D$1:$D$49)</f>
        <v>1</v>
      </c>
      <c r="L984" s="6">
        <f>_xlfn.XLOOKUP(orders!D984,products!$A$1:$A$49,products!$E$1:$E$49)</f>
        <v>11.95</v>
      </c>
      <c r="M984" s="6">
        <f t="shared" si="45"/>
        <v>23.9</v>
      </c>
      <c r="N984" t="str">
        <f t="shared" si="46"/>
        <v>Robusta</v>
      </c>
      <c r="O984" t="str">
        <f t="shared" si="47"/>
        <v>Light</v>
      </c>
      <c r="P984" t="str">
        <f>_xlfn.XLOOKUP(Orders[[#This Row],[Customer ID]],customers!$A$1:$A$1001,customers!$I$1:$I$1001,0)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cm="1">
        <f t="array" ref="G985">IF(_xlfn.XLOOKUP(C985,customers!$A$1:$A$1001,customers!C984:'customers'!$C$1:$C$1001,0)=0,"",_xlfn.XLOOKUP(C985,customers!$A$1:$A$1001,customers!C984:'customers'!$C$1:$C$1001,0))</f>
        <v>fparlotrb@forbes.com</v>
      </c>
      <c r="H985" s="2" t="str">
        <f>_xlfn.XLOOKUP(C985,customers!$A$1:$A$1001,customers!$G$1:$G$1001,0)</f>
        <v>United States</v>
      </c>
      <c r="I985" t="str">
        <f>_xlfn.XLOOKUP(orders!D985,products!$A$1:$A$49,products!$B$1:$B$49)</f>
        <v>Ara</v>
      </c>
      <c r="J985" t="str">
        <f>_xlfn.XLOOKUP(orders!D985,products!$A$1:$A$49,products!$C$1:$C$49)</f>
        <v>M</v>
      </c>
      <c r="K985" s="4">
        <f>_xlfn.XLOOKUP(orders!D985,products!$A$1:$A$49,products!$D$1:$D$49)</f>
        <v>0.2</v>
      </c>
      <c r="L985" s="6">
        <f>_xlfn.XLOOKUP(orders!D985,products!$A$1:$A$49,products!$E$1:$E$49)</f>
        <v>3.375</v>
      </c>
      <c r="M985" s="6">
        <f t="shared" si="45"/>
        <v>6.75</v>
      </c>
      <c r="N985" t="str">
        <f t="shared" si="46"/>
        <v>Arabica</v>
      </c>
      <c r="O985" t="str">
        <f t="shared" si="47"/>
        <v>Medium</v>
      </c>
      <c r="P985" t="str">
        <f>_xlfn.XLOOKUP(Orders[[#This Row],[Customer ID]],customers!$A$1:$A$1001,customers!$I$1:$I$1001,0)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cm="1">
        <f t="array" ref="G986">IF(_xlfn.XLOOKUP(C986,customers!$A$1:$A$1001,customers!C985:'customers'!$C$1:$C$1001,0)=0,"",_xlfn.XLOOKUP(C986,customers!$A$1:$A$1001,customers!C985:'customers'!$C$1:$C$1001,0))</f>
        <v>rcheakrc@tripadvisor.com</v>
      </c>
      <c r="H986" s="2" t="str">
        <f>_xlfn.XLOOKUP(C986,customers!$A$1:$A$1001,customers!$G$1:$G$1001,0)</f>
        <v>Ireland</v>
      </c>
      <c r="I986" t="str">
        <f>_xlfn.XLOOKUP(orders!D986,products!$A$1:$A$49,products!$B$1:$B$49)</f>
        <v>Exc</v>
      </c>
      <c r="J986" t="str">
        <f>_xlfn.XLOOKUP(orders!D986,products!$A$1:$A$49,products!$C$1:$C$49)</f>
        <v>M</v>
      </c>
      <c r="K986" s="4">
        <f>_xlfn.XLOOKUP(orders!D986,products!$A$1:$A$49,products!$D$1:$D$49)</f>
        <v>2.5</v>
      </c>
      <c r="L986" s="6">
        <f>_xlfn.XLOOKUP(orders!D986,products!$A$1:$A$49,products!$E$1:$E$49)</f>
        <v>31.624999999999996</v>
      </c>
      <c r="M986" s="6">
        <f t="shared" si="45"/>
        <v>31.624999999999996</v>
      </c>
      <c r="N986" t="str">
        <f t="shared" si="46"/>
        <v>Excellsa</v>
      </c>
      <c r="O986" t="str">
        <f t="shared" si="47"/>
        <v>Medium</v>
      </c>
      <c r="P986" t="str">
        <f>_xlfn.XLOOKUP(Orders[[#This Row],[Customer ID]],customers!$A$1:$A$1001,customers!$I$1:$I$1001,0)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cm="1">
        <f t="array" ref="G987">IF(_xlfn.XLOOKUP(C987,customers!$A$1:$A$1001,customers!C986:'customers'!$C$1:$C$1001,0)=0,"",_xlfn.XLOOKUP(C987,customers!$A$1:$A$1001,customers!C986:'customers'!$C$1:$C$1001,0))</f>
        <v>kogeneayrd@utexas.edu</v>
      </c>
      <c r="H987" s="2" t="str">
        <f>_xlfn.XLOOKUP(C987,customers!$A$1:$A$1001,customers!$G$1:$G$1001,0)</f>
        <v>United States</v>
      </c>
      <c r="I987" t="str">
        <f>_xlfn.XLOOKUP(orders!D987,products!$A$1:$A$49,products!$B$1:$B$49)</f>
        <v>Rob</v>
      </c>
      <c r="J987" t="str">
        <f>_xlfn.XLOOKUP(orders!D987,products!$A$1:$A$49,products!$C$1:$C$49)</f>
        <v>L</v>
      </c>
      <c r="K987" s="4">
        <f>_xlfn.XLOOKUP(orders!D987,products!$A$1:$A$49,products!$D$1:$D$49)</f>
        <v>1</v>
      </c>
      <c r="L987" s="6">
        <f>_xlfn.XLOOKUP(orders!D987,products!$A$1:$A$49,products!$E$1:$E$49)</f>
        <v>11.95</v>
      </c>
      <c r="M987" s="6">
        <f t="shared" si="45"/>
        <v>47.8</v>
      </c>
      <c r="N987" t="str">
        <f t="shared" si="46"/>
        <v>Robusta</v>
      </c>
      <c r="O987" t="str">
        <f t="shared" si="47"/>
        <v>Light</v>
      </c>
      <c r="P987" t="str">
        <f>_xlfn.XLOOKUP(Orders[[#This Row],[Customer ID]],customers!$A$1:$A$1001,customers!$I$1:$I$1001,0)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cm="1">
        <f t="array" ref="G988">IF(_xlfn.XLOOKUP(C988,customers!$A$1:$A$1001,customers!C987:'customers'!$C$1:$C$1001,0)=0,"",_xlfn.XLOOKUP(C988,customers!$A$1:$A$1001,customers!C987:'customers'!$C$1:$C$1001,0))</f>
        <v>cayrere@symantec.com</v>
      </c>
      <c r="H988" s="2" t="str">
        <f>_xlfn.XLOOKUP(C988,customers!$A$1:$A$1001,customers!$G$1:$G$1001,0)</f>
        <v>United States</v>
      </c>
      <c r="I988" t="str">
        <f>_xlfn.XLOOKUP(orders!D988,products!$A$1:$A$49,products!$B$1:$B$49)</f>
        <v>Lib</v>
      </c>
      <c r="J988" t="str">
        <f>_xlfn.XLOOKUP(orders!D988,products!$A$1:$A$49,products!$C$1:$C$49)</f>
        <v>M</v>
      </c>
      <c r="K988" s="4">
        <f>_xlfn.XLOOKUP(orders!D988,products!$A$1:$A$49,products!$D$1:$D$49)</f>
        <v>2.5</v>
      </c>
      <c r="L988" s="6">
        <f>_xlfn.XLOOKUP(orders!D988,products!$A$1:$A$49,products!$E$1:$E$49)</f>
        <v>33.464999999999996</v>
      </c>
      <c r="M988" s="6">
        <f t="shared" si="45"/>
        <v>33.464999999999996</v>
      </c>
      <c r="N988" t="str">
        <f t="shared" si="46"/>
        <v>Libarica</v>
      </c>
      <c r="O988" t="str">
        <f t="shared" si="47"/>
        <v>Medium</v>
      </c>
      <c r="P988" t="str">
        <f>_xlfn.XLOOKUP(Orders[[#This Row],[Customer ID]],customers!$A$1:$A$1001,customers!$I$1:$I$1001,0)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cm="1">
        <f t="array" ref="G989">IF(_xlfn.XLOOKUP(C989,customers!$A$1:$A$1001,customers!C988:'customers'!$C$1:$C$1001,0)=0,"",_xlfn.XLOOKUP(C989,customers!$A$1:$A$1001,customers!C988:'customers'!$C$1:$C$1001,0))</f>
        <v>lkynetonrf@macromedia.com</v>
      </c>
      <c r="H989" s="2" t="str">
        <f>_xlfn.XLOOKUP(C989,customers!$A$1:$A$1001,customers!$G$1:$G$1001,0)</f>
        <v>United Kingdom</v>
      </c>
      <c r="I989" t="str">
        <f>_xlfn.XLOOKUP(orders!D989,products!$A$1:$A$49,products!$B$1:$B$49)</f>
        <v>Ara</v>
      </c>
      <c r="J989" t="str">
        <f>_xlfn.XLOOKUP(orders!D989,products!$A$1:$A$49,products!$C$1:$C$49)</f>
        <v>D</v>
      </c>
      <c r="K989" s="4">
        <f>_xlfn.XLOOKUP(orders!D989,products!$A$1:$A$49,products!$D$1:$D$49)</f>
        <v>0.5</v>
      </c>
      <c r="L989" s="6">
        <f>_xlfn.XLOOKUP(orders!D989,products!$A$1:$A$49,products!$E$1:$E$49)</f>
        <v>5.97</v>
      </c>
      <c r="M989" s="6">
        <f t="shared" si="45"/>
        <v>29.849999999999998</v>
      </c>
      <c r="N989" t="str">
        <f t="shared" si="46"/>
        <v>Arabica</v>
      </c>
      <c r="O989" t="str">
        <f t="shared" si="47"/>
        <v>Dark</v>
      </c>
      <c r="P989" t="str">
        <f>_xlfn.XLOOKUP(Orders[[#This Row],[Customer ID]],customers!$A$1:$A$1001,customers!$I$1:$I$1001,0)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cm="1">
        <f t="array" ref="G990">IF(_xlfn.XLOOKUP(C990,customers!$A$1:$A$1001,customers!C989:'customers'!$C$1:$C$1001,0)=0,"",_xlfn.XLOOKUP(C990,customers!$A$1:$A$1001,customers!C989:'customers'!$C$1:$C$1001,0))</f>
        <v/>
      </c>
      <c r="H990" s="2" t="str">
        <f>_xlfn.XLOOKUP(C990,customers!$A$1:$A$1001,customers!$G$1:$G$1001,0)</f>
        <v>United Kingdom</v>
      </c>
      <c r="I990" t="str">
        <f>_xlfn.XLOOKUP(orders!D990,products!$A$1:$A$49,products!$B$1:$B$49)</f>
        <v>Rob</v>
      </c>
      <c r="J990" t="str">
        <f>_xlfn.XLOOKUP(orders!D990,products!$A$1:$A$49,products!$C$1:$C$49)</f>
        <v>M</v>
      </c>
      <c r="K990" s="4">
        <f>_xlfn.XLOOKUP(orders!D990,products!$A$1:$A$49,products!$D$1:$D$49)</f>
        <v>1</v>
      </c>
      <c r="L990" s="6">
        <f>_xlfn.XLOOKUP(orders!D990,products!$A$1:$A$49,products!$E$1:$E$49)</f>
        <v>9.9499999999999993</v>
      </c>
      <c r="M990" s="6">
        <f t="shared" si="45"/>
        <v>29.849999999999998</v>
      </c>
      <c r="N990" t="str">
        <f t="shared" si="46"/>
        <v>Robusta</v>
      </c>
      <c r="O990" t="str">
        <f t="shared" si="47"/>
        <v>Medium</v>
      </c>
      <c r="P990" t="str">
        <f>_xlfn.XLOOKUP(Orders[[#This Row],[Customer ID]],customers!$A$1:$A$1001,customers!$I$1:$I$1001,0)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cm="1">
        <f t="array" ref="G991">IF(_xlfn.XLOOKUP(C991,customers!$A$1:$A$1001,customers!C990:'customers'!$C$1:$C$1001,0)=0,"",_xlfn.XLOOKUP(C991,customers!$A$1:$A$1001,customers!C990:'customers'!$C$1:$C$1001,0))</f>
        <v/>
      </c>
      <c r="H991" s="2" t="str">
        <f>_xlfn.XLOOKUP(C991,customers!$A$1:$A$1001,customers!$G$1:$G$1001,0)</f>
        <v>United States</v>
      </c>
      <c r="I991" t="str">
        <f>_xlfn.XLOOKUP(orders!D991,products!$A$1:$A$49,products!$B$1:$B$49)</f>
        <v>Ara</v>
      </c>
      <c r="J991" t="str">
        <f>_xlfn.XLOOKUP(orders!D991,products!$A$1:$A$49,products!$C$1:$C$49)</f>
        <v>M</v>
      </c>
      <c r="K991" s="4">
        <f>_xlfn.XLOOKUP(orders!D991,products!$A$1:$A$49,products!$D$1:$D$49)</f>
        <v>2.5</v>
      </c>
      <c r="L991" s="6">
        <f>_xlfn.XLOOKUP(orders!D991,products!$A$1:$A$49,products!$E$1:$E$49)</f>
        <v>25.874999999999996</v>
      </c>
      <c r="M991" s="6">
        <f t="shared" si="45"/>
        <v>155.24999999999997</v>
      </c>
      <c r="N991" t="str">
        <f t="shared" si="46"/>
        <v>Arabica</v>
      </c>
      <c r="O991" t="str">
        <f t="shared" si="47"/>
        <v>Medium</v>
      </c>
      <c r="P991" t="str">
        <f>_xlfn.XLOOKUP(Orders[[#This Row],[Customer ID]],customers!$A$1:$A$1001,customers!$I$1:$I$1001,0)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cm="1">
        <f t="array" ref="G992">IF(_xlfn.XLOOKUP(C992,customers!$A$1:$A$1001,customers!C991:'customers'!$C$1:$C$1001,0)=0,"",_xlfn.XLOOKUP(C992,customers!$A$1:$A$1001,customers!C991:'customers'!$C$1:$C$1001,0))</f>
        <v/>
      </c>
      <c r="H992" s="2" t="str">
        <f>_xlfn.XLOOKUP(C992,customers!$A$1:$A$1001,customers!$G$1:$G$1001,0)</f>
        <v>United States</v>
      </c>
      <c r="I992" t="str">
        <f>_xlfn.XLOOKUP(orders!D992,products!$A$1:$A$49,products!$B$1:$B$49)</f>
        <v>Exc</v>
      </c>
      <c r="J992" t="str">
        <f>_xlfn.XLOOKUP(orders!D992,products!$A$1:$A$49,products!$C$1:$C$49)</f>
        <v>D</v>
      </c>
      <c r="K992" s="4">
        <f>_xlfn.XLOOKUP(orders!D992,products!$A$1:$A$49,products!$D$1:$D$49)</f>
        <v>0.2</v>
      </c>
      <c r="L992" s="6">
        <f>_xlfn.XLOOKUP(orders!D992,products!$A$1:$A$49,products!$E$1:$E$49)</f>
        <v>3.645</v>
      </c>
      <c r="M992" s="6">
        <f t="shared" si="45"/>
        <v>18.225000000000001</v>
      </c>
      <c r="N992" t="str">
        <f t="shared" si="46"/>
        <v>Excellsa</v>
      </c>
      <c r="O992" t="str">
        <f t="shared" si="47"/>
        <v>Dark</v>
      </c>
      <c r="P992" t="str">
        <f>_xlfn.XLOOKUP(Orders[[#This Row],[Customer ID]],customers!$A$1:$A$1001,customers!$I$1:$I$1001,0)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cm="1">
        <f t="array" ref="G993">IF(_xlfn.XLOOKUP(C993,customers!$A$1:$A$1001,customers!C992:'customers'!$C$1:$C$1001,0)=0,"",_xlfn.XLOOKUP(C993,customers!$A$1:$A$1001,customers!C992:'customers'!$C$1:$C$1001,0))</f>
        <v/>
      </c>
      <c r="H993" s="2" t="str">
        <f>_xlfn.XLOOKUP(C993,customers!$A$1:$A$1001,customers!$G$1:$G$1001,0)</f>
        <v>United States</v>
      </c>
      <c r="I993" t="str">
        <f>_xlfn.XLOOKUP(orders!D993,products!$A$1:$A$49,products!$B$1:$B$49)</f>
        <v>Lib</v>
      </c>
      <c r="J993" t="str">
        <f>_xlfn.XLOOKUP(orders!D993,products!$A$1:$A$49,products!$C$1:$C$49)</f>
        <v>D</v>
      </c>
      <c r="K993" s="4">
        <f>_xlfn.XLOOKUP(orders!D993,products!$A$1:$A$49,products!$D$1:$D$49)</f>
        <v>0.5</v>
      </c>
      <c r="L993" s="6">
        <f>_xlfn.XLOOKUP(orders!D993,products!$A$1:$A$49,products!$E$1:$E$49)</f>
        <v>7.77</v>
      </c>
      <c r="M993" s="6">
        <f t="shared" si="45"/>
        <v>15.54</v>
      </c>
      <c r="N993" t="str">
        <f t="shared" si="46"/>
        <v>Libarica</v>
      </c>
      <c r="O993" t="str">
        <f t="shared" si="47"/>
        <v>Dark</v>
      </c>
      <c r="P993" t="str">
        <f>_xlfn.XLOOKUP(Orders[[#This Row],[Customer ID]],customers!$A$1:$A$1001,customers!$I$1:$I$1001,0)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cm="1">
        <f t="array" ref="G994">IF(_xlfn.XLOOKUP(C994,customers!$A$1:$A$1001,customers!C993:'customers'!$C$1:$C$1001,0)=0,"",_xlfn.XLOOKUP(C994,customers!$A$1:$A$1001,customers!C993:'customers'!$C$1:$C$1001,0))</f>
        <v/>
      </c>
      <c r="H994" s="2" t="str">
        <f>_xlfn.XLOOKUP(C994,customers!$A$1:$A$1001,customers!$G$1:$G$1001,0)</f>
        <v>Ireland</v>
      </c>
      <c r="I994" t="str">
        <f>_xlfn.XLOOKUP(orders!D994,products!$A$1:$A$49,products!$B$1:$B$49)</f>
        <v>Lib</v>
      </c>
      <c r="J994" t="str">
        <f>_xlfn.XLOOKUP(orders!D994,products!$A$1:$A$49,products!$C$1:$C$49)</f>
        <v>L</v>
      </c>
      <c r="K994" s="4">
        <f>_xlfn.XLOOKUP(orders!D994,products!$A$1:$A$49,products!$D$1:$D$49)</f>
        <v>2.5</v>
      </c>
      <c r="L994" s="6">
        <f>_xlfn.XLOOKUP(orders!D994,products!$A$1:$A$49,products!$E$1:$E$49)</f>
        <v>36.454999999999998</v>
      </c>
      <c r="M994" s="6">
        <f t="shared" si="45"/>
        <v>109.36499999999999</v>
      </c>
      <c r="N994" t="str">
        <f t="shared" si="46"/>
        <v>Libarica</v>
      </c>
      <c r="O994" t="str">
        <f t="shared" si="47"/>
        <v>Light</v>
      </c>
      <c r="P994" t="str">
        <f>_xlfn.XLOOKUP(Orders[[#This Row],[Customer ID]],customers!$A$1:$A$1001,customers!$I$1:$I$1001,0)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cm="1">
        <f t="array" ref="G995">IF(_xlfn.XLOOKUP(C995,customers!$A$1:$A$1001,customers!C994:'customers'!$C$1:$C$1001,0)=0,"",_xlfn.XLOOKUP(C995,customers!$A$1:$A$1001,customers!C994:'customers'!$C$1:$C$1001,0))</f>
        <v/>
      </c>
      <c r="H995" s="2" t="str">
        <f>_xlfn.XLOOKUP(C995,customers!$A$1:$A$1001,customers!$G$1:$G$1001,0)</f>
        <v>United States</v>
      </c>
      <c r="I995" t="str">
        <f>_xlfn.XLOOKUP(orders!D995,products!$A$1:$A$49,products!$B$1:$B$49)</f>
        <v>Ara</v>
      </c>
      <c r="J995" t="str">
        <f>_xlfn.XLOOKUP(orders!D995,products!$A$1:$A$49,products!$C$1:$C$49)</f>
        <v>L</v>
      </c>
      <c r="K995" s="4">
        <f>_xlfn.XLOOKUP(orders!D995,products!$A$1:$A$49,products!$D$1:$D$49)</f>
        <v>1</v>
      </c>
      <c r="L995" s="6">
        <f>_xlfn.XLOOKUP(orders!D995,products!$A$1:$A$49,products!$E$1:$E$49)</f>
        <v>12.95</v>
      </c>
      <c r="M995" s="6">
        <f t="shared" si="45"/>
        <v>77.699999999999989</v>
      </c>
      <c r="N995" t="str">
        <f t="shared" si="46"/>
        <v>Arabica</v>
      </c>
      <c r="O995" t="str">
        <f t="shared" si="47"/>
        <v>Light</v>
      </c>
      <c r="P995" t="str">
        <f>_xlfn.XLOOKUP(Orders[[#This Row],[Customer ID]],customers!$A$1:$A$1001,customers!$I$1:$I$1001,0)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cm="1">
        <f t="array" ref="G996">IF(_xlfn.XLOOKUP(C996,customers!$A$1:$A$1001,customers!C995:'customers'!$C$1:$C$1001,0)=0,"",_xlfn.XLOOKUP(C996,customers!$A$1:$A$1001,customers!C995:'customers'!$C$1:$C$1001,0))</f>
        <v/>
      </c>
      <c r="H996" s="2" t="str">
        <f>_xlfn.XLOOKUP(C996,customers!$A$1:$A$1001,customers!$G$1:$G$1001,0)</f>
        <v>Ireland</v>
      </c>
      <c r="I996" t="str">
        <f>_xlfn.XLOOKUP(orders!D996,products!$A$1:$A$49,products!$B$1:$B$49)</f>
        <v>Ara</v>
      </c>
      <c r="J996" t="str">
        <f>_xlfn.XLOOKUP(orders!D996,products!$A$1:$A$49,products!$C$1:$C$49)</f>
        <v>D</v>
      </c>
      <c r="K996" s="4">
        <f>_xlfn.XLOOKUP(orders!D996,products!$A$1:$A$49,products!$D$1:$D$49)</f>
        <v>0.2</v>
      </c>
      <c r="L996" s="6">
        <f>_xlfn.XLOOKUP(orders!D996,products!$A$1:$A$49,products!$E$1:$E$49)</f>
        <v>2.9849999999999999</v>
      </c>
      <c r="M996" s="6">
        <f t="shared" si="45"/>
        <v>8.9550000000000001</v>
      </c>
      <c r="N996" t="str">
        <f t="shared" si="46"/>
        <v>Arabica</v>
      </c>
      <c r="O996" t="str">
        <f t="shared" si="47"/>
        <v>Dark</v>
      </c>
      <c r="P996" t="str">
        <f>_xlfn.XLOOKUP(Orders[[#This Row],[Customer ID]],customers!$A$1:$A$1001,customers!$I$1:$I$1001,0)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cm="1">
        <f t="array" ref="G997">IF(_xlfn.XLOOKUP(C997,customers!$A$1:$A$1001,customers!C996:'customers'!$C$1:$C$1001,0)=0,"",_xlfn.XLOOKUP(C997,customers!$A$1:$A$1001,customers!C996:'customers'!$C$1:$C$1001,0))</f>
        <v>jtewelsonrn@samsung.com</v>
      </c>
      <c r="H997" s="2" t="str">
        <f>_xlfn.XLOOKUP(C997,customers!$A$1:$A$1001,customers!$G$1:$G$1001,0)</f>
        <v>United States</v>
      </c>
      <c r="I997" t="str">
        <f>_xlfn.XLOOKUP(orders!D997,products!$A$1:$A$49,products!$B$1:$B$49)</f>
        <v>Rob</v>
      </c>
      <c r="J997" t="str">
        <f>_xlfn.XLOOKUP(orders!D997,products!$A$1:$A$49,products!$C$1:$C$49)</f>
        <v>L</v>
      </c>
      <c r="K997" s="4">
        <f>_xlfn.XLOOKUP(orders!D997,products!$A$1:$A$49,products!$D$1:$D$49)</f>
        <v>2.5</v>
      </c>
      <c r="L997" s="6">
        <f>_xlfn.XLOOKUP(orders!D997,products!$A$1:$A$49,products!$E$1:$E$49)</f>
        <v>27.484999999999996</v>
      </c>
      <c r="M997" s="6">
        <f t="shared" si="45"/>
        <v>27.484999999999996</v>
      </c>
      <c r="N997" t="str">
        <f t="shared" si="46"/>
        <v>Robusta</v>
      </c>
      <c r="O997" t="str">
        <f t="shared" si="47"/>
        <v>Light</v>
      </c>
      <c r="P997" t="str">
        <f>_xlfn.XLOOKUP(Orders[[#This Row],[Customer ID]],customers!$A$1:$A$1001,customers!$I$1:$I$1001,0)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cm="1">
        <f t="array" ref="G998">IF(_xlfn.XLOOKUP(C998,customers!$A$1:$A$1001,customers!C997:'customers'!$C$1:$C$1001,0)=0,"",_xlfn.XLOOKUP(C998,customers!$A$1:$A$1001,customers!C997:'customers'!$C$1:$C$1001,0))</f>
        <v/>
      </c>
      <c r="H998" s="2" t="str">
        <f>_xlfn.XLOOKUP(C998,customers!$A$1:$A$1001,customers!$G$1:$G$1001,0)</f>
        <v>United States</v>
      </c>
      <c r="I998" t="str">
        <f>_xlfn.XLOOKUP(orders!D998,products!$A$1:$A$49,products!$B$1:$B$49)</f>
        <v>Rob</v>
      </c>
      <c r="J998" t="str">
        <f>_xlfn.XLOOKUP(orders!D998,products!$A$1:$A$49,products!$C$1:$C$49)</f>
        <v>M</v>
      </c>
      <c r="K998" s="4">
        <f>_xlfn.XLOOKUP(orders!D998,products!$A$1:$A$49,products!$D$1:$D$49)</f>
        <v>0.5</v>
      </c>
      <c r="L998" s="6">
        <f>_xlfn.XLOOKUP(orders!D998,products!$A$1:$A$49,products!$E$1:$E$49)</f>
        <v>5.97</v>
      </c>
      <c r="M998" s="6">
        <f t="shared" si="45"/>
        <v>29.849999999999998</v>
      </c>
      <c r="N998" t="str">
        <f t="shared" si="46"/>
        <v>Robusta</v>
      </c>
      <c r="O998" t="str">
        <f t="shared" si="47"/>
        <v>Medium</v>
      </c>
      <c r="P998" t="str">
        <f>_xlfn.XLOOKUP(Orders[[#This Row],[Customer ID]],customers!$A$1:$A$1001,customers!$I$1:$I$1001,0)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cm="1">
        <f t="array" ref="G999">IF(_xlfn.XLOOKUP(C999,customers!$A$1:$A$1001,customers!C998:'customers'!$C$1:$C$1001,0)=0,"",_xlfn.XLOOKUP(C999,customers!$A$1:$A$1001,customers!C998:'customers'!$C$1:$C$1001,0))</f>
        <v/>
      </c>
      <c r="H999" s="2" t="str">
        <f>_xlfn.XLOOKUP(C999,customers!$A$1:$A$1001,customers!$G$1:$G$1001,0)</f>
        <v>United States</v>
      </c>
      <c r="I999" t="str">
        <f>_xlfn.XLOOKUP(orders!D999,products!$A$1:$A$49,products!$B$1:$B$49)</f>
        <v>Ara</v>
      </c>
      <c r="J999" t="str">
        <f>_xlfn.XLOOKUP(orders!D999,products!$A$1:$A$49,products!$C$1:$C$49)</f>
        <v>M</v>
      </c>
      <c r="K999" s="4">
        <f>_xlfn.XLOOKUP(orders!D999,products!$A$1:$A$49,products!$D$1:$D$49)</f>
        <v>0.5</v>
      </c>
      <c r="L999" s="6">
        <f>_xlfn.XLOOKUP(orders!D999,products!$A$1:$A$49,products!$E$1:$E$49)</f>
        <v>6.75</v>
      </c>
      <c r="M999" s="6">
        <f t="shared" si="45"/>
        <v>27</v>
      </c>
      <c r="N999" t="str">
        <f t="shared" si="46"/>
        <v>Arabica</v>
      </c>
      <c r="O999" t="str">
        <f t="shared" si="47"/>
        <v>Medium</v>
      </c>
      <c r="P999" t="str">
        <f>_xlfn.XLOOKUP(Orders[[#This Row],[Customer ID]],customers!$A$1:$A$1001,customers!$I$1:$I$1001,0)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cm="1">
        <f t="array" ref="G1000">IF(_xlfn.XLOOKUP(C1000,customers!$A$1:$A$1001,customers!C999:'customers'!$C$1:$C$1001,0)=0,"",_xlfn.XLOOKUP(C1000,customers!$A$1:$A$1001,customers!C999:'customers'!$C$1:$C$1001,0))</f>
        <v>njennyrq@bigcartel.com</v>
      </c>
      <c r="H1000" s="2" t="str">
        <f>_xlfn.XLOOKUP(C1000,customers!$A$1:$A$1001,customers!$G$1:$G$1001,0)</f>
        <v>United States</v>
      </c>
      <c r="I1000" t="str">
        <f>_xlfn.XLOOKUP(orders!D1000,products!$A$1:$A$49,products!$B$1:$B$49)</f>
        <v>Ara</v>
      </c>
      <c r="J1000" t="str">
        <f>_xlfn.XLOOKUP(orders!D1000,products!$A$1:$A$49,products!$C$1:$C$49)</f>
        <v>D</v>
      </c>
      <c r="K1000" s="4">
        <f>_xlfn.XLOOKUP(orders!D1000,products!$A$1:$A$49,products!$D$1:$D$49)</f>
        <v>1</v>
      </c>
      <c r="L1000" s="6">
        <f>_xlfn.XLOOKUP(orders!D1000,products!$A$1:$A$49,products!$E$1:$E$49)</f>
        <v>9.9499999999999993</v>
      </c>
      <c r="M1000" s="6">
        <f t="shared" si="45"/>
        <v>9.9499999999999993</v>
      </c>
      <c r="N1000" t="str">
        <f t="shared" si="46"/>
        <v>Arabica</v>
      </c>
      <c r="O1000" t="str">
        <f t="shared" si="47"/>
        <v>Dark</v>
      </c>
      <c r="P1000" t="str">
        <f>_xlfn.XLOOKUP(Orders[[#This Row],[Customer ID]],customers!$A$1:$A$1001,customers!$I$1:$I$1001,0)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cm="1">
        <f t="array" ref="G1001">IF(_xlfn.XLOOKUP(C1001,customers!$A$1:$A$1001,customers!C1000:'customers'!$C$1:$C$1001,0)=0,"",_xlfn.XLOOKUP(C1001,customers!$A$1:$A$1001,customers!C1000:'customers'!$C$1:$C$1001,0))</f>
        <v/>
      </c>
      <c r="H1001" s="2" t="str">
        <f>_xlfn.XLOOKUP(C1001,customers!$A$1:$A$1001,customers!$G$1:$G$1001,0)</f>
        <v>United Kingdom</v>
      </c>
      <c r="I1001" t="str">
        <f>_xlfn.XLOOKUP(orders!D1001,products!$A$1:$A$49,products!$B$1:$B$49)</f>
        <v>Exc</v>
      </c>
      <c r="J1001" t="str">
        <f>_xlfn.XLOOKUP(orders!D1001,products!$A$1:$A$49,products!$C$1:$C$49)</f>
        <v>M</v>
      </c>
      <c r="K1001" s="4">
        <f>_xlfn.XLOOKUP(orders!D1001,products!$A$1:$A$49,products!$D$1:$D$49)</f>
        <v>0.2</v>
      </c>
      <c r="L1001" s="6">
        <f>_xlfn.XLOOKUP(orders!D1001,products!$A$1:$A$49,products!$E$1:$E$49)</f>
        <v>4.125</v>
      </c>
      <c r="M1001" s="6">
        <f t="shared" si="45"/>
        <v>12.375</v>
      </c>
      <c r="N1001" t="str">
        <f t="shared" si="46"/>
        <v>Excellsa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CD25E-9A85-4728-8CF1-153F11939A68}">
  <dimension ref="A1:B7"/>
  <sheetViews>
    <sheetView topLeftCell="C3" workbookViewId="0">
      <selection activeCell="K12" sqref="K12"/>
    </sheetView>
  </sheetViews>
  <sheetFormatPr defaultRowHeight="14.5" x14ac:dyDescent="0.35"/>
  <cols>
    <col min="1" max="1" width="15.6328125" bestFit="1" customWidth="1"/>
    <col min="2" max="2" width="11.26953125" bestFit="1" customWidth="1"/>
  </cols>
  <sheetData>
    <row r="1" spans="1:2" x14ac:dyDescent="0.35">
      <c r="A1" s="7" t="s">
        <v>6198</v>
      </c>
      <c r="B1" t="s">
        <v>6221</v>
      </c>
    </row>
    <row r="2" spans="1:2" x14ac:dyDescent="0.35">
      <c r="A2" s="8" t="s">
        <v>3753</v>
      </c>
      <c r="B2" s="10">
        <v>278.01</v>
      </c>
    </row>
    <row r="3" spans="1:2" x14ac:dyDescent="0.35">
      <c r="A3" s="8" t="s">
        <v>1598</v>
      </c>
      <c r="B3" s="10">
        <v>281.67499999999995</v>
      </c>
    </row>
    <row r="4" spans="1:2" x14ac:dyDescent="0.35">
      <c r="A4" s="8" t="s">
        <v>2587</v>
      </c>
      <c r="B4" s="10">
        <v>289.11</v>
      </c>
    </row>
    <row r="5" spans="1:2" x14ac:dyDescent="0.35">
      <c r="A5" s="8" t="s">
        <v>5765</v>
      </c>
      <c r="B5" s="10">
        <v>307.04499999999996</v>
      </c>
    </row>
    <row r="6" spans="1:2" x14ac:dyDescent="0.35">
      <c r="A6" s="8" t="s">
        <v>5114</v>
      </c>
      <c r="B6" s="10">
        <v>317.06999999999994</v>
      </c>
    </row>
    <row r="7" spans="1:2" x14ac:dyDescent="0.35">
      <c r="A7" s="8" t="s">
        <v>6199</v>
      </c>
      <c r="B7" s="10">
        <v>1472.9099999999999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A2CDA-C313-4417-9A4A-1F4DDA10A091}">
  <dimension ref="A1"/>
  <sheetViews>
    <sheetView tabSelected="1" zoomScale="84" zoomScaleNormal="70" workbookViewId="0">
      <selection activeCell="J17" sqref="J1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E983"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TotalSales</vt:lpstr>
      <vt:lpstr>Country workchart</vt:lpstr>
      <vt:lpstr>Sheet5</vt:lpstr>
      <vt:lpstr>orders</vt:lpstr>
      <vt:lpstr>Sheet6</vt:lpstr>
      <vt:lpstr>Dashboard</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Muthukumar, Jayashree (Contractor)</cp:lastModifiedBy>
  <cp:revision/>
  <dcterms:created xsi:type="dcterms:W3CDTF">2022-11-26T09:51:45Z</dcterms:created>
  <dcterms:modified xsi:type="dcterms:W3CDTF">2024-02-09T10:10:21Z</dcterms:modified>
  <cp:category/>
  <cp:contentStatus/>
</cp:coreProperties>
</file>