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My Data Analytic Journey\Excel\"/>
    </mc:Choice>
  </mc:AlternateContent>
  <bookViews>
    <workbookView xWindow="0" yWindow="0" windowWidth="20490" windowHeight="8340" activeTab="1"/>
  </bookViews>
  <sheets>
    <sheet name="Sheet2" sheetId="2" r:id="rId1"/>
    <sheet name="Sheet1" sheetId="1" r:id="rId2"/>
  </sheets>
  <calcPr calcId="152511"/>
  <pivotCaches>
    <pivotCache cacheId="3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 s="1"/>
  <c r="H3" i="1" s="1"/>
  <c r="I3" i="1" s="1"/>
  <c r="J4" i="1"/>
  <c r="K4" i="1"/>
  <c r="Q4" i="1" s="1"/>
  <c r="L4" i="1"/>
  <c r="R4" i="1" s="1"/>
  <c r="M4" i="1"/>
  <c r="S4" i="1" s="1"/>
  <c r="N4" i="1"/>
  <c r="T4" i="1" s="1"/>
  <c r="O4" i="1"/>
  <c r="P4" i="1"/>
  <c r="J5" i="1"/>
  <c r="P5" i="1" s="1"/>
  <c r="K5" i="1"/>
  <c r="Q5" i="1" s="1"/>
  <c r="L5" i="1"/>
  <c r="R5" i="1" s="1"/>
  <c r="M5" i="1"/>
  <c r="N5" i="1"/>
  <c r="T5" i="1" s="1"/>
  <c r="O5" i="1"/>
  <c r="S5" i="1"/>
  <c r="J6" i="1"/>
  <c r="K6" i="1"/>
  <c r="L6" i="1"/>
  <c r="R6" i="1" s="1"/>
  <c r="M6" i="1"/>
  <c r="S6" i="1" s="1"/>
  <c r="N6" i="1"/>
  <c r="T6" i="1" s="1"/>
  <c r="O6" i="1"/>
  <c r="Q6" i="1"/>
  <c r="J7" i="1"/>
  <c r="P7" i="1" s="1"/>
  <c r="K7" i="1"/>
  <c r="Q7" i="1" s="1"/>
  <c r="L7" i="1"/>
  <c r="R7" i="1" s="1"/>
  <c r="M7" i="1"/>
  <c r="N7" i="1"/>
  <c r="T7" i="1" s="1"/>
  <c r="O7" i="1"/>
  <c r="S7" i="1"/>
  <c r="J8" i="1"/>
  <c r="K8" i="1"/>
  <c r="Q8" i="1" s="1"/>
  <c r="L8" i="1"/>
  <c r="R8" i="1" s="1"/>
  <c r="M8" i="1"/>
  <c r="S8" i="1" s="1"/>
  <c r="N8" i="1"/>
  <c r="T8" i="1" s="1"/>
  <c r="O8" i="1"/>
  <c r="P8" i="1"/>
  <c r="J9" i="1"/>
  <c r="P9" i="1" s="1"/>
  <c r="K9" i="1"/>
  <c r="Q9" i="1" s="1"/>
  <c r="L9" i="1"/>
  <c r="R9" i="1" s="1"/>
  <c r="M9" i="1"/>
  <c r="N9" i="1"/>
  <c r="T9" i="1" s="1"/>
  <c r="O9" i="1"/>
  <c r="S9" i="1"/>
  <c r="J10" i="1"/>
  <c r="K10" i="1"/>
  <c r="L10" i="1"/>
  <c r="R10" i="1" s="1"/>
  <c r="M10" i="1"/>
  <c r="S10" i="1" s="1"/>
  <c r="N10" i="1"/>
  <c r="T10" i="1" s="1"/>
  <c r="O10" i="1"/>
  <c r="Q10" i="1"/>
  <c r="J11" i="1"/>
  <c r="P11" i="1" s="1"/>
  <c r="K11" i="1"/>
  <c r="Q11" i="1" s="1"/>
  <c r="L11" i="1"/>
  <c r="R11" i="1" s="1"/>
  <c r="M11" i="1"/>
  <c r="N11" i="1"/>
  <c r="T11" i="1" s="1"/>
  <c r="O11" i="1"/>
  <c r="S11" i="1"/>
  <c r="J12" i="1"/>
  <c r="K12" i="1"/>
  <c r="Q12" i="1" s="1"/>
  <c r="L12" i="1"/>
  <c r="R12" i="1" s="1"/>
  <c r="M12" i="1"/>
  <c r="S12" i="1" s="1"/>
  <c r="N12" i="1"/>
  <c r="T12" i="1" s="1"/>
  <c r="O12" i="1"/>
  <c r="P12" i="1"/>
  <c r="J13" i="1"/>
  <c r="P13" i="1" s="1"/>
  <c r="K13" i="1"/>
  <c r="Q13" i="1" s="1"/>
  <c r="L13" i="1"/>
  <c r="M13" i="1"/>
  <c r="S13" i="1" s="1"/>
  <c r="N13" i="1"/>
  <c r="T13" i="1" s="1"/>
  <c r="O13" i="1"/>
  <c r="R13" i="1"/>
  <c r="J14" i="1"/>
  <c r="K14" i="1"/>
  <c r="Q14" i="1" s="1"/>
  <c r="L14" i="1"/>
  <c r="R14" i="1" s="1"/>
  <c r="M14" i="1"/>
  <c r="S14" i="1" s="1"/>
  <c r="N14" i="1"/>
  <c r="O14" i="1"/>
  <c r="T14" i="1"/>
  <c r="J15" i="1"/>
  <c r="P15" i="1" s="1"/>
  <c r="K15" i="1"/>
  <c r="Q15" i="1" s="1"/>
  <c r="L15" i="1"/>
  <c r="M15" i="1"/>
  <c r="S15" i="1" s="1"/>
  <c r="N15" i="1"/>
  <c r="T15" i="1" s="1"/>
  <c r="O15" i="1"/>
  <c r="R15" i="1"/>
  <c r="J16" i="1"/>
  <c r="P16" i="1" s="1"/>
  <c r="K16" i="1"/>
  <c r="Q16" i="1" s="1"/>
  <c r="L16" i="1"/>
  <c r="R16" i="1" s="1"/>
  <c r="M16" i="1"/>
  <c r="S16" i="1" s="1"/>
  <c r="N16" i="1"/>
  <c r="O16" i="1"/>
  <c r="T16" i="1"/>
  <c r="J17" i="1"/>
  <c r="P17" i="1" s="1"/>
  <c r="K17" i="1"/>
  <c r="Q17" i="1" s="1"/>
  <c r="L17" i="1"/>
  <c r="M17" i="1"/>
  <c r="S17" i="1" s="1"/>
  <c r="N17" i="1"/>
  <c r="T17" i="1" s="1"/>
  <c r="O17" i="1"/>
  <c r="R17" i="1"/>
  <c r="J18" i="1"/>
  <c r="K18" i="1"/>
  <c r="L18" i="1"/>
  <c r="R18" i="1" s="1"/>
  <c r="M18" i="1"/>
  <c r="S18" i="1" s="1"/>
  <c r="N18" i="1"/>
  <c r="T18" i="1" s="1"/>
  <c r="O18" i="1"/>
  <c r="Q18" i="1"/>
  <c r="J19" i="1"/>
  <c r="P19" i="1" s="1"/>
  <c r="K19" i="1"/>
  <c r="Q19" i="1" s="1"/>
  <c r="L19" i="1"/>
  <c r="M19" i="1"/>
  <c r="N19" i="1"/>
  <c r="T19" i="1" s="1"/>
  <c r="O19" i="1"/>
  <c r="R19" i="1"/>
  <c r="S19" i="1"/>
  <c r="J20" i="1"/>
  <c r="P20" i="1" s="1"/>
  <c r="K20" i="1"/>
  <c r="Q20" i="1" s="1"/>
  <c r="L20" i="1"/>
  <c r="R20" i="1" s="1"/>
  <c r="M20" i="1"/>
  <c r="S20" i="1" s="1"/>
  <c r="N20" i="1"/>
  <c r="T20" i="1" s="1"/>
  <c r="O20" i="1"/>
  <c r="F24" i="1"/>
  <c r="G24" i="1"/>
  <c r="H24" i="1"/>
  <c r="I24" i="1"/>
  <c r="F25" i="1"/>
  <c r="G25" i="1"/>
  <c r="H25" i="1"/>
  <c r="I25" i="1"/>
  <c r="F26" i="1"/>
  <c r="G26" i="1"/>
  <c r="H26" i="1"/>
  <c r="I26" i="1"/>
  <c r="U16" i="1" l="1"/>
  <c r="V16" i="1" s="1"/>
  <c r="U12" i="1"/>
  <c r="V12" i="1" s="1"/>
  <c r="U8" i="1"/>
  <c r="V8" i="1" s="1"/>
  <c r="O22" i="1"/>
  <c r="P18" i="1"/>
  <c r="U18" i="1" s="1"/>
  <c r="V18" i="1" s="1"/>
  <c r="P10" i="1"/>
  <c r="U10" i="1" s="1"/>
  <c r="V10" i="1" s="1"/>
  <c r="P6" i="1"/>
  <c r="U6" i="1" s="1"/>
  <c r="V6" i="1" s="1"/>
  <c r="P14" i="1"/>
  <c r="U14" i="1" s="1"/>
  <c r="V14" i="1" s="1"/>
  <c r="U17" i="1"/>
  <c r="V17" i="1" s="1"/>
  <c r="U13" i="1"/>
  <c r="V13" i="1" s="1"/>
  <c r="U9" i="1"/>
  <c r="V9" i="1" s="1"/>
  <c r="U5" i="1"/>
  <c r="V5" i="1" s="1"/>
  <c r="U20" i="1"/>
  <c r="V20" i="1" s="1"/>
  <c r="U19" i="1"/>
  <c r="V19" i="1" s="1"/>
  <c r="U15" i="1"/>
  <c r="V15" i="1" s="1"/>
  <c r="U11" i="1"/>
  <c r="V11" i="1" s="1"/>
  <c r="U7" i="1"/>
  <c r="V7" i="1" s="1"/>
  <c r="U4" i="1"/>
  <c r="E24" i="1"/>
  <c r="E26" i="1"/>
  <c r="E25" i="1"/>
  <c r="V4" i="1" l="1"/>
  <c r="U22" i="1"/>
  <c r="V22" i="1" l="1"/>
</calcChain>
</file>

<file path=xl/sharedStrings.xml><?xml version="1.0" encoding="utf-8"?>
<sst xmlns="http://schemas.openxmlformats.org/spreadsheetml/2006/main" count="93" uniqueCount="60">
  <si>
    <t>Employee Payroll</t>
  </si>
  <si>
    <t>Last Name</t>
  </si>
  <si>
    <t>First Name</t>
  </si>
  <si>
    <t>Hourly wage</t>
  </si>
  <si>
    <t>Pay</t>
  </si>
  <si>
    <t>Okpani</t>
  </si>
  <si>
    <t>James</t>
  </si>
  <si>
    <t>Adeleke</t>
  </si>
  <si>
    <t>Jeremiah</t>
  </si>
  <si>
    <t>Oparaji</t>
  </si>
  <si>
    <t>Kern</t>
  </si>
  <si>
    <t>Jon</t>
  </si>
  <si>
    <t>Felix</t>
  </si>
  <si>
    <t>Ezekiel</t>
  </si>
  <si>
    <t>Howard</t>
  </si>
  <si>
    <t>Glenda</t>
  </si>
  <si>
    <t>Ejisi</t>
  </si>
  <si>
    <t>Nnedinma</t>
  </si>
  <si>
    <t>Amaechi</t>
  </si>
  <si>
    <t>Gabriel</t>
  </si>
  <si>
    <t>Nmesomachi</t>
  </si>
  <si>
    <t>Heisenberg</t>
  </si>
  <si>
    <t>Ron</t>
  </si>
  <si>
    <t>Wendy</t>
  </si>
  <si>
    <t>Hernandez</t>
  </si>
  <si>
    <t>Smith</t>
  </si>
  <si>
    <t>John</t>
  </si>
  <si>
    <t>Atikan</t>
  </si>
  <si>
    <t>Peter</t>
  </si>
  <si>
    <t>Baker</t>
  </si>
  <si>
    <t>Tom</t>
  </si>
  <si>
    <t>David</t>
  </si>
  <si>
    <t>Paul</t>
  </si>
  <si>
    <t>Valinda</t>
  </si>
  <si>
    <t>Nancy</t>
  </si>
  <si>
    <t>Young</t>
  </si>
  <si>
    <t>Olivia</t>
  </si>
  <si>
    <t>Gender</t>
  </si>
  <si>
    <t>M</t>
  </si>
  <si>
    <t>F</t>
  </si>
  <si>
    <t>AVERAGE</t>
  </si>
  <si>
    <t>MINIMUM</t>
  </si>
  <si>
    <t>MAXIMUM</t>
  </si>
  <si>
    <t>TOTAL SALARY</t>
  </si>
  <si>
    <t>Total Pay</t>
  </si>
  <si>
    <t>Overtime 3</t>
  </si>
  <si>
    <t>Overtime 2</t>
  </si>
  <si>
    <t>Overtime 4</t>
  </si>
  <si>
    <t>Overtime 5</t>
  </si>
  <si>
    <t>Overtime 1</t>
  </si>
  <si>
    <t>Total Bonus</t>
  </si>
  <si>
    <t>Overtime week 1</t>
  </si>
  <si>
    <t>Overtime week 2</t>
  </si>
  <si>
    <t>Overtime week 3</t>
  </si>
  <si>
    <t>Overtime week 4</t>
  </si>
  <si>
    <t>Overtime week 5</t>
  </si>
  <si>
    <t>AVERAGE MONTHLY WORKING HOUR</t>
  </si>
  <si>
    <t>Row Labels</t>
  </si>
  <si>
    <t>Grand Total</t>
  </si>
  <si>
    <t>Sum of 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</si>
</sst>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0" applyNumberFormat="1"/>
    <xf numFmtId="0" fontId="0" fillId="0" borderId="0" xfId="0" applyBorder="1"/>
    <xf numFmtId="44" fontId="0" fillId="0" borderId="0" xfId="1" applyFont="1" applyBorder="1"/>
    <xf numFmtId="44" fontId="0" fillId="0" borderId="0" xfId="0" applyNumberFormat="1" applyBorder="1"/>
    <xf numFmtId="16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0" fontId="0" fillId="2" borderId="0" xfId="0" applyFill="1" applyBorder="1"/>
    <xf numFmtId="44" fontId="0" fillId="2" borderId="0" xfId="0" applyNumberFormat="1" applyFill="1" applyBorder="1"/>
    <xf numFmtId="0" fontId="0" fillId="3" borderId="0" xfId="0" applyFill="1" applyBorder="1"/>
    <xf numFmtId="0" fontId="0" fillId="4" borderId="0" xfId="0" applyFill="1" applyBorder="1"/>
    <xf numFmtId="16" fontId="0" fillId="4" borderId="0" xfId="0" applyNumberFormat="1" applyFill="1" applyBorder="1"/>
    <xf numFmtId="44" fontId="0" fillId="2" borderId="0" xfId="0" applyNumberFormat="1" applyFill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[PayrollTutorial.xlsx]Sheet2!PivotTable1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Sheet2!$A$4:$A$20</c:f>
              <c:strCache>
                <c:ptCount val="16"/>
                <c:pt idx="0">
                  <c:v>Adeleke</c:v>
                </c:pt>
                <c:pt idx="1">
                  <c:v>Amaechi</c:v>
                </c:pt>
                <c:pt idx="2">
                  <c:v>Atikan</c:v>
                </c:pt>
                <c:pt idx="3">
                  <c:v>Baker</c:v>
                </c:pt>
                <c:pt idx="4">
                  <c:v>David</c:v>
                </c:pt>
                <c:pt idx="5">
                  <c:v>Ejisi</c:v>
                </c:pt>
                <c:pt idx="6">
                  <c:v>Felix</c:v>
                </c:pt>
                <c:pt idx="7">
                  <c:v>Heisenberg</c:v>
                </c:pt>
                <c:pt idx="8">
                  <c:v>Hernandez</c:v>
                </c:pt>
                <c:pt idx="9">
                  <c:v>Howard</c:v>
                </c:pt>
                <c:pt idx="10">
                  <c:v>Kern</c:v>
                </c:pt>
                <c:pt idx="11">
                  <c:v>Okpani</c:v>
                </c:pt>
                <c:pt idx="12">
                  <c:v>Oparaji</c:v>
                </c:pt>
                <c:pt idx="13">
                  <c:v>Smith</c:v>
                </c:pt>
                <c:pt idx="14">
                  <c:v>Valinda</c:v>
                </c:pt>
                <c:pt idx="15">
                  <c:v>Young</c:v>
                </c:pt>
              </c:strCache>
            </c:strRef>
          </c:cat>
          <c:val>
            <c:numRef>
              <c:f>Sheet2!$B$4:$B$20</c:f>
              <c:numCache>
                <c:formatCode>General</c:formatCode>
                <c:ptCount val="16"/>
                <c:pt idx="0">
                  <c:v>437.5</c:v>
                </c:pt>
                <c:pt idx="1">
                  <c:v>581.875</c:v>
                </c:pt>
                <c:pt idx="2">
                  <c:v>391.5</c:v>
                </c:pt>
                <c:pt idx="3">
                  <c:v>346.03999999999996</c:v>
                </c:pt>
                <c:pt idx="4">
                  <c:v>670.95</c:v>
                </c:pt>
                <c:pt idx="5">
                  <c:v>1134</c:v>
                </c:pt>
                <c:pt idx="6">
                  <c:v>281.17500000000001</c:v>
                </c:pt>
                <c:pt idx="7">
                  <c:v>608.125</c:v>
                </c:pt>
                <c:pt idx="8">
                  <c:v>576.79999999999995</c:v>
                </c:pt>
                <c:pt idx="9">
                  <c:v>688.69999999999993</c:v>
                </c:pt>
                <c:pt idx="10">
                  <c:v>802.2</c:v>
                </c:pt>
                <c:pt idx="11">
                  <c:v>1164.1500000000001</c:v>
                </c:pt>
                <c:pt idx="12">
                  <c:v>1193.4000000000001</c:v>
                </c:pt>
                <c:pt idx="13">
                  <c:v>474.7</c:v>
                </c:pt>
                <c:pt idx="14">
                  <c:v>1131.25</c:v>
                </c:pt>
                <c:pt idx="15">
                  <c:v>931.5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1297824"/>
        <c:axId val="1131296192"/>
      </c:barChart>
      <c:catAx>
        <c:axId val="113129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96192"/>
        <c:crosses val="autoZero"/>
        <c:auto val="1"/>
        <c:lblAlgn val="ctr"/>
        <c:lblOffset val="100"/>
        <c:noMultiLvlLbl val="0"/>
      </c:catAx>
      <c:valAx>
        <c:axId val="11312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9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6</xdr:row>
      <xdr:rowOff>0</xdr:rowOff>
    </xdr:from>
    <xdr:to>
      <xdr:col>11</xdr:col>
      <xdr:colOff>38100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769.753865509258" createdVersion="5" refreshedVersion="5" minRefreshableVersion="3" recordCount="17">
  <cacheSource type="worksheet">
    <worksheetSource ref="A3:V20" sheet="Sheet1"/>
  </cacheSource>
  <cacheFields count="22">
    <cacheField name="Last Name" numFmtId="0">
      <sharedItems count="16">
        <s v="Okpani"/>
        <s v="Adeleke"/>
        <s v="Oparaji"/>
        <s v="Kern"/>
        <s v="Felix"/>
        <s v="Howard"/>
        <s v="Ejisi"/>
        <s v="Amaechi"/>
        <s v="Heisenberg"/>
        <s v="Hernandez"/>
        <s v="Smith"/>
        <s v="Atikan"/>
        <s v="Baker"/>
        <s v="David"/>
        <s v="Valinda"/>
        <s v="Young"/>
      </sharedItems>
    </cacheField>
    <cacheField name="First Name" numFmtId="0">
      <sharedItems/>
    </cacheField>
    <cacheField name="Gender" numFmtId="0">
      <sharedItems/>
    </cacheField>
    <cacheField name="Hourly wage" numFmtId="44">
      <sharedItems containsSemiMixedTypes="0" containsString="0" containsNumber="1" minValue="6.9" maxValue="25"/>
    </cacheField>
    <cacheField name="1-Jan" numFmtId="0">
      <sharedItems containsSemiMixedTypes="0" containsString="0" containsNumber="1" containsInteger="1" minValue="29" maxValue="55"/>
    </cacheField>
    <cacheField name="8-Jan" numFmtId="0">
      <sharedItems containsSemiMixedTypes="0" containsString="0" containsNumber="1" containsInteger="1" minValue="29" maxValue="55"/>
    </cacheField>
    <cacheField name="15-Jan" numFmtId="0">
      <sharedItems containsSemiMixedTypes="0" containsString="0" containsNumber="1" containsInteger="1" minValue="33" maxValue="55"/>
    </cacheField>
    <cacheField name="22-Jan" numFmtId="0">
      <sharedItems containsSemiMixedTypes="0" containsString="0" containsNumber="1" containsInteger="1" minValue="30" maxValue="56"/>
    </cacheField>
    <cacheField name="29-Jan" numFmtId="0">
      <sharedItems containsSemiMixedTypes="0" containsString="0" containsNumber="1" containsInteger="1" minValue="29" maxValue="55"/>
    </cacheField>
    <cacheField name="Overtime week 1" numFmtId="0">
      <sharedItems containsSemiMixedTypes="0" containsString="0" containsNumber="1" containsInteger="1" minValue="0" maxValue="15"/>
    </cacheField>
    <cacheField name="Overtime week 2" numFmtId="0">
      <sharedItems containsSemiMixedTypes="0" containsString="0" containsNumber="1" containsInteger="1" minValue="0" maxValue="15"/>
    </cacheField>
    <cacheField name="Overtime week 3" numFmtId="0">
      <sharedItems containsSemiMixedTypes="0" containsString="0" containsNumber="1" containsInteger="1" minValue="0" maxValue="15"/>
    </cacheField>
    <cacheField name="Overtime week 4" numFmtId="0">
      <sharedItems containsSemiMixedTypes="0" containsString="0" containsNumber="1" containsInteger="1" minValue="0" maxValue="16"/>
    </cacheField>
    <cacheField name="Overtime week 5" numFmtId="0">
      <sharedItems containsSemiMixedTypes="0" containsString="0" containsNumber="1" containsInteger="1" minValue="0" maxValue="15"/>
    </cacheField>
    <cacheField name="Pay" numFmtId="44">
      <sharedItems containsSemiMixedTypes="0" containsString="0" containsNumber="1" minValue="269.10000000000002" maxValue="1082.9000000000001"/>
    </cacheField>
    <cacheField name="Overtime 1" numFmtId="44">
      <sharedItems containsSemiMixedTypes="0" containsString="0" containsNumber="1" minValue="0" maxValue="67.5"/>
    </cacheField>
    <cacheField name="Overtime 2" numFmtId="44">
      <sharedItems containsSemiMixedTypes="0" containsString="0" containsNumber="1" minValue="0" maxValue="42"/>
    </cacheField>
    <cacheField name="Overtime 3" numFmtId="44">
      <sharedItems containsSemiMixedTypes="0" containsString="0" containsNumber="1" minValue="0" maxValue="67.5"/>
    </cacheField>
    <cacheField name="Overtime 4" numFmtId="44">
      <sharedItems containsSemiMixedTypes="0" containsString="0" containsNumber="1" minValue="0" maxValue="44.8"/>
    </cacheField>
    <cacheField name="Overtime 5" numFmtId="44">
      <sharedItems containsSemiMixedTypes="0" containsString="0" containsNumber="1" minValue="0" maxValue="59.625"/>
    </cacheField>
    <cacheField name="Total Bonus" numFmtId="44">
      <sharedItems containsSemiMixedTypes="0" containsString="0" containsNumber="1" minValue="4.375" maxValue="144"/>
    </cacheField>
    <cacheField name="Total Pay" numFmtId="44">
      <sharedItems containsSemiMixedTypes="0" containsString="0" containsNumber="1" minValue="281.17500000000001" maxValue="1193.4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s v="James"/>
    <s v="M"/>
    <n v="15.9"/>
    <n v="41"/>
    <n v="39"/>
    <n v="41"/>
    <n v="40"/>
    <n v="55"/>
    <n v="1"/>
    <n v="0"/>
    <n v="1"/>
    <n v="0"/>
    <n v="15"/>
    <n v="651.9"/>
    <n v="3.9750000000000001"/>
    <n v="0"/>
    <n v="3.9750000000000001"/>
    <n v="0"/>
    <n v="59.625"/>
    <n v="67.575000000000003"/>
    <n v="719.47500000000002"/>
  </r>
  <r>
    <x v="1"/>
    <s v="Jeremiah"/>
    <s v="M"/>
    <n v="10"/>
    <n v="42"/>
    <n v="41"/>
    <n v="42"/>
    <n v="42"/>
    <n v="29"/>
    <n v="2"/>
    <n v="1"/>
    <n v="2"/>
    <n v="2"/>
    <n v="0"/>
    <n v="420"/>
    <n v="5"/>
    <n v="2.5"/>
    <n v="5"/>
    <n v="5"/>
    <n v="0"/>
    <n v="17.5"/>
    <n v="437.5"/>
  </r>
  <r>
    <x v="2"/>
    <s v="Jeremiah"/>
    <s v="M"/>
    <n v="22.1"/>
    <n v="49"/>
    <n v="40"/>
    <n v="49"/>
    <n v="41"/>
    <n v="41"/>
    <n v="9"/>
    <n v="0"/>
    <n v="9"/>
    <n v="1"/>
    <n v="1"/>
    <n v="1082.9000000000001"/>
    <n v="49.725000000000001"/>
    <n v="0"/>
    <n v="49.725000000000001"/>
    <n v="5.5250000000000004"/>
    <n v="5.5250000000000004"/>
    <n v="110.50000000000001"/>
    <n v="1193.4000000000001"/>
  </r>
  <r>
    <x v="3"/>
    <s v="Jon"/>
    <s v="M"/>
    <n v="19.100000000000001"/>
    <n v="41"/>
    <n v="40"/>
    <n v="41"/>
    <n v="41"/>
    <n v="41"/>
    <n v="1"/>
    <n v="0"/>
    <n v="1"/>
    <n v="1"/>
    <n v="1"/>
    <n v="783.1"/>
    <n v="4.7750000000000004"/>
    <n v="0"/>
    <n v="4.7750000000000004"/>
    <n v="4.7750000000000004"/>
    <n v="4.7750000000000004"/>
    <n v="19.100000000000001"/>
    <n v="802.2"/>
  </r>
  <r>
    <x v="4"/>
    <s v="Ezekiel"/>
    <s v="M"/>
    <n v="6.9"/>
    <n v="39"/>
    <n v="42"/>
    <n v="39"/>
    <n v="43"/>
    <n v="42"/>
    <n v="0"/>
    <n v="2"/>
    <n v="0"/>
    <n v="3"/>
    <n v="2"/>
    <n v="269.10000000000002"/>
    <n v="0"/>
    <n v="3.45"/>
    <n v="0"/>
    <n v="5.1750000000000007"/>
    <n v="3.45"/>
    <n v="12.074999999999999"/>
    <n v="281.17500000000001"/>
  </r>
  <r>
    <x v="5"/>
    <s v="Glenda"/>
    <s v="F"/>
    <n v="14.2"/>
    <n v="44"/>
    <n v="40"/>
    <n v="44"/>
    <n v="41"/>
    <n v="49"/>
    <n v="4"/>
    <n v="0"/>
    <n v="4"/>
    <n v="1"/>
    <n v="9"/>
    <n v="624.79999999999995"/>
    <n v="14.2"/>
    <n v="0"/>
    <n v="14.2"/>
    <n v="3.55"/>
    <n v="31.95"/>
    <n v="63.9"/>
    <n v="688.69999999999993"/>
  </r>
  <r>
    <x v="6"/>
    <s v="Nnedinma"/>
    <s v="F"/>
    <n v="18"/>
    <n v="55"/>
    <n v="40"/>
    <n v="55"/>
    <n v="41"/>
    <n v="41"/>
    <n v="15"/>
    <n v="0"/>
    <n v="15"/>
    <n v="1"/>
    <n v="1"/>
    <n v="990"/>
    <n v="67.5"/>
    <n v="0"/>
    <n v="67.5"/>
    <n v="4.5"/>
    <n v="4.5"/>
    <n v="144"/>
    <n v="1134"/>
  </r>
  <r>
    <x v="7"/>
    <s v="Gabriel"/>
    <s v="M"/>
    <n v="17.5"/>
    <n v="33"/>
    <n v="40"/>
    <n v="33"/>
    <n v="41"/>
    <n v="39"/>
    <n v="0"/>
    <n v="0"/>
    <n v="0"/>
    <n v="1"/>
    <n v="0"/>
    <n v="577.5"/>
    <n v="0"/>
    <n v="0"/>
    <n v="0"/>
    <n v="4.375"/>
    <n v="0"/>
    <n v="4.375"/>
    <n v="581.875"/>
  </r>
  <r>
    <x v="0"/>
    <s v="Nmesomachi"/>
    <s v="F"/>
    <n v="14.7"/>
    <n v="29"/>
    <n v="29"/>
    <n v="41"/>
    <n v="30"/>
    <n v="44"/>
    <n v="0"/>
    <n v="0"/>
    <n v="1"/>
    <n v="0"/>
    <n v="4"/>
    <n v="426.29999999999995"/>
    <n v="0"/>
    <n v="0"/>
    <n v="3.6749999999999998"/>
    <n v="0"/>
    <n v="14.7"/>
    <n v="18.375"/>
    <n v="444.67499999999995"/>
  </r>
  <r>
    <x v="8"/>
    <s v="Ron"/>
    <s v="M"/>
    <n v="13.9"/>
    <n v="40"/>
    <n v="33"/>
    <n v="33"/>
    <n v="34"/>
    <n v="55"/>
    <n v="0"/>
    <n v="0"/>
    <n v="0"/>
    <n v="0"/>
    <n v="15"/>
    <n v="556"/>
    <n v="0"/>
    <n v="0"/>
    <n v="0"/>
    <n v="0"/>
    <n v="52.125"/>
    <n v="52.125"/>
    <n v="608.125"/>
  </r>
  <r>
    <x v="9"/>
    <s v="Wendy"/>
    <s v="F"/>
    <n v="11.2"/>
    <n v="40"/>
    <n v="55"/>
    <n v="55"/>
    <n v="56"/>
    <n v="33"/>
    <n v="0"/>
    <n v="15"/>
    <n v="15"/>
    <n v="16"/>
    <n v="0"/>
    <n v="448"/>
    <n v="0"/>
    <n v="42"/>
    <n v="42"/>
    <n v="44.8"/>
    <n v="0"/>
    <n v="128.80000000000001"/>
    <n v="576.79999999999995"/>
  </r>
  <r>
    <x v="10"/>
    <s v="John"/>
    <s v="M"/>
    <n v="10.1"/>
    <n v="40"/>
    <n v="44"/>
    <n v="44"/>
    <n v="45"/>
    <n v="55"/>
    <n v="0"/>
    <n v="4"/>
    <n v="4"/>
    <n v="5"/>
    <n v="15"/>
    <n v="404"/>
    <n v="0"/>
    <n v="10.1"/>
    <n v="10.1"/>
    <n v="12.625"/>
    <n v="37.875"/>
    <n v="70.7"/>
    <n v="474.7"/>
  </r>
  <r>
    <x v="11"/>
    <s v="Peter"/>
    <s v="M"/>
    <n v="9"/>
    <n v="42"/>
    <n v="39"/>
    <n v="39"/>
    <n v="40"/>
    <n v="44"/>
    <n v="2"/>
    <n v="0"/>
    <n v="0"/>
    <n v="0"/>
    <n v="4"/>
    <n v="378"/>
    <n v="4.5"/>
    <n v="0"/>
    <n v="0"/>
    <n v="0"/>
    <n v="9"/>
    <n v="13.5"/>
    <n v="391.5"/>
  </r>
  <r>
    <x v="12"/>
    <s v="Tom"/>
    <s v="M"/>
    <n v="8.44"/>
    <n v="40"/>
    <n v="41"/>
    <n v="41"/>
    <n v="42"/>
    <n v="39"/>
    <n v="0"/>
    <n v="1"/>
    <n v="1"/>
    <n v="2"/>
    <n v="0"/>
    <n v="337.59999999999997"/>
    <n v="0"/>
    <n v="2.11"/>
    <n v="2.11"/>
    <n v="4.22"/>
    <n v="0"/>
    <n v="8.44"/>
    <n v="346.03999999999996"/>
  </r>
  <r>
    <x v="13"/>
    <s v="Paul"/>
    <s v="M"/>
    <n v="14.2"/>
    <n v="40"/>
    <n v="49"/>
    <n v="49"/>
    <n v="50"/>
    <n v="41"/>
    <n v="0"/>
    <n v="9"/>
    <n v="9"/>
    <n v="10"/>
    <n v="1"/>
    <n v="568"/>
    <n v="0"/>
    <n v="31.95"/>
    <n v="31.95"/>
    <n v="35.5"/>
    <n v="3.55"/>
    <n v="102.95"/>
    <n v="670.95"/>
  </r>
  <r>
    <x v="14"/>
    <s v="Nancy"/>
    <s v="F"/>
    <n v="25"/>
    <n v="41"/>
    <n v="42"/>
    <n v="42"/>
    <n v="43"/>
    <n v="49"/>
    <n v="1"/>
    <n v="2"/>
    <n v="2"/>
    <n v="3"/>
    <n v="9"/>
    <n v="1025"/>
    <n v="6.25"/>
    <n v="12.5"/>
    <n v="12.5"/>
    <n v="18.75"/>
    <n v="56.25"/>
    <n v="106.25"/>
    <n v="1131.25"/>
  </r>
  <r>
    <x v="15"/>
    <s v="Olivia"/>
    <s v="F"/>
    <n v="23"/>
    <n v="39"/>
    <n v="41"/>
    <n v="41"/>
    <n v="42"/>
    <n v="42"/>
    <n v="0"/>
    <n v="1"/>
    <n v="1"/>
    <n v="2"/>
    <n v="2"/>
    <n v="897"/>
    <n v="0"/>
    <n v="5.75"/>
    <n v="5.75"/>
    <n v="11.5"/>
    <n v="11.5"/>
    <n v="34.5"/>
    <n v="9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20" firstHeaderRow="1" firstDataRow="1" firstDataCol="1"/>
  <pivotFields count="22">
    <pivotField axis="axisRow" showAll="0">
      <items count="17">
        <item x="1"/>
        <item x="7"/>
        <item x="11"/>
        <item x="12"/>
        <item x="13"/>
        <item x="6"/>
        <item x="4"/>
        <item x="8"/>
        <item x="9"/>
        <item x="5"/>
        <item x="3"/>
        <item x="0"/>
        <item x="2"/>
        <item x="10"/>
        <item x="14"/>
        <item x="15"/>
        <item t="default"/>
      </items>
    </pivotField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Total Pay" fld="21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K4" sqref="K4"/>
    </sheetView>
  </sheetViews>
  <sheetFormatPr defaultRowHeight="15" x14ac:dyDescent="0.25"/>
  <cols>
    <col min="1" max="1" width="13.140625" bestFit="1" customWidth="1"/>
    <col min="2" max="2" width="15.7109375" bestFit="1" customWidth="1"/>
  </cols>
  <sheetData>
    <row r="3" spans="1:2" x14ac:dyDescent="0.25">
      <c r="A3" s="15" t="s">
        <v>57</v>
      </c>
      <c r="B3" t="s">
        <v>59</v>
      </c>
    </row>
    <row r="4" spans="1:2" x14ac:dyDescent="0.25">
      <c r="A4" s="16" t="s">
        <v>7</v>
      </c>
      <c r="B4" s="17">
        <v>437.5</v>
      </c>
    </row>
    <row r="5" spans="1:2" x14ac:dyDescent="0.25">
      <c r="A5" s="16" t="s">
        <v>18</v>
      </c>
      <c r="B5" s="17">
        <v>581.875</v>
      </c>
    </row>
    <row r="6" spans="1:2" x14ac:dyDescent="0.25">
      <c r="A6" s="16" t="s">
        <v>27</v>
      </c>
      <c r="B6" s="17">
        <v>391.5</v>
      </c>
    </row>
    <row r="7" spans="1:2" x14ac:dyDescent="0.25">
      <c r="A7" s="16" t="s">
        <v>29</v>
      </c>
      <c r="B7" s="17">
        <v>346.03999999999996</v>
      </c>
    </row>
    <row r="8" spans="1:2" x14ac:dyDescent="0.25">
      <c r="A8" s="16" t="s">
        <v>31</v>
      </c>
      <c r="B8" s="17">
        <v>670.95</v>
      </c>
    </row>
    <row r="9" spans="1:2" x14ac:dyDescent="0.25">
      <c r="A9" s="16" t="s">
        <v>16</v>
      </c>
      <c r="B9" s="17">
        <v>1134</v>
      </c>
    </row>
    <row r="10" spans="1:2" x14ac:dyDescent="0.25">
      <c r="A10" s="16" t="s">
        <v>12</v>
      </c>
      <c r="B10" s="17">
        <v>281.17500000000001</v>
      </c>
    </row>
    <row r="11" spans="1:2" x14ac:dyDescent="0.25">
      <c r="A11" s="16" t="s">
        <v>21</v>
      </c>
      <c r="B11" s="17">
        <v>608.125</v>
      </c>
    </row>
    <row r="12" spans="1:2" x14ac:dyDescent="0.25">
      <c r="A12" s="16" t="s">
        <v>24</v>
      </c>
      <c r="B12" s="17">
        <v>576.79999999999995</v>
      </c>
    </row>
    <row r="13" spans="1:2" x14ac:dyDescent="0.25">
      <c r="A13" s="16" t="s">
        <v>14</v>
      </c>
      <c r="B13" s="17">
        <v>688.69999999999993</v>
      </c>
    </row>
    <row r="14" spans="1:2" x14ac:dyDescent="0.25">
      <c r="A14" s="16" t="s">
        <v>10</v>
      </c>
      <c r="B14" s="17">
        <v>802.2</v>
      </c>
    </row>
    <row r="15" spans="1:2" x14ac:dyDescent="0.25">
      <c r="A15" s="16" t="s">
        <v>5</v>
      </c>
      <c r="B15" s="17">
        <v>1164.1500000000001</v>
      </c>
    </row>
    <row r="16" spans="1:2" x14ac:dyDescent="0.25">
      <c r="A16" s="16" t="s">
        <v>9</v>
      </c>
      <c r="B16" s="17">
        <v>1193.4000000000001</v>
      </c>
    </row>
    <row r="17" spans="1:2" x14ac:dyDescent="0.25">
      <c r="A17" s="16" t="s">
        <v>25</v>
      </c>
      <c r="B17" s="17">
        <v>474.7</v>
      </c>
    </row>
    <row r="18" spans="1:2" x14ac:dyDescent="0.25">
      <c r="A18" s="16" t="s">
        <v>33</v>
      </c>
      <c r="B18" s="17">
        <v>1131.25</v>
      </c>
    </row>
    <row r="19" spans="1:2" x14ac:dyDescent="0.25">
      <c r="A19" s="16" t="s">
        <v>35</v>
      </c>
      <c r="B19" s="17">
        <v>931.5</v>
      </c>
    </row>
    <row r="20" spans="1:2" x14ac:dyDescent="0.25">
      <c r="A20" s="16" t="s">
        <v>58</v>
      </c>
      <c r="B20" s="17">
        <v>11413.865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8"/>
  <sheetViews>
    <sheetView tabSelected="1" topLeftCell="K1" workbookViewId="0">
      <selection activeCell="Y24" sqref="Y24"/>
    </sheetView>
  </sheetViews>
  <sheetFormatPr defaultRowHeight="15" x14ac:dyDescent="0.25"/>
  <cols>
    <col min="1" max="1" width="16.5703125" bestFit="1" customWidth="1"/>
    <col min="2" max="2" width="19" customWidth="1"/>
    <col min="3" max="3" width="11.5703125" bestFit="1" customWidth="1"/>
    <col min="4" max="4" width="16.5703125" bestFit="1" customWidth="1"/>
    <col min="5" max="5" width="13.42578125" bestFit="1" customWidth="1"/>
    <col min="6" max="16" width="13.42578125" customWidth="1"/>
    <col min="17" max="17" width="12.28515625" customWidth="1"/>
    <col min="19" max="19" width="11.5703125" bestFit="1" customWidth="1"/>
    <col min="21" max="21" width="12.42578125" customWidth="1"/>
    <col min="22" max="22" width="11.5703125" bestFit="1" customWidth="1"/>
    <col min="23" max="23" width="10.5703125" bestFit="1" customWidth="1"/>
    <col min="24" max="24" width="11.5703125" bestFit="1" customWidth="1"/>
  </cols>
  <sheetData>
    <row r="1" spans="1:22" x14ac:dyDescent="0.25">
      <c r="D1" s="2"/>
    </row>
    <row r="2" spans="1:22" x14ac:dyDescent="0.25">
      <c r="A2" s="2"/>
      <c r="B2" s="2"/>
      <c r="C2" s="2"/>
      <c r="D2" s="2" t="s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22" x14ac:dyDescent="0.25">
      <c r="A3" s="10" t="s">
        <v>1</v>
      </c>
      <c r="B3" s="10" t="s">
        <v>2</v>
      </c>
      <c r="C3" s="10" t="s">
        <v>37</v>
      </c>
      <c r="D3" s="2" t="s">
        <v>3</v>
      </c>
      <c r="E3" s="12">
        <v>45658</v>
      </c>
      <c r="F3" s="12">
        <f>7+E3</f>
        <v>45665</v>
      </c>
      <c r="G3" s="12">
        <f t="shared" ref="G3:I3" si="0">7+F3</f>
        <v>45672</v>
      </c>
      <c r="H3" s="12">
        <f t="shared" si="0"/>
        <v>45679</v>
      </c>
      <c r="I3" s="12">
        <f t="shared" si="0"/>
        <v>45686</v>
      </c>
      <c r="J3" s="5" t="s">
        <v>51</v>
      </c>
      <c r="K3" s="5" t="s">
        <v>52</v>
      </c>
      <c r="L3" s="5" t="s">
        <v>53</v>
      </c>
      <c r="M3" s="5" t="s">
        <v>54</v>
      </c>
      <c r="N3" s="5" t="s">
        <v>55</v>
      </c>
      <c r="O3" s="8" t="s">
        <v>4</v>
      </c>
      <c r="P3" s="6" t="s">
        <v>49</v>
      </c>
      <c r="Q3" s="6" t="s">
        <v>46</v>
      </c>
      <c r="R3" s="6" t="s">
        <v>45</v>
      </c>
      <c r="S3" s="6" t="s">
        <v>47</v>
      </c>
      <c r="T3" s="6" t="s">
        <v>48</v>
      </c>
      <c r="U3" s="6" t="s">
        <v>50</v>
      </c>
      <c r="V3" s="8" t="s">
        <v>44</v>
      </c>
    </row>
    <row r="4" spans="1:22" x14ac:dyDescent="0.25">
      <c r="A4" s="10" t="s">
        <v>5</v>
      </c>
      <c r="B4" s="10" t="s">
        <v>6</v>
      </c>
      <c r="C4" s="10" t="s">
        <v>38</v>
      </c>
      <c r="D4" s="3">
        <v>15.9</v>
      </c>
      <c r="E4" s="11">
        <v>41</v>
      </c>
      <c r="F4" s="11">
        <v>39</v>
      </c>
      <c r="G4" s="11">
        <v>41</v>
      </c>
      <c r="H4" s="11">
        <v>40</v>
      </c>
      <c r="I4" s="11">
        <v>55</v>
      </c>
      <c r="J4" s="2">
        <f>IF(E4&gt;40,E4-40,0)</f>
        <v>1</v>
      </c>
      <c r="K4" s="2">
        <f>IF(F4&gt;40,F4-40,0)</f>
        <v>0</v>
      </c>
      <c r="L4" s="2">
        <f>IF(G4&gt;40, G4-40, 0)</f>
        <v>1</v>
      </c>
      <c r="M4" s="2">
        <f>IF(H4&gt;40, H4-40, 0)</f>
        <v>0</v>
      </c>
      <c r="N4" s="2">
        <f>IF(I4&gt;40, I4-40, 0)</f>
        <v>15</v>
      </c>
      <c r="O4" s="9">
        <f t="shared" ref="O4:O20" si="1">D4*E4</f>
        <v>651.9</v>
      </c>
      <c r="P4" s="4">
        <f t="shared" ref="P4:P20" si="2">0.25*D4*J4</f>
        <v>3.9750000000000001</v>
      </c>
      <c r="Q4" s="4">
        <f t="shared" ref="Q4:Q20" si="3">0.25*D4*K4</f>
        <v>0</v>
      </c>
      <c r="R4" s="1">
        <f t="shared" ref="R4:R20" si="4">0.25*D4*L4</f>
        <v>3.9750000000000001</v>
      </c>
      <c r="S4" s="1">
        <f t="shared" ref="S4:S20" si="5">0.25*D4*M4</f>
        <v>0</v>
      </c>
      <c r="T4" s="1">
        <f t="shared" ref="T4:T20" si="6">0.25*D4*N4</f>
        <v>59.625</v>
      </c>
      <c r="U4" s="1">
        <f>SUM(P4:T4)</f>
        <v>67.575000000000003</v>
      </c>
      <c r="V4" s="13">
        <f t="shared" ref="V4:V20" si="7">SUM(O4+U4)</f>
        <v>719.47500000000002</v>
      </c>
    </row>
    <row r="5" spans="1:22" x14ac:dyDescent="0.25">
      <c r="A5" s="10" t="s">
        <v>7</v>
      </c>
      <c r="B5" s="10" t="s">
        <v>8</v>
      </c>
      <c r="C5" s="10" t="s">
        <v>38</v>
      </c>
      <c r="D5" s="3">
        <v>10</v>
      </c>
      <c r="E5" s="11">
        <v>42</v>
      </c>
      <c r="F5" s="11">
        <v>41</v>
      </c>
      <c r="G5" s="11">
        <v>42</v>
      </c>
      <c r="H5" s="11">
        <v>42</v>
      </c>
      <c r="I5" s="11">
        <v>29</v>
      </c>
      <c r="J5" s="2">
        <f t="shared" ref="J5:J20" si="8">IF(E5&gt;40,E5-40,0)</f>
        <v>2</v>
      </c>
      <c r="K5" s="2">
        <f t="shared" ref="K5:K20" si="9">IF(F5&gt;40, F5-40, 0)</f>
        <v>1</v>
      </c>
      <c r="L5" s="2">
        <f t="shared" ref="L5:L20" si="10">IF(G5&gt;40, G5-40, 0)</f>
        <v>2</v>
      </c>
      <c r="M5" s="2">
        <f t="shared" ref="M5:M20" si="11">IF(H5&gt;40, H5-40, 0)</f>
        <v>2</v>
      </c>
      <c r="N5" s="2">
        <f t="shared" ref="N5:N20" si="12">IF(I5&gt;40, I5-40, 0)</f>
        <v>0</v>
      </c>
      <c r="O5" s="9">
        <f t="shared" si="1"/>
        <v>420</v>
      </c>
      <c r="P5" s="4">
        <f t="shared" si="2"/>
        <v>5</v>
      </c>
      <c r="Q5" s="4">
        <f t="shared" si="3"/>
        <v>2.5</v>
      </c>
      <c r="R5" s="1">
        <f t="shared" si="4"/>
        <v>5</v>
      </c>
      <c r="S5" s="1">
        <f t="shared" si="5"/>
        <v>5</v>
      </c>
      <c r="T5" s="1">
        <f t="shared" si="6"/>
        <v>0</v>
      </c>
      <c r="U5" s="1">
        <f t="shared" ref="U5:U20" si="13">SUM(P5:T5)</f>
        <v>17.5</v>
      </c>
      <c r="V5" s="13">
        <f t="shared" si="7"/>
        <v>437.5</v>
      </c>
    </row>
    <row r="6" spans="1:22" x14ac:dyDescent="0.25">
      <c r="A6" s="10" t="s">
        <v>9</v>
      </c>
      <c r="B6" s="10" t="s">
        <v>8</v>
      </c>
      <c r="C6" s="10" t="s">
        <v>38</v>
      </c>
      <c r="D6" s="3">
        <v>22.1</v>
      </c>
      <c r="E6" s="11">
        <v>49</v>
      </c>
      <c r="F6" s="11">
        <v>40</v>
      </c>
      <c r="G6" s="11">
        <v>49</v>
      </c>
      <c r="H6" s="11">
        <v>41</v>
      </c>
      <c r="I6" s="11">
        <v>41</v>
      </c>
      <c r="J6" s="2">
        <f t="shared" si="8"/>
        <v>9</v>
      </c>
      <c r="K6" s="2">
        <f t="shared" si="9"/>
        <v>0</v>
      </c>
      <c r="L6" s="2">
        <f t="shared" si="10"/>
        <v>9</v>
      </c>
      <c r="M6" s="2">
        <f t="shared" si="11"/>
        <v>1</v>
      </c>
      <c r="N6" s="2">
        <f t="shared" si="12"/>
        <v>1</v>
      </c>
      <c r="O6" s="9">
        <f t="shared" si="1"/>
        <v>1082.9000000000001</v>
      </c>
      <c r="P6" s="4">
        <f t="shared" si="2"/>
        <v>49.725000000000001</v>
      </c>
      <c r="Q6" s="4">
        <f t="shared" si="3"/>
        <v>0</v>
      </c>
      <c r="R6" s="1">
        <f t="shared" si="4"/>
        <v>49.725000000000001</v>
      </c>
      <c r="S6" s="1">
        <f t="shared" si="5"/>
        <v>5.5250000000000004</v>
      </c>
      <c r="T6" s="1">
        <f t="shared" si="6"/>
        <v>5.5250000000000004</v>
      </c>
      <c r="U6" s="1">
        <f t="shared" si="13"/>
        <v>110.50000000000001</v>
      </c>
      <c r="V6" s="13">
        <f t="shared" si="7"/>
        <v>1193.4000000000001</v>
      </c>
    </row>
    <row r="7" spans="1:22" x14ac:dyDescent="0.25">
      <c r="A7" s="10" t="s">
        <v>10</v>
      </c>
      <c r="B7" s="10" t="s">
        <v>11</v>
      </c>
      <c r="C7" s="10" t="s">
        <v>38</v>
      </c>
      <c r="D7" s="3">
        <v>19.100000000000001</v>
      </c>
      <c r="E7" s="11">
        <v>41</v>
      </c>
      <c r="F7" s="11">
        <v>40</v>
      </c>
      <c r="G7" s="11">
        <v>41</v>
      </c>
      <c r="H7" s="11">
        <v>41</v>
      </c>
      <c r="I7" s="11">
        <v>41</v>
      </c>
      <c r="J7" s="2">
        <f t="shared" si="8"/>
        <v>1</v>
      </c>
      <c r="K7" s="2">
        <f t="shared" si="9"/>
        <v>0</v>
      </c>
      <c r="L7" s="2">
        <f t="shared" si="10"/>
        <v>1</v>
      </c>
      <c r="M7" s="2">
        <f t="shared" si="11"/>
        <v>1</v>
      </c>
      <c r="N7" s="2">
        <f t="shared" si="12"/>
        <v>1</v>
      </c>
      <c r="O7" s="9">
        <f t="shared" si="1"/>
        <v>783.1</v>
      </c>
      <c r="P7" s="4">
        <f t="shared" si="2"/>
        <v>4.7750000000000004</v>
      </c>
      <c r="Q7" s="4">
        <f t="shared" si="3"/>
        <v>0</v>
      </c>
      <c r="R7" s="1">
        <f t="shared" si="4"/>
        <v>4.7750000000000004</v>
      </c>
      <c r="S7" s="1">
        <f t="shared" si="5"/>
        <v>4.7750000000000004</v>
      </c>
      <c r="T7" s="1">
        <f t="shared" si="6"/>
        <v>4.7750000000000004</v>
      </c>
      <c r="U7" s="1">
        <f t="shared" si="13"/>
        <v>19.100000000000001</v>
      </c>
      <c r="V7" s="13">
        <f t="shared" si="7"/>
        <v>802.2</v>
      </c>
    </row>
    <row r="8" spans="1:22" x14ac:dyDescent="0.25">
      <c r="A8" s="10" t="s">
        <v>12</v>
      </c>
      <c r="B8" s="10" t="s">
        <v>13</v>
      </c>
      <c r="C8" s="10" t="s">
        <v>38</v>
      </c>
      <c r="D8" s="3">
        <v>6.9</v>
      </c>
      <c r="E8" s="11">
        <v>39</v>
      </c>
      <c r="F8" s="11">
        <v>42</v>
      </c>
      <c r="G8" s="11">
        <v>39</v>
      </c>
      <c r="H8" s="11">
        <v>43</v>
      </c>
      <c r="I8" s="11">
        <v>42</v>
      </c>
      <c r="J8" s="2">
        <f t="shared" si="8"/>
        <v>0</v>
      </c>
      <c r="K8" s="2">
        <f t="shared" si="9"/>
        <v>2</v>
      </c>
      <c r="L8" s="2">
        <f t="shared" si="10"/>
        <v>0</v>
      </c>
      <c r="M8" s="2">
        <f t="shared" si="11"/>
        <v>3</v>
      </c>
      <c r="N8" s="2">
        <f t="shared" si="12"/>
        <v>2</v>
      </c>
      <c r="O8" s="9">
        <f t="shared" si="1"/>
        <v>269.10000000000002</v>
      </c>
      <c r="P8" s="4">
        <f t="shared" si="2"/>
        <v>0</v>
      </c>
      <c r="Q8" s="4">
        <f t="shared" si="3"/>
        <v>3.45</v>
      </c>
      <c r="R8" s="1">
        <f t="shared" si="4"/>
        <v>0</v>
      </c>
      <c r="S8" s="1">
        <f t="shared" si="5"/>
        <v>5.1750000000000007</v>
      </c>
      <c r="T8" s="1">
        <f t="shared" si="6"/>
        <v>3.45</v>
      </c>
      <c r="U8" s="1">
        <f t="shared" si="13"/>
        <v>12.074999999999999</v>
      </c>
      <c r="V8" s="13">
        <f t="shared" si="7"/>
        <v>281.17500000000001</v>
      </c>
    </row>
    <row r="9" spans="1:22" x14ac:dyDescent="0.25">
      <c r="A9" s="10" t="s">
        <v>14</v>
      </c>
      <c r="B9" s="10" t="s">
        <v>15</v>
      </c>
      <c r="C9" s="10" t="s">
        <v>39</v>
      </c>
      <c r="D9" s="3">
        <v>14.2</v>
      </c>
      <c r="E9" s="11">
        <v>44</v>
      </c>
      <c r="F9" s="11">
        <v>40</v>
      </c>
      <c r="G9" s="11">
        <v>44</v>
      </c>
      <c r="H9" s="11">
        <v>41</v>
      </c>
      <c r="I9" s="11">
        <v>49</v>
      </c>
      <c r="J9" s="2">
        <f t="shared" si="8"/>
        <v>4</v>
      </c>
      <c r="K9" s="2">
        <f t="shared" si="9"/>
        <v>0</v>
      </c>
      <c r="L9" s="2">
        <f t="shared" si="10"/>
        <v>4</v>
      </c>
      <c r="M9" s="2">
        <f t="shared" si="11"/>
        <v>1</v>
      </c>
      <c r="N9" s="2">
        <f t="shared" si="12"/>
        <v>9</v>
      </c>
      <c r="O9" s="9">
        <f t="shared" si="1"/>
        <v>624.79999999999995</v>
      </c>
      <c r="P9" s="4">
        <f t="shared" si="2"/>
        <v>14.2</v>
      </c>
      <c r="Q9" s="4">
        <f t="shared" si="3"/>
        <v>0</v>
      </c>
      <c r="R9" s="1">
        <f t="shared" si="4"/>
        <v>14.2</v>
      </c>
      <c r="S9" s="1">
        <f t="shared" si="5"/>
        <v>3.55</v>
      </c>
      <c r="T9" s="1">
        <f t="shared" si="6"/>
        <v>31.95</v>
      </c>
      <c r="U9" s="1">
        <f t="shared" si="13"/>
        <v>63.9</v>
      </c>
      <c r="V9" s="13">
        <f t="shared" si="7"/>
        <v>688.69999999999993</v>
      </c>
    </row>
    <row r="10" spans="1:22" x14ac:dyDescent="0.25">
      <c r="A10" s="10" t="s">
        <v>16</v>
      </c>
      <c r="B10" s="10" t="s">
        <v>17</v>
      </c>
      <c r="C10" s="10" t="s">
        <v>39</v>
      </c>
      <c r="D10" s="3">
        <v>18</v>
      </c>
      <c r="E10" s="11">
        <v>55</v>
      </c>
      <c r="F10" s="11">
        <v>40</v>
      </c>
      <c r="G10" s="11">
        <v>55</v>
      </c>
      <c r="H10" s="11">
        <v>41</v>
      </c>
      <c r="I10" s="11">
        <v>41</v>
      </c>
      <c r="J10" s="2">
        <f t="shared" si="8"/>
        <v>15</v>
      </c>
      <c r="K10" s="2">
        <f t="shared" si="9"/>
        <v>0</v>
      </c>
      <c r="L10" s="2">
        <f t="shared" si="10"/>
        <v>15</v>
      </c>
      <c r="M10" s="2">
        <f t="shared" si="11"/>
        <v>1</v>
      </c>
      <c r="N10" s="2">
        <f t="shared" si="12"/>
        <v>1</v>
      </c>
      <c r="O10" s="9">
        <f t="shared" si="1"/>
        <v>990</v>
      </c>
      <c r="P10" s="4">
        <f t="shared" si="2"/>
        <v>67.5</v>
      </c>
      <c r="Q10" s="4">
        <f t="shared" si="3"/>
        <v>0</v>
      </c>
      <c r="R10" s="1">
        <f t="shared" si="4"/>
        <v>67.5</v>
      </c>
      <c r="S10" s="1">
        <f t="shared" si="5"/>
        <v>4.5</v>
      </c>
      <c r="T10" s="1">
        <f t="shared" si="6"/>
        <v>4.5</v>
      </c>
      <c r="U10" s="1">
        <f t="shared" si="13"/>
        <v>144</v>
      </c>
      <c r="V10" s="13">
        <f t="shared" si="7"/>
        <v>1134</v>
      </c>
    </row>
    <row r="11" spans="1:22" x14ac:dyDescent="0.25">
      <c r="A11" s="10" t="s">
        <v>18</v>
      </c>
      <c r="B11" s="10" t="s">
        <v>19</v>
      </c>
      <c r="C11" s="10" t="s">
        <v>38</v>
      </c>
      <c r="D11" s="3">
        <v>17.5</v>
      </c>
      <c r="E11" s="11">
        <v>33</v>
      </c>
      <c r="F11" s="11">
        <v>40</v>
      </c>
      <c r="G11" s="11">
        <v>33</v>
      </c>
      <c r="H11" s="11">
        <v>41</v>
      </c>
      <c r="I11" s="11">
        <v>39</v>
      </c>
      <c r="J11" s="2">
        <f t="shared" si="8"/>
        <v>0</v>
      </c>
      <c r="K11" s="2">
        <f t="shared" si="9"/>
        <v>0</v>
      </c>
      <c r="L11" s="2">
        <f t="shared" si="10"/>
        <v>0</v>
      </c>
      <c r="M11" s="2">
        <f t="shared" si="11"/>
        <v>1</v>
      </c>
      <c r="N11" s="2">
        <f t="shared" si="12"/>
        <v>0</v>
      </c>
      <c r="O11" s="9">
        <f t="shared" si="1"/>
        <v>577.5</v>
      </c>
      <c r="P11" s="4">
        <f t="shared" si="2"/>
        <v>0</v>
      </c>
      <c r="Q11" s="4">
        <f t="shared" si="3"/>
        <v>0</v>
      </c>
      <c r="R11" s="1">
        <f t="shared" si="4"/>
        <v>0</v>
      </c>
      <c r="S11" s="1">
        <f t="shared" si="5"/>
        <v>4.375</v>
      </c>
      <c r="T11" s="1">
        <f t="shared" si="6"/>
        <v>0</v>
      </c>
      <c r="U11" s="1">
        <f t="shared" si="13"/>
        <v>4.375</v>
      </c>
      <c r="V11" s="13">
        <f t="shared" si="7"/>
        <v>581.875</v>
      </c>
    </row>
    <row r="12" spans="1:22" x14ac:dyDescent="0.25">
      <c r="A12" s="10" t="s">
        <v>5</v>
      </c>
      <c r="B12" s="10" t="s">
        <v>20</v>
      </c>
      <c r="C12" s="10" t="s">
        <v>39</v>
      </c>
      <c r="D12" s="3">
        <v>14.7</v>
      </c>
      <c r="E12" s="11">
        <v>29</v>
      </c>
      <c r="F12" s="11">
        <v>29</v>
      </c>
      <c r="G12" s="11">
        <v>41</v>
      </c>
      <c r="H12" s="11">
        <v>30</v>
      </c>
      <c r="I12" s="11">
        <v>44</v>
      </c>
      <c r="J12" s="2">
        <f t="shared" si="8"/>
        <v>0</v>
      </c>
      <c r="K12" s="2">
        <f t="shared" si="9"/>
        <v>0</v>
      </c>
      <c r="L12" s="2">
        <f t="shared" si="10"/>
        <v>1</v>
      </c>
      <c r="M12" s="2">
        <f t="shared" si="11"/>
        <v>0</v>
      </c>
      <c r="N12" s="2">
        <f t="shared" si="12"/>
        <v>4</v>
      </c>
      <c r="O12" s="9">
        <f t="shared" si="1"/>
        <v>426.29999999999995</v>
      </c>
      <c r="P12" s="4">
        <f t="shared" si="2"/>
        <v>0</v>
      </c>
      <c r="Q12" s="4">
        <f t="shared" si="3"/>
        <v>0</v>
      </c>
      <c r="R12" s="1">
        <f t="shared" si="4"/>
        <v>3.6749999999999998</v>
      </c>
      <c r="S12" s="1">
        <f t="shared" si="5"/>
        <v>0</v>
      </c>
      <c r="T12" s="1">
        <f t="shared" si="6"/>
        <v>14.7</v>
      </c>
      <c r="U12" s="1">
        <f t="shared" si="13"/>
        <v>18.375</v>
      </c>
      <c r="V12" s="13">
        <f t="shared" si="7"/>
        <v>444.67499999999995</v>
      </c>
    </row>
    <row r="13" spans="1:22" x14ac:dyDescent="0.25">
      <c r="A13" s="10" t="s">
        <v>21</v>
      </c>
      <c r="B13" s="10" t="s">
        <v>22</v>
      </c>
      <c r="C13" s="10" t="s">
        <v>38</v>
      </c>
      <c r="D13" s="3">
        <v>13.9</v>
      </c>
      <c r="E13" s="11">
        <v>40</v>
      </c>
      <c r="F13" s="11">
        <v>33</v>
      </c>
      <c r="G13" s="11">
        <v>33</v>
      </c>
      <c r="H13" s="11">
        <v>34</v>
      </c>
      <c r="I13" s="11">
        <v>55</v>
      </c>
      <c r="J13" s="2">
        <f t="shared" si="8"/>
        <v>0</v>
      </c>
      <c r="K13" s="2">
        <f t="shared" si="9"/>
        <v>0</v>
      </c>
      <c r="L13" s="2">
        <f t="shared" si="10"/>
        <v>0</v>
      </c>
      <c r="M13" s="2">
        <f t="shared" si="11"/>
        <v>0</v>
      </c>
      <c r="N13" s="2">
        <f t="shared" si="12"/>
        <v>15</v>
      </c>
      <c r="O13" s="9">
        <f t="shared" si="1"/>
        <v>556</v>
      </c>
      <c r="P13" s="4">
        <f t="shared" si="2"/>
        <v>0</v>
      </c>
      <c r="Q13" s="4">
        <f t="shared" si="3"/>
        <v>0</v>
      </c>
      <c r="R13" s="1">
        <f t="shared" si="4"/>
        <v>0</v>
      </c>
      <c r="S13" s="1">
        <f t="shared" si="5"/>
        <v>0</v>
      </c>
      <c r="T13" s="1">
        <f t="shared" si="6"/>
        <v>52.125</v>
      </c>
      <c r="U13" s="1">
        <f t="shared" si="13"/>
        <v>52.125</v>
      </c>
      <c r="V13" s="13">
        <f t="shared" si="7"/>
        <v>608.125</v>
      </c>
    </row>
    <row r="14" spans="1:22" x14ac:dyDescent="0.25">
      <c r="A14" s="10" t="s">
        <v>24</v>
      </c>
      <c r="B14" s="10" t="s">
        <v>23</v>
      </c>
      <c r="C14" s="10" t="s">
        <v>39</v>
      </c>
      <c r="D14" s="3">
        <v>11.2</v>
      </c>
      <c r="E14" s="11">
        <v>40</v>
      </c>
      <c r="F14" s="11">
        <v>55</v>
      </c>
      <c r="G14" s="11">
        <v>55</v>
      </c>
      <c r="H14" s="11">
        <v>56</v>
      </c>
      <c r="I14" s="11">
        <v>33</v>
      </c>
      <c r="J14" s="2">
        <f t="shared" si="8"/>
        <v>0</v>
      </c>
      <c r="K14" s="2">
        <f t="shared" si="9"/>
        <v>15</v>
      </c>
      <c r="L14" s="2">
        <f t="shared" si="10"/>
        <v>15</v>
      </c>
      <c r="M14" s="2">
        <f t="shared" si="11"/>
        <v>16</v>
      </c>
      <c r="N14" s="2">
        <f t="shared" si="12"/>
        <v>0</v>
      </c>
      <c r="O14" s="9">
        <f t="shared" si="1"/>
        <v>448</v>
      </c>
      <c r="P14" s="4">
        <f t="shared" si="2"/>
        <v>0</v>
      </c>
      <c r="Q14" s="4">
        <f t="shared" si="3"/>
        <v>42</v>
      </c>
      <c r="R14" s="1">
        <f t="shared" si="4"/>
        <v>42</v>
      </c>
      <c r="S14" s="1">
        <f t="shared" si="5"/>
        <v>44.8</v>
      </c>
      <c r="T14" s="1">
        <f t="shared" si="6"/>
        <v>0</v>
      </c>
      <c r="U14" s="1">
        <f t="shared" si="13"/>
        <v>128.80000000000001</v>
      </c>
      <c r="V14" s="13">
        <f t="shared" si="7"/>
        <v>576.79999999999995</v>
      </c>
    </row>
    <row r="15" spans="1:22" x14ac:dyDescent="0.25">
      <c r="A15" s="10" t="s">
        <v>25</v>
      </c>
      <c r="B15" s="10" t="s">
        <v>26</v>
      </c>
      <c r="C15" s="10" t="s">
        <v>38</v>
      </c>
      <c r="D15" s="3">
        <v>10.1</v>
      </c>
      <c r="E15" s="11">
        <v>40</v>
      </c>
      <c r="F15" s="11">
        <v>44</v>
      </c>
      <c r="G15" s="11">
        <v>44</v>
      </c>
      <c r="H15" s="11">
        <v>45</v>
      </c>
      <c r="I15" s="11">
        <v>55</v>
      </c>
      <c r="J15" s="2">
        <f t="shared" si="8"/>
        <v>0</v>
      </c>
      <c r="K15" s="2">
        <f t="shared" si="9"/>
        <v>4</v>
      </c>
      <c r="L15" s="2">
        <f t="shared" si="10"/>
        <v>4</v>
      </c>
      <c r="M15" s="2">
        <f t="shared" si="11"/>
        <v>5</v>
      </c>
      <c r="N15" s="2">
        <f t="shared" si="12"/>
        <v>15</v>
      </c>
      <c r="O15" s="9">
        <f t="shared" si="1"/>
        <v>404</v>
      </c>
      <c r="P15" s="4">
        <f t="shared" si="2"/>
        <v>0</v>
      </c>
      <c r="Q15" s="4">
        <f t="shared" si="3"/>
        <v>10.1</v>
      </c>
      <c r="R15" s="1">
        <f t="shared" si="4"/>
        <v>10.1</v>
      </c>
      <c r="S15" s="1">
        <f t="shared" si="5"/>
        <v>12.625</v>
      </c>
      <c r="T15" s="1">
        <f t="shared" si="6"/>
        <v>37.875</v>
      </c>
      <c r="U15" s="1">
        <f t="shared" si="13"/>
        <v>70.7</v>
      </c>
      <c r="V15" s="13">
        <f t="shared" si="7"/>
        <v>474.7</v>
      </c>
    </row>
    <row r="16" spans="1:22" x14ac:dyDescent="0.25">
      <c r="A16" s="10" t="s">
        <v>27</v>
      </c>
      <c r="B16" s="10" t="s">
        <v>28</v>
      </c>
      <c r="C16" s="10" t="s">
        <v>38</v>
      </c>
      <c r="D16" s="3">
        <v>9</v>
      </c>
      <c r="E16" s="11">
        <v>42</v>
      </c>
      <c r="F16" s="11">
        <v>39</v>
      </c>
      <c r="G16" s="11">
        <v>39</v>
      </c>
      <c r="H16" s="11">
        <v>40</v>
      </c>
      <c r="I16" s="11">
        <v>44</v>
      </c>
      <c r="J16" s="2">
        <f t="shared" si="8"/>
        <v>2</v>
      </c>
      <c r="K16" s="2">
        <f t="shared" si="9"/>
        <v>0</v>
      </c>
      <c r="L16" s="2">
        <f t="shared" si="10"/>
        <v>0</v>
      </c>
      <c r="M16" s="2">
        <f t="shared" si="11"/>
        <v>0</v>
      </c>
      <c r="N16" s="2">
        <f t="shared" si="12"/>
        <v>4</v>
      </c>
      <c r="O16" s="9">
        <f t="shared" si="1"/>
        <v>378</v>
      </c>
      <c r="P16" s="4">
        <f t="shared" si="2"/>
        <v>4.5</v>
      </c>
      <c r="Q16" s="4">
        <f t="shared" si="3"/>
        <v>0</v>
      </c>
      <c r="R16" s="1">
        <f t="shared" si="4"/>
        <v>0</v>
      </c>
      <c r="S16" s="1">
        <f t="shared" si="5"/>
        <v>0</v>
      </c>
      <c r="T16" s="1">
        <f t="shared" si="6"/>
        <v>9</v>
      </c>
      <c r="U16" s="1">
        <f t="shared" si="13"/>
        <v>13.5</v>
      </c>
      <c r="V16" s="13">
        <f t="shared" si="7"/>
        <v>391.5</v>
      </c>
    </row>
    <row r="17" spans="1:25" x14ac:dyDescent="0.25">
      <c r="A17" s="10" t="s">
        <v>29</v>
      </c>
      <c r="B17" s="10" t="s">
        <v>30</v>
      </c>
      <c r="C17" s="10" t="s">
        <v>38</v>
      </c>
      <c r="D17" s="3">
        <v>8.44</v>
      </c>
      <c r="E17" s="11">
        <v>40</v>
      </c>
      <c r="F17" s="11">
        <v>41</v>
      </c>
      <c r="G17" s="11">
        <v>41</v>
      </c>
      <c r="H17" s="11">
        <v>42</v>
      </c>
      <c r="I17" s="11">
        <v>39</v>
      </c>
      <c r="J17" s="2">
        <f t="shared" si="8"/>
        <v>0</v>
      </c>
      <c r="K17" s="2">
        <f t="shared" si="9"/>
        <v>1</v>
      </c>
      <c r="L17" s="2">
        <f t="shared" si="10"/>
        <v>1</v>
      </c>
      <c r="M17" s="2">
        <f t="shared" si="11"/>
        <v>2</v>
      </c>
      <c r="N17" s="2">
        <f t="shared" si="12"/>
        <v>0</v>
      </c>
      <c r="O17" s="9">
        <f t="shared" si="1"/>
        <v>337.59999999999997</v>
      </c>
      <c r="P17" s="4">
        <f t="shared" si="2"/>
        <v>0</v>
      </c>
      <c r="Q17" s="4">
        <f t="shared" si="3"/>
        <v>2.11</v>
      </c>
      <c r="R17" s="1">
        <f t="shared" si="4"/>
        <v>2.11</v>
      </c>
      <c r="S17" s="1">
        <f t="shared" si="5"/>
        <v>4.22</v>
      </c>
      <c r="T17" s="1">
        <f t="shared" si="6"/>
        <v>0</v>
      </c>
      <c r="U17" s="1">
        <f t="shared" si="13"/>
        <v>8.44</v>
      </c>
      <c r="V17" s="13">
        <f t="shared" si="7"/>
        <v>346.03999999999996</v>
      </c>
    </row>
    <row r="18" spans="1:25" x14ac:dyDescent="0.25">
      <c r="A18" s="10" t="s">
        <v>31</v>
      </c>
      <c r="B18" s="10" t="s">
        <v>32</v>
      </c>
      <c r="C18" s="10" t="s">
        <v>38</v>
      </c>
      <c r="D18" s="3">
        <v>14.2</v>
      </c>
      <c r="E18" s="11">
        <v>40</v>
      </c>
      <c r="F18" s="11">
        <v>49</v>
      </c>
      <c r="G18" s="11">
        <v>49</v>
      </c>
      <c r="H18" s="11">
        <v>50</v>
      </c>
      <c r="I18" s="11">
        <v>41</v>
      </c>
      <c r="J18" s="2">
        <f t="shared" si="8"/>
        <v>0</v>
      </c>
      <c r="K18" s="2">
        <f t="shared" si="9"/>
        <v>9</v>
      </c>
      <c r="L18" s="2">
        <f t="shared" si="10"/>
        <v>9</v>
      </c>
      <c r="M18" s="2">
        <f t="shared" si="11"/>
        <v>10</v>
      </c>
      <c r="N18" s="2">
        <f t="shared" si="12"/>
        <v>1</v>
      </c>
      <c r="O18" s="9">
        <f t="shared" si="1"/>
        <v>568</v>
      </c>
      <c r="P18" s="4">
        <f t="shared" si="2"/>
        <v>0</v>
      </c>
      <c r="Q18" s="4">
        <f t="shared" si="3"/>
        <v>31.95</v>
      </c>
      <c r="R18" s="1">
        <f t="shared" si="4"/>
        <v>31.95</v>
      </c>
      <c r="S18" s="1">
        <f t="shared" si="5"/>
        <v>35.5</v>
      </c>
      <c r="T18" s="1">
        <f t="shared" si="6"/>
        <v>3.55</v>
      </c>
      <c r="U18" s="1">
        <f t="shared" si="13"/>
        <v>102.95</v>
      </c>
      <c r="V18" s="13">
        <f t="shared" si="7"/>
        <v>670.95</v>
      </c>
    </row>
    <row r="19" spans="1:25" x14ac:dyDescent="0.25">
      <c r="A19" s="10" t="s">
        <v>33</v>
      </c>
      <c r="B19" s="10" t="s">
        <v>34</v>
      </c>
      <c r="C19" s="10" t="s">
        <v>39</v>
      </c>
      <c r="D19" s="3">
        <v>25</v>
      </c>
      <c r="E19" s="11">
        <v>41</v>
      </c>
      <c r="F19" s="11">
        <v>42</v>
      </c>
      <c r="G19" s="11">
        <v>42</v>
      </c>
      <c r="H19" s="11">
        <v>43</v>
      </c>
      <c r="I19" s="11">
        <v>49</v>
      </c>
      <c r="J19" s="2">
        <f t="shared" si="8"/>
        <v>1</v>
      </c>
      <c r="K19" s="2">
        <f t="shared" si="9"/>
        <v>2</v>
      </c>
      <c r="L19" s="2">
        <f t="shared" si="10"/>
        <v>2</v>
      </c>
      <c r="M19" s="2">
        <f t="shared" si="11"/>
        <v>3</v>
      </c>
      <c r="N19" s="2">
        <f t="shared" si="12"/>
        <v>9</v>
      </c>
      <c r="O19" s="9">
        <f t="shared" si="1"/>
        <v>1025</v>
      </c>
      <c r="P19" s="4">
        <f t="shared" si="2"/>
        <v>6.25</v>
      </c>
      <c r="Q19" s="4">
        <f t="shared" si="3"/>
        <v>12.5</v>
      </c>
      <c r="R19" s="1">
        <f t="shared" si="4"/>
        <v>12.5</v>
      </c>
      <c r="S19" s="1">
        <f t="shared" si="5"/>
        <v>18.75</v>
      </c>
      <c r="T19" s="1">
        <f t="shared" si="6"/>
        <v>56.25</v>
      </c>
      <c r="U19" s="1">
        <f t="shared" si="13"/>
        <v>106.25</v>
      </c>
      <c r="V19" s="13">
        <f t="shared" si="7"/>
        <v>1131.25</v>
      </c>
    </row>
    <row r="20" spans="1:25" x14ac:dyDescent="0.25">
      <c r="A20" s="10" t="s">
        <v>35</v>
      </c>
      <c r="B20" s="10" t="s">
        <v>36</v>
      </c>
      <c r="C20" s="10" t="s">
        <v>39</v>
      </c>
      <c r="D20" s="3">
        <v>23</v>
      </c>
      <c r="E20" s="11">
        <v>39</v>
      </c>
      <c r="F20" s="11">
        <v>41</v>
      </c>
      <c r="G20" s="11">
        <v>41</v>
      </c>
      <c r="H20" s="11">
        <v>42</v>
      </c>
      <c r="I20" s="11">
        <v>42</v>
      </c>
      <c r="J20" s="2">
        <f t="shared" si="8"/>
        <v>0</v>
      </c>
      <c r="K20" s="2">
        <f t="shared" si="9"/>
        <v>1</v>
      </c>
      <c r="L20" s="2">
        <f t="shared" si="10"/>
        <v>1</v>
      </c>
      <c r="M20" s="2">
        <f t="shared" si="11"/>
        <v>2</v>
      </c>
      <c r="N20" s="2">
        <f t="shared" si="12"/>
        <v>2</v>
      </c>
      <c r="O20" s="9">
        <f t="shared" si="1"/>
        <v>897</v>
      </c>
      <c r="P20" s="4">
        <f t="shared" si="2"/>
        <v>0</v>
      </c>
      <c r="Q20" s="4">
        <f t="shared" si="3"/>
        <v>5.75</v>
      </c>
      <c r="R20" s="1">
        <f t="shared" si="4"/>
        <v>5.75</v>
      </c>
      <c r="S20" s="1">
        <f t="shared" si="5"/>
        <v>11.5</v>
      </c>
      <c r="T20" s="1">
        <f t="shared" si="6"/>
        <v>11.5</v>
      </c>
      <c r="U20" s="1">
        <f t="shared" si="13"/>
        <v>34.5</v>
      </c>
      <c r="V20" s="13">
        <f t="shared" si="7"/>
        <v>931.5</v>
      </c>
    </row>
    <row r="21" spans="1:25" x14ac:dyDescent="0.25">
      <c r="A21" s="2"/>
      <c r="B21" s="2"/>
      <c r="C21" s="2"/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4"/>
      <c r="P21" s="2"/>
      <c r="Q21" s="2"/>
    </row>
    <row r="22" spans="1:25" x14ac:dyDescent="0.25">
      <c r="A22" s="2" t="s">
        <v>43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4">
        <f>SUM(O4:O20)</f>
        <v>10439.200000000001</v>
      </c>
      <c r="P22" s="1"/>
      <c r="Q22" s="1"/>
      <c r="R22" s="1"/>
      <c r="S22" s="1"/>
      <c r="T22" s="1"/>
      <c r="U22" s="1">
        <f>SUM(U4:U20)</f>
        <v>974.66500000000019</v>
      </c>
      <c r="V22" s="1">
        <f>SUM(V4:V20)</f>
        <v>11413.865000000002</v>
      </c>
    </row>
    <row r="23" spans="1:25" x14ac:dyDescent="0.25">
      <c r="A23" s="2"/>
      <c r="B23" s="2"/>
      <c r="C23" s="4"/>
      <c r="D23" s="4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1"/>
      <c r="S23" s="1"/>
      <c r="Y23" s="1"/>
    </row>
    <row r="24" spans="1:25" x14ac:dyDescent="0.25">
      <c r="A24" s="2" t="s">
        <v>42</v>
      </c>
      <c r="B24" s="2"/>
      <c r="C24" s="2"/>
      <c r="D24" s="4"/>
      <c r="E24" s="2">
        <f>MAX(E4:E20)</f>
        <v>55</v>
      </c>
      <c r="F24" s="2">
        <f>MAX(F4:F20)</f>
        <v>55</v>
      </c>
      <c r="G24" s="2">
        <f>MAX(G4:G20)</f>
        <v>55</v>
      </c>
      <c r="H24" s="2">
        <f>MAX(H4:H20)</f>
        <v>56</v>
      </c>
      <c r="I24" s="2">
        <f>MAX(I4:I20)</f>
        <v>55</v>
      </c>
      <c r="J24" s="2"/>
      <c r="K24" s="2"/>
      <c r="L24" s="2"/>
      <c r="M24" s="2"/>
      <c r="N24" s="2"/>
      <c r="O24" s="2"/>
      <c r="P24" s="2"/>
      <c r="Q24" s="4"/>
      <c r="S24" s="1"/>
    </row>
    <row r="25" spans="1:25" x14ac:dyDescent="0.25">
      <c r="A25" s="2" t="s">
        <v>41</v>
      </c>
      <c r="B25" s="2"/>
      <c r="C25" s="2"/>
      <c r="D25" s="4"/>
      <c r="E25" s="2">
        <f>MIN(E4:E20)</f>
        <v>29</v>
      </c>
      <c r="F25" s="2">
        <f>MIN(F4:F20)</f>
        <v>29</v>
      </c>
      <c r="G25" s="2">
        <f>MIN(G4:G20)</f>
        <v>33</v>
      </c>
      <c r="H25" s="2">
        <f>MIN(H4:H20)</f>
        <v>30</v>
      </c>
      <c r="I25" s="2">
        <f>MIN(I4:I20)</f>
        <v>29</v>
      </c>
      <c r="J25" s="2"/>
      <c r="K25" s="2"/>
      <c r="L25" s="2"/>
      <c r="M25" s="2"/>
      <c r="N25" s="2"/>
      <c r="O25" s="2"/>
      <c r="P25" s="2"/>
      <c r="Q25" s="4"/>
      <c r="S25" s="1"/>
    </row>
    <row r="26" spans="1:25" x14ac:dyDescent="0.25">
      <c r="A26" s="2" t="s">
        <v>40</v>
      </c>
      <c r="B26" s="2"/>
      <c r="C26" s="2"/>
      <c r="D26" s="3"/>
      <c r="E26" s="7">
        <f>AVERAGE(E4:E20)</f>
        <v>40.882352941176471</v>
      </c>
      <c r="F26" s="7">
        <f>AVERAGE(F4:F20)</f>
        <v>40.882352941176471</v>
      </c>
      <c r="G26" s="7">
        <f>AVERAGE(G4:G20)</f>
        <v>42.882352941176471</v>
      </c>
      <c r="H26" s="7">
        <f>AVERAGE(H4:H20)</f>
        <v>41.882352941176471</v>
      </c>
      <c r="I26" s="7">
        <f>AVERAGE(I4:I20)</f>
        <v>43.470588235294116</v>
      </c>
      <c r="J26" s="7"/>
      <c r="K26" s="7"/>
      <c r="L26" s="7"/>
      <c r="M26" s="7"/>
      <c r="N26" s="7"/>
      <c r="O26" s="7"/>
      <c r="P26" s="7"/>
      <c r="Q26" s="4"/>
      <c r="S26" s="1"/>
    </row>
    <row r="27" spans="1:2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25" x14ac:dyDescent="0.25">
      <c r="A28" s="6" t="s">
        <v>56</v>
      </c>
      <c r="E28" s="14"/>
    </row>
  </sheetData>
  <pageMargins left="0.7" right="0.7" top="0.75" bottom="0.75" header="0.3" footer="0.3"/>
  <pageSetup scale="4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2025-04-19T09:10:03Z</cp:lastPrinted>
  <dcterms:created xsi:type="dcterms:W3CDTF">2025-04-18T20:57:59Z</dcterms:created>
  <dcterms:modified xsi:type="dcterms:W3CDTF">2025-04-23T18:03:08Z</dcterms:modified>
</cp:coreProperties>
</file>