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520" tabRatio="740"/>
  </bookViews>
  <sheets>
    <sheet name="Test_case" sheetId="1" r:id="rId1"/>
    <sheet name="Products" sheetId="2" r:id="rId2"/>
    <sheet name="Calculations" sheetId="3" r:id="rId3"/>
    <sheet name="John_Carlo" sheetId="4" r:id="rId4"/>
    <sheet name="Sheet2" sheetId="5" r:id="rId5"/>
    <sheet name="Sheet3" sheetId="6" r:id="rId6"/>
    <sheet name="Rough Sheet" sheetId="7" r:id="rId7"/>
    <sheet name="PPC+Call" sheetId="8" r:id="rId8"/>
    <sheet name="Sheet1" sheetId="9" r:id="rId9"/>
    <sheet name="366_test" sheetId="10" r:id="rId10"/>
  </sheets>
  <definedNames>
    <definedName name="_xlnm._FilterDatabase" localSheetId="0" hidden="1">Test_case!$H$3:$H$150</definedName>
  </definedNames>
  <calcPr calcId="144525"/>
</workbook>
</file>

<file path=xl/sharedStrings.xml><?xml version="1.0" encoding="utf-8"?>
<sst xmlns="http://schemas.openxmlformats.org/spreadsheetml/2006/main" count="480">
  <si>
    <t>Test Cases for 369 requirement</t>
  </si>
  <si>
    <t>Sr. No</t>
  </si>
  <si>
    <t>Suite Title</t>
  </si>
  <si>
    <t>Issue ID</t>
  </si>
  <si>
    <t>Test Case Title</t>
  </si>
  <si>
    <t>Pre-requisites</t>
  </si>
  <si>
    <t>Actions/ Description</t>
  </si>
  <si>
    <t xml:space="preserve">Expected Result </t>
  </si>
  <si>
    <t>Actual Result</t>
  </si>
  <si>
    <t>Status</t>
  </si>
  <si>
    <t>Comments</t>
  </si>
  <si>
    <t>Partner Portal</t>
  </si>
  <si>
    <t>AgileZen-369</t>
  </si>
  <si>
    <r>
      <rPr>
        <b/>
        <sz val="10.5"/>
        <color theme="1"/>
        <rFont val="Times New Roman"/>
        <charset val="134"/>
      </rPr>
      <t xml:space="preserve">OS Carbon: Price and Cost Changes    </t>
    </r>
    <r>
      <rPr>
        <sz val="10.5"/>
        <color theme="1"/>
        <rFont val="Times New Roman"/>
        <charset val="134"/>
      </rPr>
      <t xml:space="preserve">           </t>
    </r>
    <r>
      <rPr>
        <sz val="10.5"/>
        <color theme="5"/>
        <rFont val="Times New Roman"/>
        <charset val="134"/>
      </rPr>
      <t>1) Add functionality to allow fulfillment to edit and save marketing campaign product price . On entering price, in new marketing campaign product cost box(inactice- greyed out) will be updated.</t>
    </r>
  </si>
  <si>
    <t xml:space="preserve">Able to Login to Carbon Portal.(using admin@orangesoda.com but should be a super admin)                        </t>
  </si>
  <si>
    <t>1. Login to Partner Portal 
2. Click on "Accounts" tab and then search by 105360 or by Jack (Previous DB-Dogs Organization) or any account. 
3. Click on marketing campaigns tab, select the listed campaign. 
4. Click on Products tab, click on Edit Campaign button. 
5. Try edditing a ppc campaign under PPC  product category, the Price/Mo column value is editable.(1000.00)</t>
  </si>
  <si>
    <t>You should be able to edit the Price/Mo  column for PPC Products. No column visible for Cost/mo &amp; also check box should not be visible.</t>
  </si>
  <si>
    <t>Pass</t>
  </si>
  <si>
    <t>This should be a Super admin i.e having one of the skills from Partner Admin, Product Manager Admin, Skills Admin, Super Admin.</t>
  </si>
  <si>
    <r>
      <rPr>
        <sz val="11"/>
        <color theme="1"/>
        <rFont val="Times New Roman"/>
        <charset val="134"/>
      </rPr>
      <t xml:space="preserve">1. Login to Partner Portal 
2. Click on "Accounts" tab and then search by 105545 or by North Lake Enterprize. 
3. Click on marketing campaigns tab, select the listed campaign. 
4. Click on Products tab, click on Edit Campaign button. 
5. Try editing a </t>
    </r>
    <r>
      <rPr>
        <b/>
        <sz val="11"/>
        <color theme="1"/>
        <rFont val="Times New Roman"/>
        <charset val="134"/>
      </rPr>
      <t>Banner  Adds-50k</t>
    </r>
    <r>
      <rPr>
        <sz val="11"/>
        <color theme="1"/>
        <rFont val="Times New Roman"/>
        <charset val="134"/>
      </rPr>
      <t xml:space="preserve"> under Image Ads product, the Price/Mo column value should be  editable.(150.00)</t>
    </r>
  </si>
  <si>
    <t>You should be able to edit the Price/Mo  column for Banner Products and the real time Cost/mo value should change but it should be grayed out.</t>
  </si>
  <si>
    <t xml:space="preserve">1. Login to Partner Portal 
2. Click on "Accounts" tab and then search by 105360 or by Dogs Organization 
3. Click on marketing campaigns tab, select the listed campaign. 
4. Click on Products tab, click on Edit Campaign button. 
5) You have changed the value for Price/Mo                                             6) Now click on Next button.                                       </t>
  </si>
  <si>
    <r>
      <rPr>
        <sz val="11"/>
        <color theme="1"/>
        <rFont val="Times New Roman"/>
        <charset val="134"/>
      </rPr>
      <t xml:space="preserve">1) Try editing a </t>
    </r>
    <r>
      <rPr>
        <b/>
        <sz val="11"/>
        <color theme="1"/>
        <rFont val="Times New Roman"/>
        <charset val="134"/>
      </rPr>
      <t xml:space="preserve">Local SEO Basic(6) </t>
    </r>
    <r>
      <rPr>
        <sz val="11"/>
        <color theme="1"/>
        <rFont val="Times New Roman"/>
        <charset val="134"/>
      </rPr>
      <t>under SEO product, the Price/Mo column value should be  editable.(400.00)</t>
    </r>
  </si>
  <si>
    <t xml:space="preserve">You should be able to edit the Price/Mo  column for SEO Products and the real time Cost value should change but it should be grayed out. </t>
  </si>
  <si>
    <r>
      <rPr>
        <sz val="11"/>
        <color theme="1"/>
        <rFont val="Times New Roman"/>
        <charset val="134"/>
      </rPr>
      <t xml:space="preserve">1) Try editing a </t>
    </r>
    <r>
      <rPr>
        <b/>
        <sz val="11"/>
        <color theme="1"/>
        <rFont val="Times New Roman"/>
        <charset val="134"/>
      </rPr>
      <t>Reputation Monitoring</t>
    </r>
    <r>
      <rPr>
        <sz val="11"/>
        <color theme="1"/>
        <rFont val="Times New Roman"/>
        <charset val="134"/>
      </rPr>
      <t xml:space="preserve"> under Reputation Management product, the Price/Mo column value should be  editable.(200.00)</t>
    </r>
  </si>
  <si>
    <t xml:space="preserve">You should be able to edit the Price/Mo  column for Reputation Monitoring Products and the real time Cost value should change but it should be grayed out. </t>
  </si>
  <si>
    <r>
      <rPr>
        <sz val="11"/>
        <color theme="1"/>
        <rFont val="Times New Roman"/>
        <charset val="134"/>
      </rPr>
      <t xml:space="preserve">1) Try editing a </t>
    </r>
    <r>
      <rPr>
        <b/>
        <sz val="11"/>
        <color theme="1"/>
        <rFont val="Times New Roman"/>
        <charset val="134"/>
      </rPr>
      <t xml:space="preserve">Call Proxy </t>
    </r>
    <r>
      <rPr>
        <sz val="11"/>
        <color theme="1"/>
        <rFont val="Times New Roman"/>
        <charset val="134"/>
      </rPr>
      <t>under Call Tracking, the Price/Mo column value is editable.(25.00)</t>
    </r>
  </si>
  <si>
    <t xml:space="preserve">You should be able to edit the Price/Mo  column for Call Proxy  and the real time Cost value should change but it should be grayed out. </t>
  </si>
  <si>
    <r>
      <rPr>
        <sz val="11"/>
        <color theme="1"/>
        <rFont val="Times New Roman"/>
        <charset val="134"/>
      </rPr>
      <t xml:space="preserve">1) Try editing a </t>
    </r>
    <r>
      <rPr>
        <b/>
        <sz val="11"/>
        <color theme="1"/>
        <rFont val="Times New Roman"/>
        <charset val="134"/>
      </rPr>
      <t>Local Call Tracking</t>
    </r>
    <r>
      <rPr>
        <sz val="11"/>
        <color theme="1"/>
        <rFont val="Times New Roman"/>
        <charset val="134"/>
      </rPr>
      <t xml:space="preserve"> under Call Tracking, the Price/Mo column value is editable.(30.00)</t>
    </r>
  </si>
  <si>
    <t xml:space="preserve">You should be able to edit the Price/Mo  column for Local Call Tracking  Products and the real time Cost value should change but it should be grayed out. </t>
  </si>
  <si>
    <r>
      <rPr>
        <sz val="11"/>
        <color theme="1"/>
        <rFont val="Times New Roman"/>
        <charset val="134"/>
      </rPr>
      <t xml:space="preserve">1) Try editing a </t>
    </r>
    <r>
      <rPr>
        <b/>
        <sz val="11"/>
        <color theme="1"/>
        <rFont val="Times New Roman"/>
        <charset val="134"/>
      </rPr>
      <t>Authorized Partner</t>
    </r>
    <r>
      <rPr>
        <sz val="11"/>
        <color theme="1"/>
        <rFont val="Times New Roman"/>
        <charset val="134"/>
      </rPr>
      <t xml:space="preserve"> under External product, the Price/Mo column should be is editable.(49.99)</t>
    </r>
  </si>
  <si>
    <t xml:space="preserve">You should be able to edit the Price/Mo  column for Authorized Partner Products and the real time Cost value should change but it should be grayed out. </t>
  </si>
  <si>
    <t xml:space="preserve"> Not able to view in list</t>
  </si>
  <si>
    <r>
      <rPr>
        <sz val="11"/>
        <color theme="1"/>
        <rFont val="Times New Roman"/>
        <charset val="134"/>
      </rPr>
      <t xml:space="preserve">1) Try editing a </t>
    </r>
    <r>
      <rPr>
        <b/>
        <sz val="11"/>
        <color theme="1"/>
        <rFont val="Times New Roman"/>
        <charset val="134"/>
      </rPr>
      <t>Discount</t>
    </r>
    <r>
      <rPr>
        <sz val="11"/>
        <color theme="1"/>
        <rFont val="Times New Roman"/>
        <charset val="134"/>
      </rPr>
      <t xml:space="preserve"> for product, the Price/Mo column should be editable.(-1250.00)</t>
    </r>
  </si>
  <si>
    <t xml:space="preserve">You should be able to edit the Price/Mo  column for Discount  Products and the real time Cost value should change but it should be grayed out. </t>
  </si>
  <si>
    <r>
      <rPr>
        <sz val="11"/>
        <color theme="1"/>
        <rFont val="Times New Roman"/>
        <charset val="134"/>
      </rPr>
      <t xml:space="preserve">1) Try editing a </t>
    </r>
    <r>
      <rPr>
        <b/>
        <sz val="11"/>
        <color theme="1"/>
        <rFont val="Times New Roman"/>
        <charset val="134"/>
      </rPr>
      <t xml:space="preserve">Directory Network </t>
    </r>
    <r>
      <rPr>
        <sz val="11"/>
        <color theme="1"/>
        <rFont val="Times New Roman"/>
        <charset val="134"/>
      </rPr>
      <t>under under SEO product, the Price/Mo column should be editable.(55.00)</t>
    </r>
  </si>
  <si>
    <t xml:space="preserve">You should be able to edit the Price/Mo  column for Directory Network undser SEO Products and the real time Cost value should change but it should be grayed out. </t>
  </si>
  <si>
    <t>Not able to view in list</t>
  </si>
  <si>
    <r>
      <rPr>
        <sz val="11"/>
        <color theme="1"/>
        <rFont val="Times New Roman"/>
        <charset val="134"/>
      </rPr>
      <t xml:space="preserve">1) Try editing a </t>
    </r>
    <r>
      <rPr>
        <b/>
        <sz val="11"/>
        <color theme="1"/>
        <rFont val="Times New Roman"/>
        <charset val="134"/>
      </rPr>
      <t>Setup Fee</t>
    </r>
    <r>
      <rPr>
        <sz val="11"/>
        <color theme="1"/>
        <rFont val="Times New Roman"/>
        <charset val="134"/>
      </rPr>
      <t xml:space="preserve">  for  product, the Price/Mo column should be editable.(0.00)</t>
    </r>
  </si>
  <si>
    <t xml:space="preserve">You should be able to edit the Price/Mo  column for Setup Fee and the real time Cost value should change but it should be grayed out. </t>
  </si>
  <si>
    <t>Fail</t>
  </si>
  <si>
    <r>
      <rPr>
        <sz val="11"/>
        <color theme="1"/>
        <rFont val="Times New Roman"/>
        <charset val="134"/>
      </rPr>
      <t xml:space="preserve">1) Try editing a </t>
    </r>
    <r>
      <rPr>
        <b/>
        <sz val="11"/>
        <color theme="1"/>
        <rFont val="Times New Roman"/>
        <charset val="134"/>
      </rPr>
      <t xml:space="preserve">Social Additional Ad Spend </t>
    </r>
    <r>
      <rPr>
        <sz val="11"/>
        <color theme="1"/>
        <rFont val="Times New Roman"/>
        <charset val="134"/>
      </rPr>
      <t xml:space="preserve"> under Social product, the Price/Mo column should be editable.(100.00)</t>
    </r>
  </si>
  <si>
    <t xml:space="preserve">You should be able to edit the Price/Mo  column for Social Additional Ad Spend for Social Product, and the real time Cost value should change but it should be grayed out. </t>
  </si>
  <si>
    <t xml:space="preserve">Not able to view in list.    So to test will take time, as will have to make changes in valencia.     </t>
  </si>
  <si>
    <r>
      <rPr>
        <sz val="11"/>
        <color theme="1"/>
        <rFont val="Times New Roman"/>
        <charset val="134"/>
      </rPr>
      <t xml:space="preserve">1) Try editing a </t>
    </r>
    <r>
      <rPr>
        <b/>
        <sz val="11"/>
        <color theme="1"/>
        <rFont val="Times New Roman"/>
        <charset val="134"/>
      </rPr>
      <t xml:space="preserve">Slide show -30 sec </t>
    </r>
    <r>
      <rPr>
        <sz val="11"/>
        <color theme="1"/>
        <rFont val="Times New Roman"/>
        <charset val="134"/>
      </rPr>
      <t xml:space="preserve"> under Video, the Price/Mo column should be editable.(55.00)</t>
    </r>
  </si>
  <si>
    <t xml:space="preserve">You should be able to edit the Price/Mo  column for Slide Show Video Product, and the real time Cost value should change but it should be grayed out. </t>
  </si>
  <si>
    <r>
      <rPr>
        <sz val="11"/>
        <color theme="1"/>
        <rFont val="Times New Roman"/>
        <charset val="134"/>
      </rPr>
      <t xml:space="preserve">1) Try editing a </t>
    </r>
    <r>
      <rPr>
        <b/>
        <sz val="11"/>
        <color theme="1"/>
        <rFont val="Times New Roman"/>
        <charset val="134"/>
      </rPr>
      <t xml:space="preserve">Website-5 pages </t>
    </r>
    <r>
      <rPr>
        <sz val="11"/>
        <color theme="1"/>
        <rFont val="Times New Roman"/>
        <charset val="134"/>
      </rPr>
      <t xml:space="preserve"> under Web Development the Price/Mo column should be editable.(175.00)</t>
    </r>
  </si>
  <si>
    <t xml:space="preserve">You should be able to edit the Price/Mo  column for Website-5 for Web Development Product, and the real time Cost value should change but it should be grayed out. </t>
  </si>
  <si>
    <r>
      <rPr>
        <sz val="11"/>
        <color theme="1"/>
        <rFont val="Times New Roman"/>
        <charset val="134"/>
      </rPr>
      <t xml:space="preserve">1) Try editing a </t>
    </r>
    <r>
      <rPr>
        <b/>
        <sz val="11"/>
        <color theme="1"/>
        <rFont val="Times New Roman"/>
        <charset val="134"/>
      </rPr>
      <t xml:space="preserve">Seo National </t>
    </r>
    <r>
      <rPr>
        <sz val="11"/>
        <color theme="1"/>
        <rFont val="Times New Roman"/>
        <charset val="134"/>
      </rPr>
      <t>under Seo, the Price/Mo column should be editable.(600.00) (as it is already having permission)</t>
    </r>
  </si>
  <si>
    <t xml:space="preserve">You should be able to edit the Price/Mo  column for Seo National for SEO Product, and the real time Cost value should change but it should be grayed out. </t>
  </si>
  <si>
    <r>
      <rPr>
        <sz val="11"/>
        <color theme="1"/>
        <rFont val="Times New Roman"/>
        <charset val="134"/>
      </rPr>
      <t xml:space="preserve">1) Try editing a </t>
    </r>
    <r>
      <rPr>
        <b/>
        <sz val="11"/>
        <color theme="1"/>
        <rFont val="Times New Roman"/>
        <charset val="134"/>
      </rPr>
      <t xml:space="preserve">Local Call Tracking </t>
    </r>
    <r>
      <rPr>
        <sz val="11"/>
        <color theme="1"/>
        <rFont val="Times New Roman"/>
        <charset val="134"/>
      </rPr>
      <t>under Call tracking, the Price/Mo column should be editable.(0.00) (as it is already having permission)</t>
    </r>
  </si>
  <si>
    <t xml:space="preserve">You should be able to edit the Price/Mo  column for Local Call Tracking for Call Tracking Product, and the real time Cost value should change but it should be grayed out. </t>
  </si>
  <si>
    <r>
      <rPr>
        <sz val="11"/>
        <color theme="1"/>
        <rFont val="Times New Roman"/>
        <charset val="134"/>
      </rPr>
      <t xml:space="preserve">1) Try editing a </t>
    </r>
    <r>
      <rPr>
        <b/>
        <sz val="11"/>
        <color theme="1"/>
        <rFont val="Times New Roman"/>
        <charset val="134"/>
      </rPr>
      <t xml:space="preserve">Reverse Proxy </t>
    </r>
    <r>
      <rPr>
        <sz val="11"/>
        <color theme="1"/>
        <rFont val="Times New Roman"/>
        <charset val="134"/>
      </rPr>
      <t>under Call tracking, the Price/Mo column should be editable.(0.00) (as it is already having permission)</t>
    </r>
  </si>
  <si>
    <t xml:space="preserve">You should be able to edit the Price/Mo  column for Reverse Proxy for Call Tracking Product, and the real time Cost value should change but it should be grayed out. </t>
  </si>
  <si>
    <t>If the user is not Super admin.</t>
  </si>
  <si>
    <t>1) Trying to edit any product</t>
  </si>
  <si>
    <t>1) You should not be able to edit the product Price/Mo as he is not having those priveleges.</t>
  </si>
  <si>
    <r>
      <rPr>
        <b/>
        <sz val="10.5"/>
        <color theme="1"/>
        <rFont val="Times New Roman"/>
        <charset val="134"/>
      </rPr>
      <t xml:space="preserve">OS Carbon: Price and Cost Changes    </t>
    </r>
    <r>
      <rPr>
        <sz val="10.5"/>
        <color theme="1"/>
        <rFont val="Times New Roman"/>
        <charset val="134"/>
      </rPr>
      <t xml:space="preserve">           </t>
    </r>
    <r>
      <rPr>
        <sz val="10.5"/>
        <color theme="5"/>
        <rFont val="Times New Roman"/>
        <charset val="134"/>
      </rPr>
      <t xml:space="preserve">2) Add new GUI that allows fulfilment to edit and save marketing campaign             product cost . When "Override Product  Cost" box is checked the marketing campaign product cost field becomes editable. This will apply to all products except PPC Produts. </t>
    </r>
  </si>
  <si>
    <t>Able to Login to Carbon Portal.               This should be a Super admin i.e one of the skills from Partner Admin, Product Manager Admin, Skills Admin, Super Admin.</t>
  </si>
  <si>
    <t xml:space="preserve">1. Login to Partner Portal 
2. Click on "Accounts" tab and then search by 105545 or by North Lake Enterprize. 
3. Click on marketing campaigns tab, select the listed campaign. 
4. Click on Products tab, click on Edit Campaign button. 
5) You have changed the value for Price/Mo.                                                                              </t>
  </si>
  <si>
    <t>You should be able to view the check box for "Override Product Cost".</t>
  </si>
  <si>
    <t xml:space="preserve">1. Login in Partner Portal 
2. Click on "Accounts" tab and then search by 105360 or by Dogs Organization 
3. Click on marketing campaigns tab, select the listed campaign. 
4. Click on Products tab, click on Edit Campaign button. 
</t>
  </si>
  <si>
    <t>1) You should be able to check and uncheck the check box.</t>
  </si>
  <si>
    <t>1) When you check the check box for "Override Product Cost".</t>
  </si>
  <si>
    <t>1) You should be able to edit the Cost/Mo value.</t>
  </si>
  <si>
    <t>1) When you are editing for PPC Products,</t>
  </si>
  <si>
    <t xml:space="preserve">1) You should not be able to view the Cost/mo box. </t>
  </si>
  <si>
    <t>1) When your editing for any other Non PPC Products.</t>
  </si>
  <si>
    <t>1) You should not be able to view this page also not having right to edit the product Price/Mo as he is not having those priveleges.</t>
  </si>
  <si>
    <t>1) You are able to view this page also able to edit the product Price/Mo as he is not having those priveleges.</t>
  </si>
  <si>
    <t>OS Carbon: Price and Cost Changes               3) Add new column for "New Price/Cost which highlights changes made to price  and/or cost and updated "Charges Next Cycle" in green . Cliking "Confirm" will save changes.</t>
  </si>
  <si>
    <t>Able to Login to Carbon Portal.         This should be a Super admin i.e one of the skills from Partner Admin, Product Manager Admin, Skills Admin, Super Admin.</t>
  </si>
  <si>
    <t xml:space="preserve">1. Login to Partner Portal 
2. Click on "Accounts" tab and then search by 105545 or by North Lake Enterprize. 
3. Click on marketing campaigns tab, select the listed campaign. 
4. Click on Products tab, click on Edit Campaign button. 
5) You have changed the value for Price/Mo                                             6) Now click on Next button.                                       </t>
  </si>
  <si>
    <t xml:space="preserve">1) New column should be added as New Price/Cost.                                                         </t>
  </si>
  <si>
    <t xml:space="preserve">2) Changes made to Price/Mo value should be reflected.                  </t>
  </si>
  <si>
    <t xml:space="preserve">3) Current Charges for New Price i.e edited Price should be calculated accordingly. ()  </t>
  </si>
  <si>
    <t>4) Charges Next Cycle showed also be calculated accordingly for New Price/Cost Column.()</t>
  </si>
  <si>
    <t>7) Click on Confirm button.</t>
  </si>
  <si>
    <t>1) Should get a message as "The Marketing Campaign has been updated"                               2) Also the values should be saved in Marketing_Campaign_Products table.</t>
  </si>
  <si>
    <t xml:space="preserve">4
</t>
  </si>
  <si>
    <t>OS Carbon: Price and Cost Changes               4) Add new column for "New Price/Cost which highlights changes made to price  and/or cost and updated "Charges Next Cycle" in green . Cliking "Confirm" will save changes.</t>
  </si>
  <si>
    <t>1) You should be able to view Price column as "Price/Cost"</t>
  </si>
  <si>
    <t>1) If product is PPC Product</t>
  </si>
  <si>
    <t>1) If product is PPC product, then it should show only Price &amp; no Cost.</t>
  </si>
  <si>
    <t>1) If product is Setup Fee</t>
  </si>
  <si>
    <t>1) If product is Setup Fee, then it should show both Price/Cost.</t>
  </si>
  <si>
    <t>1) If while adding a product you have setup fee along with the product</t>
  </si>
  <si>
    <t>1) If setup fee is along with the product then it should show only Price.</t>
  </si>
  <si>
    <t>OS Carbon: Price and Cost Changes               5) Add new GUI on Permissions Groups page that allows Super Admins to "Edit Marketing Campaign Product Price/Cost". This switch should only be active when the user is a Super Admin. Super Admins have any of these 4 skills in the Valencia "Edit User" -&gt; "Skills" tab : Partner Admin, Product Manager Admin,Skills Admin,Super Admin.</t>
  </si>
  <si>
    <t xml:space="preserve">1. Login to Partner Portal 
2. Click on "Admin" tab.                      3. Click on User Management tile. 
4. Search for a user who is having either one of the skill set as                      - Partner Admin.                                 -Product Manager Admin.                              -Skills Admin.                                        -Super Admin.(eg. Seth Sem)                                           5. Under Account Management search for the option to "Edit Marketing Campaign Product Price/Cost". 
                                    </t>
  </si>
  <si>
    <t>1) If the user is a Super Admin, you should be able to toggle the switch ON for "Edit Marketing Campaign Product Price/Cost"</t>
  </si>
  <si>
    <t xml:space="preserve">1. Login to Partner Portal.
2. Click on "Admin" tab.                      3. Click on User Management tile. 
4. Search for a user who is not having either one of the skill set as                      - Partner Admin.                                 -Product Manager Admin.                              -Skills Admin.                                        -Super Admin.
                                    </t>
  </si>
  <si>
    <t>1) Search for any Non Super Admin user.                                                                        2) Under Account Management search for the option to "Edit Marketing Campaign Product Price/Cost".</t>
  </si>
  <si>
    <t>1) If the user is a Non Super Admin, you should be able to toggle the switch OFF for "Edit Marketing Campaign Product Price/Cost" i.e it should be grayed out.</t>
  </si>
  <si>
    <t xml:space="preserve">1. Login to Partner Portal 
2. Click on "Accounts" tab and then search by 105358 or by Ruther Jonathan or by any account.
3. Click on marketing campaigns tab, select the listed campaign. 
4. Click on Products tab, click on Edit Campaign button. 
5) Now change the system date. Select date before the next bill date. (eg. 3 Dec 2016)                                            6) Now go click on Next button.                                       </t>
  </si>
  <si>
    <t xml:space="preserve">1) If you are editing one product and at the same time changing price/mo for another Non PPC product.
</t>
  </si>
  <si>
    <t xml:space="preserve">1) Edited amount changes must be reflected along with proration in Billing History tab for that particular account.
</t>
  </si>
  <si>
    <t xml:space="preserve">2) If you are adding PPC product and at the same time changing price/mo for another Non PPC product.
</t>
  </si>
  <si>
    <t>3) Number of iterations for a product to be edited i.e for Price/mo and Cost/mo</t>
  </si>
  <si>
    <t>Not Specified</t>
  </si>
  <si>
    <t>Tested for three iterations</t>
  </si>
  <si>
    <t>4) While editing a product we are adding a new product also at the same time, so can we edit the price/mo while adding only.</t>
  </si>
  <si>
    <t>5) Adding a new product, can we edit that product at that time. Who will be able to add the product?</t>
  </si>
  <si>
    <t>6) A user is changing price/mo on one machine, &amp; copy the same url and paste it on another machine and the system date of that machine is different, so can the user go and change the price or cost.</t>
  </si>
  <si>
    <t>7) If the user has changed the price/mo twice in a month, then is it visible in the billing history page for that particular page.</t>
  </si>
  <si>
    <t>8) When you edit the price/mo is it reflected in the database? (marketing _campaign_products)</t>
  </si>
  <si>
    <t>When you edit Price/mo in marketing_campaign_products table for Retail column the value should be updated.</t>
  </si>
  <si>
    <t>9) If you are editing the price/mo then in the billing history page is it updating the row with new date and price/mo for that product. (i.e 4 rows)</t>
  </si>
  <si>
    <t>10) If you are adding a product with change in price/mo, and confirm those changes. Then again on the same day you go and add another product with change in price/mo and add the quantity as 2, also change price/mo for the previous product.</t>
  </si>
  <si>
    <t>When you are changing the price/mo, then should calculate proration even if there is no change in system date for the first product. So start date will be different for both the products.</t>
  </si>
  <si>
    <t>11) Once the product is added, and you go and change the end date, then what is its effect on proration.</t>
  </si>
  <si>
    <t>Even if you change the end date and also change the price/mo, there will be no effect of end date on proration as proration is calculated on Billing Cycle Day.</t>
  </si>
  <si>
    <t>12) For discount product the price/mo is in -ve, then for Current charges it will be calculate same only, but we will consider the '-' sign during calculation. And substract this price/mo value for Charges Next Cycle.</t>
  </si>
  <si>
    <t>13) If you have created a Marketing Campaign directly under a partner, then while editing its effect on products.</t>
  </si>
  <si>
    <t>If you edit marketing campaign which is directly created under partner, then your page keeps loading and not able to see the added products. (This is already bug existing in the system)</t>
  </si>
  <si>
    <t>Already existing Defect</t>
  </si>
  <si>
    <t>14) If you select credit card or Invoice as Billing method, its affect on Billing Trancsaction.</t>
  </si>
  <si>
    <t>15) For an already added product, you go and disable the same product from valencia. Can you edit Price/mo for the same product?</t>
  </si>
  <si>
    <t>If you disable the product from valencia then you are not able to edit price/mo for that same product in partner portal.</t>
  </si>
  <si>
    <t>16) If you do not change the system date and after adding a product, second time you go and change the price/mo for that product, how is proration calculated.</t>
  </si>
  <si>
    <t>Even if you do not change the system date but go and change the price/mo for that product, it will be calculated according to second proration.</t>
  </si>
  <si>
    <t>17) If you are editing Cost/mo for PPC Product.</t>
  </si>
  <si>
    <t>As you are not allowed to edit, Cost/mo box should also be not visible.</t>
  </si>
  <si>
    <t>18) If you are editing Setup fee as a product</t>
  </si>
  <si>
    <t>You Should be allowed to edit Setup fee as a product.</t>
  </si>
  <si>
    <t>19) Adding negative values for products while editing on Price/mo box</t>
  </si>
  <si>
    <t xml:space="preserve">Negative values should not be allowed </t>
  </si>
  <si>
    <t>20) If the user is Super Admin, while editing a product he is adding a product at the same time, &amp; also editing that product</t>
  </si>
  <si>
    <t>While adding the product, if you change the price, then no change visible in Cost/mo.</t>
  </si>
  <si>
    <t>21) While editing you add negative value to Cost/mo</t>
  </si>
  <si>
    <t>Appropriate error Message should be displayed</t>
  </si>
  <si>
    <t>22) While editing you add words to Cost/mo</t>
  </si>
  <si>
    <t>Words should not be allowed on Cost/mo box</t>
  </si>
  <si>
    <t>23) a) Login through a Super admin (admin@orangesoda.com).           b) Click on Admin tab, then on User Management &amp; search for Jon Wadley.                           c) Under Account Management toggle Off the switch for "Edit Marketing Campaign Product Price/Cost &amp; click on Save Changes button.                              d) Now Login through jwadley@orangesoda.com.         e) Click on Accounts tab, select any active account or search for Jack &amp; select John Carlo.           f) Click on Edit Campaign button &amp; observe the check boxes &amp; Cost/mo box.</t>
  </si>
  <si>
    <t>1) Even for a Super User if some Super User does not give permission to "Edit Marketing Campaign Product Price/Cost" then when you login to that user, he should not be able to view the check boxes &amp; Cost/mo box while editing a marketing campaign.</t>
  </si>
  <si>
    <t>The user(jwadley@orangesoda.com) with not persmission to edit is able to view the check boxes &amp; Cost/mo box.</t>
  </si>
  <si>
    <t>24) While Adding a product if you change the quantity, then while editing does quantity make any change in proration.</t>
  </si>
  <si>
    <t>Test Cases for 366 requirement</t>
  </si>
  <si>
    <t>While adding new product to the account what does percentage mean?</t>
  </si>
  <si>
    <t>What does prorated signup mean for a partner?</t>
  </si>
  <si>
    <t>If we are adding different products on different date &amp; edit on different dates, how is the proration calculated for all the products?</t>
  </si>
  <si>
    <t>If you are changing price &amp; os cost both, then for proration what will you consider price/mo or cost/mo?</t>
  </si>
  <si>
    <t>When you change both price &amp; os cost, if your os cost is &gt; price, how will you calculate the proration?</t>
  </si>
  <si>
    <t>If the product is added and you go and disable the product, then you are not able to edit the product.</t>
  </si>
  <si>
    <t>Current Charges = Price/Mo  *  percent left this cycle</t>
  </si>
  <si>
    <t>Percent Left This Cycle = Remaining Days/ Total days</t>
  </si>
  <si>
    <t>Remaning Days = (Next bill date - current date)-1</t>
  </si>
  <si>
    <t>Charges Next Cycle = Addition of all the Price/Mo</t>
  </si>
  <si>
    <t>first on IE changed system date(3 dec 16) edited price/mo, then copied the same url on Chrome and changed the system date to (1 dec 16).</t>
  </si>
  <si>
    <t>Billind start date</t>
  </si>
  <si>
    <t>Billing End Date</t>
  </si>
  <si>
    <t>Billing change date</t>
  </si>
  <si>
    <t>Amount</t>
  </si>
  <si>
    <t>Set up cost</t>
  </si>
  <si>
    <t>Proration 1</t>
  </si>
  <si>
    <t>Proration 2</t>
  </si>
  <si>
    <t>Proration 3</t>
  </si>
  <si>
    <t>Total Days</t>
  </si>
  <si>
    <t>Remaning Days</t>
  </si>
  <si>
    <t>Percent Left This Cycle</t>
  </si>
  <si>
    <t>Current Charge</t>
  </si>
  <si>
    <t>Remaning Days 1</t>
  </si>
  <si>
    <t>Remaning Days 2</t>
  </si>
  <si>
    <t>Percent Left This Cycle 1</t>
  </si>
  <si>
    <t>Percent Left This Cycle 2</t>
  </si>
  <si>
    <t>Current Charge 1</t>
  </si>
  <si>
    <t>Current Charge 2</t>
  </si>
  <si>
    <t>total current Charge</t>
  </si>
  <si>
    <t>Remaning Days 3</t>
  </si>
  <si>
    <t>Percent Left This Cycle 3</t>
  </si>
  <si>
    <t>Current Charge 3</t>
  </si>
  <si>
    <t>Product_name</t>
  </si>
  <si>
    <t>Is Price/mo editable</t>
  </si>
  <si>
    <t>SEO</t>
  </si>
  <si>
    <t>SEO - Local</t>
  </si>
  <si>
    <t>SEO - National</t>
  </si>
  <si>
    <t>SEO - Regional</t>
  </si>
  <si>
    <t>SEO - SuperMedia</t>
  </si>
  <si>
    <t>A La Carte Blog</t>
  </si>
  <si>
    <t>A La Carte Blog &amp; Post</t>
  </si>
  <si>
    <t>Local SEO Location Add-On</t>
  </si>
  <si>
    <t>Kudzu SEO Profile</t>
  </si>
  <si>
    <t>Kudzu SEO</t>
  </si>
  <si>
    <t>Local SEO Service Area Add-On</t>
  </si>
  <si>
    <t>SEO + Website 3.0 - Reporting</t>
  </si>
  <si>
    <t>Local SEO Keyword Add-On</t>
  </si>
  <si>
    <t>Entercom SEO</t>
  </si>
  <si>
    <t>SEO + Website 3.0 - Non-reporting</t>
  </si>
  <si>
    <t>SEO 3.0</t>
  </si>
  <si>
    <t>Local SEO Advanced - Non-Reporting</t>
  </si>
  <si>
    <t>Local SEO Basic - Non-Reporting</t>
  </si>
  <si>
    <t>Local SEO Basic - Reporting</t>
  </si>
  <si>
    <t>Premium SEO</t>
  </si>
  <si>
    <t>Full Service SEO - One-time</t>
  </si>
  <si>
    <t>Full Service SEO - Monthly</t>
  </si>
  <si>
    <t>Maps Management</t>
  </si>
  <si>
    <t>SEO Ranking</t>
  </si>
  <si>
    <t>Custom SEO</t>
  </si>
  <si>
    <t>Driven Local SEO</t>
  </si>
  <si>
    <t>SEO 3.0 Migration</t>
  </si>
  <si>
    <t>Kudzu Local SEO Advanced - Reporting</t>
  </si>
  <si>
    <t>Kudzu Local SEO Basic - Reporting</t>
  </si>
  <si>
    <t>SEO 3.0 Simplified</t>
  </si>
  <si>
    <t>FMG SEO Trial</t>
  </si>
  <si>
    <t>Maps</t>
  </si>
  <si>
    <t>Monthly Maps Google Yahoo Bing (Deluxe)</t>
  </si>
  <si>
    <t>One Time Maps Google (Deluxe)</t>
  </si>
  <si>
    <t>One Time Maps Google Yahoo Bing (Deluxe)</t>
  </si>
  <si>
    <t>Maps &amp; Directory Management</t>
  </si>
  <si>
    <t>Blend Add-on</t>
  </si>
  <si>
    <t>Directory Management</t>
  </si>
  <si>
    <t>LocalSync 2</t>
  </si>
  <si>
    <t>Kudzu DirectorySync</t>
  </si>
  <si>
    <t>LocalSync Pro 2.0</t>
  </si>
  <si>
    <t>LocalSync 2.0</t>
  </si>
  <si>
    <t>LocalSync Basic</t>
  </si>
  <si>
    <t>PPC</t>
  </si>
  <si>
    <t>PPC - Blend</t>
  </si>
  <si>
    <t>PPC - YP</t>
  </si>
  <si>
    <t>PPC 3.0</t>
  </si>
  <si>
    <t>Inactive Mobile PPC</t>
  </si>
  <si>
    <t>Mobile PPC</t>
  </si>
  <si>
    <t>PPC 3.0 No Contact</t>
  </si>
  <si>
    <t>Agency Fee</t>
  </si>
  <si>
    <t>KZ Get Visible</t>
  </si>
  <si>
    <t>PromoJam Campaign</t>
  </si>
  <si>
    <t>Local Call Tracking</t>
  </si>
  <si>
    <t>Toll-Free Call Tracking</t>
  </si>
  <si>
    <t>Reverse Proxy</t>
  </si>
  <si>
    <t>Business Profile</t>
  </si>
  <si>
    <t>PopSite</t>
  </si>
  <si>
    <t>PopSite - Buyout</t>
  </si>
  <si>
    <t>PopSite - Edit</t>
  </si>
  <si>
    <t>Landing Page 3.0</t>
  </si>
  <si>
    <t>Website</t>
  </si>
  <si>
    <t>Website Additional Page</t>
  </si>
  <si>
    <t>Custom Website - Approval Required</t>
  </si>
  <si>
    <t>Kudzu Migrated Website</t>
  </si>
  <si>
    <t>Custom Website Page - Approval Required</t>
  </si>
  <si>
    <t>Website - 2 Year Maintenance</t>
  </si>
  <si>
    <t>Landing Page Buy-Out</t>
  </si>
  <si>
    <t>Website Additional Design Work</t>
  </si>
  <si>
    <t>Website - 2nd Year</t>
  </si>
  <si>
    <t>Domain Name Registration</t>
  </si>
  <si>
    <t>Hosting</t>
  </si>
  <si>
    <t>Discount</t>
  </si>
  <si>
    <t>Setup Fee</t>
  </si>
  <si>
    <t>Campaign Credit</t>
  </si>
  <si>
    <t>Site Tracking Install</t>
  </si>
  <si>
    <t>Cancellation Fee</t>
  </si>
  <si>
    <t>Certified Partner</t>
  </si>
  <si>
    <t>Authorized Partner</t>
  </si>
  <si>
    <t>White Label Lite</t>
  </si>
  <si>
    <t>CitrusBlast</t>
  </si>
  <si>
    <t>Blend - YP - High</t>
  </si>
  <si>
    <t>Blend - YP - Low</t>
  </si>
  <si>
    <t>Blend - YP - Medium</t>
  </si>
  <si>
    <t>Blend Basic - C - 12 mo</t>
  </si>
  <si>
    <t>Blend Basic - C - 6 mo</t>
  </si>
  <si>
    <t>Blend Basic - NC - 12 mo</t>
  </si>
  <si>
    <t>Blend Basic - NC - 6 mo</t>
  </si>
  <si>
    <t>Blend Basic - SC - 12 mo</t>
  </si>
  <si>
    <t>Blend Basic - SC - 6 mo</t>
  </si>
  <si>
    <t>Blend Pro - C - 12 mo</t>
  </si>
  <si>
    <t>Blend Pro - C - 6 mo</t>
  </si>
  <si>
    <t>Blend Pro - NC - 12 mo</t>
  </si>
  <si>
    <t>Blend Pro - NC - 6 mo</t>
  </si>
  <si>
    <t>Blend Pro - SC - 12 mo</t>
  </si>
  <si>
    <t>Blend Pro - SC - 6 mo</t>
  </si>
  <si>
    <t>Blend SEO Boost - C</t>
  </si>
  <si>
    <t>Blend SEO Boost - NC</t>
  </si>
  <si>
    <t>Blend SEO Boost - SC</t>
  </si>
  <si>
    <t>Blend SEO Maintenance - C</t>
  </si>
  <si>
    <t>Blend SEO Maintenance - NC</t>
  </si>
  <si>
    <t>Blend SEO Maintenance - SC</t>
  </si>
  <si>
    <t>Blend Smart - C - 12 mo</t>
  </si>
  <si>
    <t>Blend Smart - C - 6 mo</t>
  </si>
  <si>
    <t>Blend Smart - NC - 12 mo</t>
  </si>
  <si>
    <t>Blend Smart - NC - 6 mo</t>
  </si>
  <si>
    <t>Blend Smart - SC - 12 mo</t>
  </si>
  <si>
    <t>Blend Smart - SC - 6 mo</t>
  </si>
  <si>
    <t>Xpired</t>
  </si>
  <si>
    <t>Reputation Monitoring</t>
  </si>
  <si>
    <t>Banner Ads</t>
  </si>
  <si>
    <t>KZ Promotional 50K Banner Ad</t>
  </si>
  <si>
    <t>Slideshow -</t>
  </si>
  <si>
    <t>Video Syndication 3.0</t>
  </si>
  <si>
    <t>KZ Get Social</t>
  </si>
  <si>
    <t>KZ Get Noticed</t>
  </si>
  <si>
    <t>KZ Get Local</t>
  </si>
  <si>
    <t>KZ Get Leads</t>
  </si>
  <si>
    <t>KZ Get Optimized (SC)</t>
  </si>
  <si>
    <t>KZ Get Optimized</t>
  </si>
  <si>
    <t>Package</t>
  </si>
  <si>
    <t>PageInk</t>
  </si>
  <si>
    <t>PageInk - Additional App Design</t>
  </si>
  <si>
    <t>PageInk - Additional Cover Photo</t>
  </si>
  <si>
    <t>PageInk - Additional Page Publication</t>
  </si>
  <si>
    <t>PageInk - Additional Twitter Background</t>
  </si>
  <si>
    <t>PageInk - Design Add-On Basic</t>
  </si>
  <si>
    <t>PageInk - Design Add-On Pro</t>
  </si>
  <si>
    <t>Facebook Promote Starter</t>
  </si>
  <si>
    <t>Facebook Promote</t>
  </si>
  <si>
    <t>Facebook Promote Plus</t>
  </si>
  <si>
    <t>Facebook Full Service</t>
  </si>
  <si>
    <t>Facebook Ads - Reporting</t>
  </si>
  <si>
    <t>Kudzu Facebook Promote - Reporting</t>
  </si>
  <si>
    <t>Social Media Full Service 2.0 - Reporting</t>
  </si>
  <si>
    <t>Social Media Full Service 2.0 - Non-Reporting</t>
  </si>
  <si>
    <t>Kudzu Facebook Promote - Non-Reporting</t>
  </si>
  <si>
    <t>Facebook Ads - Non-Reporting</t>
  </si>
  <si>
    <t>Social Presence +2 - Reporting</t>
  </si>
  <si>
    <t>Social Presence +2 - Non-Reporting</t>
  </si>
  <si>
    <t>Social Presence - Non-Reporting</t>
  </si>
  <si>
    <t>Social Presence - Reporting</t>
  </si>
  <si>
    <t>Social Promote +1 - Reporting</t>
  </si>
  <si>
    <t>Social Promote +1 - Non-Reporting</t>
  </si>
  <si>
    <t>Social Promote +2 - Non-Reporting</t>
  </si>
  <si>
    <t>Social Promote +2 - Reporting</t>
  </si>
  <si>
    <t>Social Promote +3 - Reporting</t>
  </si>
  <si>
    <t>Social Promote +3 - Non-Reporting</t>
  </si>
  <si>
    <t>Social Promote - Non-Reporting</t>
  </si>
  <si>
    <t>Social Promote - Reporting</t>
  </si>
  <si>
    <t>Facebook Ads + Profile - Reporting</t>
  </si>
  <si>
    <t>Facebook Ads + Profile - Non-Reporting</t>
  </si>
  <si>
    <t>Feedback and Reviews</t>
  </si>
  <si>
    <t>Kudzu Migrated Social</t>
  </si>
  <si>
    <t>Social Additional Ad Spend</t>
  </si>
  <si>
    <t>Social Coupons</t>
  </si>
  <si>
    <t>Social Coupons + Ads</t>
  </si>
  <si>
    <t>Social Sweepstakes</t>
  </si>
  <si>
    <t>Social Posts Add-On</t>
  </si>
  <si>
    <t>Custom Template Design Add-on</t>
  </si>
  <si>
    <t>Coupon Design Add-on</t>
  </si>
  <si>
    <t>Social Coupons + Maps &amp; Directory Management</t>
  </si>
  <si>
    <t>Social Coupons + Maps &amp; Directory Management + Ads</t>
  </si>
  <si>
    <t>Digital Coupon Only</t>
  </si>
  <si>
    <t>Basic Social Profile Creation</t>
  </si>
  <si>
    <t>Enterprise Social Promote</t>
  </si>
  <si>
    <t>Enterprise Social Promote + Coupons</t>
  </si>
  <si>
    <t>Enterprise Social Full Service</t>
  </si>
  <si>
    <t>Social Coupons + Ads Add-on for Maps &amp; Directory Management</t>
  </si>
  <si>
    <t>Social Coupons Add-on for Maps &amp; Directory Management</t>
  </si>
  <si>
    <t>Deluxe Social Coupon</t>
  </si>
  <si>
    <t>Deluxe Social Coupon Ad Spend</t>
  </si>
  <si>
    <t>Enterprise Sweepstakes</t>
  </si>
  <si>
    <t>Social Coupons (new)</t>
  </si>
  <si>
    <t>Delete</t>
  </si>
  <si>
    <t>Social Coupons + Maps and Directory Management (new)</t>
  </si>
  <si>
    <t>Social Media Full Service 2.0 - Entercom</t>
  </si>
  <si>
    <t>Social Coupon + (2016)</t>
  </si>
  <si>
    <t>Social Coupon (2016)</t>
  </si>
  <si>
    <t>Mobile Apps</t>
  </si>
  <si>
    <t>Email as a Service</t>
  </si>
  <si>
    <t>Marketing Campaign - Test_PPC</t>
  </si>
  <si>
    <t>Billing start date</t>
  </si>
  <si>
    <t>PPC_Set up cost</t>
  </si>
  <si>
    <t>Local_set_up_cost</t>
  </si>
  <si>
    <t>Seo National</t>
  </si>
  <si>
    <t>Seo_National_setup_fee</t>
  </si>
  <si>
    <t>Reverse_Proxy_setup_fee</t>
  </si>
  <si>
    <t>Discount_setup_fee</t>
  </si>
  <si>
    <t>Authorized _Partner</t>
  </si>
  <si>
    <t>Authorized _setup_fee</t>
  </si>
  <si>
    <t>Banner Ads_setup_fee</t>
  </si>
  <si>
    <t>Basic 12 Month Non Competitive</t>
  </si>
  <si>
    <t>Basic  12 Month Non Competitive _setup_fee</t>
  </si>
  <si>
    <t>Citrus Blast</t>
  </si>
  <si>
    <t>Citrus Blast_setup_fee</t>
  </si>
  <si>
    <t>Package_setup_fee</t>
  </si>
  <si>
    <t>Business Profile_setup_fee</t>
  </si>
  <si>
    <t>Blend Add on</t>
  </si>
  <si>
    <t>Blend Add on_setup_fee</t>
  </si>
  <si>
    <t>Setup Fee_setup_fee</t>
  </si>
  <si>
    <t xml:space="preserve">Basic Social Profile Creation </t>
  </si>
  <si>
    <t>Basic Social Profile Creation_setup_fee</t>
  </si>
  <si>
    <t>Slideshow</t>
  </si>
  <si>
    <t>Slideshow_setup_fee</t>
  </si>
  <si>
    <t>Custom Website -Approval Required</t>
  </si>
  <si>
    <t>Custom Website-Approval Required_setup_fee</t>
  </si>
  <si>
    <t>For Bill change date subtract 1 from the current system date</t>
  </si>
  <si>
    <t>For Bill end date subtract 1 day from the next bill date</t>
  </si>
  <si>
    <t>New Formula</t>
  </si>
  <si>
    <t>Charges Next Cycle</t>
  </si>
  <si>
    <t>Toll Free Call Tracking</t>
  </si>
  <si>
    <t>Toll Free_set_up_cost</t>
  </si>
  <si>
    <t xml:space="preserve">Regional Seo </t>
  </si>
  <si>
    <t>Regional Seo_setup_fee</t>
  </si>
  <si>
    <t>Basic NC 12 Month</t>
  </si>
  <si>
    <t>Basic NC 12 Month_setup_fee</t>
  </si>
  <si>
    <t>Package Discount</t>
  </si>
  <si>
    <t>Package_Discount_setup_fee</t>
  </si>
  <si>
    <t>Maps Optimization</t>
  </si>
  <si>
    <t>Maps Optimization_setup_fee</t>
  </si>
  <si>
    <t xml:space="preserve">Lead Gen Site Monthly Subscription </t>
  </si>
  <si>
    <t>Lead Gen Site Monthly Subscription _setup_fee</t>
  </si>
  <si>
    <t xml:space="preserve"> </t>
  </si>
  <si>
    <t>Product_Name</t>
  </si>
  <si>
    <t>By Default OS Cost</t>
  </si>
  <si>
    <t>By Default Price</t>
  </si>
  <si>
    <t>New OS Cost</t>
  </si>
  <si>
    <t>Price/mo</t>
  </si>
  <si>
    <t>Cost/mo</t>
  </si>
  <si>
    <t>Qty</t>
  </si>
  <si>
    <t>Marketing Campaign - Test_369</t>
  </si>
  <si>
    <t>PPC_Set up Fee</t>
  </si>
  <si>
    <t>Remaining Days = Billing End Date - Billing change date.</t>
  </si>
  <si>
    <t>Total Days = Billing End date - Billing change date + 1</t>
  </si>
  <si>
    <t>Percent Left This Cycle = Remaining Days/Total Days.</t>
  </si>
  <si>
    <t>Current Charge = Price * Percent Left This Cycle + Setup Fee</t>
  </si>
  <si>
    <t>Charges Next Cycle = Sum of all Product Price.</t>
  </si>
  <si>
    <t>First Proration -------&gt;</t>
  </si>
  <si>
    <t>Second Proration</t>
  </si>
  <si>
    <t>↓</t>
  </si>
  <si>
    <t>Billing Transaction Table.</t>
  </si>
  <si>
    <t>billing_transaction_id</t>
  </si>
  <si>
    <t>parent_billing_transaction_id</t>
  </si>
  <si>
    <t>account_id</t>
  </si>
  <si>
    <t>vendor_id</t>
  </si>
  <si>
    <t>vendor_transaction_id</t>
  </si>
  <si>
    <t>vendor_avs_response</t>
  </si>
  <si>
    <t>vendor_cvv_response</t>
  </si>
  <si>
    <t>vendor_response</t>
  </si>
  <si>
    <t>amount</t>
  </si>
  <si>
    <t>transaction_type</t>
  </si>
  <si>
    <t>check_number</t>
  </si>
  <si>
    <t>check_batch_number</t>
  </si>
  <si>
    <t>credit_card_id</t>
  </si>
  <si>
    <t>masked_card_number</t>
  </si>
  <si>
    <t>account_subscription_id</t>
  </si>
  <si>
    <t>user_id</t>
  </si>
  <si>
    <t>user_note</t>
  </si>
  <si>
    <t>transaction_date</t>
  </si>
  <si>
    <t>accounting_date</t>
  </si>
  <si>
    <t>status</t>
  </si>
  <si>
    <t>ip_address</t>
  </si>
  <si>
    <t>partner_amount</t>
  </si>
  <si>
    <t>client_id</t>
  </si>
  <si>
    <t>clicks</t>
  </si>
  <si>
    <t>mtd_clicks</t>
  </si>
  <si>
    <t>client_product_id</t>
  </si>
  <si>
    <t>partner_creditcard_id</t>
  </si>
  <si>
    <t>amount_prorated</t>
  </si>
  <si>
    <t>NULL</t>
  </si>
  <si>
    <t>PARTNER INVOICE</t>
  </si>
  <si>
    <t>Pending</t>
  </si>
  <si>
    <t>127.0.0.1</t>
  </si>
  <si>
    <t>BALANCE TRANSFER</t>
  </si>
  <si>
    <t>Success</t>
  </si>
  <si>
    <t>CALL TRACKING</t>
  </si>
  <si>
    <t>Changed Price from 75 to 175</t>
  </si>
  <si>
    <t>Marketing Campaign Products Table</t>
  </si>
  <si>
    <t>marketing_campaign_product_id</t>
  </si>
  <si>
    <t>product_id</t>
  </si>
  <si>
    <t>package_id</t>
  </si>
  <si>
    <t>insert_date</t>
  </si>
  <si>
    <t>retail</t>
  </si>
  <si>
    <t>os_cost</t>
  </si>
  <si>
    <t>added_by_ip_address</t>
  </si>
  <si>
    <t>added_by_user_id</t>
  </si>
  <si>
    <t>start_date</t>
  </si>
  <si>
    <t>end_date</t>
  </si>
  <si>
    <t>product_status_id</t>
  </si>
  <si>
    <t>partner_client_product_id</t>
  </si>
  <si>
    <t>quantity</t>
  </si>
  <si>
    <t>domain</t>
  </si>
  <si>
    <t>parent_client_product_id</t>
  </si>
  <si>
    <t>last_billed_date</t>
  </si>
  <si>
    <t>fulfilled</t>
  </si>
  <si>
    <t>unprorated_client_product_id</t>
  </si>
  <si>
    <t>is_rules_processible</t>
  </si>
  <si>
    <t>prepay_amount</t>
  </si>
  <si>
    <t>prepay_balance</t>
  </si>
  <si>
    <t>prepay_months</t>
  </si>
  <si>
    <t>provisioned</t>
  </si>
  <si>
    <t>archived_date</t>
  </si>
  <si>
    <t>Retail Value- 575.00</t>
  </si>
  <si>
    <t>Os Cost Value - 575.00</t>
  </si>
  <si>
    <t>Days left in Period - 13</t>
  </si>
  <si>
    <t>Amount = Os cost * (Days left in period/ Days in month)</t>
  </si>
</sst>
</file>

<file path=xl/styles.xml><?xml version="1.0" encoding="utf-8"?>
<styleSheet xmlns="http://schemas.openxmlformats.org/spreadsheetml/2006/main">
  <numFmts count="6">
    <numFmt numFmtId="176" formatCode="_ * #,##0_ ;_ * \-#,##0_ ;_ * &quot;-&quot;_ ;_ @_ "/>
    <numFmt numFmtId="177" formatCode="_ * #,##0.00_ ;_ * \-#,##0.00_ ;_ * &quot;-&quot;??_ ;_ @_ "/>
    <numFmt numFmtId="178" formatCode="0.00_ "/>
    <numFmt numFmtId="44" formatCode="_(&quot;$&quot;* #,##0.00_);_(&quot;$&quot;* \(#,##0.00\);_(&quot;$&quot;* &quot;-&quot;??_);_(@_)"/>
    <numFmt numFmtId="42" formatCode="_(&quot;$&quot;* #,##0_);_(&quot;$&quot;* \(#,##0\);_(&quot;$&quot;* &quot;-&quot;_);_(@_)"/>
    <numFmt numFmtId="179" formatCode="mm:ss\."/>
  </numFmts>
  <fonts count="42">
    <font>
      <sz val="11"/>
      <color theme="1"/>
      <name val="Calibri"/>
      <charset val="134"/>
      <scheme val="minor"/>
    </font>
    <font>
      <b/>
      <sz val="11"/>
      <color theme="1"/>
      <name val="Calibri"/>
      <charset val="134"/>
      <scheme val="minor"/>
    </font>
    <font>
      <sz val="11"/>
      <color rgb="FFFF0000"/>
      <name val="Calibri"/>
      <charset val="134"/>
      <scheme val="minor"/>
    </font>
    <font>
      <sz val="11"/>
      <color theme="7" tint="-0.25"/>
      <name val="Calibri"/>
      <charset val="134"/>
      <scheme val="minor"/>
    </font>
    <font>
      <sz val="11"/>
      <color rgb="FF7030A0"/>
      <name val="Calibri"/>
      <charset val="134"/>
      <scheme val="minor"/>
    </font>
    <font>
      <sz val="11"/>
      <color rgb="FFFF0000"/>
      <name val="Arial"/>
      <charset val="134"/>
    </font>
    <font>
      <sz val="11"/>
      <color rgb="FF00B0F0"/>
      <name val="Calibri"/>
      <charset val="134"/>
      <scheme val="minor"/>
    </font>
    <font>
      <sz val="11"/>
      <color theme="1"/>
      <name val="Times New Roman"/>
      <charset val="134"/>
    </font>
    <font>
      <b/>
      <sz val="18"/>
      <color theme="1"/>
      <name val="Times New Roman"/>
      <charset val="134"/>
    </font>
    <font>
      <b/>
      <sz val="12"/>
      <name val="Times New Roman"/>
      <charset val="0"/>
    </font>
    <font>
      <sz val="12"/>
      <name val="Times New Roman"/>
      <charset val="0"/>
    </font>
    <font>
      <b/>
      <sz val="10.5"/>
      <name val="Times New Roman"/>
      <charset val="0"/>
    </font>
    <font>
      <b/>
      <sz val="10.5"/>
      <color theme="1"/>
      <name val="Times New Roman"/>
      <charset val="134"/>
    </font>
    <font>
      <sz val="10.5"/>
      <color theme="1"/>
      <name val="Times New Roman"/>
      <charset val="134"/>
    </font>
    <font>
      <b/>
      <sz val="14"/>
      <color rgb="FF00B050"/>
      <name val="Times New Roman"/>
      <charset val="0"/>
    </font>
    <font>
      <sz val="11"/>
      <color rgb="FFFF0000"/>
      <name val="Times New Roman"/>
      <charset val="134"/>
    </font>
    <font>
      <b/>
      <sz val="16"/>
      <color rgb="FFFF0000"/>
      <name val="Times New Roman"/>
      <charset val="134"/>
    </font>
    <font>
      <sz val="11"/>
      <color rgb="FF00B050"/>
      <name val="Times New Roman"/>
      <charset val="134"/>
    </font>
    <font>
      <sz val="11"/>
      <color theme="9" tint="-0.5"/>
      <name val="Times New Roman"/>
      <charset val="134"/>
    </font>
    <font>
      <sz val="11"/>
      <name val="Times New Roman"/>
      <charset val="134"/>
    </font>
    <font>
      <b/>
      <sz val="16"/>
      <color theme="9" tint="-0.25"/>
      <name val="Times New Roman"/>
      <charset val="134"/>
    </font>
    <font>
      <sz val="11"/>
      <color rgb="FFFF0000"/>
      <name val="Calibri"/>
      <charset val="0"/>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b/>
      <sz val="15"/>
      <color theme="3"/>
      <name val="Calibri"/>
      <charset val="134"/>
      <scheme val="minor"/>
    </font>
    <font>
      <sz val="11"/>
      <color theme="1"/>
      <name val="Calibri"/>
      <charset val="0"/>
      <scheme val="minor"/>
    </font>
    <font>
      <sz val="11"/>
      <color theme="0"/>
      <name val="Calibri"/>
      <charset val="0"/>
      <scheme val="minor"/>
    </font>
    <font>
      <sz val="11"/>
      <color rgb="FF9C6500"/>
      <name val="Calibri"/>
      <charset val="0"/>
      <scheme val="minor"/>
    </font>
    <font>
      <sz val="11"/>
      <color rgb="FF3F3F76"/>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sz val="10.5"/>
      <color theme="5"/>
      <name val="Times New Roman"/>
      <charset val="134"/>
    </font>
    <font>
      <b/>
      <sz val="11"/>
      <color theme="1"/>
      <name val="Times New Roman"/>
      <charset val="134"/>
    </font>
  </fonts>
  <fills count="38">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indexed="47"/>
        <bgColor indexed="64"/>
      </patternFill>
    </fill>
    <fill>
      <patternFill patternType="solid">
        <fgColor theme="4" tint="0.8"/>
        <bgColor indexed="64"/>
      </patternFill>
    </fill>
    <fill>
      <patternFill patternType="solid">
        <fgColor rgb="FFA5A5A5"/>
        <bgColor indexed="64"/>
      </patternFill>
    </fill>
    <fill>
      <patternFill patternType="solid">
        <fgColor rgb="FFFFC7CE"/>
        <bgColor indexed="64"/>
      </patternFill>
    </fill>
    <fill>
      <patternFill patternType="solid">
        <fgColor rgb="FFF2F2F2"/>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0" fontId="33" fillId="1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2" fillId="7" borderId="5" applyNumberFormat="0" applyAlignment="0" applyProtection="0">
      <alignment vertical="center"/>
    </xf>
    <xf numFmtId="0" fontId="23" fillId="0" borderId="6" applyNumberFormat="0" applyFill="0" applyAlignment="0" applyProtection="0">
      <alignment vertical="center"/>
    </xf>
    <xf numFmtId="0" fontId="0" fillId="10" borderId="10" applyNumberFormat="0" applyFont="0" applyAlignment="0" applyProtection="0">
      <alignment vertical="center"/>
    </xf>
    <xf numFmtId="0" fontId="30" fillId="0" borderId="0" applyNumberFormat="0" applyFill="0" applyBorder="0" applyAlignment="0" applyProtection="0">
      <alignment vertical="center"/>
    </xf>
    <xf numFmtId="0" fontId="34" fillId="17" borderId="0" applyNumberFormat="0" applyBorder="0" applyAlignment="0" applyProtection="0">
      <alignment vertical="center"/>
    </xf>
    <xf numFmtId="0" fontId="27" fillId="0" borderId="0" applyNumberFormat="0" applyFill="0" applyBorder="0" applyAlignment="0" applyProtection="0">
      <alignment vertical="center"/>
    </xf>
    <xf numFmtId="0" fontId="33" fillId="12" borderId="0" applyNumberFormat="0" applyBorder="0" applyAlignment="0" applyProtection="0">
      <alignment vertical="center"/>
    </xf>
    <xf numFmtId="0" fontId="21" fillId="0" borderId="0" applyNumberFormat="0" applyFill="0" applyBorder="0" applyAlignment="0" applyProtection="0">
      <alignment vertical="center"/>
    </xf>
    <xf numFmtId="0" fontId="33" fillId="20" borderId="0" applyNumberFormat="0" applyBorder="0" applyAlignment="0" applyProtection="0">
      <alignment vertical="center"/>
    </xf>
    <xf numFmtId="0" fontId="29"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32" fillId="0" borderId="6" applyNumberFormat="0" applyFill="0" applyAlignment="0" applyProtection="0">
      <alignment vertical="center"/>
    </xf>
    <xf numFmtId="0" fontId="25" fillId="0" borderId="8" applyNumberFormat="0" applyFill="0" applyAlignment="0" applyProtection="0">
      <alignment vertical="center"/>
    </xf>
    <xf numFmtId="0" fontId="25" fillId="0" borderId="0" applyNumberFormat="0" applyFill="0" applyBorder="0" applyAlignment="0" applyProtection="0">
      <alignment vertical="center"/>
    </xf>
    <xf numFmtId="0" fontId="36" fillId="21" borderId="11" applyNumberFormat="0" applyAlignment="0" applyProtection="0">
      <alignment vertical="center"/>
    </xf>
    <xf numFmtId="0" fontId="34" fillId="24" borderId="0" applyNumberFormat="0" applyBorder="0" applyAlignment="0" applyProtection="0">
      <alignment vertical="center"/>
    </xf>
    <xf numFmtId="0" fontId="37" fillId="25" borderId="0" applyNumberFormat="0" applyBorder="0" applyAlignment="0" applyProtection="0">
      <alignment vertical="center"/>
    </xf>
    <xf numFmtId="0" fontId="31" fillId="9" borderId="9" applyNumberFormat="0" applyAlignment="0" applyProtection="0">
      <alignment vertical="center"/>
    </xf>
    <xf numFmtId="0" fontId="33" fillId="28" borderId="0" applyNumberFormat="0" applyBorder="0" applyAlignment="0" applyProtection="0">
      <alignment vertical="center"/>
    </xf>
    <xf numFmtId="0" fontId="38" fillId="9" borderId="11" applyNumberFormat="0" applyAlignment="0" applyProtection="0">
      <alignment vertical="center"/>
    </xf>
    <xf numFmtId="0" fontId="39" fillId="0" borderId="12" applyNumberFormat="0" applyFill="0" applyAlignment="0" applyProtection="0">
      <alignment vertical="center"/>
    </xf>
    <xf numFmtId="0" fontId="28" fillId="0" borderId="7" applyNumberFormat="0" applyFill="0" applyAlignment="0" applyProtection="0">
      <alignment vertical="center"/>
    </xf>
    <xf numFmtId="0" fontId="24" fillId="8" borderId="0" applyNumberFormat="0" applyBorder="0" applyAlignment="0" applyProtection="0">
      <alignment vertical="center"/>
    </xf>
    <xf numFmtId="0" fontId="35" fillId="16" borderId="0" applyNumberFormat="0" applyBorder="0" applyAlignment="0" applyProtection="0">
      <alignment vertical="center"/>
    </xf>
    <xf numFmtId="0" fontId="34" fillId="31" borderId="0" applyNumberFormat="0" applyBorder="0" applyAlignment="0" applyProtection="0">
      <alignment vertical="center"/>
    </xf>
    <xf numFmtId="0" fontId="33" fillId="27" borderId="0" applyNumberFormat="0" applyBorder="0" applyAlignment="0" applyProtection="0">
      <alignment vertical="center"/>
    </xf>
    <xf numFmtId="0" fontId="34" fillId="23" borderId="0" applyNumberFormat="0" applyBorder="0" applyAlignment="0" applyProtection="0">
      <alignment vertical="center"/>
    </xf>
    <xf numFmtId="0" fontId="34" fillId="34" borderId="0" applyNumberFormat="0" applyBorder="0" applyAlignment="0" applyProtection="0">
      <alignment vertical="center"/>
    </xf>
    <xf numFmtId="0" fontId="33" fillId="37" borderId="0" applyNumberFormat="0" applyBorder="0" applyAlignment="0" applyProtection="0">
      <alignment vertical="center"/>
    </xf>
    <xf numFmtId="0" fontId="33" fillId="36" borderId="0" applyNumberFormat="0" applyBorder="0" applyAlignment="0" applyProtection="0">
      <alignment vertical="center"/>
    </xf>
    <xf numFmtId="0" fontId="34" fillId="15" borderId="0" applyNumberFormat="0" applyBorder="0" applyAlignment="0" applyProtection="0">
      <alignment vertical="center"/>
    </xf>
    <xf numFmtId="0" fontId="34" fillId="30" borderId="0" applyNumberFormat="0" applyBorder="0" applyAlignment="0" applyProtection="0">
      <alignment vertical="center"/>
    </xf>
    <xf numFmtId="0" fontId="33" fillId="26" borderId="0" applyNumberFormat="0" applyBorder="0" applyAlignment="0" applyProtection="0">
      <alignment vertical="center"/>
    </xf>
    <xf numFmtId="0" fontId="34" fillId="33" borderId="0" applyNumberFormat="0" applyBorder="0" applyAlignment="0" applyProtection="0">
      <alignment vertical="center"/>
    </xf>
    <xf numFmtId="0" fontId="33" fillId="35" borderId="0" applyNumberFormat="0" applyBorder="0" applyAlignment="0" applyProtection="0">
      <alignment vertical="center"/>
    </xf>
    <xf numFmtId="0" fontId="33" fillId="19" borderId="0" applyNumberFormat="0" applyBorder="0" applyAlignment="0" applyProtection="0">
      <alignment vertical="center"/>
    </xf>
    <xf numFmtId="0" fontId="34" fillId="29" borderId="0" applyNumberFormat="0" applyBorder="0" applyAlignment="0" applyProtection="0">
      <alignment vertical="center"/>
    </xf>
    <xf numFmtId="0" fontId="33" fillId="11" borderId="0" applyNumberFormat="0" applyBorder="0" applyAlignment="0" applyProtection="0">
      <alignment vertical="center"/>
    </xf>
    <xf numFmtId="0" fontId="34" fillId="22" borderId="0" applyNumberFormat="0" applyBorder="0" applyAlignment="0" applyProtection="0">
      <alignment vertical="center"/>
    </xf>
    <xf numFmtId="0" fontId="34" fillId="32" borderId="0" applyNumberFormat="0" applyBorder="0" applyAlignment="0" applyProtection="0">
      <alignment vertical="center"/>
    </xf>
    <xf numFmtId="0" fontId="33" fillId="18" borderId="0" applyNumberFormat="0" applyBorder="0" applyAlignment="0" applyProtection="0">
      <alignment vertical="center"/>
    </xf>
    <xf numFmtId="0" fontId="34" fillId="14" borderId="0" applyNumberFormat="0" applyBorder="0" applyAlignment="0" applyProtection="0">
      <alignment vertical="center"/>
    </xf>
  </cellStyleXfs>
  <cellXfs count="74">
    <xf numFmtId="0" fontId="0" fillId="0" borderId="0" xfId="0">
      <alignment vertical="center"/>
    </xf>
    <xf numFmtId="0" fontId="0" fillId="0" borderId="0" xfId="0" applyFill="1" applyAlignment="1">
      <alignment vertical="center"/>
    </xf>
    <xf numFmtId="0" fontId="1" fillId="0" borderId="0" xfId="0" applyFont="1" applyFill="1" applyAlignment="1">
      <alignment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vertical="center" wrapText="1"/>
    </xf>
    <xf numFmtId="0" fontId="0" fillId="0" borderId="1" xfId="0" applyFill="1" applyBorder="1" applyAlignment="1">
      <alignment horizontal="center" vertical="center"/>
    </xf>
    <xf numFmtId="16" fontId="0" fillId="0" borderId="1" xfId="0" applyNumberFormat="1" applyFill="1" applyBorder="1" applyAlignment="1">
      <alignment horizontal="center" vertical="center"/>
    </xf>
    <xf numFmtId="0" fontId="1" fillId="3" borderId="1" xfId="0" applyFont="1" applyFill="1" applyBorder="1" applyAlignment="1">
      <alignment horizontal="center" vertical="center"/>
    </xf>
    <xf numFmtId="16" fontId="0" fillId="0" borderId="0" xfId="0" applyNumberFormat="1" applyFill="1" applyAlignment="1">
      <alignment horizontal="center" vertical="center"/>
    </xf>
    <xf numFmtId="0" fontId="0" fillId="0" borderId="0" xfId="0" applyFill="1" applyAlignment="1">
      <alignment horizontal="center" vertical="center"/>
    </xf>
    <xf numFmtId="0" fontId="0" fillId="4" borderId="1" xfId="0" applyFill="1" applyBorder="1" applyAlignment="1">
      <alignment horizontal="center" vertical="center"/>
    </xf>
    <xf numFmtId="0" fontId="0" fillId="0" borderId="1" xfId="0" applyFill="1" applyBorder="1" applyAlignment="1">
      <alignment vertical="center"/>
    </xf>
    <xf numFmtId="0" fontId="2" fillId="0" borderId="0" xfId="0" applyFont="1" applyFill="1" applyAlignment="1">
      <alignment vertical="center"/>
    </xf>
    <xf numFmtId="178" fontId="0" fillId="0" borderId="1" xfId="0" applyNumberFormat="1" applyFill="1" applyBorder="1" applyAlignment="1">
      <alignment horizontal="center" vertical="center"/>
    </xf>
    <xf numFmtId="0" fontId="0" fillId="0" borderId="2" xfId="0" applyFill="1" applyBorder="1" applyAlignment="1">
      <alignment vertical="center"/>
    </xf>
    <xf numFmtId="0" fontId="1" fillId="0" borderId="1" xfId="0" applyFont="1" applyFill="1" applyBorder="1" applyAlignment="1">
      <alignment vertical="center"/>
    </xf>
    <xf numFmtId="178" fontId="0" fillId="0" borderId="0" xfId="0" applyNumberFormat="1" applyFill="1" applyBorder="1" applyAlignment="1">
      <alignment horizontal="center" vertical="center"/>
    </xf>
    <xf numFmtId="58" fontId="0" fillId="0" borderId="0" xfId="0" applyNumberFormat="1" applyFill="1" applyAlignment="1">
      <alignment vertical="center"/>
    </xf>
    <xf numFmtId="0" fontId="0" fillId="0" borderId="0" xfId="0" applyFill="1" applyBorder="1" applyAlignment="1">
      <alignment vertical="center"/>
    </xf>
    <xf numFmtId="0" fontId="3" fillId="2" borderId="1" xfId="0" applyFont="1" applyFill="1" applyBorder="1" applyAlignment="1">
      <alignment horizontal="center" vertical="center" wrapText="1"/>
    </xf>
    <xf numFmtId="0" fontId="0" fillId="0" borderId="0" xfId="0" applyAlignment="1">
      <alignment vertical="center" wrapText="1"/>
    </xf>
    <xf numFmtId="0" fontId="1" fillId="0" borderId="0" xfId="0" applyFont="1">
      <alignment vertical="center"/>
    </xf>
    <xf numFmtId="179" fontId="0" fillId="0" borderId="0" xfId="0" applyNumberFormat="1">
      <alignment vertical="center"/>
    </xf>
    <xf numFmtId="16" fontId="0" fillId="0" borderId="0" xfId="0" applyNumberFormat="1" applyFill="1" applyBorder="1" applyAlignment="1">
      <alignment horizontal="center" vertical="center"/>
    </xf>
    <xf numFmtId="0" fontId="4" fillId="0" borderId="0" xfId="0" applyFont="1" applyFill="1" applyAlignment="1">
      <alignment vertical="center"/>
    </xf>
    <xf numFmtId="0" fontId="2" fillId="0" borderId="0" xfId="0" applyFont="1" applyFill="1" applyBorder="1" applyAlignment="1">
      <alignment vertical="center"/>
    </xf>
    <xf numFmtId="0" fontId="0" fillId="0" borderId="0" xfId="0" applyFill="1" applyBorder="1" applyAlignment="1">
      <alignment horizontal="center" vertical="center"/>
    </xf>
    <xf numFmtId="0" fontId="5" fillId="0" borderId="0" xfId="0" applyFont="1" applyFill="1" applyBorder="1" applyAlignment="1">
      <alignment horizontal="center" vertical="center"/>
    </xf>
    <xf numFmtId="0" fontId="6" fillId="0" borderId="0" xfId="0" applyFont="1" applyFill="1" applyAlignment="1">
      <alignment vertical="center"/>
    </xf>
    <xf numFmtId="0" fontId="1" fillId="0" borderId="1" xfId="0" applyFont="1" applyBorder="1">
      <alignment vertical="center"/>
    </xf>
    <xf numFmtId="0" fontId="0" fillId="0" borderId="1" xfId="0" applyBorder="1">
      <alignment vertical="center"/>
    </xf>
    <xf numFmtId="0" fontId="1" fillId="3" borderId="3" xfId="0" applyFont="1" applyFill="1" applyBorder="1" applyAlignment="1">
      <alignment horizontal="center" vertical="center"/>
    </xf>
    <xf numFmtId="0" fontId="1" fillId="3" borderId="1" xfId="0" applyFont="1" applyFill="1" applyBorder="1">
      <alignment vertical="center"/>
    </xf>
    <xf numFmtId="0" fontId="0" fillId="0" borderId="3" xfId="0" applyFill="1" applyBorder="1" applyAlignment="1">
      <alignment vertical="center"/>
    </xf>
    <xf numFmtId="0" fontId="0" fillId="3" borderId="3" xfId="0" applyFill="1" applyBorder="1" applyAlignment="1">
      <alignment vertical="center"/>
    </xf>
    <xf numFmtId="0" fontId="7" fillId="0" borderId="0" xfId="0" applyFont="1" applyFill="1" applyAlignment="1">
      <alignment vertical="center"/>
    </xf>
    <xf numFmtId="0" fontId="8" fillId="0" borderId="0" xfId="0" applyFont="1" applyFill="1" applyAlignment="1">
      <alignment vertical="center"/>
    </xf>
    <xf numFmtId="0" fontId="9" fillId="5" borderId="1" xfId="0" applyFont="1" applyFill="1" applyBorder="1" applyAlignment="1">
      <alignment horizontal="center" vertical="center"/>
    </xf>
    <xf numFmtId="0" fontId="7" fillId="6" borderId="1" xfId="0" applyFont="1" applyFill="1" applyBorder="1" applyAlignment="1">
      <alignment horizontal="center" vertical="center"/>
    </xf>
    <xf numFmtId="0" fontId="10" fillId="6" borderId="1" xfId="0" applyFont="1" applyFill="1" applyBorder="1" applyAlignment="1">
      <alignment vertical="center"/>
    </xf>
    <xf numFmtId="0" fontId="11" fillId="6" borderId="1" xfId="0" applyFont="1" applyFill="1" applyBorder="1" applyAlignment="1">
      <alignment vertical="center"/>
    </xf>
    <xf numFmtId="0" fontId="12" fillId="6" borderId="1"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0" fillId="0" borderId="1" xfId="0" applyFont="1" applyFill="1" applyBorder="1" applyAlignment="1">
      <alignment vertical="center" wrapText="1"/>
    </xf>
    <xf numFmtId="0" fontId="14" fillId="0" borderId="1" xfId="0" applyFont="1" applyFill="1" applyBorder="1" applyAlignment="1">
      <alignment horizontal="center" vertical="center" wrapText="1"/>
    </xf>
    <xf numFmtId="0" fontId="7" fillId="0" borderId="1" xfId="0" applyFont="1" applyFill="1" applyBorder="1" applyAlignment="1">
      <alignment horizontal="center" vertical="center"/>
    </xf>
    <xf numFmtId="0" fontId="7" fillId="0" borderId="1" xfId="0" applyFont="1" applyFill="1" applyBorder="1" applyAlignment="1">
      <alignment vertical="center"/>
    </xf>
    <xf numFmtId="0" fontId="7" fillId="0" borderId="1" xfId="0" applyFont="1" applyFill="1" applyBorder="1" applyAlignment="1">
      <alignment vertical="center" wrapText="1"/>
    </xf>
    <xf numFmtId="0" fontId="15" fillId="0" borderId="1" xfId="0" applyFont="1" applyFill="1" applyBorder="1" applyAlignment="1">
      <alignment vertical="center" wrapText="1"/>
    </xf>
    <xf numFmtId="0" fontId="16" fillId="0" borderId="0" xfId="0" applyFont="1" applyFill="1" applyAlignment="1">
      <alignment horizontal="center" vertical="center"/>
    </xf>
    <xf numFmtId="0" fontId="7" fillId="6" borderId="1" xfId="0" applyFont="1" applyFill="1" applyBorder="1" applyAlignment="1">
      <alignment horizontal="center" vertical="center" wrapText="1"/>
    </xf>
    <xf numFmtId="0" fontId="7" fillId="6" borderId="1" xfId="0" applyFont="1" applyFill="1" applyBorder="1" applyAlignment="1">
      <alignment vertical="center"/>
    </xf>
    <xf numFmtId="0" fontId="10" fillId="0" borderId="1" xfId="0" applyFont="1" applyFill="1" applyBorder="1" applyAlignment="1">
      <alignment vertical="center"/>
    </xf>
    <xf numFmtId="0" fontId="11" fillId="0" borderId="1" xfId="0" applyFont="1" applyFill="1" applyBorder="1" applyAlignment="1">
      <alignment vertical="center"/>
    </xf>
    <xf numFmtId="0" fontId="7" fillId="0" borderId="3" xfId="0" applyFont="1" applyFill="1" applyBorder="1" applyAlignment="1">
      <alignment vertical="center"/>
    </xf>
    <xf numFmtId="0" fontId="17" fillId="0" borderId="1" xfId="0" applyFont="1" applyFill="1" applyBorder="1" applyAlignment="1">
      <alignment vertical="center" wrapText="1"/>
    </xf>
    <xf numFmtId="0" fontId="15" fillId="0" borderId="1" xfId="0" applyFont="1" applyFill="1" applyBorder="1" applyAlignment="1">
      <alignment vertical="center"/>
    </xf>
    <xf numFmtId="0" fontId="9" fillId="0" borderId="1" xfId="0" applyFont="1" applyFill="1" applyBorder="1" applyAlignment="1">
      <alignment vertical="center"/>
    </xf>
    <xf numFmtId="0" fontId="18" fillId="0" borderId="1" xfId="0" applyFont="1" applyFill="1" applyBorder="1" applyAlignment="1">
      <alignment vertical="center"/>
    </xf>
    <xf numFmtId="0" fontId="7" fillId="0" borderId="4" xfId="0" applyFont="1" applyFill="1" applyBorder="1" applyAlignment="1">
      <alignment vertical="center"/>
    </xf>
    <xf numFmtId="0" fontId="19" fillId="0" borderId="1" xfId="0" applyFont="1" applyFill="1" applyBorder="1" applyAlignment="1">
      <alignment vertical="center" wrapText="1"/>
    </xf>
    <xf numFmtId="0" fontId="7" fillId="0" borderId="0" xfId="0" applyFont="1" applyFill="1" applyAlignment="1">
      <alignment vertical="center" wrapText="1"/>
    </xf>
    <xf numFmtId="0" fontId="7" fillId="2" borderId="1" xfId="0" applyFont="1" applyFill="1" applyBorder="1" applyAlignment="1">
      <alignment horizontal="center" vertical="center"/>
    </xf>
    <xf numFmtId="0" fontId="7" fillId="2" borderId="1" xfId="0" applyFont="1" applyFill="1" applyBorder="1" applyAlignment="1">
      <alignment vertical="center"/>
    </xf>
    <xf numFmtId="16" fontId="7" fillId="0" borderId="1" xfId="0" applyNumberFormat="1" applyFont="1" applyFill="1" applyBorder="1" applyAlignment="1">
      <alignment horizontal="center" vertical="center"/>
    </xf>
    <xf numFmtId="16" fontId="7" fillId="0" borderId="0" xfId="0" applyNumberFormat="1" applyFont="1" applyFill="1" applyAlignment="1">
      <alignment horizontal="center" vertical="center"/>
    </xf>
    <xf numFmtId="0" fontId="7" fillId="0" borderId="0" xfId="0" applyFont="1" applyFill="1" applyAlignment="1">
      <alignment horizontal="center" vertical="center"/>
    </xf>
    <xf numFmtId="0" fontId="7" fillId="4" borderId="1" xfId="0" applyFont="1" applyFill="1" applyBorder="1" applyAlignment="1">
      <alignment horizontal="center" vertical="center"/>
    </xf>
    <xf numFmtId="178" fontId="7" fillId="0" borderId="1" xfId="0" applyNumberFormat="1" applyFont="1" applyFill="1" applyBorder="1" applyAlignment="1">
      <alignment horizontal="center" vertical="center"/>
    </xf>
    <xf numFmtId="0" fontId="20" fillId="0" borderId="1" xfId="0" applyFont="1" applyFill="1" applyBorder="1" applyAlignment="1">
      <alignment horizontal="center" vertical="center"/>
    </xf>
    <xf numFmtId="0" fontId="16" fillId="0" borderId="1" xfId="0" applyFont="1" applyFill="1" applyBorder="1" applyAlignment="1">
      <alignment horizontal="center" vertical="center"/>
    </xf>
    <xf numFmtId="0" fontId="20" fillId="0" borderId="1" xfId="0" applyFont="1" applyFill="1" applyBorder="1" applyAlignment="1">
      <alignment vertical="center"/>
    </xf>
    <xf numFmtId="58" fontId="7" fillId="0" borderId="0" xfId="0" applyNumberFormat="1" applyFont="1" applyFill="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7</xdr:col>
      <xdr:colOff>419100</xdr:colOff>
      <xdr:row>10</xdr:row>
      <xdr:rowOff>0</xdr:rowOff>
    </xdr:from>
    <xdr:to>
      <xdr:col>16</xdr:col>
      <xdr:colOff>93980</xdr:colOff>
      <xdr:row>29</xdr:row>
      <xdr:rowOff>76200</xdr:rowOff>
    </xdr:to>
    <xdr:pic>
      <xdr:nvPicPr>
        <xdr:cNvPr id="2" name="Picture 1"/>
        <xdr:cNvPicPr>
          <a:picLocks noChangeAspect="1"/>
        </xdr:cNvPicPr>
      </xdr:nvPicPr>
      <xdr:blipFill>
        <a:blip r:embed="rId1"/>
        <a:stretch>
          <a:fillRect/>
        </a:stretch>
      </xdr:blipFill>
      <xdr:spPr>
        <a:xfrm>
          <a:off x="6381750" y="2286000"/>
          <a:ext cx="5085080" cy="3695700"/>
        </a:xfrm>
        <a:prstGeom prst="rect">
          <a:avLst/>
        </a:prstGeom>
        <a:noFill/>
        <a:ln w="9525">
          <a:noFill/>
        </a:ln>
      </xdr:spPr>
    </xdr:pic>
    <xdr:clientData/>
  </xdr:twoCellAnchor>
  <xdr:twoCellAnchor>
    <xdr:from>
      <xdr:col>0</xdr:col>
      <xdr:colOff>635</xdr:colOff>
      <xdr:row>21</xdr:row>
      <xdr:rowOff>9525</xdr:rowOff>
    </xdr:from>
    <xdr:to>
      <xdr:col>7</xdr:col>
      <xdr:colOff>56515</xdr:colOff>
      <xdr:row>41</xdr:row>
      <xdr:rowOff>19050</xdr:rowOff>
    </xdr:to>
    <xdr:pic>
      <xdr:nvPicPr>
        <xdr:cNvPr id="3" name="Picture 2"/>
        <xdr:cNvPicPr>
          <a:picLocks noChangeAspect="1"/>
        </xdr:cNvPicPr>
      </xdr:nvPicPr>
      <xdr:blipFill>
        <a:blip r:embed="rId2"/>
        <a:stretch>
          <a:fillRect/>
        </a:stretch>
      </xdr:blipFill>
      <xdr:spPr>
        <a:xfrm>
          <a:off x="635" y="4391025"/>
          <a:ext cx="6018530" cy="381952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50"/>
  <sheetViews>
    <sheetView tabSelected="1" workbookViewId="0">
      <selection activeCell="A1" sqref="A1"/>
    </sheetView>
  </sheetViews>
  <sheetFormatPr defaultColWidth="9.14285714285714" defaultRowHeight="15"/>
  <cols>
    <col min="1" max="1" width="22.8571428571429" style="36" customWidth="1"/>
    <col min="2" max="2" width="16.1428571428571" style="36" customWidth="1"/>
    <col min="3" max="3" width="20" style="36" customWidth="1"/>
    <col min="4" max="4" width="19" style="36" customWidth="1"/>
    <col min="5" max="5" width="29" style="36" customWidth="1"/>
    <col min="6" max="6" width="28" style="36" customWidth="1"/>
    <col min="7" max="7" width="22" style="36" customWidth="1"/>
    <col min="8" max="8" width="22.1428571428571" style="36" customWidth="1"/>
    <col min="9" max="9" width="15" style="36" customWidth="1"/>
    <col min="10" max="10" width="15.5714285714286" style="36" customWidth="1"/>
    <col min="11" max="16384" width="9.14285714285714" style="36"/>
  </cols>
  <sheetData>
    <row r="1" ht="22.5" spans="4:4">
      <c r="D1" s="37" t="s">
        <v>0</v>
      </c>
    </row>
    <row r="2" customFormat="1" ht="22.5" spans="1:10">
      <c r="A2" s="36"/>
      <c r="B2" s="36"/>
      <c r="C2" s="36"/>
      <c r="D2" s="37"/>
      <c r="E2" s="36"/>
      <c r="F2" s="36"/>
      <c r="G2" s="36"/>
      <c r="H2" s="36"/>
      <c r="I2" s="36"/>
      <c r="J2" s="36"/>
    </row>
    <row r="3" s="36" customFormat="1" ht="26" customHeight="1" spans="1:10">
      <c r="A3" s="38" t="s">
        <v>1</v>
      </c>
      <c r="B3" s="38" t="s">
        <v>2</v>
      </c>
      <c r="C3" s="38" t="s">
        <v>3</v>
      </c>
      <c r="D3" s="38" t="s">
        <v>4</v>
      </c>
      <c r="E3" s="38" t="s">
        <v>5</v>
      </c>
      <c r="F3" s="38" t="s">
        <v>6</v>
      </c>
      <c r="G3" s="38" t="s">
        <v>7</v>
      </c>
      <c r="H3" s="38" t="s">
        <v>8</v>
      </c>
      <c r="I3" s="38" t="s">
        <v>9</v>
      </c>
      <c r="J3" s="38" t="s">
        <v>10</v>
      </c>
    </row>
    <row r="4" s="36" customFormat="1" ht="220.5" spans="1:10">
      <c r="A4" s="39">
        <v>1</v>
      </c>
      <c r="B4" s="40" t="s">
        <v>11</v>
      </c>
      <c r="C4" s="41" t="s">
        <v>12</v>
      </c>
      <c r="D4" s="42" t="s">
        <v>13</v>
      </c>
      <c r="E4" s="43" t="s">
        <v>14</v>
      </c>
      <c r="F4" s="44" t="s">
        <v>15</v>
      </c>
      <c r="G4" s="44" t="s">
        <v>16</v>
      </c>
      <c r="H4" s="45" t="s">
        <v>17</v>
      </c>
      <c r="I4" s="58"/>
      <c r="J4" s="53"/>
    </row>
    <row r="5" s="36" customFormat="1" ht="184" customHeight="1" spans="1:10">
      <c r="A5" s="46"/>
      <c r="B5" s="47"/>
      <c r="C5" s="47"/>
      <c r="D5" s="47"/>
      <c r="E5" s="48" t="s">
        <v>18</v>
      </c>
      <c r="F5" s="48" t="s">
        <v>19</v>
      </c>
      <c r="G5" s="48" t="s">
        <v>20</v>
      </c>
      <c r="H5" s="45" t="s">
        <v>17</v>
      </c>
      <c r="I5" s="59"/>
      <c r="J5" s="47"/>
    </row>
    <row r="6" s="36" customFormat="1" ht="165" spans="1:10">
      <c r="A6" s="47"/>
      <c r="B6" s="47"/>
      <c r="C6" s="47"/>
      <c r="D6" s="47"/>
      <c r="E6" s="48" t="s">
        <v>21</v>
      </c>
      <c r="F6" s="48" t="s">
        <v>22</v>
      </c>
      <c r="G6" s="48" t="s">
        <v>23</v>
      </c>
      <c r="H6" s="45" t="s">
        <v>17</v>
      </c>
      <c r="I6" s="47"/>
      <c r="J6" s="47"/>
    </row>
    <row r="7" s="36" customFormat="1" ht="105" spans="1:10">
      <c r="A7" s="47"/>
      <c r="B7" s="47"/>
      <c r="C7" s="47"/>
      <c r="D7" s="47"/>
      <c r="E7" s="47"/>
      <c r="F7" s="48" t="s">
        <v>24</v>
      </c>
      <c r="G7" s="48" t="s">
        <v>25</v>
      </c>
      <c r="H7" s="47"/>
      <c r="I7" s="47"/>
      <c r="J7" s="47"/>
    </row>
    <row r="8" s="36" customFormat="1" ht="90" spans="1:10">
      <c r="A8" s="47"/>
      <c r="B8" s="47"/>
      <c r="C8" s="47"/>
      <c r="D8" s="47"/>
      <c r="E8" s="47"/>
      <c r="F8" s="48" t="s">
        <v>26</v>
      </c>
      <c r="G8" s="48" t="s">
        <v>27</v>
      </c>
      <c r="H8" s="45" t="s">
        <v>17</v>
      </c>
      <c r="I8" s="47"/>
      <c r="J8" s="47"/>
    </row>
    <row r="9" s="36" customFormat="1" ht="105" spans="1:10">
      <c r="A9" s="47"/>
      <c r="B9" s="47"/>
      <c r="C9" s="47"/>
      <c r="D9" s="47"/>
      <c r="E9" s="47"/>
      <c r="F9" s="48" t="s">
        <v>28</v>
      </c>
      <c r="G9" s="48" t="s">
        <v>29</v>
      </c>
      <c r="H9" s="45" t="s">
        <v>17</v>
      </c>
      <c r="I9" s="47"/>
      <c r="J9" s="47"/>
    </row>
    <row r="10" s="36" customFormat="1" ht="105" spans="1:10">
      <c r="A10" s="47"/>
      <c r="B10" s="47"/>
      <c r="C10" s="47"/>
      <c r="D10" s="47"/>
      <c r="E10" s="47"/>
      <c r="F10" s="48" t="s">
        <v>30</v>
      </c>
      <c r="G10" s="48" t="s">
        <v>31</v>
      </c>
      <c r="H10" s="47" t="s">
        <v>32</v>
      </c>
      <c r="I10" s="47"/>
      <c r="J10" s="47"/>
    </row>
    <row r="11" s="36" customFormat="1" ht="105" spans="1:10">
      <c r="A11" s="47"/>
      <c r="B11" s="47"/>
      <c r="C11" s="47"/>
      <c r="D11" s="47"/>
      <c r="E11" s="47"/>
      <c r="F11" s="48" t="s">
        <v>33</v>
      </c>
      <c r="G11" s="48" t="s">
        <v>34</v>
      </c>
      <c r="H11" s="45" t="s">
        <v>17</v>
      </c>
      <c r="I11" s="47"/>
      <c r="J11" s="47"/>
    </row>
    <row r="12" s="36" customFormat="1" ht="120" spans="1:10">
      <c r="A12" s="47"/>
      <c r="B12" s="47"/>
      <c r="C12" s="47"/>
      <c r="D12" s="47"/>
      <c r="E12" s="47"/>
      <c r="F12" s="48" t="s">
        <v>35</v>
      </c>
      <c r="G12" s="48" t="s">
        <v>36</v>
      </c>
      <c r="H12" s="47" t="s">
        <v>37</v>
      </c>
      <c r="I12" s="47"/>
      <c r="J12" s="47"/>
    </row>
    <row r="13" s="36" customFormat="1" ht="90" spans="1:10">
      <c r="A13" s="47"/>
      <c r="B13" s="47"/>
      <c r="C13" s="47"/>
      <c r="D13" s="47"/>
      <c r="E13" s="47"/>
      <c r="F13" s="48" t="s">
        <v>38</v>
      </c>
      <c r="G13" s="49" t="s">
        <v>39</v>
      </c>
      <c r="H13" s="50" t="s">
        <v>40</v>
      </c>
      <c r="I13" s="47"/>
      <c r="J13" s="47"/>
    </row>
    <row r="14" s="36" customFormat="1" ht="120" spans="1:10">
      <c r="A14" s="47"/>
      <c r="B14" s="47"/>
      <c r="C14" s="47"/>
      <c r="D14" s="47"/>
      <c r="E14" s="47"/>
      <c r="F14" s="48" t="s">
        <v>41</v>
      </c>
      <c r="G14" s="48" t="s">
        <v>42</v>
      </c>
      <c r="H14" s="48" t="s">
        <v>43</v>
      </c>
      <c r="I14" s="47"/>
      <c r="J14" s="47"/>
    </row>
    <row r="15" s="36" customFormat="1" ht="105" spans="1:10">
      <c r="A15" s="47"/>
      <c r="B15" s="47"/>
      <c r="C15" s="47"/>
      <c r="D15" s="47"/>
      <c r="E15" s="47"/>
      <c r="F15" s="48" t="s">
        <v>44</v>
      </c>
      <c r="G15" s="48" t="s">
        <v>45</v>
      </c>
      <c r="H15" s="48" t="s">
        <v>43</v>
      </c>
      <c r="I15" s="47"/>
      <c r="J15" s="47"/>
    </row>
    <row r="16" s="36" customFormat="1" ht="120" spans="1:10">
      <c r="A16" s="47"/>
      <c r="B16" s="47"/>
      <c r="C16" s="47"/>
      <c r="D16" s="47"/>
      <c r="E16" s="47"/>
      <c r="F16" s="48" t="s">
        <v>46</v>
      </c>
      <c r="G16" s="48" t="s">
        <v>47</v>
      </c>
      <c r="H16" s="48" t="s">
        <v>43</v>
      </c>
      <c r="I16" s="47"/>
      <c r="J16" s="47"/>
    </row>
    <row r="17" s="36" customFormat="1" ht="105" spans="1:10">
      <c r="A17" s="47"/>
      <c r="B17" s="47"/>
      <c r="C17" s="47"/>
      <c r="D17" s="47"/>
      <c r="E17" s="47"/>
      <c r="F17" s="48" t="s">
        <v>48</v>
      </c>
      <c r="G17" s="48" t="s">
        <v>49</v>
      </c>
      <c r="H17" s="48" t="s">
        <v>43</v>
      </c>
      <c r="I17" s="47"/>
      <c r="J17" s="47"/>
    </row>
    <row r="18" s="36" customFormat="1" ht="120" spans="1:10">
      <c r="A18" s="47"/>
      <c r="B18" s="47"/>
      <c r="C18" s="47"/>
      <c r="D18" s="47"/>
      <c r="E18" s="47"/>
      <c r="F18" s="48" t="s">
        <v>50</v>
      </c>
      <c r="G18" s="48" t="s">
        <v>51</v>
      </c>
      <c r="H18" s="45" t="s">
        <v>17</v>
      </c>
      <c r="I18" s="47"/>
      <c r="J18" s="47"/>
    </row>
    <row r="19" s="36" customFormat="1" ht="120" spans="1:10">
      <c r="A19" s="47"/>
      <c r="B19" s="47"/>
      <c r="C19" s="47"/>
      <c r="D19" s="47"/>
      <c r="E19" s="47"/>
      <c r="F19" s="48" t="s">
        <v>52</v>
      </c>
      <c r="G19" s="48" t="s">
        <v>53</v>
      </c>
      <c r="H19" s="48" t="s">
        <v>43</v>
      </c>
      <c r="I19" s="47"/>
      <c r="J19" s="47"/>
    </row>
    <row r="20" s="36" customFormat="1" spans="1:10">
      <c r="A20" s="47"/>
      <c r="B20" s="47"/>
      <c r="C20" s="47"/>
      <c r="D20" s="47"/>
      <c r="E20" s="47"/>
      <c r="F20" s="48"/>
      <c r="G20" s="48"/>
      <c r="H20" s="47"/>
      <c r="I20" s="47"/>
      <c r="J20" s="47"/>
    </row>
    <row r="21" s="36" customFormat="1" ht="69" customHeight="1" spans="1:10">
      <c r="A21" s="47"/>
      <c r="B21" s="47"/>
      <c r="C21" s="47"/>
      <c r="D21" s="47"/>
      <c r="E21" s="47" t="s">
        <v>54</v>
      </c>
      <c r="F21" s="48" t="s">
        <v>55</v>
      </c>
      <c r="G21" s="48" t="s">
        <v>56</v>
      </c>
      <c r="H21" s="47"/>
      <c r="I21" s="47"/>
      <c r="J21" s="47"/>
    </row>
    <row r="22" s="36" customFormat="1" spans="1:10">
      <c r="A22" s="47"/>
      <c r="B22" s="47"/>
      <c r="C22" s="47"/>
      <c r="D22" s="47"/>
      <c r="E22" s="47"/>
      <c r="F22" s="47"/>
      <c r="G22" s="47"/>
      <c r="H22" s="47"/>
      <c r="I22" s="47"/>
      <c r="J22" s="47"/>
    </row>
    <row r="23" s="36" customFormat="1" ht="202.5" spans="1:10">
      <c r="A23" s="51">
        <v>2</v>
      </c>
      <c r="B23" s="40" t="s">
        <v>11</v>
      </c>
      <c r="C23" s="41" t="s">
        <v>12</v>
      </c>
      <c r="D23" s="42" t="s">
        <v>57</v>
      </c>
      <c r="E23" s="43" t="s">
        <v>58</v>
      </c>
      <c r="F23" s="44" t="s">
        <v>59</v>
      </c>
      <c r="G23" s="48" t="s">
        <v>60</v>
      </c>
      <c r="H23" s="45" t="s">
        <v>17</v>
      </c>
      <c r="I23" s="47"/>
      <c r="J23" s="47"/>
    </row>
    <row r="24" s="36" customFormat="1" ht="141.75" spans="1:10">
      <c r="A24" s="47"/>
      <c r="B24" s="47"/>
      <c r="C24" s="47"/>
      <c r="D24" s="47"/>
      <c r="E24" s="44" t="s">
        <v>61</v>
      </c>
      <c r="F24" s="48" t="s">
        <v>62</v>
      </c>
      <c r="G24" s="48" t="s">
        <v>62</v>
      </c>
      <c r="H24" s="45" t="s">
        <v>17</v>
      </c>
      <c r="I24" s="47"/>
      <c r="J24" s="47"/>
    </row>
    <row r="25" s="36" customFormat="1" ht="45" spans="1:10">
      <c r="A25" s="47"/>
      <c r="B25" s="47"/>
      <c r="C25" s="47"/>
      <c r="D25" s="47"/>
      <c r="E25" s="47"/>
      <c r="F25" s="48" t="s">
        <v>63</v>
      </c>
      <c r="G25" s="48" t="s">
        <v>64</v>
      </c>
      <c r="H25" s="45" t="s">
        <v>17</v>
      </c>
      <c r="I25" s="47"/>
      <c r="J25" s="47"/>
    </row>
    <row r="26" s="36" customFormat="1" ht="45" spans="1:10">
      <c r="A26" s="47"/>
      <c r="B26" s="47"/>
      <c r="C26" s="47"/>
      <c r="D26" s="47"/>
      <c r="E26" s="47"/>
      <c r="F26" s="48" t="s">
        <v>65</v>
      </c>
      <c r="G26" s="48" t="s">
        <v>66</v>
      </c>
      <c r="H26" s="45" t="s">
        <v>17</v>
      </c>
      <c r="I26" s="47"/>
      <c r="J26" s="47"/>
    </row>
    <row r="27" s="36" customFormat="1" ht="30" spans="1:10">
      <c r="A27" s="47"/>
      <c r="B27" s="47"/>
      <c r="C27" s="47"/>
      <c r="D27" s="47"/>
      <c r="E27" s="47"/>
      <c r="F27" s="48" t="s">
        <v>67</v>
      </c>
      <c r="G27" s="48" t="s">
        <v>64</v>
      </c>
      <c r="H27" s="45" t="s">
        <v>17</v>
      </c>
      <c r="I27" s="47"/>
      <c r="J27" s="47"/>
    </row>
    <row r="28" s="36" customFormat="1" ht="99" customHeight="1" spans="1:10">
      <c r="A28" s="47"/>
      <c r="B28" s="47"/>
      <c r="C28" s="47"/>
      <c r="D28" s="47"/>
      <c r="E28" s="47" t="s">
        <v>54</v>
      </c>
      <c r="F28" s="48" t="s">
        <v>55</v>
      </c>
      <c r="G28" s="48" t="s">
        <v>68</v>
      </c>
      <c r="H28" s="47"/>
      <c r="I28" s="60"/>
      <c r="J28" s="47"/>
    </row>
    <row r="29" s="36" customFormat="1" ht="99" customHeight="1" spans="1:10">
      <c r="A29" s="47"/>
      <c r="B29" s="47"/>
      <c r="C29" s="47"/>
      <c r="D29" s="47"/>
      <c r="E29" s="47" t="s">
        <v>54</v>
      </c>
      <c r="F29" s="48" t="s">
        <v>55</v>
      </c>
      <c r="G29" s="48" t="s">
        <v>69</v>
      </c>
      <c r="H29" s="47"/>
      <c r="I29" s="60"/>
      <c r="J29" s="47"/>
    </row>
    <row r="30" s="36" customFormat="1" ht="17" customHeight="1" spans="1:10">
      <c r="A30" s="47"/>
      <c r="B30" s="47"/>
      <c r="C30" s="47"/>
      <c r="D30" s="47"/>
      <c r="E30" s="47"/>
      <c r="F30" s="47"/>
      <c r="G30" s="47"/>
      <c r="H30" s="47"/>
      <c r="I30" s="60"/>
      <c r="J30" s="47"/>
    </row>
    <row r="31" s="36" customFormat="1" ht="189" spans="1:10">
      <c r="A31" s="39">
        <v>3</v>
      </c>
      <c r="B31" s="40" t="s">
        <v>11</v>
      </c>
      <c r="C31" s="41" t="s">
        <v>12</v>
      </c>
      <c r="D31" s="42" t="s">
        <v>70</v>
      </c>
      <c r="E31" s="43" t="s">
        <v>71</v>
      </c>
      <c r="F31" s="44" t="s">
        <v>72</v>
      </c>
      <c r="G31" s="48" t="s">
        <v>73</v>
      </c>
      <c r="H31" s="45" t="s">
        <v>17</v>
      </c>
      <c r="I31" s="60"/>
      <c r="J31" s="47"/>
    </row>
    <row r="32" s="36" customFormat="1" ht="45" spans="1:10">
      <c r="A32" s="39"/>
      <c r="B32" s="40"/>
      <c r="C32" s="41"/>
      <c r="D32" s="42"/>
      <c r="E32" s="43"/>
      <c r="F32" s="44"/>
      <c r="G32" s="48" t="s">
        <v>74</v>
      </c>
      <c r="H32" s="45" t="s">
        <v>17</v>
      </c>
      <c r="I32" s="60"/>
      <c r="J32" s="47"/>
    </row>
    <row r="33" s="36" customFormat="1" ht="60" spans="1:10">
      <c r="A33" s="39"/>
      <c r="B33" s="40"/>
      <c r="C33" s="41"/>
      <c r="D33" s="42"/>
      <c r="E33" s="43"/>
      <c r="F33" s="44"/>
      <c r="G33" s="48" t="s">
        <v>75</v>
      </c>
      <c r="H33" s="45" t="s">
        <v>17</v>
      </c>
      <c r="I33" s="60"/>
      <c r="J33" s="47"/>
    </row>
    <row r="34" s="36" customFormat="1" ht="75" spans="1:10">
      <c r="A34" s="39"/>
      <c r="B34" s="40"/>
      <c r="C34" s="41"/>
      <c r="D34" s="42"/>
      <c r="E34" s="43"/>
      <c r="F34" s="44"/>
      <c r="G34" s="48" t="s">
        <v>76</v>
      </c>
      <c r="H34" s="45" t="s">
        <v>17</v>
      </c>
      <c r="I34" s="60"/>
      <c r="J34" s="47"/>
    </row>
    <row r="35" s="36" customFormat="1" ht="15.75" spans="1:10">
      <c r="A35" s="39"/>
      <c r="B35" s="40"/>
      <c r="C35" s="41"/>
      <c r="D35" s="42"/>
      <c r="E35" s="43"/>
      <c r="F35" s="44"/>
      <c r="G35" s="48"/>
      <c r="H35" s="47"/>
      <c r="I35" s="60"/>
      <c r="J35" s="47"/>
    </row>
    <row r="36" s="36" customFormat="1" ht="173.25" spans="1:10">
      <c r="A36" s="47"/>
      <c r="B36" s="47"/>
      <c r="C36" s="47"/>
      <c r="D36" s="47"/>
      <c r="E36" s="44" t="s">
        <v>72</v>
      </c>
      <c r="F36" s="47" t="s">
        <v>77</v>
      </c>
      <c r="G36" s="48" t="s">
        <v>78</v>
      </c>
      <c r="H36" s="45" t="s">
        <v>17</v>
      </c>
      <c r="I36" s="60"/>
      <c r="J36" s="47"/>
    </row>
    <row r="37" s="36" customFormat="1" ht="15.75" spans="1:10">
      <c r="A37" s="47"/>
      <c r="B37" s="47"/>
      <c r="C37" s="47"/>
      <c r="D37" s="47"/>
      <c r="E37" s="44"/>
      <c r="F37" s="47"/>
      <c r="G37" s="48"/>
      <c r="H37" s="47"/>
      <c r="I37" s="60"/>
      <c r="J37" s="47"/>
    </row>
    <row r="38" s="36" customFormat="1" spans="1:10">
      <c r="A38" s="47"/>
      <c r="B38" s="47"/>
      <c r="C38" s="47"/>
      <c r="D38" s="47"/>
      <c r="E38" s="47"/>
      <c r="F38" s="47"/>
      <c r="G38" s="47"/>
      <c r="H38" s="47"/>
      <c r="I38" s="47"/>
      <c r="J38" s="47"/>
    </row>
    <row r="39" s="36" customFormat="1" ht="189" spans="1:10">
      <c r="A39" s="51" t="s">
        <v>79</v>
      </c>
      <c r="B39" s="40" t="s">
        <v>11</v>
      </c>
      <c r="C39" s="41" t="s">
        <v>12</v>
      </c>
      <c r="D39" s="42" t="s">
        <v>80</v>
      </c>
      <c r="E39" s="43" t="s">
        <v>71</v>
      </c>
      <c r="F39" s="44" t="s">
        <v>72</v>
      </c>
      <c r="G39" s="48" t="s">
        <v>81</v>
      </c>
      <c r="H39" s="45" t="s">
        <v>17</v>
      </c>
      <c r="I39" s="47"/>
      <c r="J39" s="47"/>
    </row>
    <row r="40" s="36" customFormat="1" ht="60" spans="1:10">
      <c r="A40" s="47"/>
      <c r="B40" s="47"/>
      <c r="C40" s="47"/>
      <c r="D40" s="47"/>
      <c r="E40" s="47"/>
      <c r="F40" s="47" t="s">
        <v>82</v>
      </c>
      <c r="G40" s="48" t="s">
        <v>83</v>
      </c>
      <c r="H40" s="45" t="s">
        <v>17</v>
      </c>
      <c r="I40" s="47"/>
      <c r="J40" s="47"/>
    </row>
    <row r="41" s="36" customFormat="1" ht="45" spans="1:10">
      <c r="A41" s="47"/>
      <c r="B41" s="47"/>
      <c r="C41" s="47"/>
      <c r="D41" s="47"/>
      <c r="E41" s="47"/>
      <c r="F41" s="47" t="s">
        <v>84</v>
      </c>
      <c r="G41" s="48" t="s">
        <v>85</v>
      </c>
      <c r="H41" s="50" t="s">
        <v>40</v>
      </c>
      <c r="I41" s="47"/>
      <c r="J41" s="47"/>
    </row>
    <row r="42" s="36" customFormat="1" ht="45" spans="1:10">
      <c r="A42" s="47"/>
      <c r="B42" s="47"/>
      <c r="C42" s="47"/>
      <c r="D42" s="47"/>
      <c r="E42" s="47"/>
      <c r="F42" s="48" t="s">
        <v>86</v>
      </c>
      <c r="G42" s="48" t="s">
        <v>87</v>
      </c>
      <c r="H42" s="50" t="s">
        <v>40</v>
      </c>
      <c r="I42" s="47"/>
      <c r="J42" s="47"/>
    </row>
    <row r="43" s="36" customFormat="1" spans="1:10">
      <c r="A43" s="47"/>
      <c r="B43" s="47"/>
      <c r="C43" s="47"/>
      <c r="D43" s="47"/>
      <c r="E43" s="47"/>
      <c r="F43" s="47"/>
      <c r="G43" s="47"/>
      <c r="H43" s="47"/>
      <c r="I43" s="47"/>
      <c r="J43" s="47"/>
    </row>
    <row r="44" s="36" customFormat="1" ht="262" customHeight="1" spans="1:10">
      <c r="A44" s="52">
        <v>5</v>
      </c>
      <c r="B44" s="40" t="s">
        <v>11</v>
      </c>
      <c r="C44" s="41" t="s">
        <v>12</v>
      </c>
      <c r="D44" s="42" t="s">
        <v>88</v>
      </c>
      <c r="E44" s="43" t="s">
        <v>71</v>
      </c>
      <c r="F44" s="44" t="s">
        <v>89</v>
      </c>
      <c r="G44" s="48" t="s">
        <v>90</v>
      </c>
      <c r="H44" s="50" t="s">
        <v>40</v>
      </c>
      <c r="I44" s="47"/>
      <c r="J44" s="47"/>
    </row>
    <row r="45" s="36" customFormat="1" ht="189" spans="1:10">
      <c r="A45" s="47"/>
      <c r="B45" s="47"/>
      <c r="C45" s="47"/>
      <c r="D45" s="47"/>
      <c r="E45" s="44" t="s">
        <v>91</v>
      </c>
      <c r="F45" s="48" t="s">
        <v>92</v>
      </c>
      <c r="G45" s="48" t="s">
        <v>93</v>
      </c>
      <c r="H45" s="47"/>
      <c r="I45" s="47"/>
      <c r="J45" s="47"/>
    </row>
    <row r="46" s="36" customFormat="1" ht="15.75" spans="1:10">
      <c r="A46" s="47"/>
      <c r="B46" s="47"/>
      <c r="C46" s="47"/>
      <c r="E46" s="44"/>
      <c r="F46" s="48"/>
      <c r="G46" s="48"/>
      <c r="H46" s="47"/>
      <c r="I46" s="47"/>
      <c r="J46" s="47"/>
    </row>
    <row r="47" s="36" customFormat="1" ht="236.25" spans="1:10">
      <c r="A47" s="47"/>
      <c r="B47" s="53" t="s">
        <v>11</v>
      </c>
      <c r="C47" s="54" t="s">
        <v>12</v>
      </c>
      <c r="D47" s="55"/>
      <c r="E47" s="43" t="s">
        <v>71</v>
      </c>
      <c r="F47" s="44" t="s">
        <v>94</v>
      </c>
      <c r="G47" s="47"/>
      <c r="H47" s="47"/>
      <c r="I47" s="47"/>
      <c r="J47" s="47"/>
    </row>
    <row r="48" spans="2:10">
      <c r="B48" s="47"/>
      <c r="C48" s="47"/>
      <c r="D48" s="47"/>
      <c r="E48" s="47"/>
      <c r="F48" s="47"/>
      <c r="G48" s="47"/>
      <c r="H48" s="47"/>
      <c r="I48" s="47"/>
      <c r="J48" s="47"/>
    </row>
    <row r="49" s="36" customFormat="1" ht="105" spans="1:10">
      <c r="A49" s="47"/>
      <c r="B49" s="47"/>
      <c r="C49" s="47"/>
      <c r="D49" s="47"/>
      <c r="E49" s="47"/>
      <c r="F49" s="48" t="s">
        <v>95</v>
      </c>
      <c r="G49" s="48" t="s">
        <v>96</v>
      </c>
      <c r="H49" s="47"/>
      <c r="I49" s="47"/>
      <c r="J49" s="47"/>
    </row>
    <row r="50" s="36" customFormat="1" ht="105" spans="1:10">
      <c r="A50" s="47"/>
      <c r="B50" s="47"/>
      <c r="C50" s="47"/>
      <c r="D50" s="47"/>
      <c r="E50" s="47"/>
      <c r="F50" s="48" t="s">
        <v>97</v>
      </c>
      <c r="G50" s="48" t="s">
        <v>96</v>
      </c>
      <c r="H50" s="47"/>
      <c r="I50" s="47"/>
      <c r="J50" s="47"/>
    </row>
    <row r="51" s="36" customFormat="1" ht="45" spans="1:10">
      <c r="A51" s="47"/>
      <c r="B51" s="47"/>
      <c r="C51" s="47"/>
      <c r="D51" s="47"/>
      <c r="E51" s="47"/>
      <c r="F51" s="48" t="s">
        <v>98</v>
      </c>
      <c r="G51" s="48" t="s">
        <v>99</v>
      </c>
      <c r="H51" s="56" t="s">
        <v>100</v>
      </c>
      <c r="I51" s="47"/>
      <c r="J51" s="47"/>
    </row>
    <row r="52" s="36" customFormat="1" ht="60" spans="1:10">
      <c r="A52" s="47"/>
      <c r="B52" s="47"/>
      <c r="C52" s="47"/>
      <c r="D52" s="47"/>
      <c r="E52" s="47"/>
      <c r="F52" s="48" t="s">
        <v>101</v>
      </c>
      <c r="G52" s="48"/>
      <c r="H52" s="47"/>
      <c r="I52" s="47"/>
      <c r="J52" s="47"/>
    </row>
    <row r="53" s="36" customFormat="1" ht="60" spans="1:10">
      <c r="A53" s="47"/>
      <c r="B53" s="47"/>
      <c r="C53" s="47"/>
      <c r="D53" s="47"/>
      <c r="E53" s="47"/>
      <c r="F53" s="48" t="s">
        <v>102</v>
      </c>
      <c r="G53" s="48"/>
      <c r="H53" s="47"/>
      <c r="I53" s="47"/>
      <c r="J53" s="47"/>
    </row>
    <row r="54" s="36" customFormat="1" ht="105" spans="1:10">
      <c r="A54" s="47"/>
      <c r="B54" s="47"/>
      <c r="C54" s="47"/>
      <c r="D54" s="47"/>
      <c r="E54" s="47"/>
      <c r="F54" s="48" t="s">
        <v>103</v>
      </c>
      <c r="G54" s="47"/>
      <c r="H54" s="47"/>
      <c r="I54" s="47"/>
      <c r="J54" s="47"/>
    </row>
    <row r="55" s="36" customFormat="1" ht="60" spans="1:10">
      <c r="A55" s="47"/>
      <c r="B55" s="47"/>
      <c r="C55" s="47"/>
      <c r="D55" s="47"/>
      <c r="E55" s="47"/>
      <c r="F55" s="48" t="s">
        <v>104</v>
      </c>
      <c r="G55" s="47"/>
      <c r="H55" s="47"/>
      <c r="I55" s="47"/>
      <c r="J55" s="47"/>
    </row>
    <row r="56" s="36" customFormat="1" ht="90" spans="1:10">
      <c r="A56" s="47"/>
      <c r="B56" s="47"/>
      <c r="C56" s="47"/>
      <c r="D56" s="47"/>
      <c r="E56" s="47"/>
      <c r="F56" s="48" t="s">
        <v>105</v>
      </c>
      <c r="G56" s="48" t="s">
        <v>106</v>
      </c>
      <c r="H56" s="45" t="s">
        <v>17</v>
      </c>
      <c r="I56" s="47"/>
      <c r="J56" s="47"/>
    </row>
    <row r="57" s="36" customFormat="1" ht="75" spans="1:10">
      <c r="A57" s="47"/>
      <c r="B57" s="47"/>
      <c r="C57" s="47"/>
      <c r="D57" s="47"/>
      <c r="E57" s="47"/>
      <c r="F57" s="48" t="s">
        <v>107</v>
      </c>
      <c r="G57" s="47"/>
      <c r="H57" s="47"/>
      <c r="I57" s="47"/>
      <c r="J57" s="47"/>
    </row>
    <row r="58" s="36" customFormat="1" ht="135" spans="1:10">
      <c r="A58" s="47"/>
      <c r="B58" s="47"/>
      <c r="C58" s="47"/>
      <c r="D58" s="47"/>
      <c r="E58" s="47"/>
      <c r="F58" s="48" t="s">
        <v>108</v>
      </c>
      <c r="G58" s="48" t="s">
        <v>109</v>
      </c>
      <c r="H58" s="47"/>
      <c r="I58" s="47"/>
      <c r="J58" s="47"/>
    </row>
    <row r="59" s="36" customFormat="1" ht="105" spans="1:10">
      <c r="A59" s="47"/>
      <c r="B59" s="47"/>
      <c r="C59" s="47"/>
      <c r="D59" s="47"/>
      <c r="E59" s="47"/>
      <c r="F59" s="48" t="s">
        <v>110</v>
      </c>
      <c r="G59" s="48" t="s">
        <v>111</v>
      </c>
      <c r="H59" s="47"/>
      <c r="I59" s="47"/>
      <c r="J59" s="47"/>
    </row>
    <row r="60" s="36" customFormat="1" ht="120" spans="1:10">
      <c r="A60" s="47"/>
      <c r="B60" s="47"/>
      <c r="C60" s="47"/>
      <c r="D60" s="47"/>
      <c r="E60" s="47"/>
      <c r="F60" s="48" t="s">
        <v>112</v>
      </c>
      <c r="G60" s="47"/>
      <c r="H60" s="47"/>
      <c r="I60" s="47"/>
      <c r="J60" s="47"/>
    </row>
    <row r="61" s="36" customFormat="1" ht="135" spans="1:10">
      <c r="A61" s="47"/>
      <c r="B61" s="47"/>
      <c r="C61" s="47"/>
      <c r="D61" s="47"/>
      <c r="E61" s="47"/>
      <c r="F61" s="48" t="s">
        <v>113</v>
      </c>
      <c r="G61" s="48" t="s">
        <v>114</v>
      </c>
      <c r="H61" s="57" t="s">
        <v>115</v>
      </c>
      <c r="I61" s="47"/>
      <c r="J61" s="47"/>
    </row>
    <row r="62" s="36" customFormat="1" ht="45" spans="1:10">
      <c r="A62" s="47"/>
      <c r="B62" s="47"/>
      <c r="C62" s="47"/>
      <c r="D62" s="47"/>
      <c r="E62" s="47"/>
      <c r="F62" s="48" t="s">
        <v>116</v>
      </c>
      <c r="G62" s="47"/>
      <c r="H62" s="47"/>
      <c r="I62" s="47"/>
      <c r="J62" s="47"/>
    </row>
    <row r="63" s="36" customFormat="1" ht="75" spans="1:10">
      <c r="A63" s="47"/>
      <c r="B63" s="47"/>
      <c r="C63" s="47"/>
      <c r="D63" s="47"/>
      <c r="E63" s="47"/>
      <c r="F63" s="48" t="s">
        <v>117</v>
      </c>
      <c r="G63" s="48" t="s">
        <v>118</v>
      </c>
      <c r="H63" s="47"/>
      <c r="I63" s="47"/>
      <c r="J63" s="47"/>
    </row>
    <row r="64" s="36" customFormat="1" ht="105" spans="1:10">
      <c r="A64" s="47"/>
      <c r="B64" s="47"/>
      <c r="C64" s="47"/>
      <c r="D64" s="47"/>
      <c r="E64" s="47"/>
      <c r="F64" s="48" t="s">
        <v>119</v>
      </c>
      <c r="G64" s="48" t="s">
        <v>120</v>
      </c>
      <c r="H64" s="47"/>
      <c r="I64" s="47"/>
      <c r="J64" s="47"/>
    </row>
    <row r="65" ht="45" spans="1:10">
      <c r="A65" s="47"/>
      <c r="B65" s="47"/>
      <c r="C65" s="47"/>
      <c r="D65" s="47"/>
      <c r="E65" s="47"/>
      <c r="F65" s="48" t="s">
        <v>121</v>
      </c>
      <c r="G65" s="61" t="s">
        <v>122</v>
      </c>
      <c r="H65" s="47"/>
      <c r="I65" s="70" t="s">
        <v>17</v>
      </c>
      <c r="J65" s="47"/>
    </row>
    <row r="66" ht="45" spans="1:10">
      <c r="A66" s="47"/>
      <c r="B66" s="47"/>
      <c r="C66" s="47"/>
      <c r="D66" s="47"/>
      <c r="E66" s="47"/>
      <c r="F66" s="48" t="s">
        <v>123</v>
      </c>
      <c r="G66" s="49" t="s">
        <v>124</v>
      </c>
      <c r="H66" s="47"/>
      <c r="I66" s="71" t="s">
        <v>40</v>
      </c>
      <c r="J66" s="47"/>
    </row>
    <row r="67" ht="45" spans="1:10">
      <c r="A67" s="47"/>
      <c r="B67" s="47"/>
      <c r="C67" s="47"/>
      <c r="D67" s="47"/>
      <c r="E67" s="47"/>
      <c r="F67" s="48" t="s">
        <v>125</v>
      </c>
      <c r="G67" s="48" t="s">
        <v>126</v>
      </c>
      <c r="H67" s="47"/>
      <c r="I67" s="47"/>
      <c r="J67" s="47"/>
    </row>
    <row r="68" ht="60" spans="1:10">
      <c r="A68" s="47"/>
      <c r="B68" s="47"/>
      <c r="C68" s="47"/>
      <c r="D68" s="47"/>
      <c r="E68" s="47"/>
      <c r="F68" s="48" t="s">
        <v>127</v>
      </c>
      <c r="G68" s="49" t="s">
        <v>128</v>
      </c>
      <c r="H68" s="47"/>
      <c r="I68" s="47"/>
      <c r="J68" s="47"/>
    </row>
    <row r="69" ht="45" spans="1:10">
      <c r="A69" s="47"/>
      <c r="B69" s="47"/>
      <c r="C69" s="47"/>
      <c r="D69" s="47"/>
      <c r="E69" s="47"/>
      <c r="F69" s="48" t="s">
        <v>129</v>
      </c>
      <c r="G69" s="48" t="s">
        <v>130</v>
      </c>
      <c r="H69" s="47"/>
      <c r="I69" s="71" t="s">
        <v>40</v>
      </c>
      <c r="J69" s="47"/>
    </row>
    <row r="70" ht="30" spans="1:10">
      <c r="A70" s="47"/>
      <c r="B70" s="47"/>
      <c r="C70" s="47"/>
      <c r="D70" s="47"/>
      <c r="E70" s="47"/>
      <c r="F70" s="48" t="s">
        <v>131</v>
      </c>
      <c r="G70" s="48" t="s">
        <v>132</v>
      </c>
      <c r="H70" s="47"/>
      <c r="I70" s="71" t="s">
        <v>40</v>
      </c>
      <c r="J70" s="72" t="s">
        <v>17</v>
      </c>
    </row>
    <row r="71" ht="285" spans="1:10">
      <c r="A71" s="47"/>
      <c r="B71" s="47"/>
      <c r="C71" s="47"/>
      <c r="D71" s="47"/>
      <c r="E71" s="47"/>
      <c r="F71" s="48" t="s">
        <v>133</v>
      </c>
      <c r="G71" s="48" t="s">
        <v>134</v>
      </c>
      <c r="H71" s="48" t="s">
        <v>135</v>
      </c>
      <c r="I71" s="71" t="s">
        <v>40</v>
      </c>
      <c r="J71" s="47"/>
    </row>
    <row r="72" ht="60" spans="3:10">
      <c r="C72" s="47"/>
      <c r="D72" s="47"/>
      <c r="E72" s="47"/>
      <c r="F72" s="48" t="s">
        <v>136</v>
      </c>
      <c r="G72" s="48"/>
      <c r="H72" s="48"/>
      <c r="I72" s="71"/>
      <c r="J72" s="47"/>
    </row>
    <row r="73" ht="20.25" spans="6:9">
      <c r="F73" s="62"/>
      <c r="G73" s="62"/>
      <c r="H73" s="62"/>
      <c r="I73" s="50"/>
    </row>
    <row r="75" ht="22.5" spans="5:5">
      <c r="E75" s="37" t="s">
        <v>137</v>
      </c>
    </row>
    <row r="76" customFormat="1" ht="22.5" spans="1:10">
      <c r="A76" s="36"/>
      <c r="B76" s="36"/>
      <c r="C76" s="36"/>
      <c r="D76" s="36"/>
      <c r="E76" s="37"/>
      <c r="F76" s="36"/>
      <c r="G76" s="36"/>
      <c r="H76" s="36"/>
      <c r="I76" s="36"/>
      <c r="J76" s="36"/>
    </row>
    <row r="77" customFormat="1" ht="22.5" spans="1:10">
      <c r="A77" s="36"/>
      <c r="B77" s="36"/>
      <c r="C77" s="36"/>
      <c r="D77" s="36"/>
      <c r="E77" s="37"/>
      <c r="F77" s="36"/>
      <c r="G77" s="36"/>
      <c r="H77" s="36"/>
      <c r="I77" s="36"/>
      <c r="J77" s="36"/>
    </row>
    <row r="78" s="36" customFormat="1" ht="26" customHeight="1" spans="1:10">
      <c r="A78" s="38" t="s">
        <v>1</v>
      </c>
      <c r="B78" s="38" t="s">
        <v>2</v>
      </c>
      <c r="C78" s="38" t="s">
        <v>3</v>
      </c>
      <c r="D78" s="38" t="s">
        <v>4</v>
      </c>
      <c r="E78" s="38" t="s">
        <v>5</v>
      </c>
      <c r="F78" s="38" t="s">
        <v>6</v>
      </c>
      <c r="G78" s="38" t="s">
        <v>7</v>
      </c>
      <c r="H78" s="38" t="s">
        <v>8</v>
      </c>
      <c r="I78" s="38" t="s">
        <v>9</v>
      </c>
      <c r="J78" s="38" t="s">
        <v>10</v>
      </c>
    </row>
    <row r="79" s="36" customFormat="1" ht="18.75" spans="1:10">
      <c r="A79" s="39">
        <v>1</v>
      </c>
      <c r="B79" s="40" t="s">
        <v>11</v>
      </c>
      <c r="C79" s="41"/>
      <c r="D79" s="42"/>
      <c r="E79" s="43"/>
      <c r="F79" s="44"/>
      <c r="G79" s="44"/>
      <c r="H79" s="45"/>
      <c r="I79" s="58"/>
      <c r="J79" s="53"/>
    </row>
    <row r="100" s="36" customFormat="1" spans="2:2">
      <c r="B100" s="36" t="s">
        <v>138</v>
      </c>
    </row>
    <row r="101" s="36" customFormat="1" spans="2:2">
      <c r="B101" s="36" t="s">
        <v>139</v>
      </c>
    </row>
    <row r="102" s="36" customFormat="1" spans="2:2">
      <c r="B102" s="36" t="s">
        <v>140</v>
      </c>
    </row>
    <row r="103" s="36" customFormat="1" spans="2:2">
      <c r="B103" s="36" t="s">
        <v>141</v>
      </c>
    </row>
    <row r="104" s="36" customFormat="1" spans="2:2">
      <c r="B104" s="36" t="s">
        <v>142</v>
      </c>
    </row>
    <row r="105" s="36" customFormat="1" spans="2:2">
      <c r="B105" s="36" t="s">
        <v>143</v>
      </c>
    </row>
    <row r="109" s="36" customFormat="1" spans="2:2">
      <c r="B109" s="36" t="s">
        <v>144</v>
      </c>
    </row>
    <row r="112" s="36" customFormat="1" spans="2:2">
      <c r="B112" s="36" t="s">
        <v>145</v>
      </c>
    </row>
    <row r="114" s="36" customFormat="1" spans="2:2">
      <c r="B114" s="36" t="s">
        <v>146</v>
      </c>
    </row>
    <row r="116" s="36" customFormat="1" spans="2:2">
      <c r="B116" s="36" t="s">
        <v>147</v>
      </c>
    </row>
    <row r="118" s="36" customFormat="1" spans="2:2">
      <c r="B118" s="36" t="s">
        <v>148</v>
      </c>
    </row>
    <row r="120" s="36" customFormat="1" spans="1:6">
      <c r="A120" s="63"/>
      <c r="B120" s="63" t="s">
        <v>149</v>
      </c>
      <c r="C120" s="63" t="s">
        <v>150</v>
      </c>
      <c r="D120" s="63" t="s">
        <v>151</v>
      </c>
      <c r="E120" s="63" t="s">
        <v>152</v>
      </c>
      <c r="F120" s="64" t="s">
        <v>153</v>
      </c>
    </row>
    <row r="121" s="36" customFormat="1" spans="1:6">
      <c r="A121" s="46" t="s">
        <v>154</v>
      </c>
      <c r="B121" s="65">
        <v>42669</v>
      </c>
      <c r="C121" s="65">
        <v>42699</v>
      </c>
      <c r="D121" s="65">
        <v>42675</v>
      </c>
      <c r="E121" s="46">
        <v>500</v>
      </c>
      <c r="F121" s="46">
        <v>0</v>
      </c>
    </row>
    <row r="122" s="36" customFormat="1" spans="1:6">
      <c r="A122" s="46" t="s">
        <v>155</v>
      </c>
      <c r="B122" s="65"/>
      <c r="C122" s="65"/>
      <c r="D122" s="65">
        <v>42685</v>
      </c>
      <c r="E122" s="46">
        <v>500</v>
      </c>
      <c r="F122" s="46">
        <v>0</v>
      </c>
    </row>
    <row r="123" s="36" customFormat="1" spans="1:6">
      <c r="A123" s="46" t="s">
        <v>156</v>
      </c>
      <c r="B123" s="65"/>
      <c r="C123" s="65"/>
      <c r="D123" s="65">
        <v>42693</v>
      </c>
      <c r="E123" s="46">
        <v>500</v>
      </c>
      <c r="F123" s="46">
        <v>0</v>
      </c>
    </row>
    <row r="124" s="36" customFormat="1" spans="1:3">
      <c r="A124" s="46" t="s">
        <v>157</v>
      </c>
      <c r="B124" s="46">
        <f>(C121-B121)+1</f>
        <v>31</v>
      </c>
      <c r="C124" s="66"/>
    </row>
    <row r="125" s="36" customFormat="1" spans="3:6">
      <c r="C125" s="66"/>
      <c r="D125" s="66"/>
      <c r="E125" s="67"/>
      <c r="F125" s="67"/>
    </row>
    <row r="126" s="36" customFormat="1" spans="1:5">
      <c r="A126" s="68" t="s">
        <v>154</v>
      </c>
      <c r="B126" s="46"/>
      <c r="C126" s="66"/>
      <c r="D126" s="67"/>
      <c r="E126" s="67"/>
    </row>
    <row r="127" s="36" customFormat="1" spans="1:2">
      <c r="A127" s="47" t="s">
        <v>158</v>
      </c>
      <c r="B127" s="46">
        <f>(C121-D121)</f>
        <v>24</v>
      </c>
    </row>
    <row r="128" s="36" customFormat="1" spans="1:2">
      <c r="A128" s="47" t="s">
        <v>159</v>
      </c>
      <c r="B128" s="69">
        <f>B127/B124</f>
        <v>0.774193548387097</v>
      </c>
    </row>
    <row r="129" s="36" customFormat="1" spans="1:2">
      <c r="A129" s="47" t="s">
        <v>160</v>
      </c>
      <c r="B129" s="69">
        <f>(E121*B128)+F121</f>
        <v>387.096774193548</v>
      </c>
    </row>
    <row r="131" s="36" customFormat="1" spans="1:2">
      <c r="A131" s="68" t="s">
        <v>155</v>
      </c>
      <c r="B131" s="65"/>
    </row>
    <row r="132" s="36" customFormat="1" spans="1:2">
      <c r="A132" s="47" t="s">
        <v>161</v>
      </c>
      <c r="B132" s="46">
        <f>(D122-D121)</f>
        <v>10</v>
      </c>
    </row>
    <row r="133" s="36" customFormat="1" spans="1:2">
      <c r="A133" s="47" t="s">
        <v>162</v>
      </c>
      <c r="B133" s="46">
        <f>((C121)-D122)</f>
        <v>14</v>
      </c>
    </row>
    <row r="134" s="36" customFormat="1" spans="1:5">
      <c r="A134" s="47" t="s">
        <v>163</v>
      </c>
      <c r="B134" s="69">
        <f>B132/B124</f>
        <v>0.32258064516129</v>
      </c>
      <c r="E134" s="73"/>
    </row>
    <row r="135" s="36" customFormat="1" spans="1:5">
      <c r="A135" s="47" t="s">
        <v>164</v>
      </c>
      <c r="B135" s="69">
        <f>B133/B124</f>
        <v>0.451612903225806</v>
      </c>
      <c r="E135" s="73"/>
    </row>
    <row r="136" s="36" customFormat="1" spans="1:2">
      <c r="A136" s="47" t="s">
        <v>165</v>
      </c>
      <c r="B136" s="69">
        <f>(E121*B134)+F121</f>
        <v>161.290322580645</v>
      </c>
    </row>
    <row r="137" s="36" customFormat="1" spans="1:2">
      <c r="A137" s="47" t="s">
        <v>166</v>
      </c>
      <c r="B137" s="69">
        <f>(E122*B135)+F122</f>
        <v>225.806451612903</v>
      </c>
    </row>
    <row r="138" s="36" customFormat="1" spans="1:2">
      <c r="A138" s="47" t="s">
        <v>167</v>
      </c>
      <c r="B138" s="69">
        <f>SUM(B136:B137)</f>
        <v>387.096774193548</v>
      </c>
    </row>
    <row r="140" s="36" customFormat="1" spans="1:1">
      <c r="A140" s="68" t="s">
        <v>156</v>
      </c>
    </row>
    <row r="141" s="36" customFormat="1" spans="1:2">
      <c r="A141" s="47" t="s">
        <v>161</v>
      </c>
      <c r="B141" s="46">
        <f>(D123-D122)</f>
        <v>8</v>
      </c>
    </row>
    <row r="142" s="36" customFormat="1" spans="1:2">
      <c r="A142" s="47" t="s">
        <v>162</v>
      </c>
      <c r="B142" s="46">
        <f>(D122-D121)</f>
        <v>10</v>
      </c>
    </row>
    <row r="143" s="36" customFormat="1" spans="1:2">
      <c r="A143" s="47" t="s">
        <v>168</v>
      </c>
      <c r="B143" s="46">
        <f>(C121-D123)</f>
        <v>6</v>
      </c>
    </row>
    <row r="144" s="36" customFormat="1" spans="1:2">
      <c r="A144" s="47" t="s">
        <v>163</v>
      </c>
      <c r="B144" s="69">
        <f>B141/B124</f>
        <v>0.258064516129032</v>
      </c>
    </row>
    <row r="145" s="36" customFormat="1" spans="1:2">
      <c r="A145" s="47" t="s">
        <v>164</v>
      </c>
      <c r="B145" s="69">
        <f>B142/B124</f>
        <v>0.32258064516129</v>
      </c>
    </row>
    <row r="146" s="36" customFormat="1" spans="1:2">
      <c r="A146" s="47" t="s">
        <v>169</v>
      </c>
      <c r="B146" s="69">
        <f>B143/B124</f>
        <v>0.193548387096774</v>
      </c>
    </row>
    <row r="147" s="36" customFormat="1" spans="1:2">
      <c r="A147" s="47" t="s">
        <v>165</v>
      </c>
      <c r="B147" s="69">
        <f t="shared" ref="B147:B149" si="0">(E121*B144)+F121</f>
        <v>129.032258064516</v>
      </c>
    </row>
    <row r="148" s="36" customFormat="1" spans="1:2">
      <c r="A148" s="47" t="s">
        <v>166</v>
      </c>
      <c r="B148" s="69">
        <f t="shared" si="0"/>
        <v>161.290322580645</v>
      </c>
    </row>
    <row r="149" s="36" customFormat="1" spans="1:2">
      <c r="A149" s="47" t="s">
        <v>170</v>
      </c>
      <c r="B149" s="69">
        <f t="shared" si="0"/>
        <v>96.7741935483871</v>
      </c>
    </row>
    <row r="150" s="36" customFormat="1" spans="1:2">
      <c r="A150" s="47" t="s">
        <v>167</v>
      </c>
      <c r="B150" s="69">
        <f>SUM(B147:B149)</f>
        <v>387.096774193548</v>
      </c>
    </row>
  </sheetData>
  <autoFilter ref="H3:H150"/>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87"/>
  <sheetViews>
    <sheetView workbookViewId="0">
      <selection activeCell="C19" sqref="C19"/>
    </sheetView>
  </sheetViews>
  <sheetFormatPr defaultColWidth="9.14285714285714" defaultRowHeight="15" outlineLevelCol="3"/>
  <cols>
    <col min="1" max="1" width="44" style="1" customWidth="1"/>
    <col min="2" max="2" width="20.5714285714286" style="31" customWidth="1"/>
  </cols>
  <sheetData>
    <row r="1" spans="1:4">
      <c r="A1" s="32" t="s">
        <v>171</v>
      </c>
      <c r="B1" s="33" t="s">
        <v>172</v>
      </c>
      <c r="D1" s="31"/>
    </row>
    <row r="2" spans="1:1">
      <c r="A2" s="34" t="s">
        <v>173</v>
      </c>
    </row>
    <row r="3" spans="1:1">
      <c r="A3" s="34" t="s">
        <v>174</v>
      </c>
    </row>
    <row r="4" spans="1:1">
      <c r="A4" s="35" t="s">
        <v>175</v>
      </c>
    </row>
    <row r="5" spans="1:1">
      <c r="A5" s="34" t="s">
        <v>176</v>
      </c>
    </row>
    <row r="6" spans="1:1">
      <c r="A6" s="34" t="s">
        <v>177</v>
      </c>
    </row>
    <row r="7" spans="1:1">
      <c r="A7" s="34" t="s">
        <v>178</v>
      </c>
    </row>
    <row r="8" spans="1:1">
      <c r="A8" s="34" t="s">
        <v>179</v>
      </c>
    </row>
    <row r="9" spans="1:1">
      <c r="A9" s="34" t="s">
        <v>180</v>
      </c>
    </row>
    <row r="10" spans="1:1">
      <c r="A10" s="34" t="s">
        <v>181</v>
      </c>
    </row>
    <row r="11" spans="1:1">
      <c r="A11" s="34" t="s">
        <v>182</v>
      </c>
    </row>
    <row r="12" spans="1:1">
      <c r="A12" s="34" t="s">
        <v>183</v>
      </c>
    </row>
    <row r="13" spans="1:1">
      <c r="A13" s="34" t="s">
        <v>184</v>
      </c>
    </row>
    <row r="14" spans="1:1">
      <c r="A14" s="34" t="s">
        <v>185</v>
      </c>
    </row>
    <row r="15" spans="1:1">
      <c r="A15" s="34" t="s">
        <v>186</v>
      </c>
    </row>
    <row r="16" spans="1:1">
      <c r="A16" s="34" t="s">
        <v>187</v>
      </c>
    </row>
    <row r="17" spans="1:1">
      <c r="A17" s="34" t="s">
        <v>188</v>
      </c>
    </row>
    <row r="18" spans="1:1">
      <c r="A18" s="34" t="s">
        <v>189</v>
      </c>
    </row>
    <row r="19" spans="1:1">
      <c r="A19" s="34" t="s">
        <v>190</v>
      </c>
    </row>
    <row r="20" spans="1:1">
      <c r="A20" s="34" t="s">
        <v>191</v>
      </c>
    </row>
    <row r="21" spans="1:1">
      <c r="A21" s="34" t="s">
        <v>192</v>
      </c>
    </row>
    <row r="22" spans="1:1">
      <c r="A22" s="34" t="s">
        <v>193</v>
      </c>
    </row>
    <row r="23" spans="1:1">
      <c r="A23" s="34" t="s">
        <v>194</v>
      </c>
    </row>
    <row r="24" spans="1:1">
      <c r="A24" s="34" t="s">
        <v>195</v>
      </c>
    </row>
    <row r="25" spans="1:1">
      <c r="A25" s="34" t="s">
        <v>196</v>
      </c>
    </row>
    <row r="26" spans="1:1">
      <c r="A26" s="34" t="s">
        <v>197</v>
      </c>
    </row>
    <row r="27" spans="1:1">
      <c r="A27" s="34" t="s">
        <v>198</v>
      </c>
    </row>
    <row r="28" spans="1:1">
      <c r="A28" s="34" t="s">
        <v>199</v>
      </c>
    </row>
    <row r="29" spans="1:1">
      <c r="A29" s="34" t="s">
        <v>200</v>
      </c>
    </row>
    <row r="30" spans="1:1">
      <c r="A30" s="34" t="s">
        <v>201</v>
      </c>
    </row>
    <row r="31" spans="1:1">
      <c r="A31" s="34" t="s">
        <v>202</v>
      </c>
    </row>
    <row r="32" spans="1:1">
      <c r="A32" s="34" t="s">
        <v>203</v>
      </c>
    </row>
    <row r="33" spans="1:1">
      <c r="A33" s="34" t="s">
        <v>204</v>
      </c>
    </row>
    <row r="34" spans="1:1">
      <c r="A34" s="34" t="s">
        <v>205</v>
      </c>
    </row>
    <row r="35" spans="1:1">
      <c r="A35" s="34" t="s">
        <v>206</v>
      </c>
    </row>
    <row r="36" spans="1:1">
      <c r="A36" s="34" t="s">
        <v>207</v>
      </c>
    </row>
    <row r="37" spans="1:1">
      <c r="A37" s="34" t="s">
        <v>208</v>
      </c>
    </row>
    <row r="38" spans="1:1">
      <c r="A38" s="34" t="s">
        <v>209</v>
      </c>
    </row>
    <row r="39" spans="1:1">
      <c r="A39" s="34" t="s">
        <v>210</v>
      </c>
    </row>
    <row r="40" spans="1:1">
      <c r="A40" s="34" t="s">
        <v>211</v>
      </c>
    </row>
    <row r="41" spans="1:1">
      <c r="A41" s="34" t="s">
        <v>212</v>
      </c>
    </row>
    <row r="42" spans="1:1">
      <c r="A42" s="34" t="s">
        <v>213</v>
      </c>
    </row>
    <row r="43" spans="1:1">
      <c r="A43" s="34" t="s">
        <v>214</v>
      </c>
    </row>
    <row r="44" spans="1:1">
      <c r="A44" s="34" t="s">
        <v>215</v>
      </c>
    </row>
    <row r="45" spans="1:1">
      <c r="A45" s="35" t="s">
        <v>216</v>
      </c>
    </row>
    <row r="46" spans="1:1">
      <c r="A46" s="34" t="s">
        <v>217</v>
      </c>
    </row>
    <row r="47" spans="1:1">
      <c r="A47" s="34" t="s">
        <v>218</v>
      </c>
    </row>
    <row r="48" spans="1:1">
      <c r="A48" s="34" t="s">
        <v>219</v>
      </c>
    </row>
    <row r="49" spans="1:1">
      <c r="A49" s="34" t="s">
        <v>220</v>
      </c>
    </row>
    <row r="50" spans="1:1">
      <c r="A50" s="34" t="s">
        <v>221</v>
      </c>
    </row>
    <row r="51" spans="1:1">
      <c r="A51" s="34" t="s">
        <v>222</v>
      </c>
    </row>
    <row r="52" spans="1:1">
      <c r="A52" s="35" t="s">
        <v>223</v>
      </c>
    </row>
    <row r="53" spans="1:1">
      <c r="A53" s="34" t="s">
        <v>224</v>
      </c>
    </row>
    <row r="54" spans="1:1">
      <c r="A54" s="34" t="s">
        <v>225</v>
      </c>
    </row>
    <row r="55" spans="1:1">
      <c r="A55" s="34" t="s">
        <v>199</v>
      </c>
    </row>
    <row r="56" spans="1:1">
      <c r="A56" s="35" t="s">
        <v>226</v>
      </c>
    </row>
    <row r="57" spans="1:1">
      <c r="A57" s="34" t="s">
        <v>227</v>
      </c>
    </row>
    <row r="58" spans="1:1">
      <c r="A58" s="35" t="s">
        <v>228</v>
      </c>
    </row>
    <row r="59" spans="1:1">
      <c r="A59" s="35" t="s">
        <v>229</v>
      </c>
    </row>
    <row r="60" spans="1:1">
      <c r="A60" s="34"/>
    </row>
    <row r="61" spans="1:1">
      <c r="A61" s="34" t="s">
        <v>230</v>
      </c>
    </row>
    <row r="62" spans="1:1">
      <c r="A62" s="34" t="s">
        <v>231</v>
      </c>
    </row>
    <row r="63" spans="1:1">
      <c r="A63" s="34" t="s">
        <v>232</v>
      </c>
    </row>
    <row r="64" spans="1:1">
      <c r="A64" s="34" t="s">
        <v>233</v>
      </c>
    </row>
    <row r="65" spans="1:1">
      <c r="A65" s="34" t="s">
        <v>234</v>
      </c>
    </row>
    <row r="66" spans="1:1">
      <c r="A66" s="34" t="s">
        <v>235</v>
      </c>
    </row>
    <row r="67" spans="1:1">
      <c r="A67" s="34" t="s">
        <v>236</v>
      </c>
    </row>
    <row r="68" spans="1:1">
      <c r="A68" s="34" t="s">
        <v>237</v>
      </c>
    </row>
    <row r="69" spans="1:1">
      <c r="A69" s="34" t="s">
        <v>238</v>
      </c>
    </row>
    <row r="70" spans="1:1">
      <c r="A70" s="34" t="s">
        <v>239</v>
      </c>
    </row>
    <row r="71" spans="1:1">
      <c r="A71" s="34" t="s">
        <v>240</v>
      </c>
    </row>
    <row r="72" spans="1:1">
      <c r="A72" s="34" t="s">
        <v>241</v>
      </c>
    </row>
    <row r="73" spans="1:1">
      <c r="A73" s="34" t="s">
        <v>242</v>
      </c>
    </row>
    <row r="74" spans="1:1">
      <c r="A74" s="34" t="s">
        <v>243</v>
      </c>
    </row>
    <row r="75" spans="1:1">
      <c r="A75" s="34" t="s">
        <v>244</v>
      </c>
    </row>
    <row r="76" spans="1:1">
      <c r="A76" s="35" t="s">
        <v>245</v>
      </c>
    </row>
    <row r="77" spans="1:1">
      <c r="A77" s="35" t="s">
        <v>246</v>
      </c>
    </row>
    <row r="78" spans="1:1">
      <c r="A78" s="34" t="s">
        <v>247</v>
      </c>
    </row>
    <row r="79" spans="1:1">
      <c r="A79" s="34" t="s">
        <v>248</v>
      </c>
    </row>
    <row r="80" spans="1:1">
      <c r="A80" s="34" t="s">
        <v>249</v>
      </c>
    </row>
    <row r="81" spans="1:1">
      <c r="A81" s="34"/>
    </row>
    <row r="82" spans="1:1">
      <c r="A82" s="34"/>
    </row>
    <row r="83" spans="1:1">
      <c r="A83" s="34" t="s">
        <v>250</v>
      </c>
    </row>
    <row r="84" spans="1:1">
      <c r="A84" s="35" t="s">
        <v>251</v>
      </c>
    </row>
    <row r="85" spans="1:1">
      <c r="A85" s="34" t="s">
        <v>252</v>
      </c>
    </row>
    <row r="86" spans="1:1">
      <c r="A86" s="35" t="s">
        <v>253</v>
      </c>
    </row>
    <row r="87" spans="1:1">
      <c r="A87" s="34" t="s">
        <v>254</v>
      </c>
    </row>
    <row r="88" spans="1:1">
      <c r="A88" s="34" t="s">
        <v>255</v>
      </c>
    </row>
    <row r="89" spans="1:1">
      <c r="A89" s="34" t="s">
        <v>256</v>
      </c>
    </row>
    <row r="90" spans="1:1">
      <c r="A90" s="34" t="s">
        <v>257</v>
      </c>
    </row>
    <row r="91" spans="1:1">
      <c r="A91" s="34" t="s">
        <v>258</v>
      </c>
    </row>
    <row r="92" spans="1:1">
      <c r="A92" s="34" t="s">
        <v>259</v>
      </c>
    </row>
    <row r="93" spans="1:1">
      <c r="A93" s="34" t="s">
        <v>260</v>
      </c>
    </row>
    <row r="94" spans="1:1">
      <c r="A94" s="34" t="s">
        <v>261</v>
      </c>
    </row>
    <row r="95" spans="1:1">
      <c r="A95" s="34" t="s">
        <v>262</v>
      </c>
    </row>
    <row r="96" spans="1:1">
      <c r="A96" s="34" t="s">
        <v>263</v>
      </c>
    </row>
    <row r="97" spans="1:1">
      <c r="A97" s="34" t="s">
        <v>264</v>
      </c>
    </row>
    <row r="98" spans="1:1">
      <c r="A98" s="34" t="s">
        <v>265</v>
      </c>
    </row>
    <row r="99" spans="1:1">
      <c r="A99" s="34" t="s">
        <v>266</v>
      </c>
    </row>
    <row r="100" spans="1:1">
      <c r="A100" s="34" t="s">
        <v>267</v>
      </c>
    </row>
    <row r="101" spans="1:1">
      <c r="A101" s="34" t="s">
        <v>268</v>
      </c>
    </row>
    <row r="102" spans="1:1">
      <c r="A102" s="34" t="s">
        <v>269</v>
      </c>
    </row>
    <row r="103" spans="1:1">
      <c r="A103" s="34" t="s">
        <v>270</v>
      </c>
    </row>
    <row r="104" spans="1:1">
      <c r="A104" s="34" t="s">
        <v>271</v>
      </c>
    </row>
    <row r="105" spans="1:1">
      <c r="A105" s="34" t="s">
        <v>272</v>
      </c>
    </row>
    <row r="106" spans="1:1">
      <c r="A106" s="34" t="s">
        <v>273</v>
      </c>
    </row>
    <row r="107" spans="1:1">
      <c r="A107" s="34" t="s">
        <v>274</v>
      </c>
    </row>
    <row r="108" spans="1:1">
      <c r="A108" s="34" t="s">
        <v>275</v>
      </c>
    </row>
    <row r="109" spans="1:1">
      <c r="A109" s="34" t="s">
        <v>276</v>
      </c>
    </row>
    <row r="110" spans="1:1">
      <c r="A110" s="34" t="s">
        <v>277</v>
      </c>
    </row>
    <row r="111" spans="1:1">
      <c r="A111" s="34" t="s">
        <v>278</v>
      </c>
    </row>
    <row r="112" spans="1:1">
      <c r="A112" s="34" t="s">
        <v>279</v>
      </c>
    </row>
    <row r="113" spans="1:1">
      <c r="A113" s="34" t="s">
        <v>280</v>
      </c>
    </row>
    <row r="114" spans="1:1">
      <c r="A114" s="34" t="s">
        <v>281</v>
      </c>
    </row>
    <row r="115" spans="1:1">
      <c r="A115" s="34" t="s">
        <v>282</v>
      </c>
    </row>
    <row r="116" spans="1:1">
      <c r="A116" s="34" t="s">
        <v>283</v>
      </c>
    </row>
    <row r="117" spans="1:1">
      <c r="A117" s="34" t="s">
        <v>284</v>
      </c>
    </row>
    <row r="118" spans="1:1">
      <c r="A118" s="34" t="s">
        <v>285</v>
      </c>
    </row>
    <row r="119" spans="1:1">
      <c r="A119" s="34" t="s">
        <v>286</v>
      </c>
    </row>
    <row r="120" spans="1:1">
      <c r="A120" s="34" t="s">
        <v>287</v>
      </c>
    </row>
    <row r="121" spans="1:1">
      <c r="A121" s="34" t="s">
        <v>288</v>
      </c>
    </row>
    <row r="122" spans="1:1">
      <c r="A122" s="34" t="s">
        <v>289</v>
      </c>
    </row>
    <row r="123" spans="1:1">
      <c r="A123" s="34" t="s">
        <v>290</v>
      </c>
    </row>
    <row r="124" spans="1:1">
      <c r="A124" s="34" t="s">
        <v>291</v>
      </c>
    </row>
    <row r="125" spans="1:1">
      <c r="A125" s="34" t="s">
        <v>292</v>
      </c>
    </row>
    <row r="126" spans="1:1">
      <c r="A126" s="34" t="s">
        <v>293</v>
      </c>
    </row>
    <row r="127" spans="1:1">
      <c r="A127" s="34" t="s">
        <v>294</v>
      </c>
    </row>
    <row r="128" spans="1:1">
      <c r="A128" s="34" t="s">
        <v>295</v>
      </c>
    </row>
    <row r="129" spans="1:1">
      <c r="A129" s="34" t="s">
        <v>296</v>
      </c>
    </row>
    <row r="130" spans="1:1">
      <c r="A130" s="34" t="s">
        <v>297</v>
      </c>
    </row>
    <row r="131" spans="1:1">
      <c r="A131" s="34" t="s">
        <v>298</v>
      </c>
    </row>
    <row r="132" spans="1:1">
      <c r="A132" s="34" t="s">
        <v>299</v>
      </c>
    </row>
    <row r="133" spans="1:1">
      <c r="A133" s="34" t="s">
        <v>300</v>
      </c>
    </row>
    <row r="134" spans="1:1">
      <c r="A134" s="34" t="s">
        <v>301</v>
      </c>
    </row>
    <row r="135" spans="1:1">
      <c r="A135" s="34" t="s">
        <v>302</v>
      </c>
    </row>
    <row r="136" spans="1:1">
      <c r="A136" s="34" t="s">
        <v>303</v>
      </c>
    </row>
    <row r="137" spans="1:1">
      <c r="A137" s="34" t="s">
        <v>304</v>
      </c>
    </row>
    <row r="138" spans="1:1">
      <c r="A138" s="34" t="s">
        <v>305</v>
      </c>
    </row>
    <row r="139" spans="1:1">
      <c r="A139" s="34" t="s">
        <v>306</v>
      </c>
    </row>
    <row r="140" spans="1:1">
      <c r="A140" s="34" t="s">
        <v>307</v>
      </c>
    </row>
    <row r="141" spans="1:1">
      <c r="A141" s="34" t="s">
        <v>308</v>
      </c>
    </row>
    <row r="142" spans="1:1">
      <c r="A142" s="34" t="s">
        <v>309</v>
      </c>
    </row>
    <row r="143" spans="1:1">
      <c r="A143" s="34" t="s">
        <v>310</v>
      </c>
    </row>
    <row r="144" spans="1:1">
      <c r="A144" s="34" t="s">
        <v>311</v>
      </c>
    </row>
    <row r="145" spans="1:1">
      <c r="A145" s="34" t="s">
        <v>312</v>
      </c>
    </row>
    <row r="146" spans="1:1">
      <c r="A146" s="34" t="s">
        <v>313</v>
      </c>
    </row>
    <row r="147" spans="1:1">
      <c r="A147" s="34" t="s">
        <v>314</v>
      </c>
    </row>
    <row r="148" spans="1:1">
      <c r="A148" s="34" t="s">
        <v>315</v>
      </c>
    </row>
    <row r="149" spans="1:1">
      <c r="A149" s="34" t="s">
        <v>316</v>
      </c>
    </row>
    <row r="150" spans="1:1">
      <c r="A150" s="34" t="s">
        <v>317</v>
      </c>
    </row>
    <row r="151" spans="1:1">
      <c r="A151" s="34" t="s">
        <v>318</v>
      </c>
    </row>
    <row r="152" spans="1:1">
      <c r="A152" s="34" t="s">
        <v>319</v>
      </c>
    </row>
    <row r="153" spans="1:1">
      <c r="A153" s="34" t="s">
        <v>320</v>
      </c>
    </row>
    <row r="154" spans="1:1">
      <c r="A154" s="34" t="s">
        <v>321</v>
      </c>
    </row>
    <row r="155" spans="1:1">
      <c r="A155" s="34" t="s">
        <v>322</v>
      </c>
    </row>
    <row r="156" spans="1:1">
      <c r="A156" s="34" t="s">
        <v>323</v>
      </c>
    </row>
    <row r="157" spans="1:1">
      <c r="A157" s="34" t="s">
        <v>324</v>
      </c>
    </row>
    <row r="158" spans="1:1">
      <c r="A158" s="34" t="s">
        <v>325</v>
      </c>
    </row>
    <row r="159" spans="1:1">
      <c r="A159" s="34" t="s">
        <v>326</v>
      </c>
    </row>
    <row r="160" spans="1:1">
      <c r="A160" s="34" t="s">
        <v>327</v>
      </c>
    </row>
    <row r="161" spans="1:1">
      <c r="A161" s="34" t="s">
        <v>328</v>
      </c>
    </row>
    <row r="162" spans="1:1">
      <c r="A162" s="34" t="s">
        <v>329</v>
      </c>
    </row>
    <row r="163" spans="1:1">
      <c r="A163" s="34" t="s">
        <v>330</v>
      </c>
    </row>
    <row r="164" spans="1:1">
      <c r="A164" s="34" t="s">
        <v>331</v>
      </c>
    </row>
    <row r="165" spans="1:1">
      <c r="A165" s="34" t="s">
        <v>332</v>
      </c>
    </row>
    <row r="166" spans="1:1">
      <c r="A166" s="34" t="s">
        <v>333</v>
      </c>
    </row>
    <row r="167" spans="1:1">
      <c r="A167" s="34" t="s">
        <v>334</v>
      </c>
    </row>
    <row r="168" spans="1:1">
      <c r="A168" s="34" t="s">
        <v>335</v>
      </c>
    </row>
    <row r="169" spans="1:1">
      <c r="A169" s="34" t="s">
        <v>336</v>
      </c>
    </row>
    <row r="170" spans="1:1">
      <c r="A170" s="34" t="s">
        <v>337</v>
      </c>
    </row>
    <row r="171" spans="1:1">
      <c r="A171" s="34" t="s">
        <v>338</v>
      </c>
    </row>
    <row r="172" spans="1:1">
      <c r="A172" s="34" t="s">
        <v>339</v>
      </c>
    </row>
    <row r="173" spans="1:1">
      <c r="A173" s="34" t="s">
        <v>339</v>
      </c>
    </row>
    <row r="174" spans="1:1">
      <c r="A174" s="34" t="s">
        <v>340</v>
      </c>
    </row>
    <row r="175" spans="1:1">
      <c r="A175" s="34" t="s">
        <v>341</v>
      </c>
    </row>
    <row r="176" spans="1:1">
      <c r="A176" s="34" t="s">
        <v>342</v>
      </c>
    </row>
    <row r="177" spans="1:1">
      <c r="A177" s="34" t="s">
        <v>343</v>
      </c>
    </row>
    <row r="178" spans="1:1">
      <c r="A178" s="34" t="s">
        <v>344</v>
      </c>
    </row>
    <row r="179" spans="1:1">
      <c r="A179" s="34" t="s">
        <v>345</v>
      </c>
    </row>
    <row r="180" spans="1:1">
      <c r="A180" s="34" t="s">
        <v>346</v>
      </c>
    </row>
    <row r="181" spans="1:1">
      <c r="A181" s="34" t="s">
        <v>347</v>
      </c>
    </row>
    <row r="182" spans="1:1">
      <c r="A182" s="34" t="s">
        <v>348</v>
      </c>
    </row>
    <row r="183" spans="1:1">
      <c r="A183" s="34" t="s">
        <v>349</v>
      </c>
    </row>
    <row r="184" spans="1:1">
      <c r="A184" s="34" t="s">
        <v>350</v>
      </c>
    </row>
    <row r="185" spans="1:1">
      <c r="A185" s="34" t="s">
        <v>351</v>
      </c>
    </row>
    <row r="186" spans="1:1">
      <c r="A186" s="34" t="s">
        <v>352</v>
      </c>
    </row>
    <row r="187" spans="1:1">
      <c r="A187" s="34" t="s">
        <v>353</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J31"/>
  <sheetViews>
    <sheetView topLeftCell="A5" workbookViewId="0">
      <selection activeCell="B19" sqref="B19"/>
    </sheetView>
  </sheetViews>
  <sheetFormatPr defaultColWidth="9.14285714285714" defaultRowHeight="15"/>
  <cols>
    <col min="1" max="1" width="26.5714285714286" style="1" customWidth="1"/>
    <col min="2" max="2" width="14.4285714285714" style="1" customWidth="1"/>
    <col min="3" max="3" width="8.71428571428571" style="1" customWidth="1"/>
    <col min="4" max="4" width="10.2857142857143" style="1" customWidth="1"/>
    <col min="5" max="5" width="11.4285714285714" style="1" customWidth="1"/>
    <col min="6" max="6" width="13.1428571428571" style="1" customWidth="1"/>
    <col min="7" max="7" width="10.2857142857143" style="1" customWidth="1"/>
    <col min="8" max="8" width="9.85714285714286" style="1" customWidth="1"/>
    <col min="9" max="9" width="8.71428571428571" style="1" customWidth="1"/>
    <col min="10" max="10" width="9" style="1" customWidth="1"/>
    <col min="11" max="11" width="8.71428571428571" style="1" customWidth="1"/>
    <col min="12" max="12" width="9.85714285714286" style="1" customWidth="1"/>
    <col min="13" max="13" width="8.28571428571429" style="1" customWidth="1"/>
    <col min="14" max="14" width="9.28571428571429" style="1" customWidth="1"/>
    <col min="15" max="15" width="9.14285714285714" style="1"/>
    <col min="16" max="16" width="9.85714285714286" style="1" customWidth="1"/>
    <col min="17" max="17" width="8.42857142857143" style="1" customWidth="1"/>
    <col min="18" max="18" width="8.57142857142857" style="1" customWidth="1"/>
    <col min="19" max="19" width="9.14285714285714" style="1"/>
    <col min="20" max="20" width="9.85714285714286" style="1" customWidth="1"/>
    <col min="21" max="32" width="9.14285714285714" style="1"/>
    <col min="33" max="33" width="7.28571428571429" style="1" customWidth="1"/>
    <col min="34" max="16384" width="9.14285714285714" style="1"/>
  </cols>
  <sheetData>
    <row r="1" s="1" customFormat="1" spans="1:1">
      <c r="A1" s="2" t="s">
        <v>354</v>
      </c>
    </row>
    <row r="3" s="1" customFormat="1" ht="105" spans="1:36">
      <c r="A3" s="3"/>
      <c r="B3" s="4" t="s">
        <v>355</v>
      </c>
      <c r="C3" s="4" t="s">
        <v>150</v>
      </c>
      <c r="D3" s="4" t="s">
        <v>151</v>
      </c>
      <c r="E3" s="3" t="s">
        <v>216</v>
      </c>
      <c r="F3" s="5" t="s">
        <v>356</v>
      </c>
      <c r="G3" s="4" t="s">
        <v>226</v>
      </c>
      <c r="H3" s="4" t="s">
        <v>357</v>
      </c>
      <c r="I3" s="4" t="s">
        <v>358</v>
      </c>
      <c r="J3" s="4" t="s">
        <v>359</v>
      </c>
      <c r="K3" s="4" t="s">
        <v>228</v>
      </c>
      <c r="L3" s="4" t="s">
        <v>360</v>
      </c>
      <c r="M3" s="3" t="s">
        <v>245</v>
      </c>
      <c r="N3" s="4" t="s">
        <v>361</v>
      </c>
      <c r="O3" s="4" t="s">
        <v>362</v>
      </c>
      <c r="P3" s="4" t="s">
        <v>363</v>
      </c>
      <c r="Q3" s="4" t="s">
        <v>283</v>
      </c>
      <c r="R3" s="4" t="s">
        <v>364</v>
      </c>
      <c r="S3" s="4" t="s">
        <v>365</v>
      </c>
      <c r="T3" s="4" t="s">
        <v>366</v>
      </c>
      <c r="U3" s="4" t="s">
        <v>367</v>
      </c>
      <c r="V3" s="4" t="s">
        <v>368</v>
      </c>
      <c r="W3" s="4" t="s">
        <v>293</v>
      </c>
      <c r="X3" s="4" t="s">
        <v>369</v>
      </c>
      <c r="Y3" s="4" t="s">
        <v>229</v>
      </c>
      <c r="Z3" s="4" t="s">
        <v>370</v>
      </c>
      <c r="AA3" s="4" t="s">
        <v>371</v>
      </c>
      <c r="AB3" s="4" t="s">
        <v>372</v>
      </c>
      <c r="AC3" s="4" t="s">
        <v>246</v>
      </c>
      <c r="AD3" s="4" t="s">
        <v>373</v>
      </c>
      <c r="AE3" s="4" t="s">
        <v>374</v>
      </c>
      <c r="AF3" s="4" t="s">
        <v>375</v>
      </c>
      <c r="AG3" s="4" t="s">
        <v>376</v>
      </c>
      <c r="AH3" s="4" t="s">
        <v>377</v>
      </c>
      <c r="AI3" s="4" t="s">
        <v>378</v>
      </c>
      <c r="AJ3" s="4" t="s">
        <v>379</v>
      </c>
    </row>
    <row r="4" s="1" customFormat="1" spans="1:36">
      <c r="A4" s="6" t="s">
        <v>154</v>
      </c>
      <c r="B4" s="7">
        <v>42705</v>
      </c>
      <c r="C4" s="7">
        <v>42735</v>
      </c>
      <c r="D4" s="7">
        <v>42705</v>
      </c>
      <c r="E4" s="6">
        <v>500</v>
      </c>
      <c r="F4" s="6">
        <v>10</v>
      </c>
      <c r="G4" s="6">
        <v>100</v>
      </c>
      <c r="H4" s="6">
        <v>20</v>
      </c>
      <c r="I4" s="6">
        <v>600</v>
      </c>
      <c r="J4" s="6">
        <v>10</v>
      </c>
      <c r="K4" s="6">
        <v>400</v>
      </c>
      <c r="L4" s="6">
        <v>10</v>
      </c>
      <c r="M4" s="6">
        <v>-100</v>
      </c>
      <c r="N4" s="6">
        <v>10</v>
      </c>
      <c r="O4" s="6">
        <v>49.99</v>
      </c>
      <c r="P4" s="6">
        <v>10</v>
      </c>
      <c r="Q4" s="6">
        <v>0</v>
      </c>
      <c r="R4" s="6">
        <v>100</v>
      </c>
      <c r="S4" s="6">
        <v>475</v>
      </c>
      <c r="T4" s="6">
        <v>10</v>
      </c>
      <c r="U4" s="6">
        <v>74.95</v>
      </c>
      <c r="V4" s="6">
        <v>10</v>
      </c>
      <c r="W4" s="6">
        <v>0</v>
      </c>
      <c r="X4" s="6">
        <v>20</v>
      </c>
      <c r="Y4" s="6">
        <v>100</v>
      </c>
      <c r="Z4" s="6">
        <v>10</v>
      </c>
      <c r="AA4" s="6">
        <v>95</v>
      </c>
      <c r="AB4" s="6">
        <v>10</v>
      </c>
      <c r="AC4" s="12">
        <v>0</v>
      </c>
      <c r="AD4" s="12">
        <v>10</v>
      </c>
      <c r="AE4" s="6">
        <v>25</v>
      </c>
      <c r="AF4" s="6">
        <v>10</v>
      </c>
      <c r="AG4" s="6">
        <v>150</v>
      </c>
      <c r="AH4" s="6">
        <v>10</v>
      </c>
      <c r="AI4" s="12">
        <v>9899</v>
      </c>
      <c r="AJ4" s="12">
        <v>10</v>
      </c>
    </row>
    <row r="5" s="1" customFormat="1" spans="1:36">
      <c r="A5" s="6" t="s">
        <v>155</v>
      </c>
      <c r="B5" s="7"/>
      <c r="C5" s="7"/>
      <c r="D5" s="7">
        <v>42723</v>
      </c>
      <c r="E5" s="8">
        <v>1000</v>
      </c>
      <c r="F5" s="6">
        <v>10</v>
      </c>
      <c r="G5" s="8">
        <v>200</v>
      </c>
      <c r="H5" s="6">
        <v>20</v>
      </c>
      <c r="I5" s="8">
        <v>900</v>
      </c>
      <c r="J5" s="6">
        <v>10</v>
      </c>
      <c r="K5" s="8">
        <v>600</v>
      </c>
      <c r="L5" s="6">
        <v>10</v>
      </c>
      <c r="M5" s="6">
        <v>-100</v>
      </c>
      <c r="N5" s="6">
        <v>10</v>
      </c>
      <c r="O5" s="6">
        <v>49.99</v>
      </c>
      <c r="P5" s="6">
        <v>10</v>
      </c>
      <c r="Q5" s="6">
        <v>0</v>
      </c>
      <c r="R5" s="6">
        <v>100</v>
      </c>
      <c r="S5" s="6">
        <v>475</v>
      </c>
      <c r="T5" s="6">
        <v>10</v>
      </c>
      <c r="U5" s="6">
        <v>74.95</v>
      </c>
      <c r="V5" s="6">
        <v>10</v>
      </c>
      <c r="W5" s="6">
        <v>0</v>
      </c>
      <c r="X5" s="6">
        <v>20</v>
      </c>
      <c r="Y5" s="6">
        <v>100</v>
      </c>
      <c r="Z5" s="6">
        <v>10</v>
      </c>
      <c r="AA5" s="6">
        <v>95</v>
      </c>
      <c r="AB5" s="6">
        <v>10</v>
      </c>
      <c r="AC5" s="12">
        <v>0</v>
      </c>
      <c r="AD5" s="12">
        <v>10</v>
      </c>
      <c r="AE5" s="6">
        <v>25</v>
      </c>
      <c r="AF5" s="6">
        <v>10</v>
      </c>
      <c r="AG5" s="6">
        <v>150</v>
      </c>
      <c r="AH5" s="6">
        <v>10</v>
      </c>
      <c r="AI5" s="12">
        <v>9899</v>
      </c>
      <c r="AJ5" s="12">
        <v>10</v>
      </c>
    </row>
    <row r="6" s="1" customFormat="1" spans="1:36">
      <c r="A6" s="6" t="s">
        <v>156</v>
      </c>
      <c r="B6" s="7"/>
      <c r="C6" s="7"/>
      <c r="D6" s="7">
        <v>42700</v>
      </c>
      <c r="E6" s="6"/>
      <c r="F6" s="6"/>
      <c r="G6" s="6"/>
      <c r="H6" s="6"/>
      <c r="I6" s="6"/>
      <c r="J6" s="6"/>
      <c r="K6" s="6"/>
      <c r="L6" s="6"/>
      <c r="M6" s="6"/>
      <c r="N6" s="6"/>
      <c r="O6" s="6"/>
      <c r="P6" s="6"/>
      <c r="Q6" s="6"/>
      <c r="R6" s="6"/>
      <c r="S6" s="6"/>
      <c r="T6" s="6"/>
      <c r="U6" s="6"/>
      <c r="V6" s="6"/>
      <c r="W6" s="6"/>
      <c r="X6" s="6"/>
      <c r="Y6" s="6"/>
      <c r="Z6" s="6"/>
      <c r="AA6" s="6"/>
      <c r="AB6" s="6"/>
      <c r="AC6" s="12"/>
      <c r="AD6" s="12"/>
      <c r="AE6" s="6"/>
      <c r="AF6" s="6"/>
      <c r="AG6" s="6"/>
      <c r="AH6" s="6"/>
      <c r="AI6" s="12"/>
      <c r="AJ6" s="12"/>
    </row>
    <row r="7" s="1" customFormat="1" spans="1:3">
      <c r="A7" s="6" t="s">
        <v>157</v>
      </c>
      <c r="B7" s="6">
        <f>(C4-B4)+1</f>
        <v>31</v>
      </c>
      <c r="C7" s="9"/>
    </row>
    <row r="8" s="1" customFormat="1" spans="3:6">
      <c r="C8" s="9"/>
      <c r="D8" s="9"/>
      <c r="E8" s="10"/>
      <c r="F8" s="10"/>
    </row>
    <row r="9" s="1" customFormat="1" spans="1:5">
      <c r="A9" s="11" t="s">
        <v>154</v>
      </c>
      <c r="B9" s="6"/>
      <c r="C9" s="9"/>
      <c r="D9" s="7"/>
      <c r="E9" s="10"/>
    </row>
    <row r="10" s="1" customFormat="1" spans="1:8">
      <c r="A10" s="12" t="s">
        <v>158</v>
      </c>
      <c r="B10" s="6">
        <f>(C4-D4)</f>
        <v>30</v>
      </c>
      <c r="H10" s="13" t="s">
        <v>380</v>
      </c>
    </row>
    <row r="11" s="1" customFormat="1" spans="1:8">
      <c r="A11" s="12" t="s">
        <v>159</v>
      </c>
      <c r="B11" s="14">
        <f>B10/B7</f>
        <v>0.967741935483871</v>
      </c>
      <c r="H11" s="13" t="s">
        <v>381</v>
      </c>
    </row>
    <row r="12" s="1" customFormat="1" spans="1:6">
      <c r="A12" s="15" t="s">
        <v>160</v>
      </c>
      <c r="B12" s="2">
        <f>((E4*B11)+F4)+((G4*B11)+H4)+((I4*B11)+J4)+((K4*B11)+L4)+((M4*B11)+N4)+((O4*B11)+P4)+((Q4*B11)+R4)+((S4*B11)+T4)+((U4*B11)+V4)+((W4*B11)+X4)+((Y4*B11)+Z4)+((AA4*B11)+AB4)+((AC4*B11)+AD4)+((AE4*B11)+AF4)+((AG4*B11)+AH4)+((AI4*B11)+AJ4)</f>
        <v>12239.9419354839</v>
      </c>
      <c r="E12" s="2" t="s">
        <v>382</v>
      </c>
      <c r="F12" s="1">
        <f>((E4*B11)+F4)+((G4*B11)+H4)+((I4*B11)+J4)+((K4*B11)+L4)+((M4*B11)+N4)+((O4*B11)+P4)+((Q4*B11)+R4)+((S4*B11)+T4)+((U4*B11)+V4)+((W4*B11)+X4)+((Y4*B11)+Z4)+((AA4*B11)+AB4)+((AC4*B11)+AD4)+((AE4*B11)+AF4)+((AG4*B11)+AH4)+((AI4*B11)+AJ4)</f>
        <v>12239.9419354839</v>
      </c>
    </row>
    <row r="13" s="1" customFormat="1" spans="1:5">
      <c r="A13" s="12" t="s">
        <v>383</v>
      </c>
      <c r="B13" s="14">
        <f>E4+G4+I4+K4+M4+O4+Q4+S4+U4+W4+Y4+AA4+AC4+AE4+AG4+AI4</f>
        <v>12368.94</v>
      </c>
      <c r="E13" s="2"/>
    </row>
    <row r="15" s="1" customFormat="1" spans="1:2">
      <c r="A15" s="11" t="s">
        <v>155</v>
      </c>
      <c r="B15" s="7"/>
    </row>
    <row r="16" s="1" customFormat="1" spans="1:2">
      <c r="A16" s="12" t="s">
        <v>162</v>
      </c>
      <c r="B16" s="6">
        <f>((C4)-D5)</f>
        <v>12</v>
      </c>
    </row>
    <row r="17" s="1" customFormat="1" spans="1:5">
      <c r="A17" s="12" t="s">
        <v>164</v>
      </c>
      <c r="B17" s="14">
        <f>B16/B7</f>
        <v>0.387096774193548</v>
      </c>
      <c r="E17" s="18"/>
    </row>
    <row r="18" s="1" customFormat="1" spans="1:5">
      <c r="A18" s="12" t="s">
        <v>166</v>
      </c>
      <c r="B18" s="14">
        <f>(E5-E4)+((G5-G4)*B17+F5)+((I5-I4)*B17+J5)+((K5-K4)*B17+L5)+((M5-M4)*B17+N5)+((O5-O4)*B17+P5)+((Q5-Q4)*B17+R5)+((S5-S4)*B17+T5)+((U5-U4)*B17+V5)+((W5-W4)*B17+X5)+((Y5-Y4)*B17+Z5)+((AA5-AA4)*B17+AB5)+((AC5-AC4)*B17+AD5)+((AE5-AE4)*B17+AF5)+((AG5-AG4)*B17+AH5)+((AI5-AI4)*B17+AJ5)</f>
        <v>982.258064516129</v>
      </c>
      <c r="D18" s="1" t="s">
        <v>382</v>
      </c>
      <c r="E18" s="2">
        <f>(E5-E4)+((G5-G4)*B17)+((I5-I4)*B17)+((K5-K4)*B17)+((M5-M4)*B17)+((O5-O4)*B17)+((Q5-Q4)*B17)+((S5-S4)*B17)+((U5-U4)*B17)+((W5-W4)*B17)+((Y5-Y4)*B17)+((AA5-AA4)*B17)+((AC5-AC4)*B17)+((AE5-AE4)*B17)+((AG5-AG4)*B17)+((AI5-AI4)*B17)</f>
        <v>732.258064516129</v>
      </c>
    </row>
    <row r="19" s="1" customFormat="1" spans="1:7">
      <c r="A19" s="12" t="s">
        <v>383</v>
      </c>
      <c r="B19" s="14">
        <f>E5+G5+I5+K5+M5+O5+Q5+S5+U5+W5+Y5+AA5+AC5+AE5+AG5+AI5</f>
        <v>13468.94</v>
      </c>
      <c r="G19" s="2"/>
    </row>
    <row r="21" s="1" customFormat="1" spans="1:6">
      <c r="A21" s="11" t="s">
        <v>156</v>
      </c>
      <c r="F21" s="1">
        <f>(E5-E4)+((G5-G4)*B17)+((I5-I4)*B17)+((K5-K4)*B17)+((M5-M4)*B17)+((O5-O4)*B17)+((Q5-Q4)*B17)+((S5-S4)*B17)+((U5-U4)*B17)+((W5-W4)*B17)+((Y5-Y4)*B17)+((AA5-AA4)*B17)+((AC5-AC4)*B17)+((AE5-AE4)*B17)+((AG5-AG4)*B17)+((AI5-AI4)*B17)</f>
        <v>732.258064516129</v>
      </c>
    </row>
    <row r="22" s="1" customFormat="1" spans="1:2">
      <c r="A22" s="12" t="s">
        <v>161</v>
      </c>
      <c r="B22" s="6">
        <f>(D6-D5)</f>
        <v>-23</v>
      </c>
    </row>
    <row r="23" s="1" customFormat="1" spans="1:2">
      <c r="A23" s="12" t="s">
        <v>162</v>
      </c>
      <c r="B23" s="6">
        <f>(D5-D4)</f>
        <v>18</v>
      </c>
    </row>
    <row r="24" s="1" customFormat="1" spans="1:2">
      <c r="A24" s="12" t="s">
        <v>168</v>
      </c>
      <c r="B24" s="6">
        <f>(C4-D6)</f>
        <v>35</v>
      </c>
    </row>
    <row r="25" s="1" customFormat="1" spans="1:2">
      <c r="A25" s="12" t="s">
        <v>163</v>
      </c>
      <c r="B25" s="14">
        <f>B22/B7</f>
        <v>-0.741935483870968</v>
      </c>
    </row>
    <row r="26" s="1" customFormat="1" spans="1:2">
      <c r="A26" s="12" t="s">
        <v>164</v>
      </c>
      <c r="B26" s="14">
        <f>B23/B7</f>
        <v>0.580645161290323</v>
      </c>
    </row>
    <row r="27" s="1" customFormat="1" spans="1:2">
      <c r="A27" s="12" t="s">
        <v>169</v>
      </c>
      <c r="B27" s="14">
        <f>B24/B7</f>
        <v>1.12903225806452</v>
      </c>
    </row>
    <row r="28" s="1" customFormat="1" spans="1:2">
      <c r="A28" s="12" t="s">
        <v>165</v>
      </c>
      <c r="B28" s="14">
        <f t="shared" ref="B28:B30" si="0">(E4*B25)+F4</f>
        <v>-360.967741935484</v>
      </c>
    </row>
    <row r="29" s="1" customFormat="1" spans="1:2">
      <c r="A29" s="12" t="s">
        <v>166</v>
      </c>
      <c r="B29" s="14">
        <f t="shared" si="0"/>
        <v>590.645161290323</v>
      </c>
    </row>
    <row r="30" s="1" customFormat="1" spans="1:2">
      <c r="A30" s="12" t="s">
        <v>170</v>
      </c>
      <c r="B30" s="14">
        <f t="shared" si="0"/>
        <v>0</v>
      </c>
    </row>
    <row r="31" s="1" customFormat="1" spans="1:2">
      <c r="A31" s="12" t="s">
        <v>167</v>
      </c>
      <c r="B31" s="14">
        <f>SUM(B28:B30)</f>
        <v>229.677419354839</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J32"/>
  <sheetViews>
    <sheetView topLeftCell="A3" workbookViewId="0">
      <selection activeCell="B20" sqref="B20"/>
    </sheetView>
  </sheetViews>
  <sheetFormatPr defaultColWidth="9.14285714285714" defaultRowHeight="15"/>
  <cols>
    <col min="1" max="1" width="26.5714285714286" style="1" customWidth="1"/>
    <col min="2" max="2" width="14.4285714285714" style="1" customWidth="1"/>
    <col min="3" max="3" width="8.71428571428571" style="1" customWidth="1"/>
    <col min="4" max="4" width="10.2857142857143" style="1" customWidth="1"/>
    <col min="5" max="5" width="11.4285714285714" style="1" customWidth="1"/>
    <col min="6" max="6" width="13.1428571428571" style="1" customWidth="1"/>
    <col min="7" max="7" width="10.2857142857143" style="1" customWidth="1"/>
    <col min="8" max="8" width="9.85714285714286" style="1" customWidth="1"/>
    <col min="9" max="9" width="8.71428571428571" style="1" customWidth="1"/>
    <col min="10" max="10" width="9" style="1" customWidth="1"/>
    <col min="11" max="11" width="8.71428571428571" style="1" customWidth="1"/>
    <col min="12" max="12" width="9.85714285714286" style="1" customWidth="1"/>
    <col min="13" max="13" width="8.28571428571429" style="1" customWidth="1"/>
    <col min="14" max="14" width="9.28571428571429" style="1" customWidth="1"/>
    <col min="15" max="15" width="9.14285714285714" style="1"/>
    <col min="16" max="16" width="9.85714285714286" style="1" customWidth="1"/>
    <col min="17" max="17" width="8.42857142857143" style="1" customWidth="1"/>
    <col min="18" max="18" width="8.57142857142857" style="1" customWidth="1"/>
    <col min="19" max="19" width="9.14285714285714" style="1"/>
    <col min="20" max="20" width="9.85714285714286" style="1" customWidth="1"/>
    <col min="21" max="32" width="9.14285714285714" style="1"/>
    <col min="33" max="33" width="7.28571428571429" style="1" customWidth="1"/>
    <col min="34" max="16384" width="9.14285714285714" style="1"/>
  </cols>
  <sheetData>
    <row r="1" s="1" customFormat="1" spans="1:1">
      <c r="A1" s="2" t="s">
        <v>354</v>
      </c>
    </row>
    <row r="3" s="1" customFormat="1" ht="105" spans="1:36">
      <c r="A3" s="3"/>
      <c r="B3" s="4" t="s">
        <v>355</v>
      </c>
      <c r="C3" s="4" t="s">
        <v>150</v>
      </c>
      <c r="D3" s="4" t="s">
        <v>151</v>
      </c>
      <c r="E3" s="3" t="s">
        <v>216</v>
      </c>
      <c r="F3" s="5" t="s">
        <v>356</v>
      </c>
      <c r="G3" s="4" t="s">
        <v>384</v>
      </c>
      <c r="H3" s="4" t="s">
        <v>385</v>
      </c>
      <c r="I3" s="20" t="s">
        <v>386</v>
      </c>
      <c r="J3" s="20" t="s">
        <v>387</v>
      </c>
      <c r="K3" s="20" t="s">
        <v>388</v>
      </c>
      <c r="L3" s="20" t="s">
        <v>389</v>
      </c>
      <c r="M3" s="20" t="s">
        <v>390</v>
      </c>
      <c r="N3" s="20" t="s">
        <v>391</v>
      </c>
      <c r="O3" s="20" t="s">
        <v>392</v>
      </c>
      <c r="P3" s="20" t="s">
        <v>393</v>
      </c>
      <c r="Q3" s="4" t="s">
        <v>283</v>
      </c>
      <c r="R3" s="4" t="s">
        <v>364</v>
      </c>
      <c r="S3" s="4" t="s">
        <v>365</v>
      </c>
      <c r="T3" s="4" t="s">
        <v>366</v>
      </c>
      <c r="U3" s="4" t="s">
        <v>367</v>
      </c>
      <c r="V3" s="4" t="s">
        <v>368</v>
      </c>
      <c r="W3" s="4" t="s">
        <v>293</v>
      </c>
      <c r="X3" s="4" t="s">
        <v>369</v>
      </c>
      <c r="Y3" s="4" t="s">
        <v>229</v>
      </c>
      <c r="Z3" s="4" t="s">
        <v>370</v>
      </c>
      <c r="AA3" s="4" t="s">
        <v>371</v>
      </c>
      <c r="AB3" s="4" t="s">
        <v>372</v>
      </c>
      <c r="AC3" s="20" t="s">
        <v>246</v>
      </c>
      <c r="AD3" s="20" t="s">
        <v>373</v>
      </c>
      <c r="AE3" s="20" t="s">
        <v>394</v>
      </c>
      <c r="AF3" s="20" t="s">
        <v>395</v>
      </c>
      <c r="AG3" s="4" t="s">
        <v>376</v>
      </c>
      <c r="AH3" s="4" t="s">
        <v>377</v>
      </c>
      <c r="AI3" s="4" t="s">
        <v>378</v>
      </c>
      <c r="AJ3" s="4" t="s">
        <v>379</v>
      </c>
    </row>
    <row r="4" s="1" customFormat="1" spans="1:36">
      <c r="A4" s="6" t="s">
        <v>154</v>
      </c>
      <c r="B4" s="7">
        <v>42707</v>
      </c>
      <c r="C4" s="7">
        <v>42737</v>
      </c>
      <c r="D4" s="7">
        <v>42711</v>
      </c>
      <c r="E4" s="6">
        <v>500</v>
      </c>
      <c r="F4" s="6">
        <v>20</v>
      </c>
      <c r="G4" s="6">
        <v>0</v>
      </c>
      <c r="H4" s="6">
        <v>0</v>
      </c>
      <c r="I4" s="6">
        <v>0</v>
      </c>
      <c r="J4" s="6">
        <v>0</v>
      </c>
      <c r="K4" s="6">
        <v>0</v>
      </c>
      <c r="L4" s="6">
        <v>0</v>
      </c>
      <c r="M4" s="6">
        <v>0</v>
      </c>
      <c r="N4" s="6">
        <v>0</v>
      </c>
      <c r="O4" s="6">
        <v>0</v>
      </c>
      <c r="P4" s="6">
        <v>0</v>
      </c>
      <c r="Q4" s="6">
        <v>0</v>
      </c>
      <c r="R4" s="6">
        <v>0</v>
      </c>
      <c r="S4" s="6">
        <v>0</v>
      </c>
      <c r="T4" s="6">
        <v>0</v>
      </c>
      <c r="U4" s="6">
        <v>0</v>
      </c>
      <c r="V4" s="6">
        <v>0</v>
      </c>
      <c r="W4" s="6">
        <v>0</v>
      </c>
      <c r="X4" s="6">
        <v>0</v>
      </c>
      <c r="Y4" s="6">
        <v>0</v>
      </c>
      <c r="Z4" s="6">
        <v>0</v>
      </c>
      <c r="AA4" s="6">
        <v>0</v>
      </c>
      <c r="AB4" s="6">
        <v>0</v>
      </c>
      <c r="AC4" s="12">
        <v>0</v>
      </c>
      <c r="AD4" s="12">
        <v>0</v>
      </c>
      <c r="AE4" s="6">
        <v>0</v>
      </c>
      <c r="AF4" s="6">
        <v>0</v>
      </c>
      <c r="AG4" s="6">
        <v>0</v>
      </c>
      <c r="AH4" s="6">
        <v>0</v>
      </c>
      <c r="AI4" s="12">
        <v>0</v>
      </c>
      <c r="AJ4" s="12">
        <v>0</v>
      </c>
    </row>
    <row r="5" s="1" customFormat="1" spans="1:36">
      <c r="A5" s="6" t="s">
        <v>155</v>
      </c>
      <c r="B5" s="7"/>
      <c r="C5" s="7"/>
      <c r="D5" s="7">
        <v>42711</v>
      </c>
      <c r="E5" s="8">
        <v>500</v>
      </c>
      <c r="F5" s="6">
        <v>0</v>
      </c>
      <c r="G5" s="8">
        <v>75</v>
      </c>
      <c r="H5" s="6">
        <v>0</v>
      </c>
      <c r="I5" s="8">
        <v>600</v>
      </c>
      <c r="J5" s="6">
        <v>0</v>
      </c>
      <c r="K5" s="8">
        <v>475</v>
      </c>
      <c r="L5" s="6">
        <v>0</v>
      </c>
      <c r="M5" s="6">
        <v>0</v>
      </c>
      <c r="N5" s="6">
        <v>10</v>
      </c>
      <c r="O5" s="6">
        <v>99</v>
      </c>
      <c r="P5" s="6">
        <v>0</v>
      </c>
      <c r="Q5" s="6">
        <v>0</v>
      </c>
      <c r="R5" s="6">
        <v>0</v>
      </c>
      <c r="S5" s="6">
        <v>0</v>
      </c>
      <c r="T5" s="6">
        <v>0</v>
      </c>
      <c r="U5" s="6">
        <v>0</v>
      </c>
      <c r="V5" s="6">
        <v>0</v>
      </c>
      <c r="W5" s="6">
        <v>0</v>
      </c>
      <c r="X5" s="6">
        <v>0</v>
      </c>
      <c r="Y5" s="6">
        <v>0</v>
      </c>
      <c r="Z5" s="6">
        <v>0</v>
      </c>
      <c r="AA5" s="6">
        <v>0</v>
      </c>
      <c r="AB5" s="6">
        <v>0</v>
      </c>
      <c r="AC5" s="12">
        <v>0</v>
      </c>
      <c r="AD5" s="12">
        <v>0</v>
      </c>
      <c r="AE5" s="6">
        <v>79</v>
      </c>
      <c r="AF5" s="6">
        <v>0</v>
      </c>
      <c r="AG5" s="6">
        <v>0</v>
      </c>
      <c r="AH5" s="6">
        <v>0</v>
      </c>
      <c r="AI5" s="12">
        <v>0</v>
      </c>
      <c r="AJ5" s="12">
        <v>0</v>
      </c>
    </row>
    <row r="6" s="1" customFormat="1" spans="1:36">
      <c r="A6" s="6" t="s">
        <v>156</v>
      </c>
      <c r="B6" s="7"/>
      <c r="C6" s="7"/>
      <c r="D6" s="7">
        <v>42718</v>
      </c>
      <c r="E6" s="6">
        <v>1000</v>
      </c>
      <c r="F6" s="6">
        <v>0</v>
      </c>
      <c r="G6" s="6">
        <v>175</v>
      </c>
      <c r="H6" s="6">
        <v>0</v>
      </c>
      <c r="I6" s="6">
        <v>900</v>
      </c>
      <c r="J6" s="6">
        <v>0</v>
      </c>
      <c r="K6" s="6">
        <v>575</v>
      </c>
      <c r="L6" s="6">
        <v>0</v>
      </c>
      <c r="M6" s="6">
        <v>0</v>
      </c>
      <c r="N6" s="6">
        <v>0</v>
      </c>
      <c r="O6" s="6">
        <v>199</v>
      </c>
      <c r="P6" s="6">
        <v>0</v>
      </c>
      <c r="Q6" s="6">
        <v>0</v>
      </c>
      <c r="R6" s="6">
        <v>0</v>
      </c>
      <c r="S6" s="6">
        <v>0</v>
      </c>
      <c r="T6" s="6">
        <v>0</v>
      </c>
      <c r="U6" s="6">
        <v>0</v>
      </c>
      <c r="V6" s="6">
        <v>0</v>
      </c>
      <c r="W6" s="6">
        <v>0</v>
      </c>
      <c r="X6" s="6">
        <v>0</v>
      </c>
      <c r="Y6" s="6">
        <v>0</v>
      </c>
      <c r="Z6" s="6">
        <v>0</v>
      </c>
      <c r="AA6" s="6">
        <v>0</v>
      </c>
      <c r="AB6" s="6">
        <v>0</v>
      </c>
      <c r="AC6" s="12">
        <v>0</v>
      </c>
      <c r="AD6" s="12">
        <v>0</v>
      </c>
      <c r="AE6" s="6">
        <v>99</v>
      </c>
      <c r="AF6" s="6">
        <v>0</v>
      </c>
      <c r="AG6" s="6">
        <v>0</v>
      </c>
      <c r="AH6" s="6">
        <v>0</v>
      </c>
      <c r="AI6" s="12">
        <v>0</v>
      </c>
      <c r="AJ6" s="12">
        <v>0</v>
      </c>
    </row>
    <row r="7" s="1" customFormat="1" spans="1:34">
      <c r="A7" s="6"/>
      <c r="B7" s="7"/>
      <c r="C7" s="9"/>
      <c r="D7" s="7">
        <v>42722</v>
      </c>
      <c r="E7" s="10"/>
      <c r="F7" s="10"/>
      <c r="G7" s="10"/>
      <c r="H7" s="10"/>
      <c r="I7" s="10"/>
      <c r="J7" s="10"/>
      <c r="K7" s="10"/>
      <c r="L7" s="10"/>
      <c r="M7" s="10"/>
      <c r="N7" s="10"/>
      <c r="O7" s="10"/>
      <c r="P7" s="10"/>
      <c r="Q7" s="10"/>
      <c r="R7" s="10"/>
      <c r="S7" s="10"/>
      <c r="T7" s="10"/>
      <c r="U7" s="10"/>
      <c r="V7" s="10"/>
      <c r="W7" s="10"/>
      <c r="X7" s="10"/>
      <c r="Y7" s="10"/>
      <c r="Z7" s="10"/>
      <c r="AA7" s="10"/>
      <c r="AB7" s="10"/>
      <c r="AE7" s="10"/>
      <c r="AF7" s="10"/>
      <c r="AG7" s="10"/>
      <c r="AH7" s="10"/>
    </row>
    <row r="8" s="1" customFormat="1" spans="1:3">
      <c r="A8" s="6" t="s">
        <v>157</v>
      </c>
      <c r="B8" s="6">
        <f>(C4-B4)+1</f>
        <v>31</v>
      </c>
      <c r="C8" s="9"/>
    </row>
    <row r="9" s="1" customFormat="1" spans="3:6">
      <c r="C9" s="9"/>
      <c r="D9" s="9"/>
      <c r="E9" s="10"/>
      <c r="F9" s="10"/>
    </row>
    <row r="10" s="1" customFormat="1" spans="1:5">
      <c r="A10" s="11" t="s">
        <v>154</v>
      </c>
      <c r="B10" s="6"/>
      <c r="C10" s="9"/>
      <c r="D10" s="7"/>
      <c r="E10" s="10"/>
    </row>
    <row r="11" s="1" customFormat="1" spans="1:8">
      <c r="A11" s="12" t="s">
        <v>158</v>
      </c>
      <c r="B11" s="6">
        <f>(C4-D4)</f>
        <v>26</v>
      </c>
      <c r="H11" s="13" t="s">
        <v>380</v>
      </c>
    </row>
    <row r="12" s="1" customFormat="1" spans="1:8">
      <c r="A12" s="12" t="s">
        <v>159</v>
      </c>
      <c r="B12" s="14">
        <f>B11/B8</f>
        <v>0.838709677419355</v>
      </c>
      <c r="H12" s="13" t="s">
        <v>381</v>
      </c>
    </row>
    <row r="13" s="1" customFormat="1" spans="1:6">
      <c r="A13" s="15" t="s">
        <v>160</v>
      </c>
      <c r="B13" s="2">
        <f>((E4*B12)+F4)+((G4*B12)+H4)+((I4*B12)+J4)+((K4*B12)+L4)+((M4*B12)+N4)+((O4*B12)+P4)+((Q4*B12)+R4)+((S4*B12)+T4)+((U4*B12)+V4)+((W4*B12)+X4)+((Y4*B12)+Z4)+((AA4*B12)+AB4)+((AC4*B12)+AD4)+((AE4*B12)+AF4)+((AG4*B12)+AH4)+((AI4*B12)+AJ4)</f>
        <v>439.354838709677</v>
      </c>
      <c r="E13" s="2" t="s">
        <v>382</v>
      </c>
      <c r="F13" s="1">
        <f>((E4*B12)+F4)+((G4*B12)+H4)+((I4*B12)+J4)+((K4*B12)+L4)+((M4*B12)+N4)+((O4*B12)+P4)+((Q4*B12)+R4)+((S4*B12)+T4)+((U4*B12)+V4)+((W4*B12)+X4)+((Y4*B12)+Z4)+((AA4*B12)+AB4)+((AC4*B12)+AD4)+((AE4*B12)+AF4)+((AG4*B12)+AH4)+((AI4*B12)+AJ4)</f>
        <v>439.354838709677</v>
      </c>
    </row>
    <row r="14" s="1" customFormat="1" spans="1:16">
      <c r="A14" s="12" t="s">
        <v>383</v>
      </c>
      <c r="B14" s="14">
        <f>E4+G4+I4+K4+M4+O4+Q4+S4+U4+W4+Y4+AA4+AC4+AE4+AG4+AI4</f>
        <v>500</v>
      </c>
      <c r="E14" s="2"/>
      <c r="P14" s="1" t="s">
        <v>396</v>
      </c>
    </row>
    <row r="16" s="1" customFormat="1" spans="1:2">
      <c r="A16" s="11" t="s">
        <v>155</v>
      </c>
      <c r="B16" s="7"/>
    </row>
    <row r="17" s="1" customFormat="1" spans="1:8">
      <c r="A17" s="12" t="s">
        <v>162</v>
      </c>
      <c r="B17" s="6">
        <f>((C4)-D5)</f>
        <v>26</v>
      </c>
      <c r="H17" s="17"/>
    </row>
    <row r="18" s="1" customFormat="1" spans="1:5">
      <c r="A18" s="12" t="s">
        <v>164</v>
      </c>
      <c r="B18" s="14">
        <f>B17/B8</f>
        <v>0.838709677419355</v>
      </c>
      <c r="E18" s="18"/>
    </row>
    <row r="19" s="1" customFormat="1" spans="1:4">
      <c r="A19" s="12" t="s">
        <v>166</v>
      </c>
      <c r="B19" s="14">
        <f>(E5-E4)+((G5-G4)*B18+F5)+((I5-I4)*B18+J5)+((K5-K4)*B18+L5)+((M5-M4)*B18+N5)+((O5-O4)*B18+P5)+((Q5-Q4)*B18+R5)+((S5-S4)*B18+T5)+((U5-U4)*B18+V5)+((W5-W4)*B18+X5)+((Y5-Y4)*B18+Z5)+((AA5-AA4)*B18+AB5)+((AC5-AC4)*B18+AD5)+((AE5-AE4)*B18+AF5)+((AG5-AG4)*B18+AH5)+((AI5-AI4)*B18+AJ5)</f>
        <v>1123.8064516129</v>
      </c>
      <c r="D19" s="17"/>
    </row>
    <row r="20" s="1" customFormat="1" spans="1:7">
      <c r="A20" s="12" t="s">
        <v>383</v>
      </c>
      <c r="B20" s="14">
        <f>E5+G5+I5+K5+M5+O5+Q5+S5+U5+W5+Y5+AA5+AC5+AE5+AG5+AI5</f>
        <v>1828</v>
      </c>
      <c r="D20" s="1" t="s">
        <v>382</v>
      </c>
      <c r="E20" s="2">
        <f>(E5-E4)+((G5-G4)*B18+F5)+((I5-I4)*B18+J5)+((K5-K4)*B18+L5)+((M5-M4)*B18+N5)+((O5-O4)*B18+P5)+((Q5-Q4)*B18+R5)+((S5-S4)*B18+T5)+((U5-U4)*B18+V5)+((W5-W4)*B18+X5)+((Y5-Y4)*B18+Z5)+((AA5-AA4)*B18+AB5)+((AC5-AC4)*B18+AD5)+((AE5-AE4)*B18+AF5)+((AG5-AG4)*B18+AH5)+((AI5-AI4)*B18+AJ5)</f>
        <v>1123.8064516129</v>
      </c>
      <c r="G20" s="2"/>
    </row>
    <row r="21" spans="8:8">
      <c r="H21" s="14">
        <f>(E6-E5)+((G6-G5+H6)*H20)+((I6-I5)*H20+J6)+((K6-K5)*H20+L6)+((M6-M5)*H20+N6)+((O6-O5)*H20+P6)+((Q6-Q5)*H20+R6)+((S6-S5)*H20+T6)+((U6-U5)*H20+V6)+((W6-W5)*H20+X6)+((Y6-Y5)*H20+Z6)+((AA6-AA5)*H20+AB6)+((AC6-AC5)*H20+AD6)+((AE6-AE5)*H20+AF6)+((AG6-AG5)*H20+AH6)+((AI6-AI5)*H20+AJ6)</f>
        <v>500</v>
      </c>
    </row>
    <row r="22" s="1" customFormat="1" spans="1:2">
      <c r="A22" s="11" t="s">
        <v>156</v>
      </c>
      <c r="B22" s="7"/>
    </row>
    <row r="23" s="1" customFormat="1" spans="1:2">
      <c r="A23" s="12" t="s">
        <v>162</v>
      </c>
      <c r="B23" s="6">
        <f>((C4)-D6)</f>
        <v>19</v>
      </c>
    </row>
    <row r="24" s="1" customFormat="1" spans="1:2">
      <c r="A24" s="12" t="s">
        <v>164</v>
      </c>
      <c r="B24" s="14">
        <f>B23/B8</f>
        <v>0.612903225806452</v>
      </c>
    </row>
    <row r="25" s="1" customFormat="1" spans="1:2">
      <c r="A25" s="12" t="s">
        <v>166</v>
      </c>
      <c r="B25" s="14">
        <f>(E6-E5)+((G6-G5)*B24)+((I6-I5)*B24)+((K6-K5)*B24)+((M6-M5)*B24)+((O6-O5)*B24)+((Q6-Q5)*B24)+((S6-S5)*B24)+((U6-U5)*B24)+((W6-W5)*B24)+((Y6-Y5)*B24)+((AA6-AA5)*B24)+((AC6-AC5)*B24)+((AE6-AE5)*B24)+((AG6-AG5)*B24)+((AI6-AI5)*B24)</f>
        <v>880</v>
      </c>
    </row>
    <row r="26" s="1" customFormat="1" spans="1:2">
      <c r="A26" s="12" t="s">
        <v>383</v>
      </c>
      <c r="B26" s="14">
        <f>E6+G6+I6+K6+M6+O6+Q6+S6+U6+W6+Y6+AA6+AC6+AE6+AG6+AI6</f>
        <v>2948</v>
      </c>
    </row>
    <row r="27" s="1" customFormat="1" spans="1:2">
      <c r="A27" s="19"/>
      <c r="B27" s="17"/>
    </row>
    <row r="28" s="1" customFormat="1" spans="1:2">
      <c r="A28" s="19"/>
      <c r="B28" s="17"/>
    </row>
    <row r="29" s="1" customFormat="1" spans="1:2">
      <c r="A29" s="19"/>
      <c r="B29" s="17"/>
    </row>
    <row r="30" s="1" customFormat="1" spans="1:2">
      <c r="A30" s="19"/>
      <c r="B30" s="17"/>
    </row>
    <row r="31" s="1" customFormat="1" spans="1:2">
      <c r="A31" s="19"/>
      <c r="B31" s="17"/>
    </row>
    <row r="32" s="1" customFormat="1" spans="1:2">
      <c r="A32" s="19"/>
      <c r="B32" s="17"/>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4"/>
  <sheetViews>
    <sheetView workbookViewId="0">
      <selection activeCell="H4" sqref="H4"/>
    </sheetView>
  </sheetViews>
  <sheetFormatPr defaultColWidth="9.14285714285714" defaultRowHeight="15" outlineLevelRow="3"/>
  <cols>
    <col min="1" max="1" width="18.2857142857143" customWidth="1"/>
    <col min="2" max="2" width="18.8571428571429" customWidth="1"/>
    <col min="3" max="3" width="16.2857142857143" customWidth="1"/>
    <col min="7" max="7" width="13.1428571428571" customWidth="1"/>
  </cols>
  <sheetData>
    <row r="1" spans="1:10">
      <c r="A1" s="30" t="s">
        <v>397</v>
      </c>
      <c r="B1" s="30" t="s">
        <v>398</v>
      </c>
      <c r="C1" t="s">
        <v>399</v>
      </c>
      <c r="G1" t="s">
        <v>400</v>
      </c>
      <c r="H1" t="s">
        <v>401</v>
      </c>
      <c r="I1" t="s">
        <v>402</v>
      </c>
      <c r="J1" t="s">
        <v>403</v>
      </c>
    </row>
    <row r="2" spans="1:10">
      <c r="A2" t="s">
        <v>226</v>
      </c>
      <c r="B2">
        <v>1</v>
      </c>
      <c r="C2">
        <v>0</v>
      </c>
      <c r="H2">
        <v>600</v>
      </c>
      <c r="I2">
        <v>15</v>
      </c>
      <c r="J2">
        <v>1</v>
      </c>
    </row>
    <row r="3" spans="1:7">
      <c r="A3" t="s">
        <v>228</v>
      </c>
      <c r="B3">
        <v>15</v>
      </c>
      <c r="C3">
        <v>0</v>
      </c>
      <c r="G3">
        <f>H2*I2*J2</f>
        <v>9000</v>
      </c>
    </row>
    <row r="4" spans="1:3">
      <c r="A4" t="s">
        <v>251</v>
      </c>
      <c r="B4">
        <v>49.99</v>
      </c>
      <c r="C4">
        <v>49.99</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9"/>
  <sheetViews>
    <sheetView workbookViewId="0">
      <selection activeCell="G16" sqref="G16"/>
    </sheetView>
  </sheetViews>
  <sheetFormatPr defaultColWidth="9.14285714285714" defaultRowHeight="15"/>
  <cols>
    <col min="1" max="1" width="24" style="1" customWidth="1"/>
    <col min="2" max="2" width="15.1428571428571" style="1" customWidth="1"/>
    <col min="3" max="3" width="8.71428571428571" style="1" customWidth="1"/>
    <col min="4" max="4" width="10.2857142857143" style="1" customWidth="1"/>
    <col min="5" max="5" width="11.4285714285714" style="1" customWidth="1"/>
    <col min="6" max="6" width="11.1428571428571" style="1" customWidth="1"/>
    <col min="7" max="7" width="8.71428571428571" style="1" customWidth="1"/>
    <col min="8" max="8" width="9" style="1" customWidth="1"/>
    <col min="9" max="9" width="8.71428571428571" style="1" customWidth="1"/>
    <col min="10" max="10" width="9.85714285714286" style="1" customWidth="1"/>
    <col min="11" max="11" width="8.28571428571429" style="1" customWidth="1"/>
    <col min="12" max="12" width="9.28571428571429" style="1" customWidth="1"/>
    <col min="13" max="13" width="9.14285714285714" style="1"/>
    <col min="14" max="14" width="9.85714285714286" style="1" customWidth="1"/>
    <col min="15" max="15" width="8.42857142857143" style="1" customWidth="1"/>
    <col min="16" max="16" width="8.57142857142857" style="1" customWidth="1"/>
    <col min="17" max="17" width="9.14285714285714" style="1"/>
    <col min="18" max="18" width="9.85714285714286" style="1" customWidth="1"/>
    <col min="19" max="30" width="9.14285714285714" style="1"/>
    <col min="31" max="31" width="7.28571428571429" style="1" customWidth="1"/>
    <col min="32" max="16382" width="9.14285714285714" style="1"/>
  </cols>
  <sheetData>
    <row r="1" s="1" customFormat="1" spans="1:1">
      <c r="A1" s="2" t="s">
        <v>404</v>
      </c>
    </row>
    <row r="2" s="1" customFormat="1"/>
    <row r="3" s="1" customFormat="1" ht="45" spans="1:8">
      <c r="A3" s="3"/>
      <c r="B3" s="4" t="s">
        <v>355</v>
      </c>
      <c r="C3" s="4" t="s">
        <v>150</v>
      </c>
      <c r="D3" s="4" t="s">
        <v>151</v>
      </c>
      <c r="E3" s="3" t="s">
        <v>216</v>
      </c>
      <c r="F3" s="4" t="s">
        <v>405</v>
      </c>
      <c r="G3" s="4" t="s">
        <v>358</v>
      </c>
      <c r="H3" s="4" t="s">
        <v>359</v>
      </c>
    </row>
    <row r="4" s="1" customFormat="1" spans="1:10">
      <c r="A4" s="6" t="s">
        <v>154</v>
      </c>
      <c r="B4" s="7">
        <v>42707</v>
      </c>
      <c r="C4" s="7">
        <v>42737</v>
      </c>
      <c r="D4" s="7">
        <v>42711</v>
      </c>
      <c r="E4" s="6">
        <v>0</v>
      </c>
      <c r="F4" s="6">
        <v>10</v>
      </c>
      <c r="G4" s="6">
        <v>600</v>
      </c>
      <c r="H4" s="6">
        <v>10</v>
      </c>
      <c r="J4" s="29" t="s">
        <v>380</v>
      </c>
    </row>
    <row r="5" s="1" customFormat="1" spans="1:10">
      <c r="A5" s="6" t="s">
        <v>155</v>
      </c>
      <c r="B5" s="7"/>
      <c r="C5" s="7"/>
      <c r="D5" s="7">
        <v>42718</v>
      </c>
      <c r="E5" s="8">
        <v>0</v>
      </c>
      <c r="F5" s="6">
        <v>10</v>
      </c>
      <c r="G5" s="8">
        <v>900</v>
      </c>
      <c r="H5" s="6">
        <v>10</v>
      </c>
      <c r="J5" s="29" t="s">
        <v>381</v>
      </c>
    </row>
    <row r="6" s="1" customFormat="1" spans="1:10">
      <c r="A6" s="6" t="s">
        <v>157</v>
      </c>
      <c r="B6" s="6">
        <f>(C4-B4)+1</f>
        <v>31</v>
      </c>
      <c r="C6" s="9"/>
      <c r="J6" s="25" t="s">
        <v>406</v>
      </c>
    </row>
    <row r="7" s="1" customFormat="1" spans="3:10">
      <c r="C7" s="9"/>
      <c r="D7" s="9"/>
      <c r="E7" s="10"/>
      <c r="F7" s="10"/>
      <c r="J7" s="25" t="s">
        <v>407</v>
      </c>
    </row>
    <row r="8" s="1" customFormat="1" spans="1:10">
      <c r="A8" s="11" t="s">
        <v>154</v>
      </c>
      <c r="B8" s="6"/>
      <c r="C8" s="9"/>
      <c r="D8" s="24"/>
      <c r="E8" s="25" t="s">
        <v>408</v>
      </c>
      <c r="J8" s="25" t="s">
        <v>409</v>
      </c>
    </row>
    <row r="9" s="1" customFormat="1" spans="1:5">
      <c r="A9" s="12" t="s">
        <v>158</v>
      </c>
      <c r="B9" s="6">
        <f>(C4-D4)</f>
        <v>26</v>
      </c>
      <c r="E9" s="25" t="s">
        <v>410</v>
      </c>
    </row>
    <row r="10" s="1" customFormat="1" spans="1:2">
      <c r="A10" s="12" t="s">
        <v>159</v>
      </c>
      <c r="B10" s="14">
        <f>B9/B6</f>
        <v>0.838709677419355</v>
      </c>
    </row>
    <row r="11" s="1" customFormat="1" spans="1:5">
      <c r="A11" s="15" t="s">
        <v>160</v>
      </c>
      <c r="B11" s="16">
        <f>((E4*B10)+F4)+((G4*B10)+H4)</f>
        <v>523.225806451613</v>
      </c>
      <c r="E11" s="2"/>
    </row>
    <row r="12" s="1" customFormat="1" spans="1:5">
      <c r="A12" s="12" t="s">
        <v>383</v>
      </c>
      <c r="B12" s="14">
        <f>E4+G4</f>
        <v>600</v>
      </c>
      <c r="E12" s="2"/>
    </row>
    <row r="13" s="1" customFormat="1"/>
    <row r="14" s="1" customFormat="1" spans="1:2">
      <c r="A14" s="11" t="s">
        <v>155</v>
      </c>
      <c r="B14" s="7"/>
    </row>
    <row r="15" s="1" customFormat="1" spans="1:2">
      <c r="A15" s="12" t="s">
        <v>162</v>
      </c>
      <c r="B15" s="6">
        <f>((C4)-D5)</f>
        <v>19</v>
      </c>
    </row>
    <row r="16" s="1" customFormat="1" spans="1:5">
      <c r="A16" s="12" t="s">
        <v>164</v>
      </c>
      <c r="B16" s="14">
        <f>B15/B6</f>
        <v>0.612903225806452</v>
      </c>
      <c r="E16" s="18"/>
    </row>
    <row r="17" s="1" customFormat="1" spans="1:6">
      <c r="A17" s="12" t="s">
        <v>166</v>
      </c>
      <c r="B17" s="14">
        <f>(E5-E4)+((G5-G4)*B16)</f>
        <v>183.870967741935</v>
      </c>
      <c r="F17" s="13" t="s">
        <v>411</v>
      </c>
    </row>
    <row r="18" s="1" customFormat="1" spans="1:2">
      <c r="A18" s="12" t="s">
        <v>383</v>
      </c>
      <c r="B18" s="14">
        <f>E5+G5</f>
        <v>900</v>
      </c>
    </row>
    <row r="19" s="1" customFormat="1"/>
    <row r="20" s="1" customFormat="1" spans="1:2">
      <c r="A20" s="26" t="s">
        <v>412</v>
      </c>
      <c r="B20" s="27"/>
    </row>
    <row r="21" s="1" customFormat="1" spans="1:2">
      <c r="A21" s="28" t="s">
        <v>413</v>
      </c>
      <c r="B21" s="27"/>
    </row>
    <row r="22" s="1" customFormat="1" spans="1:2">
      <c r="A22" s="19"/>
      <c r="B22" s="27"/>
    </row>
    <row r="23" s="1" customFormat="1" spans="1:2">
      <c r="A23" s="19"/>
      <c r="B23" s="17"/>
    </row>
    <row r="24" s="1" customFormat="1" spans="1:2">
      <c r="A24" s="19"/>
      <c r="B24" s="17"/>
    </row>
    <row r="25" s="1" customFormat="1" spans="1:2">
      <c r="A25" s="19"/>
      <c r="B25" s="17"/>
    </row>
    <row r="26" s="1" customFormat="1" spans="1:2">
      <c r="A26" s="19"/>
      <c r="B26" s="17"/>
    </row>
    <row r="27" s="1" customFormat="1" spans="1:2">
      <c r="A27" s="19"/>
      <c r="B27" s="17"/>
    </row>
    <row r="28" s="1" customFormat="1" spans="1:2">
      <c r="A28" s="19"/>
      <c r="B28" s="17"/>
    </row>
    <row r="29" s="1" customFormat="1" spans="1:2">
      <c r="A29" s="19"/>
      <c r="B29" s="17"/>
    </row>
  </sheetData>
  <pageMargins left="0.75" right="0.75" top="1" bottom="1" header="0.511805555555556" footer="0.511805555555556"/>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J31"/>
  <sheetViews>
    <sheetView topLeftCell="A3" workbookViewId="0">
      <selection activeCell="G15" sqref="G15"/>
    </sheetView>
  </sheetViews>
  <sheetFormatPr defaultColWidth="9.14285714285714" defaultRowHeight="15"/>
  <cols>
    <col min="1" max="1" width="26.5714285714286" style="1" customWidth="1"/>
    <col min="2" max="2" width="14.4285714285714" style="1" customWidth="1"/>
    <col min="3" max="3" width="8.71428571428571" style="1" customWidth="1"/>
    <col min="4" max="4" width="10.2857142857143" style="1" customWidth="1"/>
    <col min="5" max="5" width="11.4285714285714" style="1" customWidth="1"/>
    <col min="6" max="6" width="13.1428571428571" style="1" customWidth="1"/>
    <col min="7" max="7" width="10.2857142857143" style="1" customWidth="1"/>
    <col min="8" max="8" width="9.85714285714286" style="1" customWidth="1"/>
    <col min="9" max="9" width="8.71428571428571" style="1" customWidth="1"/>
    <col min="10" max="10" width="9" style="1" customWidth="1"/>
    <col min="11" max="11" width="8.71428571428571" style="1" customWidth="1"/>
    <col min="12" max="12" width="9.85714285714286" style="1" customWidth="1"/>
    <col min="13" max="13" width="8.28571428571429" style="1" customWidth="1"/>
    <col min="14" max="14" width="9.28571428571429" style="1" customWidth="1"/>
    <col min="15" max="15" width="9.14285714285714" style="1"/>
    <col min="16" max="16" width="9.85714285714286" style="1" customWidth="1"/>
    <col min="17" max="17" width="8.42857142857143" style="1" customWidth="1"/>
    <col min="18" max="18" width="8.57142857142857" style="1" customWidth="1"/>
    <col min="19" max="19" width="9.14285714285714" style="1"/>
    <col min="20" max="20" width="9.85714285714286" style="1" customWidth="1"/>
    <col min="21" max="32" width="9.14285714285714" style="1"/>
    <col min="33" max="33" width="7.28571428571429" style="1" customWidth="1"/>
    <col min="34" max="16384" width="9.14285714285714" style="1"/>
  </cols>
  <sheetData>
    <row r="1" s="1" customFormat="1" spans="1:1">
      <c r="A1" s="2" t="s">
        <v>354</v>
      </c>
    </row>
    <row r="3" s="1" customFormat="1" ht="105" spans="1:36">
      <c r="A3" s="3"/>
      <c r="B3" s="4" t="s">
        <v>355</v>
      </c>
      <c r="C3" s="4" t="s">
        <v>150</v>
      </c>
      <c r="D3" s="4" t="s">
        <v>151</v>
      </c>
      <c r="E3" s="3" t="s">
        <v>216</v>
      </c>
      <c r="F3" s="5" t="s">
        <v>356</v>
      </c>
      <c r="G3" s="4" t="s">
        <v>384</v>
      </c>
      <c r="H3" s="4" t="s">
        <v>385</v>
      </c>
      <c r="I3" s="20" t="s">
        <v>386</v>
      </c>
      <c r="J3" s="20" t="s">
        <v>387</v>
      </c>
      <c r="K3" s="20" t="s">
        <v>388</v>
      </c>
      <c r="L3" s="20" t="s">
        <v>389</v>
      </c>
      <c r="M3" s="20" t="s">
        <v>390</v>
      </c>
      <c r="N3" s="20" t="s">
        <v>391</v>
      </c>
      <c r="O3" s="20" t="s">
        <v>392</v>
      </c>
      <c r="P3" s="20" t="s">
        <v>393</v>
      </c>
      <c r="Q3" s="4" t="s">
        <v>283</v>
      </c>
      <c r="R3" s="4" t="s">
        <v>364</v>
      </c>
      <c r="S3" s="4" t="s">
        <v>365</v>
      </c>
      <c r="T3" s="4" t="s">
        <v>366</v>
      </c>
      <c r="U3" s="4" t="s">
        <v>367</v>
      </c>
      <c r="V3" s="4" t="s">
        <v>368</v>
      </c>
      <c r="W3" s="4" t="s">
        <v>293</v>
      </c>
      <c r="X3" s="4" t="s">
        <v>369</v>
      </c>
      <c r="Y3" s="4" t="s">
        <v>229</v>
      </c>
      <c r="Z3" s="4" t="s">
        <v>370</v>
      </c>
      <c r="AA3" s="4" t="s">
        <v>371</v>
      </c>
      <c r="AB3" s="4" t="s">
        <v>372</v>
      </c>
      <c r="AC3" s="20" t="s">
        <v>246</v>
      </c>
      <c r="AD3" s="20" t="s">
        <v>373</v>
      </c>
      <c r="AE3" s="20" t="s">
        <v>394</v>
      </c>
      <c r="AF3" s="20" t="s">
        <v>395</v>
      </c>
      <c r="AG3" s="4" t="s">
        <v>376</v>
      </c>
      <c r="AH3" s="4" t="s">
        <v>377</v>
      </c>
      <c r="AI3" s="4" t="s">
        <v>378</v>
      </c>
      <c r="AJ3" s="4" t="s">
        <v>379</v>
      </c>
    </row>
    <row r="4" s="1" customFormat="1" spans="1:36">
      <c r="A4" s="6" t="s">
        <v>154</v>
      </c>
      <c r="B4" s="7">
        <v>42707</v>
      </c>
      <c r="C4" s="7">
        <v>42737</v>
      </c>
      <c r="D4" s="7">
        <v>42723</v>
      </c>
      <c r="E4" s="6">
        <v>85</v>
      </c>
      <c r="F4" s="6">
        <v>0</v>
      </c>
      <c r="G4" s="6">
        <v>0</v>
      </c>
      <c r="H4" s="6">
        <v>0</v>
      </c>
      <c r="I4" s="6">
        <v>0</v>
      </c>
      <c r="J4" s="6">
        <v>0</v>
      </c>
      <c r="K4" s="6">
        <v>0</v>
      </c>
      <c r="L4" s="6">
        <v>0</v>
      </c>
      <c r="M4" s="6">
        <v>0</v>
      </c>
      <c r="N4" s="6">
        <v>0</v>
      </c>
      <c r="O4" s="6">
        <v>0</v>
      </c>
      <c r="P4" s="6">
        <v>0</v>
      </c>
      <c r="Q4" s="6">
        <v>0</v>
      </c>
      <c r="R4" s="6">
        <v>0</v>
      </c>
      <c r="S4" s="6">
        <v>0</v>
      </c>
      <c r="T4" s="6">
        <v>0</v>
      </c>
      <c r="U4" s="6">
        <v>0</v>
      </c>
      <c r="V4" s="6">
        <v>0</v>
      </c>
      <c r="W4" s="6">
        <v>0</v>
      </c>
      <c r="X4" s="6">
        <v>0</v>
      </c>
      <c r="Y4" s="6">
        <v>0</v>
      </c>
      <c r="Z4" s="6">
        <v>0</v>
      </c>
      <c r="AA4" s="6">
        <v>0</v>
      </c>
      <c r="AB4" s="6">
        <v>0</v>
      </c>
      <c r="AC4" s="12">
        <v>0</v>
      </c>
      <c r="AD4" s="12">
        <v>0</v>
      </c>
      <c r="AE4" s="6">
        <v>0</v>
      </c>
      <c r="AF4" s="6">
        <v>0</v>
      </c>
      <c r="AG4" s="6">
        <v>0</v>
      </c>
      <c r="AH4" s="6">
        <v>0</v>
      </c>
      <c r="AI4" s="12">
        <v>0</v>
      </c>
      <c r="AJ4" s="12">
        <v>0</v>
      </c>
    </row>
    <row r="5" s="1" customFormat="1" spans="1:36">
      <c r="A5" s="6" t="s">
        <v>155</v>
      </c>
      <c r="B5" s="7"/>
      <c r="C5" s="7"/>
      <c r="D5" s="7">
        <v>42711</v>
      </c>
      <c r="E5" s="8">
        <v>500</v>
      </c>
      <c r="F5" s="6">
        <v>0</v>
      </c>
      <c r="G5" s="8">
        <v>75</v>
      </c>
      <c r="H5" s="6">
        <v>0</v>
      </c>
      <c r="I5" s="8">
        <v>600</v>
      </c>
      <c r="J5" s="6">
        <v>0</v>
      </c>
      <c r="K5" s="8">
        <v>475</v>
      </c>
      <c r="L5" s="6">
        <v>0</v>
      </c>
      <c r="M5" s="6">
        <v>0</v>
      </c>
      <c r="N5" s="6">
        <v>10</v>
      </c>
      <c r="O5" s="6">
        <v>99</v>
      </c>
      <c r="P5" s="6">
        <v>0</v>
      </c>
      <c r="Q5" s="6">
        <v>0</v>
      </c>
      <c r="R5" s="6">
        <v>0</v>
      </c>
      <c r="S5" s="6">
        <v>0</v>
      </c>
      <c r="T5" s="6">
        <v>0</v>
      </c>
      <c r="U5" s="6">
        <v>0</v>
      </c>
      <c r="V5" s="6">
        <v>0</v>
      </c>
      <c r="W5" s="6">
        <v>0</v>
      </c>
      <c r="X5" s="6">
        <v>0</v>
      </c>
      <c r="Y5" s="6">
        <v>0</v>
      </c>
      <c r="Z5" s="6">
        <v>0</v>
      </c>
      <c r="AA5" s="6">
        <v>0</v>
      </c>
      <c r="AB5" s="6">
        <v>0</v>
      </c>
      <c r="AC5" s="12">
        <v>0</v>
      </c>
      <c r="AD5" s="12">
        <v>0</v>
      </c>
      <c r="AE5" s="6">
        <v>79</v>
      </c>
      <c r="AF5" s="6">
        <v>0</v>
      </c>
      <c r="AG5" s="6">
        <v>0</v>
      </c>
      <c r="AH5" s="6">
        <v>0</v>
      </c>
      <c r="AI5" s="12">
        <v>0</v>
      </c>
      <c r="AJ5" s="12">
        <v>0</v>
      </c>
    </row>
    <row r="6" s="1" customFormat="1" spans="1:36">
      <c r="A6" s="6" t="s">
        <v>156</v>
      </c>
      <c r="B6" s="7"/>
      <c r="C6" s="7"/>
      <c r="D6" s="7">
        <v>42718</v>
      </c>
      <c r="E6" s="6"/>
      <c r="F6" s="6"/>
      <c r="G6" s="6"/>
      <c r="H6" s="6"/>
      <c r="I6" s="6"/>
      <c r="J6" s="6"/>
      <c r="K6" s="6">
        <v>575</v>
      </c>
      <c r="L6" s="6">
        <v>0</v>
      </c>
      <c r="M6" s="6"/>
      <c r="N6" s="6"/>
      <c r="O6" s="6"/>
      <c r="P6" s="6"/>
      <c r="Q6" s="6"/>
      <c r="R6" s="6"/>
      <c r="S6" s="6"/>
      <c r="T6" s="6"/>
      <c r="U6" s="6"/>
      <c r="V6" s="6"/>
      <c r="W6" s="6"/>
      <c r="X6" s="6"/>
      <c r="Y6" s="6"/>
      <c r="Z6" s="6"/>
      <c r="AA6" s="6"/>
      <c r="AB6" s="6"/>
      <c r="AC6" s="12"/>
      <c r="AD6" s="12"/>
      <c r="AE6" s="6"/>
      <c r="AF6" s="6"/>
      <c r="AG6" s="6"/>
      <c r="AH6" s="6"/>
      <c r="AI6" s="12"/>
      <c r="AJ6" s="12"/>
    </row>
    <row r="7" s="1" customFormat="1" spans="1:3">
      <c r="A7" s="6" t="s">
        <v>157</v>
      </c>
      <c r="B7" s="6">
        <f>(C4-B4)+1</f>
        <v>31</v>
      </c>
      <c r="C7" s="9"/>
    </row>
    <row r="8" s="1" customFormat="1" spans="3:6">
      <c r="C8" s="9"/>
      <c r="D8" s="9"/>
      <c r="E8" s="10"/>
      <c r="F8" s="10"/>
    </row>
    <row r="9" s="1" customFormat="1" spans="1:5">
      <c r="A9" s="11" t="s">
        <v>154</v>
      </c>
      <c r="B9" s="6"/>
      <c r="C9" s="9"/>
      <c r="D9" s="7"/>
      <c r="E9" s="10"/>
    </row>
    <row r="10" s="1" customFormat="1" spans="1:8">
      <c r="A10" s="12" t="s">
        <v>158</v>
      </c>
      <c r="B10" s="6">
        <f>(C4-D4)</f>
        <v>14</v>
      </c>
      <c r="H10" s="13" t="s">
        <v>380</v>
      </c>
    </row>
    <row r="11" s="1" customFormat="1" spans="1:8">
      <c r="A11" s="12" t="s">
        <v>159</v>
      </c>
      <c r="B11" s="14">
        <f>B10/B7</f>
        <v>0.451612903225806</v>
      </c>
      <c r="H11" s="13" t="s">
        <v>381</v>
      </c>
    </row>
    <row r="12" s="1" customFormat="1" spans="1:6">
      <c r="A12" s="15" t="s">
        <v>160</v>
      </c>
      <c r="B12" s="2">
        <f>((E4*B11)+F4)+((G4*B11)+H4)+((I4*B11)+J4)+((K4*B11)+L4)+((M4*B11)+N4)+((O4*B11)+P4)+((Q4*B11)+R4)+((S4*B11)+T4)+((U4*B11)+V4)+((W4*B11)+X4)+((Y4*B11)+Z4)+((AA4*B11)+AB4)+((AC4*B11)+AD4)+((AE4*B11)+AF4)+((AG4*B11)+AH4)+((AI4*B11)+AJ4)</f>
        <v>38.3870967741935</v>
      </c>
      <c r="E12" s="2" t="s">
        <v>382</v>
      </c>
      <c r="F12" s="1">
        <f>((E4*B11)+F4)+((G4*B11)+H4)+((I4*B11)+J4)+((K4*B11)+L4)+((M4*B11)+N4)+((O4*B11)+P4)+((Q4*B11)+R4)+((S4*B11)+T4)+((U4*B11)+V4)+((W4*B11)+X4)+((Y4*B11)+Z4)+((AA4*B11)+AB4)+((AC4*B11)+AD4)+((AE4*B11)+AF4)+((AG4*B11)+AH4)+((AI4*B11)+AJ4)</f>
        <v>38.3870967741935</v>
      </c>
    </row>
    <row r="13" s="1" customFormat="1" spans="1:16">
      <c r="A13" s="12" t="s">
        <v>383</v>
      </c>
      <c r="B13" s="14">
        <f>E4+G4+I4+K4+M4+O4+Q4+S4+U4+W4+Y4+AA4+AC4+AE4+AG4+AI4</f>
        <v>85</v>
      </c>
      <c r="E13" s="2"/>
      <c r="P13" s="1" t="s">
        <v>396</v>
      </c>
    </row>
    <row r="15" s="1" customFormat="1" spans="1:2">
      <c r="A15" s="11" t="s">
        <v>155</v>
      </c>
      <c r="B15" s="7"/>
    </row>
    <row r="16" s="1" customFormat="1" spans="1:8">
      <c r="A16" s="12" t="s">
        <v>162</v>
      </c>
      <c r="B16" s="6">
        <f>((C4)-D5)</f>
        <v>26</v>
      </c>
      <c r="H16" s="17"/>
    </row>
    <row r="17" s="1" customFormat="1" spans="1:5">
      <c r="A17" s="12" t="s">
        <v>164</v>
      </c>
      <c r="B17" s="14">
        <f>B16/B7</f>
        <v>0.838709677419355</v>
      </c>
      <c r="E17" s="18"/>
    </row>
    <row r="18" s="1" customFormat="1" spans="1:4">
      <c r="A18" s="12" t="s">
        <v>166</v>
      </c>
      <c r="B18" s="14">
        <f>(E5-E4)+((G5-G4)*B17+F5)+((I5-I4)*B17+J5)+((K5-K4)*B17+L5)+((M5-M4)*B17+N5)+((O5-O4)*B17+P5)+((Q5-Q4)*B17+R5)+((S5-S4)*B17+T5)+((U5-U4)*B17+V5)+((W5-W4)*B17+X5)+((Y5-Y4)*B17+Z5)+((AA5-AA4)*B17+AB5)+((AC5-AC4)*B17+AD5)+((AE5-AE4)*B17+AF5)+((AG5-AG4)*B17+AH5)+((AI5-AI4)*B17+AJ5)</f>
        <v>1538.8064516129</v>
      </c>
      <c r="D18" s="17"/>
    </row>
    <row r="19" s="1" customFormat="1" spans="1:7">
      <c r="A19" s="12" t="s">
        <v>383</v>
      </c>
      <c r="B19" s="14">
        <f>E5+G5+I5+K5+M5+O5+Q5+S5+U5+W5+Y5+AA5+AC5+AE5+AG5+AI5</f>
        <v>1828</v>
      </c>
      <c r="D19" s="1" t="s">
        <v>382</v>
      </c>
      <c r="E19" s="2">
        <f>(E5-E4)+((G5-G4)*B17+F5)+((I5-I4)*B17+J5)+((K5-K4)*B17+L5)+((M5-M4)*B17+N5)+((O5-O4)*B17+P5)+((Q5-Q4)*B17+R5)+((S5-S4)*B17+T5)+((U5-U4)*B17+V5)+((W5-W4)*B17+X5)+((Y5-Y4)*B17+Z5)+((AA5-AA4)*B17+AB5)+((AC5-AC4)*B17+AD5)+((AE5-AE4)*B17+AF5)+((AG5-AG4)*B17+AH5)+((AI5-AI4)*B17+AJ5)</f>
        <v>1538.8064516129</v>
      </c>
      <c r="G19" s="2"/>
    </row>
    <row r="20" s="1" customFormat="1" spans="8:8">
      <c r="H20" s="14">
        <f>(E6-E5)+((G6-G5+H6)*H19+F6)+((I6-I5)*H19+J6)+((K6-K5)*H19+L6)+((M6-M5)*H19+N6)+((O6-O5)*H19+P6)+((Q6-Q5)*H19+R6)+((S6-S5)*H19+T6)+((U6-U5)*H19+V6)+((W6-W5)*H19+X6)+((Y6-Y5)*H19+Z6)+((AA6-AA5)*H19+AB6)+((AC6-AC5)*H19+AD6)+((AE6-AE5)*H19+AF6)+((AG6-AG5)*H19+AH6)+((AI6-AI5)*H19+AJ6)</f>
        <v>-500</v>
      </c>
    </row>
    <row r="21" s="1" customFormat="1" spans="1:2">
      <c r="A21" s="11" t="s">
        <v>156</v>
      </c>
      <c r="B21" s="7"/>
    </row>
    <row r="22" s="1" customFormat="1" spans="1:2">
      <c r="A22" s="12" t="s">
        <v>162</v>
      </c>
      <c r="B22" s="6">
        <f>((C4)-D6)</f>
        <v>19</v>
      </c>
    </row>
    <row r="23" s="1" customFormat="1" spans="1:2">
      <c r="A23" s="12" t="s">
        <v>164</v>
      </c>
      <c r="B23" s="14">
        <f>B22/B7</f>
        <v>0.612903225806452</v>
      </c>
    </row>
    <row r="24" s="1" customFormat="1" spans="1:2">
      <c r="A24" s="12" t="s">
        <v>166</v>
      </c>
      <c r="B24" s="14">
        <f>(E6-E5)+((G6-G5+H6)*B23+F6)+((I6-I5)*B23+J6)+((K6-K5)*B23+L6)+((M6-M5)*B23+N6)+((O6-O5)*B23+P6)+((Q6-Q5)*B23+R6)+((S6-S5)*B23+T6)+((U6-U5)*B23+V6)+((W6-W5)*B23+X6)+((Y6-Y5)*B23+Z6)+((AA6-AA5)*B23+AB6)+((AC6-AC5)*B23+AD6)+((AE6-AE5)*B23+AF6)+((AG6-AG5)*H19+AH6)+((AI6-AI5)*H19+AJ6)</f>
        <v>-961.516129032258</v>
      </c>
    </row>
    <row r="25" s="1" customFormat="1" spans="1:2">
      <c r="A25" s="12" t="s">
        <v>383</v>
      </c>
      <c r="B25" s="14">
        <f>E6+G6+I6+K6+M6+O6+Q6+S6+U6+W6+Y6+AA6+AC6+AE6+AG6+AI6</f>
        <v>575</v>
      </c>
    </row>
    <row r="26" s="1" customFormat="1" spans="1:2">
      <c r="A26" s="19"/>
      <c r="B26" s="17"/>
    </row>
    <row r="27" s="1" customFormat="1" spans="1:2">
      <c r="A27" s="19"/>
      <c r="B27" s="17"/>
    </row>
    <row r="28" s="1" customFormat="1" spans="1:2">
      <c r="A28" s="19"/>
      <c r="B28" s="17"/>
    </row>
    <row r="29" s="1" customFormat="1" spans="1:2">
      <c r="A29" s="19"/>
      <c r="B29" s="17"/>
    </row>
    <row r="30" s="1" customFormat="1" spans="1:2">
      <c r="A30" s="19"/>
      <c r="B30" s="17"/>
    </row>
    <row r="31" s="1" customFormat="1" spans="1:2">
      <c r="A31" s="19"/>
      <c r="B31" s="17"/>
    </row>
  </sheetData>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J31"/>
  <sheetViews>
    <sheetView topLeftCell="A3" workbookViewId="0">
      <selection activeCell="I27" sqref="I27"/>
    </sheetView>
  </sheetViews>
  <sheetFormatPr defaultColWidth="9.14285714285714" defaultRowHeight="15"/>
  <cols>
    <col min="1" max="1" width="26.5714285714286" style="1" customWidth="1"/>
    <col min="2" max="2" width="14.4285714285714" style="1" customWidth="1"/>
    <col min="3" max="3" width="8.71428571428571" style="1" customWidth="1"/>
    <col min="4" max="4" width="10.2857142857143" style="1" customWidth="1"/>
    <col min="5" max="5" width="11.4285714285714" style="1" customWidth="1"/>
    <col min="6" max="6" width="13.1428571428571" style="1" customWidth="1"/>
    <col min="7" max="7" width="10.2857142857143" style="1" customWidth="1"/>
    <col min="8" max="8" width="9.85714285714286" style="1" customWidth="1"/>
    <col min="9" max="9" width="8.71428571428571" style="1" customWidth="1"/>
    <col min="10" max="10" width="9" style="1" customWidth="1"/>
    <col min="11" max="11" width="8.71428571428571" style="1" customWidth="1"/>
    <col min="12" max="12" width="9.85714285714286" style="1" customWidth="1"/>
    <col min="13" max="13" width="8.28571428571429" style="1" customWidth="1"/>
    <col min="14" max="14" width="9.28571428571429" style="1" customWidth="1"/>
    <col min="15" max="15" width="9.14285714285714" style="1"/>
    <col min="16" max="16" width="9.85714285714286" style="1" customWidth="1"/>
    <col min="17" max="17" width="8.42857142857143" style="1" customWidth="1"/>
    <col min="18" max="18" width="8.57142857142857" style="1" customWidth="1"/>
    <col min="19" max="19" width="9.14285714285714" style="1"/>
    <col min="20" max="20" width="9.85714285714286" style="1" customWidth="1"/>
    <col min="21" max="32" width="9.14285714285714" style="1"/>
    <col min="33" max="33" width="7.28571428571429" style="1" customWidth="1"/>
    <col min="34" max="16384" width="9.14285714285714" style="1"/>
  </cols>
  <sheetData>
    <row r="1" s="1" customFormat="1" spans="1:1">
      <c r="A1" s="2" t="s">
        <v>354</v>
      </c>
    </row>
    <row r="3" s="1" customFormat="1" ht="105" spans="1:36">
      <c r="A3" s="3"/>
      <c r="B3" s="4" t="s">
        <v>355</v>
      </c>
      <c r="C3" s="4" t="s">
        <v>150</v>
      </c>
      <c r="D3" s="4" t="s">
        <v>151</v>
      </c>
      <c r="E3" s="3" t="s">
        <v>216</v>
      </c>
      <c r="F3" s="5" t="s">
        <v>356</v>
      </c>
      <c r="G3" s="4" t="s">
        <v>384</v>
      </c>
      <c r="H3" s="4" t="s">
        <v>385</v>
      </c>
      <c r="I3" s="20" t="s">
        <v>386</v>
      </c>
      <c r="J3" s="20" t="s">
        <v>387</v>
      </c>
      <c r="K3" s="20" t="s">
        <v>388</v>
      </c>
      <c r="L3" s="20" t="s">
        <v>389</v>
      </c>
      <c r="M3" s="20" t="s">
        <v>390</v>
      </c>
      <c r="N3" s="20" t="s">
        <v>391</v>
      </c>
      <c r="O3" s="20" t="s">
        <v>392</v>
      </c>
      <c r="P3" s="20" t="s">
        <v>393</v>
      </c>
      <c r="Q3" s="4" t="s">
        <v>283</v>
      </c>
      <c r="R3" s="4" t="s">
        <v>364</v>
      </c>
      <c r="S3" s="4" t="s">
        <v>365</v>
      </c>
      <c r="T3" s="4" t="s">
        <v>366</v>
      </c>
      <c r="U3" s="4" t="s">
        <v>367</v>
      </c>
      <c r="V3" s="4" t="s">
        <v>368</v>
      </c>
      <c r="W3" s="4" t="s">
        <v>293</v>
      </c>
      <c r="X3" s="4" t="s">
        <v>369</v>
      </c>
      <c r="Y3" s="4" t="s">
        <v>229</v>
      </c>
      <c r="Z3" s="4" t="s">
        <v>370</v>
      </c>
      <c r="AA3" s="4" t="s">
        <v>371</v>
      </c>
      <c r="AB3" s="4" t="s">
        <v>372</v>
      </c>
      <c r="AC3" s="20" t="s">
        <v>246</v>
      </c>
      <c r="AD3" s="20" t="s">
        <v>373</v>
      </c>
      <c r="AE3" s="20" t="s">
        <v>394</v>
      </c>
      <c r="AF3" s="20" t="s">
        <v>395</v>
      </c>
      <c r="AG3" s="4" t="s">
        <v>376</v>
      </c>
      <c r="AH3" s="4" t="s">
        <v>377</v>
      </c>
      <c r="AI3" s="4" t="s">
        <v>378</v>
      </c>
      <c r="AJ3" s="4" t="s">
        <v>379</v>
      </c>
    </row>
    <row r="4" s="1" customFormat="1" spans="1:36">
      <c r="A4" s="6" t="s">
        <v>154</v>
      </c>
      <c r="B4" s="7">
        <v>42707</v>
      </c>
      <c r="C4" s="7">
        <v>42737</v>
      </c>
      <c r="D4" s="7">
        <v>42711</v>
      </c>
      <c r="E4" s="6">
        <v>500</v>
      </c>
      <c r="F4" s="6">
        <v>0</v>
      </c>
      <c r="G4" s="6">
        <v>0</v>
      </c>
      <c r="H4" s="6">
        <v>0</v>
      </c>
      <c r="I4" s="6">
        <v>0</v>
      </c>
      <c r="J4" s="6">
        <v>0</v>
      </c>
      <c r="K4" s="6">
        <v>0</v>
      </c>
      <c r="L4" s="6">
        <v>0</v>
      </c>
      <c r="M4" s="6">
        <v>0</v>
      </c>
      <c r="N4" s="6">
        <v>0</v>
      </c>
      <c r="O4" s="6">
        <v>0</v>
      </c>
      <c r="P4" s="6">
        <v>0</v>
      </c>
      <c r="Q4" s="6">
        <v>0</v>
      </c>
      <c r="R4" s="6">
        <v>0</v>
      </c>
      <c r="S4" s="6">
        <v>0</v>
      </c>
      <c r="T4" s="6">
        <v>0</v>
      </c>
      <c r="U4" s="6">
        <v>0</v>
      </c>
      <c r="V4" s="6">
        <v>0</v>
      </c>
      <c r="W4" s="6">
        <v>0</v>
      </c>
      <c r="X4" s="6">
        <v>0</v>
      </c>
      <c r="Y4" s="6">
        <v>0</v>
      </c>
      <c r="Z4" s="6">
        <v>0</v>
      </c>
      <c r="AA4" s="6">
        <v>0</v>
      </c>
      <c r="AB4" s="6">
        <v>0</v>
      </c>
      <c r="AC4" s="12">
        <v>0</v>
      </c>
      <c r="AD4" s="12">
        <v>0</v>
      </c>
      <c r="AE4" s="6">
        <v>0</v>
      </c>
      <c r="AF4" s="6">
        <v>0</v>
      </c>
      <c r="AG4" s="6">
        <v>0</v>
      </c>
      <c r="AH4" s="6">
        <v>0</v>
      </c>
      <c r="AI4" s="12">
        <v>0</v>
      </c>
      <c r="AJ4" s="12">
        <v>0</v>
      </c>
    </row>
    <row r="5" s="1" customFormat="1" spans="1:36">
      <c r="A5" s="6" t="s">
        <v>155</v>
      </c>
      <c r="B5" s="7"/>
      <c r="C5" s="7"/>
      <c r="D5" s="7">
        <v>42711</v>
      </c>
      <c r="E5" s="8">
        <v>500</v>
      </c>
      <c r="F5" s="6">
        <v>0</v>
      </c>
      <c r="G5" s="8">
        <v>75</v>
      </c>
      <c r="H5" s="6">
        <v>0</v>
      </c>
      <c r="I5" s="8">
        <v>0</v>
      </c>
      <c r="J5" s="6">
        <v>0</v>
      </c>
      <c r="K5" s="8">
        <v>0</v>
      </c>
      <c r="L5" s="6">
        <v>0</v>
      </c>
      <c r="M5" s="6">
        <v>0</v>
      </c>
      <c r="N5" s="6">
        <v>0</v>
      </c>
      <c r="O5" s="6">
        <v>0</v>
      </c>
      <c r="P5" s="6">
        <v>0</v>
      </c>
      <c r="Q5" s="6">
        <v>0</v>
      </c>
      <c r="R5" s="6">
        <v>0</v>
      </c>
      <c r="S5" s="6">
        <v>0</v>
      </c>
      <c r="T5" s="6">
        <v>0</v>
      </c>
      <c r="U5" s="6">
        <v>0</v>
      </c>
      <c r="V5" s="6">
        <v>0</v>
      </c>
      <c r="W5" s="6">
        <v>0</v>
      </c>
      <c r="X5" s="6">
        <v>0</v>
      </c>
      <c r="Y5" s="6">
        <v>0</v>
      </c>
      <c r="Z5" s="6">
        <v>0</v>
      </c>
      <c r="AA5" s="6">
        <v>0</v>
      </c>
      <c r="AB5" s="6">
        <v>0</v>
      </c>
      <c r="AC5" s="12">
        <v>0</v>
      </c>
      <c r="AD5" s="12">
        <v>0</v>
      </c>
      <c r="AE5" s="6">
        <v>0</v>
      </c>
      <c r="AF5" s="6">
        <v>0</v>
      </c>
      <c r="AG5" s="6">
        <v>0</v>
      </c>
      <c r="AH5" s="6">
        <v>0</v>
      </c>
      <c r="AI5" s="12">
        <v>0</v>
      </c>
      <c r="AJ5" s="12">
        <v>0</v>
      </c>
    </row>
    <row r="6" s="1" customFormat="1" spans="1:36">
      <c r="A6" s="6" t="s">
        <v>156</v>
      </c>
      <c r="B6" s="7"/>
      <c r="C6" s="7"/>
      <c r="D6" s="7">
        <v>42723</v>
      </c>
      <c r="E6" s="6">
        <v>500</v>
      </c>
      <c r="F6" s="6">
        <v>0</v>
      </c>
      <c r="G6" s="6">
        <v>95</v>
      </c>
      <c r="H6" s="6">
        <v>0</v>
      </c>
      <c r="I6" s="6">
        <v>0</v>
      </c>
      <c r="J6" s="6">
        <v>0</v>
      </c>
      <c r="K6" s="6">
        <v>0</v>
      </c>
      <c r="L6" s="6">
        <v>0</v>
      </c>
      <c r="M6" s="6">
        <v>0</v>
      </c>
      <c r="N6" s="6">
        <v>0</v>
      </c>
      <c r="O6" s="6">
        <v>0</v>
      </c>
      <c r="P6" s="6">
        <v>0</v>
      </c>
      <c r="Q6" s="6">
        <v>0</v>
      </c>
      <c r="R6" s="6">
        <v>0</v>
      </c>
      <c r="S6" s="6">
        <v>0</v>
      </c>
      <c r="T6" s="6">
        <v>0</v>
      </c>
      <c r="U6" s="6">
        <v>0</v>
      </c>
      <c r="V6" s="6">
        <v>0</v>
      </c>
      <c r="W6" s="6">
        <v>0</v>
      </c>
      <c r="X6" s="6">
        <v>0</v>
      </c>
      <c r="Y6" s="6">
        <v>0</v>
      </c>
      <c r="Z6" s="6">
        <v>0</v>
      </c>
      <c r="AA6" s="6">
        <v>0</v>
      </c>
      <c r="AB6" s="6">
        <v>0</v>
      </c>
      <c r="AC6" s="12">
        <v>0</v>
      </c>
      <c r="AD6" s="12">
        <v>0</v>
      </c>
      <c r="AE6" s="6">
        <v>0</v>
      </c>
      <c r="AF6" s="6">
        <v>0</v>
      </c>
      <c r="AG6" s="6">
        <v>0</v>
      </c>
      <c r="AH6" s="6">
        <v>0</v>
      </c>
      <c r="AI6" s="12">
        <v>0</v>
      </c>
      <c r="AJ6" s="12">
        <v>0</v>
      </c>
    </row>
    <row r="7" s="1" customFormat="1" spans="1:3">
      <c r="A7" s="6" t="s">
        <v>157</v>
      </c>
      <c r="B7" s="6">
        <f>(C4-B4)+1</f>
        <v>31</v>
      </c>
      <c r="C7" s="9"/>
    </row>
    <row r="8" s="1" customFormat="1" spans="3:6">
      <c r="C8" s="9"/>
      <c r="D8" s="9"/>
      <c r="E8" s="10"/>
      <c r="F8" s="10"/>
    </row>
    <row r="9" s="1" customFormat="1" spans="1:5">
      <c r="A9" s="11" t="s">
        <v>154</v>
      </c>
      <c r="B9" s="6"/>
      <c r="C9" s="9"/>
      <c r="D9" s="7"/>
      <c r="E9" s="10"/>
    </row>
    <row r="10" s="1" customFormat="1" spans="1:8">
      <c r="A10" s="12" t="s">
        <v>158</v>
      </c>
      <c r="B10" s="6">
        <f>(C4-D4)</f>
        <v>26</v>
      </c>
      <c r="H10" s="13" t="s">
        <v>380</v>
      </c>
    </row>
    <row r="11" s="1" customFormat="1" spans="1:8">
      <c r="A11" s="12" t="s">
        <v>159</v>
      </c>
      <c r="B11" s="14">
        <f>B10/B7</f>
        <v>0.838709677419355</v>
      </c>
      <c r="H11" s="13" t="s">
        <v>381</v>
      </c>
    </row>
    <row r="12" s="1" customFormat="1" spans="1:6">
      <c r="A12" s="15" t="s">
        <v>160</v>
      </c>
      <c r="B12" s="16">
        <f>((E4*B11)+F4)+((G4*B11)+H4)+((I4*B11)+J4)+((K4*B11)+L4)+((M4*B11)+N4)+((O4*B11)+P4)+((Q4*B11)+R4)+((S4*B11)+T4)+((U4*B11)+V4)+((W4*B11)+X4)+((Y4*B11)+Z4)+((AA4*B11)+AB4)+((AC4*B11)+AD4)+((AE4*B11)+AF4)+((AG4*B11)+AH4)+((AI4*B11)+AJ4)</f>
        <v>419.354838709677</v>
      </c>
      <c r="E12" s="2" t="s">
        <v>382</v>
      </c>
      <c r="F12" s="1">
        <f>((E4*B11)+F4)+((G4*B11)+H4)+((I4*B11)+J4)+((K4*B11)+L4)+((M4*B11)+N4)+((O4*B11)+P4)+((Q4*B11)+R4)+((S4*B11)+T4)+((U4*B11)+V4)+((W4*B11)+X4)+((Y4*B11)+Z4)+((AA4*B11)+AB4)+((AC4*B11)+AD4)+((AE4*B11)+AF4)+((AG4*B11)+AH4)+((AI4*B11)+AJ4)</f>
        <v>419.354838709677</v>
      </c>
    </row>
    <row r="13" s="1" customFormat="1" spans="1:16">
      <c r="A13" s="12" t="s">
        <v>383</v>
      </c>
      <c r="B13" s="14">
        <f>E4+G4+I4+K4+M4+O4+Q4+S4+U4+W4+Y4+AA4+AC4+AE4+AG4+AI4</f>
        <v>500</v>
      </c>
      <c r="E13" s="2"/>
      <c r="P13" s="1" t="s">
        <v>396</v>
      </c>
    </row>
    <row r="15" s="1" customFormat="1" spans="1:2">
      <c r="A15" s="11" t="s">
        <v>155</v>
      </c>
      <c r="B15" s="7"/>
    </row>
    <row r="16" s="1" customFormat="1" spans="1:8">
      <c r="A16" s="12" t="s">
        <v>162</v>
      </c>
      <c r="B16" s="6">
        <f>((C4)-D5)</f>
        <v>26</v>
      </c>
      <c r="H16" s="17"/>
    </row>
    <row r="17" s="1" customFormat="1" spans="1:5">
      <c r="A17" s="12" t="s">
        <v>164</v>
      </c>
      <c r="B17" s="14">
        <f>B16/B7</f>
        <v>0.838709677419355</v>
      </c>
      <c r="E17" s="18"/>
    </row>
    <row r="18" s="1" customFormat="1" spans="1:4">
      <c r="A18" s="12" t="s">
        <v>166</v>
      </c>
      <c r="B18" s="14">
        <f>(E5-E4)+((G5-G4)*B17+F5)+((I5-I4)*B17+J5)+((K5-K4)*B17+L5)+((M5-M4)*B17+N5)+((O5-O4)*B17+P5)+((Q5-Q4)*B17+R5)+((S5-S4)*B17+T5)+((U5-U4)*B17+V5)+((W5-W4)*B17+X5)+((Y5-Y4)*B17+Z5)+((AA5-AA4)*B17+AB5)+((AC5-AC4)*B17+AD5)+((AE5-AE4)*B17+AF5)+((AG5-AG4)*B17+AH5)+((AI5-AI4)*B17+AJ5)</f>
        <v>62.9032258064516</v>
      </c>
      <c r="D18" s="17"/>
    </row>
    <row r="19" s="1" customFormat="1" spans="1:7">
      <c r="A19" s="12" t="s">
        <v>383</v>
      </c>
      <c r="B19" s="14">
        <f>E5+G5+I5+K5+M5+O5+Q5+S5+U5+W5+Y5+AA5+AC5+AE5+AG5+AI5</f>
        <v>575</v>
      </c>
      <c r="D19" s="1" t="s">
        <v>382</v>
      </c>
      <c r="E19" s="2">
        <f>(E5-E4)+((G5-G4)*B17+F5)+((I5-I4)*B17+J5)+((K5-K4)*B17+L5)+((M5-M4)*B17+N5)+((O5-O4)*B17+P5)+((Q5-Q4)*B17+R5)+((S5-S4)*B17+T5)+((U5-U4)*B17+V5)+((W5-W4)*B17+X5)+((Y5-Y4)*B17+Z5)+((AA5-AA4)*B17+AB5)+((AC5-AC4)*B17+AD5)+((AE5-AE4)*B17+AF5)+((AG5-AG4)*B17+AH5)+((AI5-AI4)*B17+AJ5)</f>
        <v>62.9032258064516</v>
      </c>
      <c r="G19" s="2"/>
    </row>
    <row r="20" s="1" customFormat="1" spans="8:8">
      <c r="H20" s="14">
        <f>(E6-E5)+((G6-G5+H6)*H19)+((I6-I5)*H19+J6)+((K6-K5)*H19+L6)+((M6-M5)*H19+N6)+((O6-O5)*H19+P6)+((Q6-Q5)*H19+R6)+((S6-S5)*H19+T6)+((U6-U5)*H19+V6)+((W6-W5)*H19+X6)+((Y6-Y5)*H19+Z6)+((AA6-AA5)*H19+AB6)+((AC6-AC5)*H19+AD6)+((AE6-AE5)*H19+AF6)+((AG6-AG5)*H19+AH6)+((AI6-AI5)*H19+AJ6)</f>
        <v>0</v>
      </c>
    </row>
    <row r="21" s="1" customFormat="1" spans="1:2">
      <c r="A21" s="11" t="s">
        <v>156</v>
      </c>
      <c r="B21" s="7"/>
    </row>
    <row r="22" s="1" customFormat="1" spans="1:2">
      <c r="A22" s="12" t="s">
        <v>162</v>
      </c>
      <c r="B22" s="6">
        <f>((C4)-D6)</f>
        <v>14</v>
      </c>
    </row>
    <row r="23" s="1" customFormat="1" spans="1:2">
      <c r="A23" s="12" t="s">
        <v>164</v>
      </c>
      <c r="B23" s="14">
        <f>B22/B7</f>
        <v>0.451612903225806</v>
      </c>
    </row>
    <row r="24" s="1" customFormat="1" spans="1:2">
      <c r="A24" s="12" t="s">
        <v>166</v>
      </c>
      <c r="B24" s="14">
        <f>(E6-E5)+((G6-G5)*B23)+((I6-I5)*B23)+((K6-K5)*B23)+((M6-M5)*B23)+((O6-O5)*B23)+((Q6-Q5)*B23)+((S6-S5)*B23)+((U6-U5)*B23)+((W6-W5)*B23)+((Y6-Y5)*B23)+((AA6-AA5)*B23)+((AC6-AC5)*B23)+((AE6-AE5)*B23)+((AG6-AG5)*B23)+((AI6-AI5)*B23)</f>
        <v>9.03225806451613</v>
      </c>
    </row>
    <row r="25" s="1" customFormat="1" spans="1:2">
      <c r="A25" s="12" t="s">
        <v>383</v>
      </c>
      <c r="B25" s="14">
        <f>E6+G6+I6+K6+M6+O6+Q6+S6+U6+W6+Y6+AA6+AC6+AE6+AG6+AI6</f>
        <v>595</v>
      </c>
    </row>
    <row r="26" s="1" customFormat="1" spans="1:2">
      <c r="A26" s="19"/>
      <c r="B26" s="17"/>
    </row>
    <row r="27" s="1" customFormat="1" spans="1:2">
      <c r="A27" s="19"/>
      <c r="B27" s="17"/>
    </row>
    <row r="28" s="1" customFormat="1" spans="1:2">
      <c r="A28" s="19"/>
      <c r="B28" s="17"/>
    </row>
    <row r="29" s="1" customFormat="1" spans="1:2">
      <c r="A29" s="19"/>
      <c r="B29" s="17"/>
    </row>
    <row r="30" s="1" customFormat="1" spans="1:2">
      <c r="A30" s="19"/>
      <c r="B30" s="17"/>
    </row>
    <row r="31" s="1" customFormat="1" spans="1:2">
      <c r="A31" s="19"/>
      <c r="B31" s="17"/>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B12"/>
  <sheetViews>
    <sheetView workbookViewId="0">
      <selection activeCell="A8" sqref="A8"/>
    </sheetView>
  </sheetViews>
  <sheetFormatPr defaultColWidth="9.14285714285714" defaultRowHeight="15"/>
  <cols>
    <col min="1" max="1" width="16.5714285714286" customWidth="1"/>
    <col min="2" max="2" width="17.2857142857143" customWidth="1"/>
    <col min="3" max="3" width="11.2857142857143" customWidth="1"/>
    <col min="4" max="4" width="10.5714285714286" customWidth="1"/>
    <col min="5" max="5" width="9.42857142857143" customWidth="1"/>
    <col min="6" max="6" width="9.85714285714286" customWidth="1"/>
    <col min="7" max="7" width="11.4285714285714" customWidth="1"/>
    <col min="8" max="8" width="10" customWidth="1"/>
    <col min="9" max="9" width="6.85714285714286" customWidth="1"/>
  </cols>
  <sheetData>
    <row r="1" spans="1:1">
      <c r="A1" s="22" t="s">
        <v>414</v>
      </c>
    </row>
    <row r="2" s="21" customFormat="1" ht="45" spans="1:28">
      <c r="A2" s="21" t="s">
        <v>415</v>
      </c>
      <c r="B2" s="21" t="s">
        <v>416</v>
      </c>
      <c r="C2" s="21" t="s">
        <v>417</v>
      </c>
      <c r="D2" s="21" t="s">
        <v>418</v>
      </c>
      <c r="E2" s="21" t="s">
        <v>419</v>
      </c>
      <c r="F2" s="21" t="s">
        <v>420</v>
      </c>
      <c r="G2" s="21" t="s">
        <v>421</v>
      </c>
      <c r="H2" s="21" t="s">
        <v>422</v>
      </c>
      <c r="I2" s="21" t="s">
        <v>423</v>
      </c>
      <c r="J2" s="21" t="s">
        <v>424</v>
      </c>
      <c r="K2" s="21" t="s">
        <v>425</v>
      </c>
      <c r="L2" s="21" t="s">
        <v>426</v>
      </c>
      <c r="M2" s="21" t="s">
        <v>427</v>
      </c>
      <c r="N2" s="21" t="s">
        <v>428</v>
      </c>
      <c r="O2" s="21" t="s">
        <v>429</v>
      </c>
      <c r="P2" s="21" t="s">
        <v>430</v>
      </c>
      <c r="Q2" s="21" t="s">
        <v>431</v>
      </c>
      <c r="R2" s="21" t="s">
        <v>432</v>
      </c>
      <c r="S2" s="21" t="s">
        <v>433</v>
      </c>
      <c r="T2" s="21" t="s">
        <v>434</v>
      </c>
      <c r="U2" s="21" t="s">
        <v>435</v>
      </c>
      <c r="V2" s="21" t="s">
        <v>436</v>
      </c>
      <c r="W2" s="21" t="s">
        <v>437</v>
      </c>
      <c r="X2" s="21" t="s">
        <v>438</v>
      </c>
      <c r="Y2" s="21" t="s">
        <v>439</v>
      </c>
      <c r="Z2" s="21" t="s">
        <v>440</v>
      </c>
      <c r="AA2" s="21" t="s">
        <v>441</v>
      </c>
      <c r="AB2" s="21" t="s">
        <v>442</v>
      </c>
    </row>
    <row r="3" spans="1:28">
      <c r="A3">
        <v>2613776</v>
      </c>
      <c r="B3" t="s">
        <v>443</v>
      </c>
      <c r="C3">
        <v>105741</v>
      </c>
      <c r="D3">
        <v>1</v>
      </c>
      <c r="E3" t="s">
        <v>443</v>
      </c>
      <c r="F3" t="s">
        <v>443</v>
      </c>
      <c r="G3" t="s">
        <v>443</v>
      </c>
      <c r="H3" t="s">
        <v>443</v>
      </c>
      <c r="I3">
        <v>18.39</v>
      </c>
      <c r="J3" t="s">
        <v>444</v>
      </c>
      <c r="K3" t="s">
        <v>443</v>
      </c>
      <c r="L3" t="s">
        <v>443</v>
      </c>
      <c r="M3" t="s">
        <v>443</v>
      </c>
      <c r="N3" t="s">
        <v>443</v>
      </c>
      <c r="O3" t="s">
        <v>443</v>
      </c>
      <c r="P3">
        <v>101595</v>
      </c>
      <c r="Q3" t="s">
        <v>443</v>
      </c>
      <c r="R3" s="23">
        <v>42719.2792016551</v>
      </c>
      <c r="S3" t="s">
        <v>443</v>
      </c>
      <c r="T3" t="s">
        <v>445</v>
      </c>
      <c r="U3" t="s">
        <v>446</v>
      </c>
      <c r="V3">
        <v>18.39</v>
      </c>
      <c r="W3" t="s">
        <v>443</v>
      </c>
      <c r="X3" t="s">
        <v>443</v>
      </c>
      <c r="Y3" t="s">
        <v>443</v>
      </c>
      <c r="Z3" t="s">
        <v>443</v>
      </c>
      <c r="AA3" t="s">
        <v>443</v>
      </c>
      <c r="AB3" t="s">
        <v>443</v>
      </c>
    </row>
    <row r="4" spans="1:28">
      <c r="A4">
        <v>2613777</v>
      </c>
      <c r="B4">
        <v>2613776</v>
      </c>
      <c r="C4">
        <v>105741</v>
      </c>
      <c r="D4">
        <v>1</v>
      </c>
      <c r="E4" t="s">
        <v>443</v>
      </c>
      <c r="F4" t="s">
        <v>443</v>
      </c>
      <c r="G4" t="s">
        <v>443</v>
      </c>
      <c r="H4" t="s">
        <v>443</v>
      </c>
      <c r="I4">
        <v>-18.39</v>
      </c>
      <c r="J4" t="s">
        <v>447</v>
      </c>
      <c r="K4" t="s">
        <v>443</v>
      </c>
      <c r="L4" t="s">
        <v>443</v>
      </c>
      <c r="M4" t="s">
        <v>443</v>
      </c>
      <c r="N4" t="s">
        <v>443</v>
      </c>
      <c r="O4" t="s">
        <v>443</v>
      </c>
      <c r="P4">
        <v>101595</v>
      </c>
      <c r="Q4" t="s">
        <v>443</v>
      </c>
      <c r="R4" s="23">
        <v>42719.2792018171</v>
      </c>
      <c r="S4" t="s">
        <v>443</v>
      </c>
      <c r="T4" t="s">
        <v>448</v>
      </c>
      <c r="U4" t="s">
        <v>446</v>
      </c>
      <c r="V4">
        <v>-18.39</v>
      </c>
      <c r="W4" t="s">
        <v>443</v>
      </c>
      <c r="X4" t="s">
        <v>443</v>
      </c>
      <c r="Y4" t="s">
        <v>443</v>
      </c>
      <c r="Z4" t="s">
        <v>443</v>
      </c>
      <c r="AA4" t="s">
        <v>443</v>
      </c>
      <c r="AB4" t="s">
        <v>443</v>
      </c>
    </row>
    <row r="5" spans="1:28">
      <c r="A5">
        <v>2613778</v>
      </c>
      <c r="B5">
        <v>2613776</v>
      </c>
      <c r="C5">
        <v>105741</v>
      </c>
      <c r="D5">
        <v>1</v>
      </c>
      <c r="E5" t="s">
        <v>443</v>
      </c>
      <c r="F5" t="s">
        <v>443</v>
      </c>
      <c r="G5" t="s">
        <v>443</v>
      </c>
      <c r="H5" t="s">
        <v>443</v>
      </c>
      <c r="I5">
        <v>18.39</v>
      </c>
      <c r="J5" t="s">
        <v>447</v>
      </c>
      <c r="K5" t="s">
        <v>443</v>
      </c>
      <c r="L5" t="s">
        <v>443</v>
      </c>
      <c r="M5" t="s">
        <v>443</v>
      </c>
      <c r="N5" t="s">
        <v>443</v>
      </c>
      <c r="O5" t="s">
        <v>443</v>
      </c>
      <c r="P5">
        <v>101595</v>
      </c>
      <c r="Q5" t="s">
        <v>443</v>
      </c>
      <c r="R5" s="23">
        <v>42719.2792018171</v>
      </c>
      <c r="S5" t="s">
        <v>443</v>
      </c>
      <c r="T5" t="s">
        <v>448</v>
      </c>
      <c r="U5" t="s">
        <v>446</v>
      </c>
      <c r="V5">
        <v>45.97</v>
      </c>
      <c r="W5">
        <v>167131</v>
      </c>
      <c r="X5" t="s">
        <v>443</v>
      </c>
      <c r="Y5" t="s">
        <v>443</v>
      </c>
      <c r="Z5" t="s">
        <v>443</v>
      </c>
      <c r="AA5" t="s">
        <v>443</v>
      </c>
      <c r="AB5" t="s">
        <v>443</v>
      </c>
    </row>
    <row r="6" spans="1:28">
      <c r="A6">
        <v>2613779</v>
      </c>
      <c r="B6">
        <v>2613776</v>
      </c>
      <c r="C6">
        <v>105741</v>
      </c>
      <c r="D6">
        <v>1</v>
      </c>
      <c r="E6" t="s">
        <v>443</v>
      </c>
      <c r="F6" t="s">
        <v>443</v>
      </c>
      <c r="G6" t="s">
        <v>443</v>
      </c>
      <c r="H6" t="s">
        <v>443</v>
      </c>
      <c r="I6">
        <v>-18.39</v>
      </c>
      <c r="J6" t="s">
        <v>449</v>
      </c>
      <c r="K6" t="s">
        <v>443</v>
      </c>
      <c r="L6" t="s">
        <v>443</v>
      </c>
      <c r="M6" t="s">
        <v>443</v>
      </c>
      <c r="N6" t="s">
        <v>443</v>
      </c>
      <c r="O6" t="s">
        <v>443</v>
      </c>
      <c r="P6">
        <v>101595</v>
      </c>
      <c r="Q6" t="s">
        <v>443</v>
      </c>
      <c r="R6" s="23">
        <v>42719.2792018866</v>
      </c>
      <c r="S6" t="s">
        <v>443</v>
      </c>
      <c r="T6" t="s">
        <v>448</v>
      </c>
      <c r="U6" t="s">
        <v>446</v>
      </c>
      <c r="V6">
        <v>-45.97</v>
      </c>
      <c r="W6">
        <v>167131</v>
      </c>
      <c r="X6" t="s">
        <v>443</v>
      </c>
      <c r="Y6" t="s">
        <v>443</v>
      </c>
      <c r="Z6">
        <v>173356</v>
      </c>
      <c r="AA6" t="s">
        <v>443</v>
      </c>
      <c r="AB6">
        <v>18.39</v>
      </c>
    </row>
    <row r="7" spans="18:18">
      <c r="R7" s="23"/>
    </row>
    <row r="8" spans="1:18">
      <c r="A8" s="22" t="s">
        <v>450</v>
      </c>
      <c r="R8" s="23"/>
    </row>
    <row r="10" spans="1:1">
      <c r="A10" s="22" t="s">
        <v>451</v>
      </c>
    </row>
    <row r="11" spans="1:26">
      <c r="A11" t="s">
        <v>452</v>
      </c>
      <c r="B11" t="s">
        <v>453</v>
      </c>
      <c r="C11" t="s">
        <v>454</v>
      </c>
      <c r="D11" t="s">
        <v>437</v>
      </c>
      <c r="E11" t="s">
        <v>455</v>
      </c>
      <c r="F11" t="s">
        <v>456</v>
      </c>
      <c r="G11" t="s">
        <v>457</v>
      </c>
      <c r="H11" t="s">
        <v>458</v>
      </c>
      <c r="I11" t="s">
        <v>459</v>
      </c>
      <c r="J11" t="s">
        <v>460</v>
      </c>
      <c r="K11" t="s">
        <v>461</v>
      </c>
      <c r="L11" t="s">
        <v>462</v>
      </c>
      <c r="M11" t="s">
        <v>463</v>
      </c>
      <c r="N11" t="s">
        <v>464</v>
      </c>
      <c r="O11" t="s">
        <v>465</v>
      </c>
      <c r="P11" t="s">
        <v>417</v>
      </c>
      <c r="Q11" t="s">
        <v>466</v>
      </c>
      <c r="R11" t="s">
        <v>467</v>
      </c>
      <c r="S11" t="s">
        <v>468</v>
      </c>
      <c r="T11" t="s">
        <v>469</v>
      </c>
      <c r="U11" t="s">
        <v>470</v>
      </c>
      <c r="V11" t="s">
        <v>471</v>
      </c>
      <c r="W11" t="s">
        <v>472</v>
      </c>
      <c r="X11" t="s">
        <v>473</v>
      </c>
      <c r="Y11" t="s">
        <v>474</v>
      </c>
      <c r="Z11" t="s">
        <v>475</v>
      </c>
    </row>
    <row r="12" spans="1:26">
      <c r="A12">
        <v>173356</v>
      </c>
      <c r="B12">
        <v>11115</v>
      </c>
      <c r="C12" t="s">
        <v>443</v>
      </c>
      <c r="D12">
        <v>167131</v>
      </c>
      <c r="E12" s="23">
        <v>42719.2791951389</v>
      </c>
      <c r="F12">
        <v>75</v>
      </c>
      <c r="G12">
        <v>30</v>
      </c>
      <c r="H12" t="s">
        <v>446</v>
      </c>
      <c r="I12">
        <v>101595</v>
      </c>
      <c r="J12" s="23">
        <v>42719</v>
      </c>
      <c r="K12" t="s">
        <v>443</v>
      </c>
      <c r="L12">
        <v>1</v>
      </c>
      <c r="M12" t="s">
        <v>443</v>
      </c>
      <c r="N12">
        <v>1</v>
      </c>
      <c r="O12" t="s">
        <v>443</v>
      </c>
      <c r="P12">
        <v>105741</v>
      </c>
      <c r="Q12" t="s">
        <v>443</v>
      </c>
      <c r="R12" s="23">
        <v>42719.2792018866</v>
      </c>
      <c r="S12">
        <v>0</v>
      </c>
      <c r="T12" t="s">
        <v>443</v>
      </c>
      <c r="U12">
        <v>1</v>
      </c>
      <c r="V12" t="s">
        <v>443</v>
      </c>
      <c r="W12" t="s">
        <v>443</v>
      </c>
      <c r="X12" t="s">
        <v>443</v>
      </c>
      <c r="Y12" t="s">
        <v>443</v>
      </c>
      <c r="Z12" t="s">
        <v>443</v>
      </c>
    </row>
  </sheetData>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J31"/>
  <sheetViews>
    <sheetView topLeftCell="A3" workbookViewId="0">
      <selection activeCell="J20" sqref="J20"/>
    </sheetView>
  </sheetViews>
  <sheetFormatPr defaultColWidth="9.14285714285714" defaultRowHeight="15"/>
  <cols>
    <col min="1" max="1" width="26.5714285714286" style="1" customWidth="1"/>
    <col min="2" max="2" width="14.4285714285714" style="1" customWidth="1"/>
    <col min="3" max="3" width="8.71428571428571" style="1" customWidth="1"/>
    <col min="4" max="4" width="13.8571428571429" style="1" customWidth="1"/>
    <col min="5" max="5" width="11.4285714285714" style="1" customWidth="1"/>
    <col min="6" max="6" width="13.1428571428571" style="1" customWidth="1"/>
    <col min="7" max="7" width="10.2857142857143" style="1" customWidth="1"/>
    <col min="8" max="8" width="9.85714285714286" style="1" customWidth="1"/>
    <col min="9" max="9" width="8.71428571428571" style="1" customWidth="1"/>
    <col min="10" max="10" width="9" style="1" customWidth="1"/>
    <col min="11" max="11" width="8.71428571428571" style="1" customWidth="1"/>
    <col min="12" max="12" width="9.85714285714286" style="1" customWidth="1"/>
    <col min="13" max="13" width="8.28571428571429" style="1" customWidth="1"/>
    <col min="14" max="14" width="9.28571428571429" style="1" customWidth="1"/>
    <col min="15" max="15" width="9.14285714285714" style="1"/>
    <col min="16" max="16" width="9.85714285714286" style="1" customWidth="1"/>
    <col min="17" max="17" width="8.42857142857143" style="1" customWidth="1"/>
    <col min="18" max="18" width="8.57142857142857" style="1" customWidth="1"/>
    <col min="19" max="19" width="9.14285714285714" style="1"/>
    <col min="20" max="20" width="9.85714285714286" style="1" customWidth="1"/>
    <col min="21" max="32" width="9.14285714285714" style="1"/>
    <col min="33" max="33" width="7.28571428571429" style="1" customWidth="1"/>
    <col min="34" max="16384" width="9.14285714285714" style="1"/>
  </cols>
  <sheetData>
    <row r="1" s="1" customFormat="1" spans="1:1">
      <c r="A1" s="2" t="s">
        <v>354</v>
      </c>
    </row>
    <row r="3" s="1" customFormat="1" ht="105" spans="1:36">
      <c r="A3" s="3"/>
      <c r="B3" s="4" t="s">
        <v>355</v>
      </c>
      <c r="C3" s="4" t="s">
        <v>150</v>
      </c>
      <c r="D3" s="4" t="s">
        <v>151</v>
      </c>
      <c r="E3" s="3" t="s">
        <v>216</v>
      </c>
      <c r="F3" s="5" t="s">
        <v>356</v>
      </c>
      <c r="G3" s="4" t="s">
        <v>384</v>
      </c>
      <c r="H3" s="4" t="s">
        <v>385</v>
      </c>
      <c r="I3" s="20" t="s">
        <v>386</v>
      </c>
      <c r="J3" s="20" t="s">
        <v>387</v>
      </c>
      <c r="K3" s="20" t="s">
        <v>388</v>
      </c>
      <c r="L3" s="20" t="s">
        <v>389</v>
      </c>
      <c r="M3" s="20" t="s">
        <v>390</v>
      </c>
      <c r="N3" s="20" t="s">
        <v>391</v>
      </c>
      <c r="O3" s="20" t="s">
        <v>392</v>
      </c>
      <c r="P3" s="20" t="s">
        <v>393</v>
      </c>
      <c r="Q3" s="4" t="s">
        <v>283</v>
      </c>
      <c r="R3" s="4" t="s">
        <v>364</v>
      </c>
      <c r="S3" s="4" t="s">
        <v>365</v>
      </c>
      <c r="T3" s="4" t="s">
        <v>366</v>
      </c>
      <c r="U3" s="4" t="s">
        <v>367</v>
      </c>
      <c r="V3" s="4" t="s">
        <v>368</v>
      </c>
      <c r="W3" s="4" t="s">
        <v>293</v>
      </c>
      <c r="X3" s="4" t="s">
        <v>369</v>
      </c>
      <c r="Y3" s="4" t="s">
        <v>229</v>
      </c>
      <c r="Z3" s="4" t="s">
        <v>370</v>
      </c>
      <c r="AA3" s="4" t="s">
        <v>371</v>
      </c>
      <c r="AB3" s="4" t="s">
        <v>372</v>
      </c>
      <c r="AC3" s="20" t="s">
        <v>246</v>
      </c>
      <c r="AD3" s="20" t="s">
        <v>373</v>
      </c>
      <c r="AE3" s="20" t="s">
        <v>394</v>
      </c>
      <c r="AF3" s="20" t="s">
        <v>395</v>
      </c>
      <c r="AG3" s="4" t="s">
        <v>376</v>
      </c>
      <c r="AH3" s="4" t="s">
        <v>377</v>
      </c>
      <c r="AI3" s="4" t="s">
        <v>378</v>
      </c>
      <c r="AJ3" s="4" t="s">
        <v>379</v>
      </c>
    </row>
    <row r="4" s="1" customFormat="1" spans="1:36">
      <c r="A4" s="6" t="s">
        <v>154</v>
      </c>
      <c r="B4" s="7">
        <v>42707</v>
      </c>
      <c r="C4" s="7">
        <v>42737</v>
      </c>
      <c r="D4" s="7">
        <v>42716</v>
      </c>
      <c r="E4" s="6">
        <v>0</v>
      </c>
      <c r="F4" s="6">
        <v>0</v>
      </c>
      <c r="G4" s="6">
        <v>475</v>
      </c>
      <c r="H4" s="6">
        <v>0</v>
      </c>
      <c r="I4" s="6">
        <v>0</v>
      </c>
      <c r="J4" s="6">
        <v>0</v>
      </c>
      <c r="K4" s="6">
        <v>0</v>
      </c>
      <c r="L4" s="6">
        <v>0</v>
      </c>
      <c r="M4" s="6">
        <v>0</v>
      </c>
      <c r="N4" s="6">
        <v>0</v>
      </c>
      <c r="O4" s="6">
        <v>0</v>
      </c>
      <c r="P4" s="6">
        <v>0</v>
      </c>
      <c r="Q4" s="6">
        <v>0</v>
      </c>
      <c r="R4" s="6">
        <v>0</v>
      </c>
      <c r="S4" s="6">
        <v>0</v>
      </c>
      <c r="T4" s="6">
        <v>0</v>
      </c>
      <c r="U4" s="6">
        <v>0</v>
      </c>
      <c r="V4" s="6">
        <v>0</v>
      </c>
      <c r="W4" s="6">
        <v>0</v>
      </c>
      <c r="X4" s="6">
        <v>0</v>
      </c>
      <c r="Y4" s="6">
        <v>0</v>
      </c>
      <c r="Z4" s="6">
        <v>0</v>
      </c>
      <c r="AA4" s="6">
        <v>0</v>
      </c>
      <c r="AB4" s="6">
        <v>0</v>
      </c>
      <c r="AC4" s="12">
        <v>0</v>
      </c>
      <c r="AD4" s="12">
        <v>0</v>
      </c>
      <c r="AE4" s="6">
        <v>0</v>
      </c>
      <c r="AF4" s="6">
        <v>0</v>
      </c>
      <c r="AG4" s="6">
        <v>0</v>
      </c>
      <c r="AH4" s="6">
        <v>0</v>
      </c>
      <c r="AI4" s="12">
        <v>0</v>
      </c>
      <c r="AJ4" s="12">
        <v>0</v>
      </c>
    </row>
    <row r="5" s="1" customFormat="1" spans="1:36">
      <c r="A5" s="6" t="s">
        <v>155</v>
      </c>
      <c r="B5" s="7"/>
      <c r="C5" s="7"/>
      <c r="D5" s="7">
        <v>42724</v>
      </c>
      <c r="E5" s="8">
        <v>0</v>
      </c>
      <c r="F5" s="6">
        <v>0</v>
      </c>
      <c r="G5" s="8">
        <v>575</v>
      </c>
      <c r="H5" s="6">
        <v>0</v>
      </c>
      <c r="I5" s="8">
        <v>0</v>
      </c>
      <c r="J5" s="6">
        <v>0</v>
      </c>
      <c r="K5" s="8">
        <v>0</v>
      </c>
      <c r="L5" s="6">
        <v>0</v>
      </c>
      <c r="M5" s="6">
        <v>0</v>
      </c>
      <c r="N5" s="6">
        <v>0</v>
      </c>
      <c r="O5" s="6">
        <v>0</v>
      </c>
      <c r="P5" s="6">
        <v>0</v>
      </c>
      <c r="Q5" s="6">
        <v>0</v>
      </c>
      <c r="R5" s="6">
        <v>0</v>
      </c>
      <c r="S5" s="6">
        <v>0</v>
      </c>
      <c r="T5" s="6">
        <v>0</v>
      </c>
      <c r="U5" s="6">
        <v>0</v>
      </c>
      <c r="V5" s="6">
        <v>0</v>
      </c>
      <c r="W5" s="6">
        <v>0</v>
      </c>
      <c r="X5" s="6">
        <v>0</v>
      </c>
      <c r="Y5" s="6">
        <v>0</v>
      </c>
      <c r="Z5" s="6">
        <v>0</v>
      </c>
      <c r="AA5" s="6">
        <v>0</v>
      </c>
      <c r="AB5" s="6">
        <v>0</v>
      </c>
      <c r="AC5" s="12">
        <v>0</v>
      </c>
      <c r="AD5" s="12">
        <v>0</v>
      </c>
      <c r="AE5" s="6">
        <v>0</v>
      </c>
      <c r="AF5" s="6">
        <v>0</v>
      </c>
      <c r="AG5" s="6">
        <v>0</v>
      </c>
      <c r="AH5" s="6">
        <v>0</v>
      </c>
      <c r="AI5" s="12">
        <v>0</v>
      </c>
      <c r="AJ5" s="12">
        <v>0</v>
      </c>
    </row>
    <row r="6" s="1" customFormat="1" spans="1:36">
      <c r="A6" s="6" t="s">
        <v>156</v>
      </c>
      <c r="B6" s="7"/>
      <c r="C6" s="7"/>
      <c r="D6" s="7">
        <v>42718</v>
      </c>
      <c r="E6" s="6">
        <v>0</v>
      </c>
      <c r="F6" s="6">
        <v>0</v>
      </c>
      <c r="G6" s="6">
        <v>0</v>
      </c>
      <c r="H6" s="6">
        <v>0</v>
      </c>
      <c r="I6" s="6">
        <v>0</v>
      </c>
      <c r="J6" s="6">
        <v>0</v>
      </c>
      <c r="K6" s="6">
        <v>0</v>
      </c>
      <c r="L6" s="6">
        <v>0</v>
      </c>
      <c r="M6" s="6">
        <v>0</v>
      </c>
      <c r="N6" s="6">
        <v>0</v>
      </c>
      <c r="O6" s="6">
        <v>0</v>
      </c>
      <c r="P6" s="6">
        <v>0</v>
      </c>
      <c r="Q6" s="6">
        <v>0</v>
      </c>
      <c r="R6" s="6">
        <v>0</v>
      </c>
      <c r="S6" s="6">
        <v>0</v>
      </c>
      <c r="T6" s="6">
        <v>0</v>
      </c>
      <c r="U6" s="6">
        <v>0</v>
      </c>
      <c r="V6" s="6">
        <v>0</v>
      </c>
      <c r="W6" s="6">
        <v>0</v>
      </c>
      <c r="X6" s="6">
        <v>0</v>
      </c>
      <c r="Y6" s="6">
        <v>0</v>
      </c>
      <c r="Z6" s="6">
        <v>0</v>
      </c>
      <c r="AA6" s="6">
        <v>0</v>
      </c>
      <c r="AB6" s="6">
        <v>0</v>
      </c>
      <c r="AC6" s="12">
        <v>0</v>
      </c>
      <c r="AD6" s="12">
        <v>0</v>
      </c>
      <c r="AE6" s="6">
        <v>0</v>
      </c>
      <c r="AF6" s="6">
        <v>0</v>
      </c>
      <c r="AG6" s="6">
        <v>0</v>
      </c>
      <c r="AH6" s="6">
        <v>0</v>
      </c>
      <c r="AI6" s="12">
        <v>0</v>
      </c>
      <c r="AJ6" s="12">
        <v>0</v>
      </c>
    </row>
    <row r="7" s="1" customFormat="1" spans="1:3">
      <c r="A7" s="6" t="s">
        <v>157</v>
      </c>
      <c r="B7" s="6">
        <f>(C4-B4)+1</f>
        <v>31</v>
      </c>
      <c r="C7" s="9"/>
    </row>
    <row r="8" s="1" customFormat="1" spans="3:6">
      <c r="C8" s="9"/>
      <c r="D8" s="9"/>
      <c r="E8" s="10"/>
      <c r="F8" s="10"/>
    </row>
    <row r="9" s="1" customFormat="1" spans="1:5">
      <c r="A9" s="11" t="s">
        <v>154</v>
      </c>
      <c r="B9" s="6"/>
      <c r="C9" s="9"/>
      <c r="D9" s="2" t="s">
        <v>382</v>
      </c>
      <c r="E9" s="1">
        <f>((E4*B11)+F4)+((G4*B11)+H4)+((I4*B11)+J4)+((K4*B11)+L4)+((M4*B11)+N4)+((O4*B11)+P4)+((Q4*B11)+R4)+((S4*B11)+T4)+((U4*B11)+V4)+((W4*B11)+X4)+((Y4*B11)+Z4)+((AA4*B11)+AB4)+((AC4*B11)+AD4)+((AE4*B11)+AF4)+((AG4*B11)+AH4)+((AI4*B11)+AJ4)</f>
        <v>321.774193548387</v>
      </c>
    </row>
    <row r="10" s="1" customFormat="1" spans="1:8">
      <c r="A10" s="12" t="s">
        <v>158</v>
      </c>
      <c r="B10" s="6">
        <f>(C4-D4)</f>
        <v>21</v>
      </c>
      <c r="H10" s="13" t="s">
        <v>380</v>
      </c>
    </row>
    <row r="11" s="1" customFormat="1" spans="1:8">
      <c r="A11" s="12" t="s">
        <v>159</v>
      </c>
      <c r="B11" s="14">
        <f>B10/B7</f>
        <v>0.67741935483871</v>
      </c>
      <c r="H11" s="13" t="s">
        <v>381</v>
      </c>
    </row>
    <row r="12" s="1" customFormat="1" spans="1:2">
      <c r="A12" s="15" t="s">
        <v>160</v>
      </c>
      <c r="B12" s="16">
        <f>((E4*B11)+F4)+((G4*B11)+H4)+((I4*B11)+J4)+((K4*B11)+L4)+((M4*B11)+N4)+((O4*B11)+P4)+((Q4*B11)+R4)+((S4*B11)+T4)+((U4*B11)+V4)+((W4*B11)+X4)+((Y4*B11)+Z4)+((AA4*B11)+AB4)+((AC4*B11)+AD4)+((AE4*B11)+AF4)+((AG4*B11)+AH4)+((AI4*B11)+AJ4)</f>
        <v>321.774193548387</v>
      </c>
    </row>
    <row r="13" s="1" customFormat="1" spans="1:16">
      <c r="A13" s="12" t="s">
        <v>383</v>
      </c>
      <c r="B13" s="14">
        <f>E4+G4+I4+K4+M4+O4+Q4+S4+U4+W4+Y4+AA4+AC4+AE4+AG4+AI4</f>
        <v>475</v>
      </c>
      <c r="E13" s="2"/>
      <c r="H13" s="1" t="s">
        <v>476</v>
      </c>
      <c r="P13" s="1" t="s">
        <v>396</v>
      </c>
    </row>
    <row r="14" s="1" customFormat="1" spans="8:8">
      <c r="H14" s="1" t="s">
        <v>477</v>
      </c>
    </row>
    <row r="15" s="1" customFormat="1" spans="1:8">
      <c r="A15" s="11" t="s">
        <v>155</v>
      </c>
      <c r="B15" s="7"/>
      <c r="H15" s="17" t="s">
        <v>478</v>
      </c>
    </row>
    <row r="16" s="1" customFormat="1" spans="1:8">
      <c r="A16" s="12" t="s">
        <v>162</v>
      </c>
      <c r="B16" s="6">
        <f>((C4)-D5)</f>
        <v>13</v>
      </c>
      <c r="H16" s="1" t="s">
        <v>479</v>
      </c>
    </row>
    <row r="17" s="1" customFormat="1" spans="1:8">
      <c r="A17" s="12" t="s">
        <v>164</v>
      </c>
      <c r="B17" s="14">
        <f>B16/B7</f>
        <v>0.419354838709677</v>
      </c>
      <c r="E17" s="18"/>
      <c r="H17" s="1">
        <f>575*(13/31)</f>
        <v>241.129032258065</v>
      </c>
    </row>
    <row r="18" s="1" customFormat="1" spans="1:4">
      <c r="A18" s="12" t="s">
        <v>166</v>
      </c>
      <c r="B18" s="14">
        <f>(E5-E4)+((G5-G4)*B17+F5)+((I5-I4)*B17+J5)+((K5-K4)*B17+L5)+((M5-M4)*B17+N5)+((O5-O4)*B17+P5)+((Q5-Q4)*B17+R5)+((S5-S4)*B17+T5)+((U5-U4)*B17+V5)+((W5-W4)*B17+X5)+((Y5-Y4)*B17+Z5)+((AA5-AA4)*B17+AB5)+((AC5-AC4)*B17+AD5)+((AE5-AE4)*B17+AF5)+((AG5-AG4)*B17+AH5)+((AI5-AI4)*B17+AJ5)</f>
        <v>41.9354838709677</v>
      </c>
      <c r="D18" s="17"/>
    </row>
    <row r="19" s="1" customFormat="1" spans="1:7">
      <c r="A19" s="12" t="s">
        <v>383</v>
      </c>
      <c r="B19" s="14">
        <f>E5+G5+I5+K5+M5+O5+Q5+S5+U5+W5+Y5+AA5+AC5+AE5+AG5+AI5</f>
        <v>575</v>
      </c>
      <c r="D19" s="1" t="s">
        <v>382</v>
      </c>
      <c r="E19" s="2">
        <f>(E5-E4)+((G5-G4)*B17+F5)+((I5-I4)*B17+J5)+((K5-K4)*B17+L5)+((M5-M4)*B17+N5)+((O5-O4)*B17+P5)+((Q5-Q4)*B17+R5)+((S5-S4)*B17+T5)+((U5-U4)*B17+V5)+((W5-W4)*B17+X5)+((Y5-Y4)*B17+Z5)+((AA5-AA4)*B17+AB5)+((AC5-AC4)*B17+AD5)+((AE5-AE4)*B17+AF5)+((AG5-AG4)*B17+AH5)+((AI5-AI4)*B17+AJ5)</f>
        <v>41.9354838709677</v>
      </c>
      <c r="G19" s="2"/>
    </row>
    <row r="21" s="1" customFormat="1" spans="1:5">
      <c r="A21" s="11" t="s">
        <v>156</v>
      </c>
      <c r="B21" s="7"/>
      <c r="E21" s="14">
        <f>(E6-E5)+((G6-G5+H6)*H19)+((I6-I5)*H19+J6)+((K6-K5)*H19+L6)+((M6-M5)*H19+N6)+((O6-O5)*H19+P6)+((Q6-Q5)*H19+R6)+((S6-S5)*H19+T6)+((U6-U5)*H19+V6)+((W6-W5)*H19+X6)+((Y6-Y5)*H19+Z6)+((AA6-AA5)*H19+AB6)+((AC6-AC5)*H19+AD6)+((AE6-AE5)*H19+AF6)+((AG6-AG5)*H19+AH6)+((AI6-AI5)*H19+AJ6)</f>
        <v>0</v>
      </c>
    </row>
    <row r="22" s="1" customFormat="1" spans="1:2">
      <c r="A22" s="12" t="s">
        <v>162</v>
      </c>
      <c r="B22" s="6">
        <f>((C4)-D6)</f>
        <v>19</v>
      </c>
    </row>
    <row r="23" s="1" customFormat="1" spans="1:2">
      <c r="A23" s="12" t="s">
        <v>164</v>
      </c>
      <c r="B23" s="14">
        <f>B22/B7</f>
        <v>0.612903225806452</v>
      </c>
    </row>
    <row r="24" s="1" customFormat="1" spans="1:2">
      <c r="A24" s="12" t="s">
        <v>166</v>
      </c>
      <c r="B24" s="14">
        <f>(E6-E5)+((G6-G5)*B23)+((I6-I5)*B23)+((K6-K5)*B23)+((M6-M5)*B23)+((O6-O5)*B23)+((Q6-Q5)*B23)+((S6-S5)*B23)+((U6-U5)*B23)+((W6-W5)*B23)+((Y6-Y5)*B23)+((AA6-AA5)*B23)+((AC6-AC5)*B23)+((AE6-AE5)*B23)+((AG6-AG5)*B23)+((AI6-AI5)*B23)</f>
        <v>-352.41935483871</v>
      </c>
    </row>
    <row r="25" s="1" customFormat="1" spans="1:2">
      <c r="A25" s="12" t="s">
        <v>383</v>
      </c>
      <c r="B25" s="14">
        <f>E6+G6+I6+K6+M6+O6+Q6+S6+U6+W6+Y6+AA6+AC6+AE6+AG6+AI6</f>
        <v>0</v>
      </c>
    </row>
    <row r="26" s="1" customFormat="1" spans="1:2">
      <c r="A26" s="19"/>
      <c r="B26" s="17"/>
    </row>
    <row r="27" s="1" customFormat="1" spans="1:2">
      <c r="A27" s="19"/>
      <c r="B27" s="17"/>
    </row>
    <row r="28" s="1" customFormat="1" spans="1:2">
      <c r="A28" s="19"/>
      <c r="B28" s="17"/>
    </row>
    <row r="29" s="1" customFormat="1" spans="1:2">
      <c r="A29" s="19"/>
      <c r="B29" s="17"/>
    </row>
    <row r="30" s="1" customFormat="1" spans="1:2">
      <c r="A30" s="19"/>
      <c r="B30" s="17"/>
    </row>
    <row r="31" s="1" customFormat="1" spans="1:2">
      <c r="A31" s="19"/>
      <c r="B31" s="17"/>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10</vt:i4>
      </vt:variant>
    </vt:vector>
  </HeadingPairs>
  <TitlesOfParts>
    <vt:vector size="10" baseType="lpstr">
      <vt:lpstr>Test_case</vt:lpstr>
      <vt:lpstr>Products</vt:lpstr>
      <vt:lpstr>Calculations</vt:lpstr>
      <vt:lpstr>John_Carlo</vt:lpstr>
      <vt:lpstr>Sheet2</vt:lpstr>
      <vt:lpstr>Sheet3</vt:lpstr>
      <vt:lpstr>Rough Sheet</vt:lpstr>
      <vt:lpstr>PPC+Call</vt:lpstr>
      <vt:lpstr>Sheet1</vt:lpstr>
      <vt:lpstr>366_test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jayeshas</dc:creator>
  <dcterms:created xsi:type="dcterms:W3CDTF">2016-12-06T06:53:00Z</dcterms:created>
  <dcterms:modified xsi:type="dcterms:W3CDTF">2016-12-15T04:14:20Z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1033-10.2.0.5804</vt:lpwstr>
  </property>
</Properties>
</file>