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<sst xmlns="http://schemas.openxmlformats.org/spreadsheetml/2006/main" count="67" uniqueCount="53">
  <si>
    <t>Average Monthly Payroll</t>
  </si>
  <si>
    <t># of Employees</t>
  </si>
  <si>
    <t>Desired Loan Amount</t>
  </si>
  <si>
    <t>Monthly</t>
  </si>
  <si>
    <t>Jobs</t>
  </si>
  <si>
    <t>Monthly Payroll</t>
  </si>
  <si>
    <t>State Tax</t>
  </si>
  <si>
    <t>ER Benefits</t>
  </si>
  <si>
    <t>ER Retirement</t>
  </si>
  <si>
    <t>Monthly Payroll Cos</t>
  </si>
  <si>
    <t>Avg Monthly</t>
  </si>
  <si>
    <t>Functions</t>
  </si>
  <si>
    <r>
      <rPr>
        <rFont val="Inconsolata"/>
        <sz val="11.0"/>
      </rPr>
      <t>=</t>
    </r>
    <r>
      <rPr>
        <rFont val="Inconsolata"/>
        <color rgb="FFF7981D"/>
        <sz val="11.0"/>
      </rPr>
      <t>B4</t>
    </r>
  </si>
  <si>
    <t>=$B$3*12/26*2</t>
  </si>
  <si>
    <r>
      <rPr>
        <rFont val="Inconsolata"/>
        <sz val="11.0"/>
        <u/>
      </rPr>
      <t>=</t>
    </r>
    <r>
      <rPr>
        <rFont val="Inconsolata"/>
        <color rgb="FFF7981D"/>
        <sz val="11.0"/>
        <u/>
      </rPr>
      <t>E24</t>
    </r>
    <r>
      <rPr>
        <rFont val="Inconsolata"/>
        <sz val="11.0"/>
        <u/>
      </rPr>
      <t>*</t>
    </r>
    <r>
      <rPr>
        <rFont val="Inconsolata"/>
        <color rgb="FF1155CC"/>
        <sz val="11.0"/>
        <u/>
      </rPr>
      <t>0.01</t>
    </r>
  </si>
  <si>
    <t>=SUM(E24:H24)</t>
  </si>
  <si>
    <r>
      <rPr>
        <rFont val="Inconsolata"/>
        <sz val="11.0"/>
      </rPr>
      <t>=</t>
    </r>
    <r>
      <rPr>
        <rFont val="Inconsolata"/>
        <color rgb="FFF7981D"/>
        <sz val="11.0"/>
      </rPr>
      <t>B4</t>
    </r>
  </si>
  <si>
    <r>
      <rPr>
        <rFont val="Inconsolata"/>
        <sz val="11.0"/>
        <u/>
      </rPr>
      <t>=</t>
    </r>
    <r>
      <rPr>
        <rFont val="Inconsolata"/>
        <color rgb="FFF7981D"/>
        <sz val="11.0"/>
        <u/>
      </rPr>
      <t>E25</t>
    </r>
    <r>
      <rPr>
        <rFont val="Inconsolata"/>
        <sz val="11.0"/>
        <u/>
      </rPr>
      <t>*</t>
    </r>
    <r>
      <rPr>
        <rFont val="Inconsolata"/>
        <color rgb="FF1155CC"/>
        <sz val="11.0"/>
        <u/>
      </rPr>
      <t>0.01</t>
    </r>
  </si>
  <si>
    <r>
      <rPr>
        <rFont val="Inconsolata"/>
        <sz val="11.0"/>
        <u/>
      </rPr>
      <t>=SUM(</t>
    </r>
    <r>
      <rPr>
        <rFont val="Inconsolata"/>
        <color rgb="FFF7981D"/>
        <sz val="11.0"/>
        <u/>
      </rPr>
      <t>E25:H25</t>
    </r>
    <r>
      <rPr>
        <rFont val="Inconsolata"/>
        <sz val="11.0"/>
        <u/>
      </rPr>
      <t>)</t>
    </r>
  </si>
  <si>
    <r>
      <rPr>
        <rFont val="Inconsolata"/>
        <sz val="11.0"/>
      </rPr>
      <t>=</t>
    </r>
    <r>
      <rPr>
        <rFont val="Inconsolata"/>
        <color rgb="FFF7981D"/>
        <sz val="11.0"/>
      </rPr>
      <t>B4</t>
    </r>
  </si>
  <si>
    <r>
      <rPr>
        <rFont val="Inconsolata"/>
        <sz val="11.0"/>
        <u/>
      </rPr>
      <t>=</t>
    </r>
    <r>
      <rPr>
        <rFont val="Inconsolata"/>
        <color rgb="FFF7981D"/>
        <sz val="11.0"/>
        <u/>
      </rPr>
      <t>E26</t>
    </r>
    <r>
      <rPr>
        <rFont val="Inconsolata"/>
        <sz val="11.0"/>
        <u/>
      </rPr>
      <t>*</t>
    </r>
    <r>
      <rPr>
        <rFont val="Inconsolata"/>
        <color rgb="FF1155CC"/>
        <sz val="11.0"/>
        <u/>
      </rPr>
      <t>0.01</t>
    </r>
  </si>
  <si>
    <r>
      <rPr>
        <rFont val="Inconsolata"/>
        <sz val="11.0"/>
        <u/>
      </rPr>
      <t>=SUM(</t>
    </r>
    <r>
      <rPr>
        <rFont val="Inconsolata"/>
        <color rgb="FFF7981D"/>
        <sz val="11.0"/>
        <u/>
      </rPr>
      <t>E26:H26</t>
    </r>
    <r>
      <rPr>
        <rFont val="Inconsolata"/>
        <sz val="11.0"/>
        <u/>
      </rPr>
      <t>)</t>
    </r>
  </si>
  <si>
    <r>
      <rPr>
        <rFont val="Inconsolata"/>
        <sz val="11.0"/>
      </rPr>
      <t>=</t>
    </r>
    <r>
      <rPr>
        <rFont val="Inconsolata"/>
        <color rgb="FFF7981D"/>
        <sz val="11.0"/>
      </rPr>
      <t>B4</t>
    </r>
  </si>
  <si>
    <r>
      <rPr>
        <rFont val="Inconsolata"/>
        <sz val="11.0"/>
        <u/>
      </rPr>
      <t>=</t>
    </r>
    <r>
      <rPr>
        <rFont val="Inconsolata"/>
        <color rgb="FFF7981D"/>
        <sz val="11.0"/>
        <u/>
      </rPr>
      <t>E27</t>
    </r>
    <r>
      <rPr>
        <rFont val="Inconsolata"/>
        <sz val="11.0"/>
        <u/>
      </rPr>
      <t>*</t>
    </r>
    <r>
      <rPr>
        <rFont val="Inconsolata"/>
        <color rgb="FF1155CC"/>
        <sz val="11.0"/>
        <u/>
      </rPr>
      <t>0.01</t>
    </r>
  </si>
  <si>
    <t>=SUM(E27:H27)</t>
  </si>
  <si>
    <r>
      <rPr>
        <rFont val="Inconsolata"/>
        <sz val="11.0"/>
      </rPr>
      <t>=</t>
    </r>
    <r>
      <rPr>
        <rFont val="Inconsolata"/>
        <color rgb="FFF7981D"/>
        <sz val="11.0"/>
      </rPr>
      <t>B4+1</t>
    </r>
  </si>
  <si>
    <t>=$B$3*1.1335*12/26*3</t>
  </si>
  <si>
    <r>
      <rPr>
        <rFont val="Inconsolata"/>
        <sz val="11.0"/>
        <u/>
      </rPr>
      <t>=</t>
    </r>
    <r>
      <rPr>
        <rFont val="Inconsolata"/>
        <color rgb="FFF7981D"/>
        <sz val="11.0"/>
        <u/>
      </rPr>
      <t>E28</t>
    </r>
    <r>
      <rPr>
        <rFont val="Inconsolata"/>
        <sz val="11.0"/>
        <u/>
      </rPr>
      <t>*</t>
    </r>
    <r>
      <rPr>
        <rFont val="Inconsolata"/>
        <color rgb="FF1155CC"/>
        <sz val="11.0"/>
        <u/>
      </rPr>
      <t>0.01</t>
    </r>
  </si>
  <si>
    <r>
      <rPr>
        <rFont val="Inconsolata"/>
        <sz val="11.0"/>
        <u/>
      </rPr>
      <t>=SUM(</t>
    </r>
    <r>
      <rPr>
        <rFont val="Inconsolata"/>
        <color rgb="FFF7981D"/>
        <sz val="11.0"/>
        <u/>
      </rPr>
      <t>E28:H28</t>
    </r>
    <r>
      <rPr>
        <rFont val="Inconsolata"/>
        <sz val="11.0"/>
        <u/>
      </rPr>
      <t>)</t>
    </r>
  </si>
  <si>
    <r>
      <rPr>
        <rFont val="Inconsolata"/>
        <sz val="11.0"/>
      </rPr>
      <t>=</t>
    </r>
    <r>
      <rPr>
        <rFont val="Inconsolata"/>
        <color rgb="FFF7981D"/>
        <sz val="11.0"/>
      </rPr>
      <t>B4+1</t>
    </r>
  </si>
  <si>
    <t>=$B$3*1.1*12/26*2</t>
  </si>
  <si>
    <r>
      <rPr>
        <rFont val="Inconsolata"/>
        <sz val="11.0"/>
        <u/>
      </rPr>
      <t>=</t>
    </r>
    <r>
      <rPr>
        <rFont val="Inconsolata"/>
        <color rgb="FFF7981D"/>
        <sz val="11.0"/>
        <u/>
      </rPr>
      <t>E29</t>
    </r>
    <r>
      <rPr>
        <rFont val="Inconsolata"/>
        <sz val="11.0"/>
        <u/>
      </rPr>
      <t>*</t>
    </r>
    <r>
      <rPr>
        <rFont val="Inconsolata"/>
        <color rgb="FF1155CC"/>
        <sz val="11.0"/>
        <u/>
      </rPr>
      <t>0.01</t>
    </r>
  </si>
  <si>
    <r>
      <rPr>
        <rFont val="Inconsolata"/>
        <sz val="11.0"/>
        <u/>
      </rPr>
      <t>=SUM(</t>
    </r>
    <r>
      <rPr>
        <rFont val="Inconsolata"/>
        <color rgb="FFF7981D"/>
        <sz val="11.0"/>
        <u/>
      </rPr>
      <t>E29:H29</t>
    </r>
    <r>
      <rPr>
        <rFont val="Inconsolata"/>
        <sz val="11.0"/>
        <u/>
      </rPr>
      <t>)</t>
    </r>
  </si>
  <si>
    <r>
      <rPr>
        <rFont val="Inconsolata"/>
        <sz val="11.0"/>
      </rPr>
      <t>=</t>
    </r>
    <r>
      <rPr>
        <rFont val="Inconsolata"/>
        <color rgb="FFF7981D"/>
        <sz val="11.0"/>
      </rPr>
      <t>B4-2</t>
    </r>
  </si>
  <si>
    <t>=$B$3*0.9*12/26*2</t>
  </si>
  <si>
    <r>
      <rPr>
        <rFont val="Inconsolata"/>
        <sz val="11.0"/>
        <u/>
      </rPr>
      <t>=</t>
    </r>
    <r>
      <rPr>
        <rFont val="Inconsolata"/>
        <color rgb="FFF7981D"/>
        <sz val="11.0"/>
        <u/>
      </rPr>
      <t>E30</t>
    </r>
    <r>
      <rPr>
        <rFont val="Inconsolata"/>
        <sz val="11.0"/>
        <u/>
      </rPr>
      <t>*</t>
    </r>
    <r>
      <rPr>
        <rFont val="Inconsolata"/>
        <color rgb="FF1155CC"/>
        <sz val="11.0"/>
        <u/>
      </rPr>
      <t>0.01</t>
    </r>
  </si>
  <si>
    <r>
      <rPr>
        <rFont val="Inconsolata"/>
        <sz val="11.0"/>
        <u/>
      </rPr>
      <t>=SUM(</t>
    </r>
    <r>
      <rPr>
        <rFont val="Inconsolata"/>
        <color rgb="FFF7981D"/>
        <sz val="11.0"/>
        <u/>
      </rPr>
      <t>E30:H30</t>
    </r>
    <r>
      <rPr>
        <rFont val="Inconsolata"/>
        <sz val="11.0"/>
        <u/>
      </rPr>
      <t>)</t>
    </r>
  </si>
  <si>
    <r>
      <rPr>
        <rFont val="Inconsolata"/>
        <sz val="11.0"/>
      </rPr>
      <t>=</t>
    </r>
    <r>
      <rPr>
        <rFont val="Inconsolata"/>
        <color rgb="FFF7981D"/>
        <sz val="11.0"/>
      </rPr>
      <t>B4-2</t>
    </r>
  </si>
  <si>
    <r>
      <rPr>
        <rFont val="Inconsolata"/>
        <sz val="11.0"/>
        <u/>
      </rPr>
      <t>=</t>
    </r>
    <r>
      <rPr>
        <rFont val="Inconsolata"/>
        <color rgb="FFF7981D"/>
        <sz val="11.0"/>
        <u/>
      </rPr>
      <t>E31</t>
    </r>
    <r>
      <rPr>
        <rFont val="Inconsolata"/>
        <sz val="11.0"/>
        <u/>
      </rPr>
      <t>*</t>
    </r>
    <r>
      <rPr>
        <rFont val="Inconsolata"/>
        <color rgb="FF1155CC"/>
        <sz val="11.0"/>
        <u/>
      </rPr>
      <t>0.01</t>
    </r>
  </si>
  <si>
    <r>
      <rPr>
        <rFont val="Inconsolata"/>
        <sz val="11.0"/>
        <u/>
      </rPr>
      <t>=SUM(</t>
    </r>
    <r>
      <rPr>
        <rFont val="Inconsolata"/>
        <color rgb="FFF7981D"/>
        <sz val="11.0"/>
        <u/>
      </rPr>
      <t>E31:H31</t>
    </r>
    <r>
      <rPr>
        <rFont val="Inconsolata"/>
        <sz val="11.0"/>
        <u/>
      </rPr>
      <t>)</t>
    </r>
  </si>
  <si>
    <r>
      <rPr>
        <rFont val="Inconsolata"/>
        <sz val="11.0"/>
      </rPr>
      <t>=</t>
    </r>
    <r>
      <rPr>
        <rFont val="Inconsolata"/>
        <color rgb="FFF7981D"/>
        <sz val="11.0"/>
      </rPr>
      <t>B4-2</t>
    </r>
  </si>
  <si>
    <r>
      <rPr>
        <rFont val="Inconsolata"/>
        <sz val="11.0"/>
        <u/>
      </rPr>
      <t>=</t>
    </r>
    <r>
      <rPr>
        <rFont val="Inconsolata"/>
        <color rgb="FFF7981D"/>
        <sz val="11.0"/>
        <u/>
      </rPr>
      <t>E32</t>
    </r>
    <r>
      <rPr>
        <rFont val="Inconsolata"/>
        <sz val="11.0"/>
        <u/>
      </rPr>
      <t>*</t>
    </r>
    <r>
      <rPr>
        <rFont val="Inconsolata"/>
        <color rgb="FF1155CC"/>
        <sz val="11.0"/>
        <u/>
      </rPr>
      <t>0.01</t>
    </r>
  </si>
  <si>
    <t>=SUM(E32:H32)'</t>
  </si>
  <si>
    <r>
      <rPr>
        <rFont val="Inconsolata"/>
        <sz val="11.0"/>
      </rPr>
      <t>=</t>
    </r>
    <r>
      <rPr>
        <rFont val="Inconsolata"/>
        <color rgb="FFF7981D"/>
        <sz val="11.0"/>
      </rPr>
      <t>B4</t>
    </r>
  </si>
  <si>
    <t>=$B$3*12/26*3</t>
  </si>
  <si>
    <r>
      <rPr>
        <rFont val="Inconsolata"/>
        <sz val="11.0"/>
        <u/>
      </rPr>
      <t>=</t>
    </r>
    <r>
      <rPr>
        <rFont val="Inconsolata"/>
        <color rgb="FFF7981D"/>
        <sz val="11.0"/>
        <u/>
      </rPr>
      <t>E33</t>
    </r>
    <r>
      <rPr>
        <rFont val="Inconsolata"/>
        <sz val="11.0"/>
        <u/>
      </rPr>
      <t>*</t>
    </r>
    <r>
      <rPr>
        <rFont val="Inconsolata"/>
        <color rgb="FF1155CC"/>
        <sz val="11.0"/>
        <u/>
      </rPr>
      <t>0.01</t>
    </r>
  </si>
  <si>
    <r>
      <rPr>
        <rFont val="Inconsolata"/>
        <sz val="11.0"/>
        <u/>
      </rPr>
      <t>=SUM(</t>
    </r>
    <r>
      <rPr>
        <rFont val="Inconsolata"/>
        <color rgb="FFF7981D"/>
        <sz val="11.0"/>
        <u/>
      </rPr>
      <t>E33:H33</t>
    </r>
    <r>
      <rPr>
        <rFont val="Inconsolata"/>
        <sz val="11.0"/>
        <u/>
      </rPr>
      <t>)</t>
    </r>
  </si>
  <si>
    <r>
      <rPr>
        <rFont val="Inconsolata"/>
        <sz val="11.0"/>
      </rPr>
      <t>=</t>
    </r>
    <r>
      <rPr>
        <rFont val="Inconsolata"/>
        <color rgb="FFF7981D"/>
        <sz val="11.0"/>
      </rPr>
      <t>B4</t>
    </r>
  </si>
  <si>
    <t>=E34*0.01</t>
  </si>
  <si>
    <t>=SUM(E34:H34)</t>
  </si>
  <si>
    <r>
      <rPr>
        <rFont val="Inconsolata"/>
        <sz val="11.0"/>
      </rPr>
      <t>=</t>
    </r>
    <r>
      <rPr>
        <rFont val="Inconsolata"/>
        <color rgb="FFF7981D"/>
        <sz val="11.0"/>
      </rPr>
      <t>B4</t>
    </r>
  </si>
  <si>
    <r>
      <rPr>
        <rFont val="Inconsolata"/>
        <sz val="11.0"/>
        <u/>
      </rPr>
      <t>=</t>
    </r>
    <r>
      <rPr>
        <rFont val="Inconsolata"/>
        <color rgb="FFF7981D"/>
        <sz val="11.0"/>
        <u/>
      </rPr>
      <t>E35</t>
    </r>
    <r>
      <rPr>
        <rFont val="Inconsolata"/>
        <sz val="11.0"/>
        <u/>
      </rPr>
      <t>*</t>
    </r>
    <r>
      <rPr>
        <rFont val="Inconsolata"/>
        <color rgb="FF1155CC"/>
        <sz val="11.0"/>
        <u/>
      </rPr>
      <t>0.01</t>
    </r>
  </si>
  <si>
    <r>
      <rPr>
        <rFont val="Inconsolata"/>
        <sz val="11.0"/>
        <u/>
      </rPr>
      <t>=SUM(</t>
    </r>
    <r>
      <rPr>
        <rFont val="Inconsolata"/>
        <color rgb="FFF7981D"/>
        <sz val="11.0"/>
        <u/>
      </rPr>
      <t>E35:H35</t>
    </r>
    <r>
      <rPr>
        <rFont val="Inconsolata"/>
        <sz val="11.0"/>
        <u/>
      </rPr>
      <t>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</si>
</sst>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&quot;$&quot;#,##0.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86"/>
    <col customWidth="1" min="4" max="4" width="14.86"/>
  </cols>
  <sheetData>
    <row r="3">
      <c r="B3" s="1">
        <f>B5/2.5</f>
        <v>40000</v>
      </c>
      <c r="C3" s="2" t="s">
        <v>0</v>
      </c>
    </row>
    <row r="4">
      <c r="B4" s="1">
        <v>5.0</v>
      </c>
      <c r="C4" s="2" t="s">
        <v>1</v>
      </c>
    </row>
    <row r="5">
      <c r="B5" s="1">
        <v>100000.0</v>
      </c>
      <c r="C5" s="2" t="s">
        <v>2</v>
      </c>
    </row>
    <row r="7"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</row>
    <row r="8">
      <c r="C8" s="3">
        <v>44215.0</v>
      </c>
      <c r="D8" s="2">
        <f>B4</f>
        <v>5</v>
      </c>
      <c r="E8" s="4">
        <f t="shared" ref="E8:E11" si="1">$B$3*12/26*2</f>
        <v>36923.07692</v>
      </c>
      <c r="F8" s="4">
        <f t="shared" ref="F8:F19" si="2">E8*0.01</f>
        <v>369.2307692</v>
      </c>
      <c r="G8" s="5">
        <v>0.0</v>
      </c>
      <c r="H8" s="5">
        <v>0.0</v>
      </c>
      <c r="I8" s="4">
        <f t="shared" ref="I8:I19" si="3">SUM(E8:H8)</f>
        <v>37292.30769</v>
      </c>
    </row>
    <row r="9">
      <c r="C9" s="3">
        <v>44246.0</v>
      </c>
      <c r="D9" s="2">
        <f>B4</f>
        <v>5</v>
      </c>
      <c r="E9" s="4">
        <f t="shared" si="1"/>
        <v>36923.07692</v>
      </c>
      <c r="F9" s="4">
        <f t="shared" si="2"/>
        <v>369.2307692</v>
      </c>
      <c r="G9" s="5">
        <v>0.0</v>
      </c>
      <c r="H9" s="5">
        <v>0.0</v>
      </c>
      <c r="I9" s="4">
        <f t="shared" si="3"/>
        <v>37292.30769</v>
      </c>
    </row>
    <row r="10">
      <c r="C10" s="3">
        <v>44274.0</v>
      </c>
      <c r="D10" s="2">
        <f>B4</f>
        <v>5</v>
      </c>
      <c r="E10" s="4">
        <f t="shared" si="1"/>
        <v>36923.07692</v>
      </c>
      <c r="F10" s="4">
        <f t="shared" si="2"/>
        <v>369.2307692</v>
      </c>
      <c r="G10" s="5">
        <v>0.0</v>
      </c>
      <c r="H10" s="5">
        <v>0.0</v>
      </c>
      <c r="I10" s="4">
        <f t="shared" si="3"/>
        <v>37292.30769</v>
      </c>
    </row>
    <row r="11">
      <c r="C11" s="3">
        <v>44305.0</v>
      </c>
      <c r="D11" s="2">
        <f>B4</f>
        <v>5</v>
      </c>
      <c r="E11" s="4">
        <f t="shared" si="1"/>
        <v>36923.07692</v>
      </c>
      <c r="F11" s="4">
        <f t="shared" si="2"/>
        <v>369.2307692</v>
      </c>
      <c r="G11" s="5">
        <v>0.0</v>
      </c>
      <c r="H11" s="5">
        <v>0.0</v>
      </c>
      <c r="I11" s="4">
        <f t="shared" si="3"/>
        <v>37292.30769</v>
      </c>
    </row>
    <row r="12">
      <c r="C12" s="3">
        <v>44335.0</v>
      </c>
      <c r="D12" s="2">
        <f>B4+1</f>
        <v>6</v>
      </c>
      <c r="E12" s="4">
        <f>$B$3*1.1335*12/26*3</f>
        <v>62778.46154</v>
      </c>
      <c r="F12" s="4">
        <f t="shared" si="2"/>
        <v>627.7846154</v>
      </c>
      <c r="G12" s="5">
        <v>0.0</v>
      </c>
      <c r="H12" s="5">
        <v>0.0</v>
      </c>
      <c r="I12" s="4">
        <f t="shared" si="3"/>
        <v>63406.24615</v>
      </c>
    </row>
    <row r="13">
      <c r="C13" s="3">
        <v>44366.0</v>
      </c>
      <c r="D13" s="2">
        <f>D12</f>
        <v>6</v>
      </c>
      <c r="E13" s="4">
        <f>$B$3*1.1*12/26*2</f>
        <v>40615.38462</v>
      </c>
      <c r="F13" s="4">
        <f t="shared" si="2"/>
        <v>406.1538462</v>
      </c>
      <c r="G13" s="5">
        <v>0.0</v>
      </c>
      <c r="H13" s="5">
        <v>0.0</v>
      </c>
      <c r="I13" s="4">
        <f t="shared" si="3"/>
        <v>41021.53846</v>
      </c>
    </row>
    <row r="14">
      <c r="C14" s="3">
        <v>44396.0</v>
      </c>
      <c r="D14" s="2">
        <f>B4-2</f>
        <v>3</v>
      </c>
      <c r="E14" s="4">
        <f t="shared" ref="E14:E16" si="4">$B$3*0.9*12/26*2</f>
        <v>33230.76923</v>
      </c>
      <c r="F14" s="4">
        <f t="shared" si="2"/>
        <v>332.3076923</v>
      </c>
      <c r="G14" s="5">
        <v>0.0</v>
      </c>
      <c r="H14" s="5">
        <v>0.0</v>
      </c>
      <c r="I14" s="4">
        <f t="shared" si="3"/>
        <v>33563.07692</v>
      </c>
    </row>
    <row r="15">
      <c r="C15" s="3">
        <v>44427.0</v>
      </c>
      <c r="D15" s="2">
        <f>B4-2</f>
        <v>3</v>
      </c>
      <c r="E15" s="4">
        <f t="shared" si="4"/>
        <v>33230.76923</v>
      </c>
      <c r="F15" s="4">
        <f t="shared" si="2"/>
        <v>332.3076923</v>
      </c>
      <c r="G15" s="5">
        <v>0.0</v>
      </c>
      <c r="H15" s="5">
        <v>0.0</v>
      </c>
      <c r="I15" s="4">
        <f t="shared" si="3"/>
        <v>33563.07692</v>
      </c>
    </row>
    <row r="16">
      <c r="C16" s="3">
        <v>44458.0</v>
      </c>
      <c r="D16" s="2">
        <f>B4-2</f>
        <v>3</v>
      </c>
      <c r="E16" s="4">
        <f t="shared" si="4"/>
        <v>33230.76923</v>
      </c>
      <c r="F16" s="4">
        <f t="shared" si="2"/>
        <v>332.3076923</v>
      </c>
      <c r="G16" s="5">
        <v>0.0</v>
      </c>
      <c r="H16" s="5">
        <v>0.0</v>
      </c>
      <c r="I16" s="4">
        <f t="shared" si="3"/>
        <v>33563.07692</v>
      </c>
    </row>
    <row r="17">
      <c r="C17" s="3">
        <v>44488.0</v>
      </c>
      <c r="D17" s="2">
        <f>B4</f>
        <v>5</v>
      </c>
      <c r="E17" s="4">
        <f>$B$3*12/26*3</f>
        <v>55384.61538</v>
      </c>
      <c r="F17" s="4">
        <f t="shared" si="2"/>
        <v>553.8461538</v>
      </c>
      <c r="G17" s="5">
        <v>0.0</v>
      </c>
      <c r="H17" s="5">
        <v>0.0</v>
      </c>
      <c r="I17" s="4">
        <f t="shared" si="3"/>
        <v>55938.46154</v>
      </c>
    </row>
    <row r="18">
      <c r="C18" s="3">
        <v>44519.0</v>
      </c>
      <c r="D18" s="2">
        <f>B4</f>
        <v>5</v>
      </c>
      <c r="E18" s="4">
        <f t="shared" ref="E18:E19" si="5">$B$3*12/26*2</f>
        <v>36923.07692</v>
      </c>
      <c r="F18" s="4">
        <f t="shared" si="2"/>
        <v>369.2307692</v>
      </c>
      <c r="G18" s="5">
        <v>0.0</v>
      </c>
      <c r="H18" s="5">
        <v>0.0</v>
      </c>
      <c r="I18" s="4">
        <f t="shared" si="3"/>
        <v>37292.30769</v>
      </c>
    </row>
    <row r="19">
      <c r="C19" s="3">
        <v>44549.0</v>
      </c>
      <c r="D19" s="2">
        <f>B4</f>
        <v>5</v>
      </c>
      <c r="E19" s="4">
        <f t="shared" si="5"/>
        <v>36923.07692</v>
      </c>
      <c r="F19" s="4">
        <f t="shared" si="2"/>
        <v>369.2307692</v>
      </c>
      <c r="G19" s="5">
        <v>0.0</v>
      </c>
      <c r="H19" s="5">
        <v>0.0</v>
      </c>
      <c r="I19" s="4">
        <f t="shared" si="3"/>
        <v>37292.30769</v>
      </c>
    </row>
    <row r="20">
      <c r="C20" s="3"/>
    </row>
    <row r="21">
      <c r="D21" s="2" t="s">
        <v>10</v>
      </c>
      <c r="E21" s="4">
        <f>SUM(E8:E19)/12</f>
        <v>40000.76923</v>
      </c>
    </row>
    <row r="23">
      <c r="B23" s="2" t="s">
        <v>11</v>
      </c>
      <c r="C23" s="2" t="s">
        <v>3</v>
      </c>
      <c r="D23" s="2" t="s">
        <v>4</v>
      </c>
      <c r="E23" s="2" t="s">
        <v>5</v>
      </c>
      <c r="F23" s="2" t="s">
        <v>6</v>
      </c>
      <c r="G23" s="2" t="s">
        <v>7</v>
      </c>
      <c r="H23" s="2" t="s">
        <v>8</v>
      </c>
      <c r="I23" s="2" t="s">
        <v>9</v>
      </c>
    </row>
    <row r="24">
      <c r="C24" s="3">
        <v>44215.0</v>
      </c>
      <c r="D24" s="6" t="s">
        <v>12</v>
      </c>
      <c r="E24" s="6" t="s">
        <v>13</v>
      </c>
      <c r="F24" s="6" t="s">
        <v>14</v>
      </c>
      <c r="G24" s="2">
        <v>0.0</v>
      </c>
      <c r="H24" s="2">
        <v>0.0</v>
      </c>
      <c r="I24" s="6" t="s">
        <v>15</v>
      </c>
    </row>
    <row r="25">
      <c r="C25" s="3">
        <v>44246.0</v>
      </c>
      <c r="D25" s="6" t="s">
        <v>16</v>
      </c>
      <c r="E25" s="6" t="s">
        <v>13</v>
      </c>
      <c r="F25" s="6" t="s">
        <v>17</v>
      </c>
      <c r="G25" s="2">
        <v>0.0</v>
      </c>
      <c r="H25" s="2">
        <v>0.0</v>
      </c>
      <c r="I25" s="6" t="s">
        <v>18</v>
      </c>
    </row>
    <row r="26">
      <c r="C26" s="3">
        <v>44274.0</v>
      </c>
      <c r="D26" s="6" t="s">
        <v>19</v>
      </c>
      <c r="E26" s="6" t="s">
        <v>13</v>
      </c>
      <c r="F26" s="6" t="s">
        <v>20</v>
      </c>
      <c r="G26" s="2">
        <v>0.0</v>
      </c>
      <c r="H26" s="2">
        <v>0.0</v>
      </c>
      <c r="I26" s="6" t="s">
        <v>21</v>
      </c>
    </row>
    <row r="27">
      <c r="C27" s="3">
        <v>44305.0</v>
      </c>
      <c r="D27" s="6" t="s">
        <v>22</v>
      </c>
      <c r="E27" s="6" t="s">
        <v>13</v>
      </c>
      <c r="F27" s="6" t="s">
        <v>23</v>
      </c>
      <c r="G27" s="2">
        <v>0.0</v>
      </c>
      <c r="H27" s="2">
        <v>0.0</v>
      </c>
      <c r="I27" s="6" t="s">
        <v>24</v>
      </c>
    </row>
    <row r="28">
      <c r="C28" s="3">
        <v>44335.0</v>
      </c>
      <c r="D28" s="6" t="s">
        <v>25</v>
      </c>
      <c r="E28" s="6" t="s">
        <v>26</v>
      </c>
      <c r="F28" s="6" t="s">
        <v>27</v>
      </c>
      <c r="G28" s="2">
        <v>0.0</v>
      </c>
      <c r="H28" s="2">
        <v>0.0</v>
      </c>
      <c r="I28" s="6" t="s">
        <v>28</v>
      </c>
    </row>
    <row r="29">
      <c r="C29" s="3">
        <v>44366.0</v>
      </c>
      <c r="D29" s="6" t="s">
        <v>29</v>
      </c>
      <c r="E29" s="6" t="s">
        <v>30</v>
      </c>
      <c r="F29" s="6" t="s">
        <v>31</v>
      </c>
      <c r="G29" s="2">
        <v>0.0</v>
      </c>
      <c r="H29" s="2">
        <v>0.0</v>
      </c>
      <c r="I29" s="6" t="s">
        <v>32</v>
      </c>
    </row>
    <row r="30">
      <c r="C30" s="3">
        <v>44396.0</v>
      </c>
      <c r="D30" s="6" t="s">
        <v>33</v>
      </c>
      <c r="E30" s="6" t="s">
        <v>34</v>
      </c>
      <c r="F30" s="6" t="s">
        <v>35</v>
      </c>
      <c r="G30" s="2">
        <v>0.0</v>
      </c>
      <c r="H30" s="2">
        <v>0.0</v>
      </c>
      <c r="I30" s="6" t="s">
        <v>36</v>
      </c>
    </row>
    <row r="31">
      <c r="C31" s="3">
        <v>44427.0</v>
      </c>
      <c r="D31" s="6" t="s">
        <v>37</v>
      </c>
      <c r="E31" s="6" t="s">
        <v>34</v>
      </c>
      <c r="F31" s="6" t="s">
        <v>38</v>
      </c>
      <c r="G31" s="2">
        <v>0.0</v>
      </c>
      <c r="H31" s="2">
        <v>0.0</v>
      </c>
      <c r="I31" s="6" t="s">
        <v>39</v>
      </c>
    </row>
    <row r="32">
      <c r="C32" s="3">
        <v>44458.0</v>
      </c>
      <c r="D32" s="6" t="s">
        <v>40</v>
      </c>
      <c r="E32" s="6" t="s">
        <v>34</v>
      </c>
      <c r="F32" s="6" t="s">
        <v>41</v>
      </c>
      <c r="G32" s="2">
        <v>0.0</v>
      </c>
      <c r="H32" s="2">
        <v>0.0</v>
      </c>
      <c r="I32" s="6" t="s">
        <v>42</v>
      </c>
    </row>
    <row r="33">
      <c r="C33" s="3">
        <v>44488.0</v>
      </c>
      <c r="D33" s="6" t="s">
        <v>43</v>
      </c>
      <c r="E33" s="6" t="s">
        <v>44</v>
      </c>
      <c r="F33" s="6" t="s">
        <v>45</v>
      </c>
      <c r="G33" s="2">
        <v>0.0</v>
      </c>
      <c r="H33" s="2">
        <v>0.0</v>
      </c>
      <c r="I33" s="6" t="s">
        <v>46</v>
      </c>
    </row>
    <row r="34">
      <c r="C34" s="3">
        <v>44519.0</v>
      </c>
      <c r="D34" s="6" t="s">
        <v>47</v>
      </c>
      <c r="E34" s="6" t="s">
        <v>13</v>
      </c>
      <c r="F34" s="6" t="s">
        <v>48</v>
      </c>
      <c r="G34" s="2">
        <v>0.0</v>
      </c>
      <c r="H34" s="2">
        <v>0.0</v>
      </c>
      <c r="I34" s="6" t="s">
        <v>49</v>
      </c>
    </row>
    <row r="35">
      <c r="C35" s="3">
        <v>44549.0</v>
      </c>
      <c r="D35" s="6" t="s">
        <v>50</v>
      </c>
      <c r="E35" s="6" t="s">
        <v>13</v>
      </c>
      <c r="F35" s="6" t="s">
        <v>51</v>
      </c>
      <c r="G35" s="2">
        <v>0.0</v>
      </c>
      <c r="H35" s="2">
        <v>0.0</v>
      </c>
      <c r="I35" s="6" t="s">
        <v>52</v>
      </c>
    </row>
    <row r="36">
      <c r="C36" s="3"/>
    </row>
  </sheetData>
  <drawing r:id="rId1"/>
</worksheet>
</file>