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  <sheet state="visible" name="Functions" sheetId="2" r:id="rId5"/>
  </sheets>
  <definedNames/>
  <calcPr/>
</workbook>
</file>

<file path=xl/sharedStrings.xml><?xml version="1.0" encoding="utf-8"?>
<sst xmlns="http://schemas.openxmlformats.org/spreadsheetml/2006/main" count="145" uniqueCount="60">
  <si>
    <t>*User Selected 150,000 to 200,000</t>
  </si>
  <si>
    <t>*User inputted 7 Workers</t>
  </si>
  <si>
    <t>Based on your desired loan range, the following scenarios may be available to you if you qualify for a loan.</t>
  </si>
  <si>
    <t>With this many workers</t>
  </si>
  <si>
    <t>And an average monthly payroll of</t>
  </si>
  <si>
    <t>You can expect a loan of</t>
  </si>
  <si>
    <t>Do any of these scenarios work for you?  If your desired loan is below $150,000, you can use ChariotAI as a tool to simplify your loan process!</t>
  </si>
  <si>
    <t>Get Chariot Now!</t>
  </si>
  <si>
    <t>Workers</t>
  </si>
  <si>
    <t>If range is:</t>
  </si>
  <si>
    <t>Jobs</t>
  </si>
  <si>
    <t>Monthly average</t>
  </si>
  <si>
    <t>Example Loan</t>
  </si>
  <si>
    <t>Worker # input</t>
  </si>
  <si>
    <t xml:space="preserve">6 Example Loans </t>
  </si>
  <si>
    <t>100,000 - 150,000</t>
  </si>
  <si>
    <t>Only show range chosen in front page</t>
  </si>
  <si>
    <t>function:</t>
  </si>
  <si>
    <t>=C2</t>
  </si>
  <si>
    <t>=E8/2.5</t>
  </si>
  <si>
    <t>=100000 +/- random number</t>
  </si>
  <si>
    <t>=j8/2.5</t>
  </si>
  <si>
    <t>=110000 +/- random number</t>
  </si>
  <si>
    <t>=o8/2.5</t>
  </si>
  <si>
    <t>=120000 +/- random number</t>
  </si>
  <si>
    <t>Do not show other ranges</t>
  </si>
  <si>
    <t>Only use worker #input</t>
  </si>
  <si>
    <t>150,000 - 200,000</t>
  </si>
  <si>
    <t>*random number is</t>
  </si>
  <si>
    <t>=E12/2.5</t>
  </si>
  <si>
    <t>=150000 +/- random number</t>
  </si>
  <si>
    <t>=j12/2.5</t>
  </si>
  <si>
    <t>=160000 +/- random number</t>
  </si>
  <si>
    <t>=o12/2.5</t>
  </si>
  <si>
    <t>=170000 +/- random number</t>
  </si>
  <si>
    <t>from 501 to 4999</t>
  </si>
  <si>
    <t>cannot be a whole number*</t>
  </si>
  <si>
    <t>200,000 - 250,000</t>
  </si>
  <si>
    <r>
      <rPr>
        <rFont val="Inconsolata"/>
        <sz val="11.0"/>
        <u/>
      </rPr>
      <t>=</t>
    </r>
    <r>
      <rPr>
        <rFont val="Inconsolata"/>
        <color rgb="FFF7981D"/>
        <sz val="11.0"/>
        <u/>
      </rPr>
      <t>E16</t>
    </r>
    <r>
      <rPr>
        <rFont val="Inconsolata"/>
        <sz val="11.0"/>
        <u/>
      </rPr>
      <t>/</t>
    </r>
    <r>
      <rPr>
        <rFont val="Inconsolata"/>
        <color rgb="FF1155CC"/>
        <sz val="11.0"/>
        <u/>
      </rPr>
      <t>2.5</t>
    </r>
  </si>
  <si>
    <t>=200000 +/- random number</t>
  </si>
  <si>
    <r>
      <t>=j</t>
    </r>
    <r>
      <rPr>
        <rFont val="Inconsolata"/>
        <sz val="11.0"/>
        <u/>
      </rPr>
      <t>1</t>
    </r>
    <r>
      <rPr>
        <rFont val="Inconsolata"/>
        <color rgb="FFF7981D"/>
        <sz val="11.0"/>
        <u/>
      </rPr>
      <t>6/2</t>
    </r>
    <r>
      <rPr>
        <rFont val="Inconsolata"/>
        <sz val="11.0"/>
        <u/>
      </rPr>
      <t>.</t>
    </r>
    <r>
      <rPr>
        <rFont val="Inconsolata"/>
        <color rgb="FF1155CC"/>
        <sz val="11.0"/>
        <u/>
      </rPr>
      <t>5</t>
    </r>
  </si>
  <si>
    <t>=210000 +/- random number</t>
  </si>
  <si>
    <r>
      <t>=</t>
    </r>
    <r>
      <rPr>
        <rFont val="Inconsolata"/>
        <sz val="11.0"/>
        <u/>
      </rPr>
      <t>o</t>
    </r>
    <r>
      <rPr>
        <rFont val="Inconsolata"/>
        <color rgb="FFF7981D"/>
        <sz val="11.0"/>
        <u/>
      </rPr>
      <t>16/</t>
    </r>
    <r>
      <rPr>
        <rFont val="Inconsolata"/>
        <sz val="11.0"/>
        <u/>
      </rPr>
      <t>2</t>
    </r>
    <r>
      <rPr>
        <rFont val="Inconsolata"/>
        <color rgb="FF1155CC"/>
        <sz val="11.0"/>
        <u/>
      </rPr>
      <t>.5</t>
    </r>
  </si>
  <si>
    <t>=220000 +/- random number</t>
  </si>
  <si>
    <t>=E29/2.5</t>
  </si>
  <si>
    <t>=130000 +/- random number</t>
  </si>
  <si>
    <t>=J29/2.5</t>
  </si>
  <si>
    <t>=140000 +/- random number</t>
  </si>
  <si>
    <t>=O29/2.5</t>
  </si>
  <si>
    <t>=E33/2.5</t>
  </si>
  <si>
    <t>=180000 +/- random number</t>
  </si>
  <si>
    <t>=J33/2.5</t>
  </si>
  <si>
    <t>=190000 +/- random number</t>
  </si>
  <si>
    <t>=O33/2.5</t>
  </si>
  <si>
    <r>
      <rPr>
        <rFont val="Inconsolata"/>
        <sz val="11.0"/>
        <u/>
      </rPr>
      <t>=</t>
    </r>
    <r>
      <rPr>
        <rFont val="Inconsolata"/>
        <color rgb="FFF7981D"/>
        <sz val="11.0"/>
        <u/>
      </rPr>
      <t>E37</t>
    </r>
    <r>
      <rPr>
        <rFont val="Inconsolata"/>
        <sz val="11.0"/>
        <u/>
      </rPr>
      <t>/</t>
    </r>
    <r>
      <rPr>
        <rFont val="Inconsolata"/>
        <color rgb="FF1155CC"/>
        <sz val="11.0"/>
        <u/>
      </rPr>
      <t>2.5</t>
    </r>
  </si>
  <si>
    <t>=230000 +/- random number</t>
  </si>
  <si>
    <r>
      <t>=</t>
    </r>
    <r>
      <rPr>
        <rFont val="Inconsolata"/>
        <sz val="11.0"/>
        <u/>
      </rPr>
      <t>J</t>
    </r>
    <r>
      <rPr>
        <rFont val="Inconsolata"/>
        <color rgb="FFF7981D"/>
        <sz val="11.0"/>
        <u/>
      </rPr>
      <t>37/</t>
    </r>
    <r>
      <rPr>
        <rFont val="Inconsolata"/>
        <sz val="11.0"/>
        <u/>
      </rPr>
      <t>2</t>
    </r>
    <r>
      <rPr>
        <rFont val="Inconsolata"/>
        <color rgb="FF1155CC"/>
        <sz val="11.0"/>
        <u/>
      </rPr>
      <t>.5</t>
    </r>
  </si>
  <si>
    <t>=240000 +/- random number</t>
  </si>
  <si>
    <r>
      <t>=</t>
    </r>
    <r>
      <rPr>
        <rFont val="Inconsolata"/>
        <sz val="11.0"/>
        <u/>
      </rPr>
      <t>O</t>
    </r>
    <r>
      <rPr>
        <rFont val="Inconsolata"/>
        <color rgb="FFF7981D"/>
        <sz val="11.0"/>
        <u/>
      </rPr>
      <t>37/</t>
    </r>
    <r>
      <rPr>
        <rFont val="Inconsolata"/>
        <sz val="11.0"/>
        <u/>
      </rPr>
      <t>2</t>
    </r>
    <r>
      <rPr>
        <rFont val="Inconsolata"/>
        <color rgb="FF1155CC"/>
        <sz val="11.0"/>
        <u/>
      </rPr>
      <t>.5</t>
    </r>
  </si>
  <si>
    <t>=250000 +/- random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</si>
</sst>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i/>
      <color theme="1"/>
      <name val="Arial"/>
    </font>
    <font>
      <i/>
    </font>
    <font>
      <color theme="1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Border="1" applyFont="1"/>
    <xf borderId="2" fillId="0" fontId="4" numFmtId="0" xfId="0" applyAlignment="1" applyBorder="1" applyFont="1">
      <alignment readingOrder="0"/>
    </xf>
    <xf borderId="2" fillId="0" fontId="3" numFmtId="0" xfId="0" applyBorder="1" applyFont="1"/>
    <xf borderId="2" fillId="0" fontId="2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1" fillId="0" fontId="4" numFmtId="0" xfId="0" applyBorder="1" applyFont="1"/>
    <xf borderId="2" fillId="0" fontId="4" numFmtId="0" xfId="0" applyBorder="1" applyFont="1"/>
    <xf borderId="3" fillId="0" fontId="4" numFmtId="0" xfId="0" applyBorder="1" applyFont="1"/>
    <xf borderId="4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4" fillId="0" fontId="4" numFmtId="0" xfId="0" applyBorder="1" applyFont="1"/>
    <xf borderId="5" fillId="0" fontId="4" numFmtId="0" xfId="0" applyBorder="1" applyFont="1"/>
    <xf borderId="5" fillId="0" fontId="3" numFmtId="164" xfId="0" applyBorder="1" applyFont="1" applyNumberFormat="1"/>
    <xf borderId="0" fillId="0" fontId="4" numFmtId="164" xfId="0" applyFont="1" applyNumberFormat="1"/>
    <xf borderId="4" fillId="0" fontId="4" numFmtId="164" xfId="0" applyAlignment="1" applyBorder="1" applyFont="1" applyNumberFormat="1">
      <alignment readingOrder="0"/>
    </xf>
    <xf borderId="5" fillId="0" fontId="4" numFmtId="164" xfId="0" applyBorder="1" applyFont="1" applyNumberFormat="1"/>
    <xf borderId="0" fillId="0" fontId="3" numFmtId="164" xfId="0" applyFont="1" applyNumberFormat="1"/>
    <xf borderId="4" fillId="0" fontId="4" numFmtId="164" xfId="0" applyBorder="1" applyFont="1" applyNumberForma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3" numFmtId="0" xfId="0" applyAlignment="1" applyBorder="1" applyFont="1">
      <alignment horizontal="center" readingOrder="0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2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4" fillId="0" fontId="2" numFmtId="0" xfId="0" applyBorder="1" applyFont="1"/>
    <xf borderId="4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5" fillId="0" fontId="3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0" fillId="0" fontId="3" numFmtId="0" xfId="0" applyFont="1"/>
    <xf borderId="4" fillId="0" fontId="2" numFmtId="0" xfId="0" applyAlignment="1" applyBorder="1" applyFont="1">
      <alignment horizontal="right" readingOrder="0"/>
    </xf>
    <xf quotePrefix="1" borderId="0" fillId="0" fontId="4" numFmtId="0" xfId="0" applyAlignment="1" applyFont="1">
      <alignment readingOrder="0"/>
    </xf>
    <xf quotePrefix="1" borderId="5" fillId="0" fontId="4" numFmtId="0" xfId="0" applyAlignment="1" applyBorder="1" applyFont="1">
      <alignment readingOrder="0"/>
    </xf>
    <xf quotePrefix="1" borderId="0" fillId="0" fontId="3" numFmtId="0" xfId="0" applyAlignment="1" applyFont="1">
      <alignment readingOrder="0"/>
    </xf>
    <xf borderId="6" fillId="0" fontId="2" numFmtId="0" xfId="0" applyBorder="1" applyFont="1"/>
    <xf borderId="6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8" fillId="0" fontId="3" numFmtId="0" xfId="0" applyAlignment="1" applyBorder="1" applyFont="1">
      <alignment vertical="bottom"/>
    </xf>
    <xf borderId="0" fillId="0" fontId="2" numFmtId="0" xfId="0" applyFont="1"/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4" max="4" width="15.57"/>
    <col customWidth="1" min="5" max="5" width="16.14"/>
    <col customWidth="1" min="8" max="9" width="16.0"/>
    <col customWidth="1" min="12" max="12" width="16.86"/>
  </cols>
  <sheetData>
    <row r="1">
      <c r="C1" s="1"/>
      <c r="K1" s="1"/>
    </row>
    <row r="2">
      <c r="C2" s="1" t="s">
        <v>0</v>
      </c>
      <c r="K2" s="2"/>
    </row>
    <row r="3">
      <c r="C3" s="2" t="s">
        <v>1</v>
      </c>
      <c r="K3" s="2"/>
    </row>
    <row r="4">
      <c r="C4" s="3"/>
      <c r="K4" s="1"/>
    </row>
    <row r="5">
      <c r="B5" s="4"/>
      <c r="C5" s="5"/>
      <c r="D5" s="6"/>
      <c r="E5" s="6"/>
      <c r="F5" s="6"/>
      <c r="G5" s="6"/>
      <c r="H5" s="6"/>
      <c r="I5" s="6"/>
      <c r="J5" s="6"/>
      <c r="K5" s="7"/>
      <c r="L5" s="6"/>
      <c r="M5" s="6"/>
      <c r="N5" s="8"/>
    </row>
    <row r="6">
      <c r="B6" s="9"/>
      <c r="C6" s="3"/>
      <c r="K6" s="1"/>
      <c r="N6" s="10"/>
    </row>
    <row r="7">
      <c r="B7" s="9"/>
      <c r="C7" s="3" t="s">
        <v>2</v>
      </c>
      <c r="N7" s="10"/>
    </row>
    <row r="8">
      <c r="B8" s="9"/>
      <c r="N8" s="10"/>
    </row>
    <row r="9">
      <c r="B9" s="9"/>
      <c r="C9" s="4"/>
      <c r="D9" s="6"/>
      <c r="E9" s="8"/>
      <c r="G9" s="11"/>
      <c r="H9" s="12"/>
      <c r="I9" s="13"/>
      <c r="K9" s="11"/>
      <c r="L9" s="12"/>
      <c r="M9" s="13"/>
      <c r="N9" s="10"/>
    </row>
    <row r="10">
      <c r="B10" s="9"/>
      <c r="C10" s="14" t="s">
        <v>3</v>
      </c>
      <c r="E10" s="15">
        <v>7.0</v>
      </c>
      <c r="G10" s="14" t="s">
        <v>3</v>
      </c>
      <c r="I10" s="15">
        <v>7.0</v>
      </c>
      <c r="K10" s="14" t="s">
        <v>3</v>
      </c>
      <c r="M10" s="15">
        <v>7.0</v>
      </c>
      <c r="N10" s="10"/>
    </row>
    <row r="11">
      <c r="B11" s="9"/>
      <c r="C11" s="9"/>
      <c r="E11" s="10"/>
      <c r="G11" s="16"/>
      <c r="I11" s="17"/>
      <c r="K11" s="16"/>
      <c r="M11" s="17"/>
      <c r="N11" s="10"/>
    </row>
    <row r="12">
      <c r="B12" s="9"/>
      <c r="C12" s="14" t="s">
        <v>4</v>
      </c>
      <c r="E12" s="18">
        <f>E14/2.5</f>
        <v>61820.444</v>
      </c>
      <c r="F12" s="19"/>
      <c r="G12" s="20" t="s">
        <v>4</v>
      </c>
      <c r="H12" s="19"/>
      <c r="I12" s="18">
        <f>I14/2.5</f>
        <v>63379.556</v>
      </c>
      <c r="J12" s="19"/>
      <c r="K12" s="20" t="s">
        <v>4</v>
      </c>
      <c r="L12" s="19"/>
      <c r="M12" s="18">
        <f>M14/2.5</f>
        <v>69060.532</v>
      </c>
      <c r="N12" s="10"/>
    </row>
    <row r="13">
      <c r="B13" s="9"/>
      <c r="C13" s="9"/>
      <c r="E13" s="21"/>
      <c r="F13" s="22"/>
      <c r="G13" s="23"/>
      <c r="H13" s="22"/>
      <c r="I13" s="21"/>
      <c r="J13" s="22"/>
      <c r="K13" s="23"/>
      <c r="L13" s="22"/>
      <c r="M13" s="21"/>
      <c r="N13" s="10"/>
    </row>
    <row r="14">
      <c r="B14" s="9"/>
      <c r="C14" s="14" t="s">
        <v>5</v>
      </c>
      <c r="E14" s="18">
        <f>150000+4551.11</f>
        <v>154551.11</v>
      </c>
      <c r="F14" s="19"/>
      <c r="G14" s="20" t="s">
        <v>5</v>
      </c>
      <c r="H14" s="19"/>
      <c r="I14" s="18">
        <f>160000-1551.11</f>
        <v>158448.89</v>
      </c>
      <c r="J14" s="19"/>
      <c r="K14" s="20" t="s">
        <v>5</v>
      </c>
      <c r="L14" s="19"/>
      <c r="M14" s="18">
        <f>170000+2651.33</f>
        <v>172651.33</v>
      </c>
      <c r="N14" s="10"/>
    </row>
    <row r="15">
      <c r="B15" s="9"/>
      <c r="C15" s="24"/>
      <c r="D15" s="25"/>
      <c r="E15" s="26"/>
      <c r="G15" s="27"/>
      <c r="H15" s="28"/>
      <c r="I15" s="29"/>
      <c r="K15" s="27"/>
      <c r="L15" s="28"/>
      <c r="M15" s="29"/>
      <c r="N15" s="10"/>
    </row>
    <row r="16">
      <c r="B16" s="9"/>
      <c r="N16" s="10"/>
    </row>
    <row r="17">
      <c r="B17" s="9"/>
      <c r="C17" s="11"/>
      <c r="D17" s="12"/>
      <c r="E17" s="13"/>
      <c r="G17" s="11"/>
      <c r="H17" s="12"/>
      <c r="I17" s="13"/>
      <c r="K17" s="11"/>
      <c r="L17" s="12"/>
      <c r="M17" s="13"/>
      <c r="N17" s="10"/>
    </row>
    <row r="18">
      <c r="B18" s="9"/>
      <c r="C18" s="14" t="s">
        <v>3</v>
      </c>
      <c r="E18" s="15">
        <v>7.0</v>
      </c>
      <c r="G18" s="14" t="s">
        <v>3</v>
      </c>
      <c r="I18" s="15">
        <v>7.0</v>
      </c>
      <c r="K18" s="14" t="s">
        <v>3</v>
      </c>
      <c r="M18" s="15">
        <v>7.0</v>
      </c>
      <c r="N18" s="10"/>
    </row>
    <row r="19">
      <c r="B19" s="9"/>
      <c r="C19" s="16"/>
      <c r="E19" s="17"/>
      <c r="G19" s="16"/>
      <c r="I19" s="17"/>
      <c r="K19" s="16"/>
      <c r="M19" s="17"/>
      <c r="N19" s="10"/>
    </row>
    <row r="20">
      <c r="B20" s="9"/>
      <c r="C20" s="14" t="s">
        <v>4</v>
      </c>
      <c r="E20" s="18">
        <f>E22/2.5</f>
        <v>71819.628</v>
      </c>
      <c r="F20" s="19"/>
      <c r="G20" s="20" t="s">
        <v>4</v>
      </c>
      <c r="H20" s="19"/>
      <c r="I20" s="18">
        <f>I22/2.5</f>
        <v>77346.988</v>
      </c>
      <c r="J20" s="19"/>
      <c r="K20" s="20" t="s">
        <v>4</v>
      </c>
      <c r="L20" s="19"/>
      <c r="M20" s="18">
        <f>M22/2.5</f>
        <v>79199.572</v>
      </c>
      <c r="N20" s="10"/>
    </row>
    <row r="21">
      <c r="B21" s="9"/>
      <c r="C21" s="16"/>
      <c r="E21" s="21"/>
      <c r="F21" s="19"/>
      <c r="G21" s="23"/>
      <c r="H21" s="19"/>
      <c r="I21" s="21"/>
      <c r="J21" s="19"/>
      <c r="K21" s="23"/>
      <c r="L21" s="19"/>
      <c r="M21" s="21"/>
      <c r="N21" s="10"/>
    </row>
    <row r="22">
      <c r="B22" s="9"/>
      <c r="C22" s="14" t="s">
        <v>5</v>
      </c>
      <c r="E22" s="18">
        <f>180000-450.93</f>
        <v>179549.07</v>
      </c>
      <c r="F22" s="19"/>
      <c r="G22" s="20" t="s">
        <v>5</v>
      </c>
      <c r="H22" s="19"/>
      <c r="I22" s="18">
        <f>190000+3367.47</f>
        <v>193367.47</v>
      </c>
      <c r="J22" s="19"/>
      <c r="K22" s="20" t="s">
        <v>5</v>
      </c>
      <c r="L22" s="19"/>
      <c r="M22" s="18">
        <f>200000-2001.07</f>
        <v>197998.93</v>
      </c>
      <c r="N22" s="10"/>
    </row>
    <row r="23">
      <c r="B23" s="9"/>
      <c r="C23" s="27"/>
      <c r="D23" s="28"/>
      <c r="E23" s="29"/>
      <c r="G23" s="27"/>
      <c r="H23" s="28"/>
      <c r="I23" s="29"/>
      <c r="K23" s="27"/>
      <c r="L23" s="28"/>
      <c r="M23" s="29"/>
      <c r="N23" s="10"/>
    </row>
    <row r="24">
      <c r="B24" s="9"/>
      <c r="N24" s="10"/>
    </row>
    <row r="25">
      <c r="B25" s="9"/>
      <c r="N25" s="10"/>
    </row>
    <row r="26">
      <c r="B26" s="9"/>
      <c r="E26" s="3" t="s">
        <v>6</v>
      </c>
      <c r="N26" s="10"/>
    </row>
    <row r="27">
      <c r="B27" s="9"/>
      <c r="N27" s="10"/>
    </row>
    <row r="28">
      <c r="B28" s="9"/>
      <c r="G28" s="30" t="s">
        <v>7</v>
      </c>
      <c r="H28" s="31"/>
      <c r="I28" s="32"/>
      <c r="N28" s="10"/>
    </row>
    <row r="29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6"/>
    </row>
  </sheetData>
  <mergeCells count="1">
    <mergeCell ref="G28:I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19.29"/>
    <col customWidth="1" min="3" max="3" width="15.29"/>
    <col customWidth="1" min="5" max="5" width="20.0"/>
  </cols>
  <sheetData>
    <row r="2">
      <c r="B2" s="33" t="s">
        <v>8</v>
      </c>
      <c r="C2" s="33">
        <v>5.0</v>
      </c>
    </row>
    <row r="4">
      <c r="B4" s="34"/>
      <c r="C4" s="6"/>
      <c r="D4" s="6"/>
      <c r="E4" s="8"/>
      <c r="G4" s="4"/>
      <c r="H4" s="6"/>
      <c r="I4" s="6"/>
      <c r="J4" s="8"/>
      <c r="L4" s="35"/>
      <c r="M4" s="36"/>
      <c r="N4" s="36"/>
      <c r="O4" s="37"/>
    </row>
    <row r="5">
      <c r="B5" s="38" t="s">
        <v>9</v>
      </c>
      <c r="C5" s="39" t="s">
        <v>10</v>
      </c>
      <c r="D5" s="39" t="s">
        <v>11</v>
      </c>
      <c r="E5" s="15" t="s">
        <v>12</v>
      </c>
      <c r="G5" s="38" t="s">
        <v>9</v>
      </c>
      <c r="H5" s="39" t="s">
        <v>13</v>
      </c>
      <c r="I5" s="39" t="s">
        <v>11</v>
      </c>
      <c r="J5" s="15" t="s">
        <v>12</v>
      </c>
      <c r="L5" s="38" t="s">
        <v>9</v>
      </c>
      <c r="M5" s="39" t="s">
        <v>13</v>
      </c>
      <c r="N5" s="39" t="s">
        <v>11</v>
      </c>
      <c r="O5" s="15" t="s">
        <v>12</v>
      </c>
    </row>
    <row r="6">
      <c r="B6" s="40"/>
      <c r="E6" s="10"/>
      <c r="G6" s="9"/>
      <c r="J6" s="10"/>
      <c r="L6" s="41"/>
      <c r="M6" s="42"/>
      <c r="N6" s="42"/>
      <c r="O6" s="43"/>
    </row>
    <row r="7">
      <c r="A7" s="44" t="s">
        <v>14</v>
      </c>
      <c r="B7" s="38" t="s">
        <v>15</v>
      </c>
      <c r="C7" s="3">
        <v>5.0</v>
      </c>
      <c r="D7" s="45">
        <f>E7/2.5</f>
        <v>40444.564</v>
      </c>
      <c r="E7" s="10">
        <f>100000+1111.41</f>
        <v>101111.41</v>
      </c>
      <c r="G7" s="38" t="s">
        <v>15</v>
      </c>
      <c r="H7" s="39">
        <v>5.0</v>
      </c>
      <c r="I7" s="45">
        <f>J7/2.5</f>
        <v>44964.564</v>
      </c>
      <c r="J7" s="10">
        <f>110000+2411.41</f>
        <v>112411.41</v>
      </c>
      <c r="L7" s="38" t="s">
        <v>15</v>
      </c>
      <c r="M7" s="39">
        <v>5.0</v>
      </c>
      <c r="N7" s="45">
        <f>O7/2.5</f>
        <v>46755.436</v>
      </c>
      <c r="O7" s="10">
        <f>120000-3111.41</f>
        <v>116888.59</v>
      </c>
    </row>
    <row r="8">
      <c r="A8" s="44" t="s">
        <v>16</v>
      </c>
      <c r="B8" s="46" t="s">
        <v>17</v>
      </c>
      <c r="C8" s="47" t="s">
        <v>18</v>
      </c>
      <c r="D8" s="47" t="s">
        <v>19</v>
      </c>
      <c r="E8" s="48" t="s">
        <v>20</v>
      </c>
      <c r="G8" s="46" t="s">
        <v>17</v>
      </c>
      <c r="H8" s="49" t="s">
        <v>18</v>
      </c>
      <c r="I8" s="47" t="s">
        <v>21</v>
      </c>
      <c r="J8" s="48" t="s">
        <v>22</v>
      </c>
      <c r="L8" s="46" t="s">
        <v>17</v>
      </c>
      <c r="M8" s="47" t="s">
        <v>18</v>
      </c>
      <c r="N8" s="47" t="s">
        <v>23</v>
      </c>
      <c r="O8" s="48" t="s">
        <v>24</v>
      </c>
    </row>
    <row r="9">
      <c r="A9" s="44" t="s">
        <v>25</v>
      </c>
      <c r="B9" s="40"/>
      <c r="E9" s="10"/>
      <c r="G9" s="40"/>
      <c r="J9" s="17"/>
      <c r="L9" s="40"/>
      <c r="O9" s="17"/>
    </row>
    <row r="10">
      <c r="A10" s="44" t="s">
        <v>26</v>
      </c>
      <c r="B10" s="40"/>
      <c r="E10" s="10"/>
      <c r="G10" s="40"/>
      <c r="J10" s="17"/>
      <c r="L10" s="40"/>
      <c r="O10" s="17"/>
    </row>
    <row r="11">
      <c r="B11" s="38" t="s">
        <v>27</v>
      </c>
      <c r="D11" s="45">
        <f>E11/2.5</f>
        <v>61764.776</v>
      </c>
      <c r="E11" s="10">
        <f>150000+4411.94</f>
        <v>154411.94</v>
      </c>
      <c r="G11" s="38" t="s">
        <v>27</v>
      </c>
      <c r="I11" s="45">
        <f>J11/2.5</f>
        <v>63435.224</v>
      </c>
      <c r="J11" s="10">
        <f>160000-1411.94</f>
        <v>158588.06</v>
      </c>
      <c r="L11" s="38" t="s">
        <v>27</v>
      </c>
      <c r="N11" s="45">
        <f>O11/2.5</f>
        <v>69764.776</v>
      </c>
      <c r="O11" s="10">
        <f>170000+4411.94</f>
        <v>174411.94</v>
      </c>
    </row>
    <row r="12">
      <c r="A12" s="44" t="s">
        <v>28</v>
      </c>
      <c r="B12" s="46" t="s">
        <v>17</v>
      </c>
      <c r="C12" s="49" t="s">
        <v>18</v>
      </c>
      <c r="D12" s="47" t="s">
        <v>29</v>
      </c>
      <c r="E12" s="48" t="s">
        <v>30</v>
      </c>
      <c r="G12" s="46" t="s">
        <v>17</v>
      </c>
      <c r="H12" s="49" t="s">
        <v>18</v>
      </c>
      <c r="I12" s="47" t="s">
        <v>31</v>
      </c>
      <c r="J12" s="48" t="s">
        <v>32</v>
      </c>
      <c r="L12" s="46" t="s">
        <v>17</v>
      </c>
      <c r="M12" s="47" t="s">
        <v>18</v>
      </c>
      <c r="N12" s="47" t="s">
        <v>33</v>
      </c>
      <c r="O12" s="48" t="s">
        <v>34</v>
      </c>
    </row>
    <row r="13">
      <c r="A13" s="44" t="s">
        <v>35</v>
      </c>
      <c r="B13" s="40"/>
      <c r="E13" s="10"/>
      <c r="G13" s="40"/>
      <c r="J13" s="17"/>
      <c r="L13" s="40"/>
      <c r="O13" s="17"/>
    </row>
    <row r="14">
      <c r="A14" s="44" t="s">
        <v>36</v>
      </c>
      <c r="B14" s="40"/>
      <c r="E14" s="10"/>
      <c r="G14" s="40"/>
      <c r="J14" s="17"/>
      <c r="L14" s="40"/>
      <c r="O14" s="17"/>
    </row>
    <row r="15">
      <c r="B15" s="38" t="s">
        <v>37</v>
      </c>
      <c r="D15" s="45">
        <f>E15/2.5</f>
        <v>81200.576</v>
      </c>
      <c r="E15" s="10">
        <f>200000+3001.44</f>
        <v>203001.44</v>
      </c>
      <c r="G15" s="38" t="s">
        <v>37</v>
      </c>
      <c r="I15" s="45">
        <f>J15/2.5</f>
        <v>82195.424</v>
      </c>
      <c r="J15" s="10">
        <f>210000-4511.44</f>
        <v>205488.56</v>
      </c>
      <c r="L15" s="38" t="s">
        <v>37</v>
      </c>
      <c r="N15" s="45">
        <f>O15/2.5</f>
        <v>89200.576</v>
      </c>
      <c r="O15" s="10">
        <f>220000+3001.44</f>
        <v>223001.44</v>
      </c>
    </row>
    <row r="16">
      <c r="B16" s="46" t="s">
        <v>17</v>
      </c>
      <c r="C16" s="49" t="s">
        <v>18</v>
      </c>
      <c r="D16" s="49" t="s">
        <v>38</v>
      </c>
      <c r="E16" s="48" t="s">
        <v>39</v>
      </c>
      <c r="G16" s="46" t="s">
        <v>17</v>
      </c>
      <c r="H16" s="49" t="s">
        <v>18</v>
      </c>
      <c r="I16" s="49" t="s">
        <v>40</v>
      </c>
      <c r="J16" s="48" t="s">
        <v>41</v>
      </c>
      <c r="L16" s="46" t="s">
        <v>17</v>
      </c>
      <c r="M16" s="47" t="s">
        <v>18</v>
      </c>
      <c r="N16" s="49" t="s">
        <v>42</v>
      </c>
      <c r="O16" s="48" t="s">
        <v>43</v>
      </c>
    </row>
    <row r="17">
      <c r="B17" s="40"/>
      <c r="E17" s="10"/>
      <c r="G17" s="9"/>
      <c r="J17" s="10"/>
      <c r="L17" s="41"/>
      <c r="M17" s="42"/>
      <c r="N17" s="42"/>
      <c r="O17" s="43"/>
    </row>
    <row r="18">
      <c r="B18" s="40"/>
      <c r="E18" s="10"/>
      <c r="G18" s="9"/>
      <c r="J18" s="10"/>
      <c r="L18" s="41"/>
      <c r="M18" s="42"/>
      <c r="N18" s="42"/>
      <c r="O18" s="43"/>
    </row>
    <row r="19">
      <c r="B19" s="40"/>
      <c r="E19" s="10"/>
      <c r="G19" s="9"/>
      <c r="J19" s="10"/>
      <c r="L19" s="41"/>
      <c r="M19" s="42"/>
      <c r="N19" s="42"/>
      <c r="O19" s="43"/>
    </row>
    <row r="20">
      <c r="B20" s="40"/>
      <c r="E20" s="10"/>
      <c r="G20" s="9"/>
      <c r="J20" s="10"/>
      <c r="L20" s="41"/>
      <c r="M20" s="42"/>
      <c r="N20" s="42"/>
      <c r="O20" s="43"/>
    </row>
    <row r="21">
      <c r="B21" s="50"/>
      <c r="C21" s="25"/>
      <c r="D21" s="25"/>
      <c r="E21" s="26"/>
      <c r="G21" s="24"/>
      <c r="H21" s="25"/>
      <c r="I21" s="25"/>
      <c r="J21" s="26"/>
      <c r="L21" s="51"/>
      <c r="M21" s="52"/>
      <c r="N21" s="52"/>
      <c r="O21" s="53"/>
    </row>
    <row r="25">
      <c r="B25" s="35"/>
      <c r="C25" s="36"/>
      <c r="D25" s="36"/>
      <c r="E25" s="37"/>
      <c r="G25" s="35"/>
      <c r="H25" s="36"/>
      <c r="I25" s="36"/>
      <c r="J25" s="37"/>
      <c r="L25" s="35"/>
      <c r="M25" s="36"/>
      <c r="N25" s="36"/>
      <c r="O25" s="37"/>
    </row>
    <row r="26">
      <c r="B26" s="38" t="s">
        <v>9</v>
      </c>
      <c r="C26" s="39" t="s">
        <v>13</v>
      </c>
      <c r="D26" s="39" t="s">
        <v>11</v>
      </c>
      <c r="E26" s="15" t="s">
        <v>12</v>
      </c>
      <c r="G26" s="38" t="s">
        <v>9</v>
      </c>
      <c r="H26" s="39" t="s">
        <v>13</v>
      </c>
      <c r="I26" s="39" t="s">
        <v>11</v>
      </c>
      <c r="J26" s="15" t="s">
        <v>12</v>
      </c>
      <c r="L26" s="38" t="s">
        <v>9</v>
      </c>
      <c r="M26" s="39" t="s">
        <v>13</v>
      </c>
      <c r="N26" s="39" t="s">
        <v>11</v>
      </c>
      <c r="O26" s="15" t="s">
        <v>12</v>
      </c>
    </row>
    <row r="27">
      <c r="B27" s="41"/>
      <c r="C27" s="42"/>
      <c r="D27" s="42"/>
      <c r="E27" s="43"/>
      <c r="G27" s="41"/>
      <c r="H27" s="42"/>
      <c r="I27" s="42"/>
      <c r="J27" s="43"/>
      <c r="L27" s="41"/>
      <c r="M27" s="42"/>
      <c r="N27" s="42"/>
      <c r="O27" s="43"/>
    </row>
    <row r="28">
      <c r="B28" s="38" t="s">
        <v>15</v>
      </c>
      <c r="C28" s="39">
        <v>5.0</v>
      </c>
      <c r="D28" s="45">
        <f>E28/2.5</f>
        <v>52444.564</v>
      </c>
      <c r="E28" s="10">
        <f>130000+1111.41</f>
        <v>131111.41</v>
      </c>
      <c r="G28" s="38" t="s">
        <v>15</v>
      </c>
      <c r="H28" s="39">
        <v>5.0</v>
      </c>
      <c r="I28" s="45">
        <f>J28/2.5</f>
        <v>56444.564</v>
      </c>
      <c r="J28" s="10">
        <f>140000+1111.41</f>
        <v>141111.41</v>
      </c>
      <c r="L28" s="38" t="s">
        <v>15</v>
      </c>
      <c r="M28" s="39">
        <v>5.0</v>
      </c>
      <c r="N28" s="45">
        <f>O28/2.5</f>
        <v>59555.436</v>
      </c>
      <c r="O28" s="10">
        <f>150000-1111.41</f>
        <v>148888.59</v>
      </c>
    </row>
    <row r="29">
      <c r="B29" s="46" t="s">
        <v>17</v>
      </c>
      <c r="C29" s="47" t="s">
        <v>18</v>
      </c>
      <c r="D29" s="47" t="s">
        <v>44</v>
      </c>
      <c r="E29" s="48" t="s">
        <v>45</v>
      </c>
      <c r="G29" s="46" t="s">
        <v>17</v>
      </c>
      <c r="H29" s="47" t="s">
        <v>18</v>
      </c>
      <c r="I29" s="47" t="s">
        <v>46</v>
      </c>
      <c r="J29" s="48" t="s">
        <v>47</v>
      </c>
      <c r="L29" s="46" t="s">
        <v>17</v>
      </c>
      <c r="M29" s="47" t="s">
        <v>18</v>
      </c>
      <c r="N29" s="47" t="s">
        <v>48</v>
      </c>
      <c r="O29" s="48" t="s">
        <v>30</v>
      </c>
    </row>
    <row r="30">
      <c r="B30" s="40"/>
      <c r="E30" s="17"/>
      <c r="G30" s="40"/>
      <c r="J30" s="17"/>
      <c r="L30" s="40"/>
      <c r="O30" s="17"/>
    </row>
    <row r="31">
      <c r="B31" s="40"/>
      <c r="E31" s="17"/>
      <c r="G31" s="40"/>
      <c r="J31" s="17"/>
      <c r="L31" s="40"/>
      <c r="O31" s="17"/>
    </row>
    <row r="32">
      <c r="B32" s="38" t="s">
        <v>27</v>
      </c>
      <c r="D32" s="45">
        <f>E32/2.5</f>
        <v>73764.776</v>
      </c>
      <c r="E32" s="10">
        <f>180000+4411.94</f>
        <v>184411.94</v>
      </c>
      <c r="G32" s="38" t="s">
        <v>27</v>
      </c>
      <c r="I32" s="45">
        <f>J32/2.5</f>
        <v>77764.776</v>
      </c>
      <c r="J32" s="10">
        <f>190000+4411.94</f>
        <v>194411.94</v>
      </c>
      <c r="L32" s="38" t="s">
        <v>27</v>
      </c>
      <c r="N32" s="45">
        <f>O32/2.5</f>
        <v>78235.224</v>
      </c>
      <c r="O32" s="10">
        <f>200000-4411.94</f>
        <v>195588.06</v>
      </c>
    </row>
    <row r="33">
      <c r="B33" s="46" t="s">
        <v>17</v>
      </c>
      <c r="C33" s="47" t="s">
        <v>18</v>
      </c>
      <c r="D33" s="47" t="s">
        <v>49</v>
      </c>
      <c r="E33" s="48" t="s">
        <v>50</v>
      </c>
      <c r="G33" s="46" t="s">
        <v>17</v>
      </c>
      <c r="H33" s="47" t="s">
        <v>18</v>
      </c>
      <c r="I33" s="47" t="s">
        <v>51</v>
      </c>
      <c r="J33" s="48" t="s">
        <v>52</v>
      </c>
      <c r="L33" s="46" t="s">
        <v>17</v>
      </c>
      <c r="M33" s="47" t="s">
        <v>18</v>
      </c>
      <c r="N33" s="47" t="s">
        <v>53</v>
      </c>
      <c r="O33" s="48" t="s">
        <v>39</v>
      </c>
    </row>
    <row r="34">
      <c r="B34" s="40"/>
      <c r="E34" s="17"/>
      <c r="G34" s="40"/>
      <c r="J34" s="17"/>
      <c r="L34" s="40"/>
      <c r="O34" s="17"/>
    </row>
    <row r="35">
      <c r="B35" s="40"/>
      <c r="E35" s="17"/>
      <c r="G35" s="40"/>
      <c r="J35" s="17"/>
      <c r="L35" s="40"/>
      <c r="O35" s="17"/>
    </row>
    <row r="36">
      <c r="B36" s="38" t="s">
        <v>37</v>
      </c>
      <c r="D36" s="45">
        <f>E36/2.5</f>
        <v>90799.424</v>
      </c>
      <c r="E36" s="10">
        <f>230000-3001.44</f>
        <v>226998.56</v>
      </c>
      <c r="G36" s="38" t="s">
        <v>37</v>
      </c>
      <c r="I36" s="45">
        <f>J36/2.5</f>
        <v>97200.576</v>
      </c>
      <c r="J36" s="10">
        <f>240000+3001.44</f>
        <v>243001.44</v>
      </c>
      <c r="L36" s="38" t="s">
        <v>37</v>
      </c>
      <c r="N36" s="45">
        <f>O36/2.5</f>
        <v>98799.424</v>
      </c>
      <c r="O36" s="10">
        <f>250000-3001.44</f>
        <v>246998.56</v>
      </c>
    </row>
    <row r="37">
      <c r="B37" s="46" t="s">
        <v>17</v>
      </c>
      <c r="C37" s="47" t="s">
        <v>18</v>
      </c>
      <c r="D37" s="49" t="s">
        <v>54</v>
      </c>
      <c r="E37" s="48" t="s">
        <v>55</v>
      </c>
      <c r="G37" s="46" t="s">
        <v>17</v>
      </c>
      <c r="H37" s="47" t="s">
        <v>18</v>
      </c>
      <c r="I37" s="49" t="s">
        <v>56</v>
      </c>
      <c r="J37" s="48" t="s">
        <v>57</v>
      </c>
      <c r="L37" s="46" t="s">
        <v>17</v>
      </c>
      <c r="M37" s="47" t="s">
        <v>18</v>
      </c>
      <c r="N37" s="49" t="s">
        <v>58</v>
      </c>
      <c r="O37" s="48" t="s">
        <v>59</v>
      </c>
    </row>
    <row r="38">
      <c r="B38" s="41"/>
      <c r="C38" s="42"/>
      <c r="D38" s="42"/>
      <c r="E38" s="43"/>
      <c r="G38" s="41"/>
      <c r="H38" s="42"/>
      <c r="I38" s="42"/>
      <c r="J38" s="43"/>
      <c r="L38" s="41"/>
      <c r="M38" s="42"/>
      <c r="N38" s="42"/>
      <c r="O38" s="43"/>
    </row>
    <row r="39">
      <c r="B39" s="41"/>
      <c r="C39" s="42"/>
      <c r="D39" s="42"/>
      <c r="E39" s="43"/>
      <c r="G39" s="41"/>
      <c r="H39" s="42"/>
      <c r="I39" s="42"/>
      <c r="J39" s="43"/>
      <c r="L39" s="41"/>
      <c r="M39" s="42"/>
      <c r="N39" s="42"/>
      <c r="O39" s="43"/>
    </row>
    <row r="40">
      <c r="B40" s="41"/>
      <c r="C40" s="42"/>
      <c r="D40" s="42"/>
      <c r="E40" s="43"/>
      <c r="G40" s="41"/>
      <c r="H40" s="42"/>
      <c r="I40" s="42"/>
      <c r="J40" s="43"/>
      <c r="L40" s="41"/>
      <c r="M40" s="42"/>
      <c r="N40" s="42"/>
      <c r="O40" s="43"/>
    </row>
    <row r="41">
      <c r="B41" s="41"/>
      <c r="C41" s="42"/>
      <c r="D41" s="42"/>
      <c r="E41" s="43"/>
      <c r="G41" s="41"/>
      <c r="H41" s="42"/>
      <c r="I41" s="42"/>
      <c r="J41" s="43"/>
      <c r="L41" s="41"/>
      <c r="M41" s="42"/>
      <c r="N41" s="42"/>
      <c r="O41" s="43"/>
    </row>
    <row r="42">
      <c r="B42" s="51"/>
      <c r="C42" s="52"/>
      <c r="D42" s="52"/>
      <c r="E42" s="53"/>
      <c r="G42" s="51"/>
      <c r="H42" s="52"/>
      <c r="I42" s="52"/>
      <c r="J42" s="53"/>
      <c r="L42" s="51"/>
      <c r="M42" s="52"/>
      <c r="N42" s="52"/>
      <c r="O42" s="53"/>
    </row>
    <row r="45">
      <c r="B45" s="2"/>
      <c r="C45" s="54"/>
      <c r="D45" s="2"/>
      <c r="E45" s="55"/>
      <c r="F45" s="54"/>
      <c r="G45" s="54"/>
      <c r="H45" s="2"/>
      <c r="I45" s="55"/>
      <c r="J45" s="54"/>
      <c r="K45" s="54"/>
      <c r="L45" s="2"/>
      <c r="M45" s="55"/>
    </row>
    <row r="48">
      <c r="B48" s="39"/>
      <c r="E48" s="39"/>
      <c r="I48" s="39"/>
      <c r="M48" s="39"/>
    </row>
  </sheetData>
  <drawing r:id="rId1"/>
</worksheet>
</file>