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C:\Users\ranit\Desktop\excel_projects\Profit Analysis Dashboard Resources\"/>
    </mc:Choice>
  </mc:AlternateContent>
  <xr:revisionPtr revIDLastSave="0" documentId="8_{27D49C30-8AC7-4CD8-90F4-AEB401928246}" xr6:coauthVersionLast="47" xr6:coauthVersionMax="47" xr10:uidLastSave="{00000000-0000-0000-0000-000000000000}"/>
  <bookViews>
    <workbookView xWindow="-108" yWindow="-108" windowWidth="23256" windowHeight="12456" activeTab="3" xr2:uid="{0B9DE292-87A6-4C31-988C-317F25724DF0}"/>
  </bookViews>
  <sheets>
    <sheet name="Analysis 1" sheetId="2" r:id="rId1"/>
    <sheet name="Analysis 2" sheetId="5" r:id="rId2"/>
    <sheet name="Anaysis 3" sheetId="6" r:id="rId3"/>
    <sheet name="Dashboard" sheetId="3" r:id="rId4"/>
  </sheets>
  <definedNames>
    <definedName name="Slicer_County">#N/A</definedName>
    <definedName name="Slicer_Product_Name">#N/A</definedName>
    <definedName name="Slicer_Purchase_Date__Month">#N/A</definedName>
    <definedName name="Sum_of_COGS">'Analysis 1'!$G$4</definedName>
    <definedName name="Sum_of_Profit">'Analysis 1'!$H$4</definedName>
    <definedName name="Sum_of_Quantity">'Analysis 1'!$E$4</definedName>
    <definedName name="Sum_of_Revenue">'Analysis 1'!$F$4</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s>
  <extLst>
    <ext xmlns:x14="http://schemas.microsoft.com/office/spreadsheetml/2009/9/main" uri="{876F7934-8845-4945-9796-88D515C7AA90}">
      <x14:pivotCaches>
        <pivotCache cacheId="13"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d6b0b870-d34d-4caf-a71b-94b3e83c602e" name="FactTable" connection="Query - FactTable"/>
          <x15:modelTable id="Customer_Data_6af90afa-24af-4116-be1d-b0824d08f18a" name="Customer_Data" connection="Query - Customer_Data"/>
          <x15:modelTable id="Location_Data_2ff5aacd-dbb8-4565-a8f3-c858b61b7971" name="Location_Data" connection="Query - Location_Data"/>
          <x15:modelTable id="Products_1c2e96f1-13ba-48fc-8fed-b845c6fdda1a" name="Products" connection="Query - Products"/>
        </x15:modelTables>
        <x15:modelRelationships>
          <x15:modelRelationship fromTable="FactTable" fromColumn="Customer ID" toTable="Customer_Data" toColumn="Customer ID"/>
          <x15:modelRelationship fromTable="FactTable" fromColumn="Location ID" toTable="Location_Data" toColumn="Location ID"/>
          <x15:modelRelationship fromTable="FactTable" fromColumn="Product ID" toTable="Products" toColumn="Product ID"/>
        </x15:modelRelationships>
        <x15:extLst>
          <ext xmlns:x16="http://schemas.microsoft.com/office/spreadsheetml/2014/11/main" uri="{9835A34E-60A6-4A7C-AAB8-D5F71C897F49}">
            <x16:modelTimeGroupings>
              <x16:modelTimeGrouping tableName="FactTable" columnName="Purchase Date" columnId="Purchase Date">
                <x16:calculatedTimeColumn columnName="Purchase Date (Year)" columnId="Purchase Date (Year)" contentType="years" isSelected="1"/>
                <x16:calculatedTimeColumn columnName="Purchase Date (Quarter)" columnId="Purchase Date (Quarter)" contentType="quarters" isSelected="1"/>
                <x16:calculatedTimeColumn columnName="Purchase Date (Month Index)" columnId="Purchase Date (Month Index)" contentType="monthsindex" isSelected="1"/>
                <x16:calculatedTimeColumn columnName="Purchase Date (Month)" columnId="Purchase Date (Month)" contentType="months" isSelected="1"/>
                <x16:calculatedTimeColumn columnName="Purchase Date (Day Index)" columnId="Purchase Date (Day Index)" contentType="daysindex" isSelected="1"/>
                <x16:calculatedTimeColumn columnName="Purchase Date (Day)" columnId="Purchase 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2" l="1"/>
  <c r="G7" i="2"/>
  <c r="H8" i="2"/>
  <c r="H14" i="2"/>
  <c r="G8" i="2"/>
  <c r="F8" i="2"/>
  <c r="F14" i="2" s="1"/>
  <c r="H12" i="2"/>
  <c r="G12" i="2"/>
  <c r="F7" i="2"/>
  <c r="F12" i="2" s="1"/>
  <c r="P7" i="2"/>
  <c r="N7" i="2"/>
  <c r="M7" i="2"/>
  <c r="M12" i="2"/>
  <c r="G14" i="2"/>
  <c r="M8" i="2" l="1"/>
  <c r="N8" i="2"/>
  <c r="P8" i="2"/>
  <c r="N12" i="2"/>
  <c r="P12" i="2"/>
  <c r="L7" i="6" l="1"/>
  <c r="L8" i="6"/>
  <c r="L6" i="6"/>
  <c r="N7" i="5" l="1"/>
  <c r="O7" i="5" s="1"/>
  <c r="N8" i="5"/>
  <c r="O8" i="5" s="1"/>
  <c r="N6" i="5"/>
  <c r="O6" i="5" s="1"/>
  <c r="M7" i="5"/>
  <c r="M8" i="5"/>
  <c r="M6" i="5"/>
  <c r="P14" i="2" l="1"/>
  <c r="N14" i="2"/>
  <c r="M14" i="2"/>
  <c r="H7" i="6" l="1"/>
  <c r="H8" i="6"/>
  <c r="H9" i="6"/>
  <c r="H6" i="6"/>
  <c r="L7" i="5"/>
  <c r="L8" i="5"/>
  <c r="L6" i="5"/>
  <c r="B14" i="5" l="1"/>
  <c r="B15" i="5"/>
  <c r="B16" i="5"/>
  <c r="B13" i="5"/>
  <c r="C19" i="5"/>
  <c r="B21" i="5" s="1"/>
  <c r="C14" i="5"/>
  <c r="C15" i="5"/>
  <c r="C16" i="5"/>
  <c r="C13" i="5"/>
  <c r="S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F84E78-B504-4BA2-A731-CAF9843BC274}" name="Query - Customer_Data" description="Connection to the 'Customer_Data' query in the workbook." type="100" refreshedVersion="8" minRefreshableVersion="5">
    <extLst>
      <ext xmlns:x15="http://schemas.microsoft.com/office/spreadsheetml/2010/11/main" uri="{DE250136-89BD-433C-8126-D09CA5730AF9}">
        <x15:connection id="5b2bd434-40eb-4d8b-9617-8591268895af"/>
      </ext>
    </extLst>
  </connection>
  <connection id="2" xr16:uid="{7D2D2444-6175-4C52-9F48-B927C97F3C15}" name="Query - FactTable" description="Connection to the 'FactTable' query in the workbook." type="100" refreshedVersion="8" minRefreshableVersion="5">
    <extLst>
      <ext xmlns:x15="http://schemas.microsoft.com/office/spreadsheetml/2010/11/main" uri="{DE250136-89BD-433C-8126-D09CA5730AF9}">
        <x15:connection id="9fea05fd-262c-499d-a478-6081f6626b0f"/>
      </ext>
    </extLst>
  </connection>
  <connection id="3" xr16:uid="{EF9A38AB-45FD-4227-AA98-FC1933034820}" name="Query - Location_Data" description="Connection to the 'Location_Data' query in the workbook." type="100" refreshedVersion="8" minRefreshableVersion="5">
    <extLst>
      <ext xmlns:x15="http://schemas.microsoft.com/office/spreadsheetml/2010/11/main" uri="{DE250136-89BD-433C-8126-D09CA5730AF9}">
        <x15:connection id="f392642c-7ac8-49f3-8f99-963ca1327fbf"/>
      </ext>
    </extLst>
  </connection>
  <connection id="4" xr16:uid="{24D18E4F-0A93-4A72-B0C2-D124F39CF18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5" xr16:uid="{7ABF72E8-467E-428A-ABF4-8D6539A8706E}"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6" xr16:uid="{82F655CC-EF15-4B62-AC09-87C4CEF73A92}" name="Query - Products" description="Connection to the 'Products' query in the workbook." type="100" refreshedVersion="8" minRefreshableVersion="5">
    <extLst>
      <ext xmlns:x15="http://schemas.microsoft.com/office/spreadsheetml/2010/11/main" uri="{DE250136-89BD-433C-8126-D09CA5730AF9}">
        <x15:connection id="b0eecfe8-7eab-4030-b2ad-817ebd6bcddf"/>
      </ext>
    </extLst>
  </connection>
  <connection id="7" xr16:uid="{A337540F-151F-471A-8AC3-CB6D830633BC}"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8" xr16:uid="{89373E7E-FAF9-48A2-9F50-BDEFE3B59476}"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9" xr16:uid="{8513616A-0DF4-4B41-A3CD-D0BE18312A0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0" xr16:uid="{2B5CCB06-5CF9-4999-83D3-F13B625107C9}"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1" xr16:uid="{B3B1C985-ECA3-4D90-91CD-DE205DB1473C}"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2" xr16:uid="{308F7FEE-11ED-4ED2-952D-E3BB6B04C463}"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3" xr16:uid="{1EF7F96B-44E6-402B-BE84-59A9A230423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<sst xmlns="http://schemas.openxmlformats.org/spreadsheetml/2006/main" count="129" uniqueCount="50">
  <si>
    <t>Sum of Profit</t>
  </si>
  <si>
    <t>Sum of Revenue</t>
  </si>
  <si>
    <t>Sum of COGS</t>
  </si>
  <si>
    <t>Total sales countries</t>
  </si>
  <si>
    <t>Total products</t>
  </si>
  <si>
    <t>Total Transaction</t>
  </si>
  <si>
    <t>Row Labels</t>
  </si>
  <si>
    <t>Grand Total</t>
  </si>
  <si>
    <t>Total customers</t>
  </si>
  <si>
    <t>Sum of Quantity</t>
  </si>
  <si>
    <t>Qtr1</t>
  </si>
  <si>
    <t>Jan</t>
  </si>
  <si>
    <t>Feb</t>
  </si>
  <si>
    <t>Mar</t>
  </si>
  <si>
    <t>2020</t>
  </si>
  <si>
    <t>Qtr2</t>
  </si>
  <si>
    <t>Apr</t>
  </si>
  <si>
    <t>May</t>
  </si>
  <si>
    <t>Jun</t>
  </si>
  <si>
    <t>Qtr3</t>
  </si>
  <si>
    <t>Jul</t>
  </si>
  <si>
    <t>Aug</t>
  </si>
  <si>
    <t>Sep</t>
  </si>
  <si>
    <t>Qtr4</t>
  </si>
  <si>
    <t>Oct</t>
  </si>
  <si>
    <t>Nov</t>
  </si>
  <si>
    <t>Dec</t>
  </si>
  <si>
    <t>2021</t>
  </si>
  <si>
    <t>Customer Name</t>
  </si>
  <si>
    <t>Purchase Date (Month)</t>
  </si>
  <si>
    <t>Purchase Date (Year)</t>
  </si>
  <si>
    <t>Sum of Profit2</t>
  </si>
  <si>
    <t>◌</t>
  </si>
  <si>
    <t>Purchase Date (Quarter)</t>
  </si>
  <si>
    <t>Running total</t>
  </si>
  <si>
    <t>Projected value</t>
  </si>
  <si>
    <t>Projected values</t>
  </si>
  <si>
    <t>Display Million</t>
  </si>
  <si>
    <t>Format Million</t>
  </si>
  <si>
    <t>year</t>
  </si>
  <si>
    <t>Value</t>
  </si>
  <si>
    <t>Display Thousands</t>
  </si>
  <si>
    <t>Format Thousands</t>
  </si>
  <si>
    <t>Nicholas Garcia</t>
  </si>
  <si>
    <t>2019</t>
  </si>
  <si>
    <t>Martin Berry</t>
  </si>
  <si>
    <t>Steven Owens</t>
  </si>
  <si>
    <t>Michael Austin</t>
  </si>
  <si>
    <t>Jonathan Jones</t>
  </si>
  <si>
    <t>Craig Reyes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</si>
</sst>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
    <numFmt numFmtId="165" formatCode="_(* #,##0_);_(* \(#,##0\);_(* &quot;-&quot;??_);_(@_)"/>
    <numFmt numFmtId="166" formatCode="[$-F800]dddd\,\ mmmm\ dd\,\ yyyy"/>
    <numFmt numFmtId="167" formatCode="0.0%"/>
    <numFmt numFmtId="168" formatCode="&quot;$&quot;#,##0"/>
    <numFmt numFmtId="169" formatCode="#,##0;[Red]#,##0"/>
  </numFmts>
  <fonts count="5">
    <font>
      <sz val="11"/>
      <color theme="1"/>
      <name val="Calibri"/>
      <family val="2"/>
      <scheme val="minor"/>
    </font>
    <font>
      <sz val="11"/>
      <color theme="1"/>
      <name val="Calibri"/>
      <family val="2"/>
    </font>
    <font>
      <sz val="8"/>
      <color rgb="FF000000"/>
      <name val="Segoe UI"/>
      <family val="2"/>
    </font>
    <font>
      <sz val="11"/>
      <color rgb="FF39ABEB"/>
      <name val="Calibri"/>
      <family val="2"/>
      <scheme val="minor"/>
    </font>
    <font>
      <sz val="11"/>
      <color rgb="FF05FF76"/>
      <name val="Calibri"/>
      <family val="2"/>
      <scheme val="minor"/>
    </font>
  </fonts>
  <fills count="4">
    <fill>
      <patternFill patternType="none"/>
    </fill>
    <fill>
      <patternFill patternType="gray125"/>
    </fill>
    <fill>
      <patternFill patternType="solid">
        <fgColor rgb="FF2E2B30"/>
        <bgColor indexed="64"/>
      </patternFill>
    </fill>
    <fill>
      <patternFill patternType="solid">
        <fgColor rgb="FF231F2A"/>
        <bgColor indexed="64"/>
      </patternFill>
    </fill>
  </fills>
  <borders count="1">
    <border>
      <left/>
      <right/>
      <top/>
      <bottom/>
      <diagonal/>
    </border>
  </borders>
  <cellStyleXfs count="1">
    <xf numFmtId="0" fontId="0" fillId="0" borderId="0"/>
  </cellStyleXfs>
  <cellXfs count="18">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10" fontId="0" fillId="0" borderId="0" xfId="0" applyNumberFormat="1"/>
    <xf numFmtId="167" fontId="0" fillId="0" borderId="0" xfId="0" applyNumberFormat="1"/>
    <xf numFmtId="168" fontId="0" fillId="0" borderId="0" xfId="0" applyNumberFormat="1"/>
    <xf numFmtId="49" fontId="0" fillId="2" borderId="0" xfId="0" applyNumberFormat="1" applyFill="1"/>
    <xf numFmtId="0" fontId="0" fillId="3" borderId="0" xfId="0" applyFill="1"/>
    <xf numFmtId="49" fontId="0" fillId="3" borderId="0" xfId="0" applyNumberFormat="1" applyFill="1"/>
    <xf numFmtId="0" fontId="1" fillId="3" borderId="0" xfId="0" applyFont="1" applyFill="1"/>
    <xf numFmtId="0" fontId="0" fillId="2" borderId="0" xfId="0" applyFill="1"/>
    <xf numFmtId="0" fontId="3" fillId="3" borderId="0" xfId="0" applyFont="1" applyFill="1"/>
    <xf numFmtId="0" fontId="4" fillId="3" borderId="0" xfId="0" applyFont="1" applyFill="1"/>
    <xf numFmtId="169" fontId="0" fillId="0" borderId="0" xfId="0" applyNumberFormat="1"/>
  </cellXfs>
  <cellStyles count="1">
    <cellStyle name="Normal" xfId="0" builtinId="0"/>
  </cellStyles>
  <dxfs count="4">
    <dxf>
      <numFmt numFmtId="169" formatCode="#,##0;[Red]#,##0"/>
    </dxf>
    <dxf>
      <numFmt numFmtId="165" formatCode="_(* #,##0_);_(* \(#,##0\);_(* &quot;-&quot;??_);_(@_)"/>
    </dxf>
    <dxf>
      <font>
        <b/>
        <color theme="1"/>
      </font>
      <border>
        <bottom style="thin">
          <color theme="4"/>
        </bottom>
        <vertical/>
        <horizontal/>
      </border>
    </dxf>
    <dxf>
      <font>
        <color theme="1"/>
      </font>
      <fill>
        <patternFill patternType="solid">
          <bgColor rgb="FF2E2B30"/>
        </patternFill>
      </fill>
      <border diagonalUp="0" diagonalDown="0">
        <left/>
        <right/>
        <top/>
        <bottom/>
        <vertical/>
        <horizontal/>
      </border>
    </dxf>
  </dxfs>
  <tableStyles count="1" defaultTableStyle="TableStyleMedium2" defaultPivotStyle="PivotStyleLight16">
    <tableStyle name="SlicerStyleLight1 2" pivot="0" table="0" count="10" xr9:uid="{8C784567-62B6-4D26-B7B8-793AA335635A}">
      <tableStyleElement type="wholeTable" dxfId="3"/>
      <tableStyleElement type="headerRow" dxfId="2"/>
    </tableStyle>
  </tableStyles>
  <colors>
    <mruColors>
      <color rgb="FFDAB57C"/>
      <color rgb="FFD1A25D"/>
      <color rgb="FF71FFB1"/>
      <color rgb="FF97FFC6"/>
      <color rgb="FF05FF76"/>
      <color rgb="FFB55355"/>
      <color rgb="FF12B5F6"/>
      <color rgb="FFE74C3C"/>
      <color rgb="FF39ABEB"/>
      <color rgb="FF231F2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tint="0.14996795556505021"/>
          </font>
          <fill>
            <patternFill patternType="solid">
              <fgColor auto="1"/>
              <bgColor rgb="FF21AA87"/>
            </patternFill>
          </fill>
          <border diagonalUp="0" diagonalDown="0">
            <left/>
            <right/>
            <top/>
            <bottom/>
            <vertical/>
            <horizontal/>
          </border>
        </dxf>
        <dxf>
          <font>
            <color theme="0" tint="-0.14996795556505021"/>
          </font>
          <fill>
            <patternFill patternType="solid">
              <fgColor auto="1"/>
              <bgColor rgb="FFED7D3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val="0"/>
            <i val="0"/>
            <color theme="1" tint="4.9989318521683403E-2"/>
          </font>
          <fill>
            <patternFill patternType="solid">
              <fgColor theme="4" tint="0.59999389629810485"/>
              <bgColor rgb="FFDAB57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0.499984740745262"/>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3.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55" Type="http://schemas.openxmlformats.org/officeDocument/2006/relationships/customXml" Target="../customXml/item28.xml"/><Relationship Id="rId63"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2.xml"/><Relationship Id="rId11" Type="http://schemas.openxmlformats.org/officeDocument/2006/relationships/pivotCacheDefinition" Target="pivotCache/pivotCacheDefinition7.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5" Type="http://schemas.openxmlformats.org/officeDocument/2006/relationships/pivotCacheDefinition" Target="pivotCache/pivotCacheDefinition1.xml"/><Relationship Id="rId61" Type="http://schemas.openxmlformats.org/officeDocument/2006/relationships/customXml" Target="../customXml/item34.xml"/><Relationship Id="rId19" Type="http://schemas.microsoft.com/office/2007/relationships/slicerCache" Target="slicerCaches/slicerCache1.xml"/><Relationship Id="rId14" Type="http://schemas.openxmlformats.org/officeDocument/2006/relationships/pivotCacheDefinition" Target="pivotCache/pivotCacheDefinition10.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8" Type="http://schemas.openxmlformats.org/officeDocument/2006/relationships/pivotCacheDefinition" Target="pivotCache/pivotCacheDefinition4.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20" Type="http://schemas.microsoft.com/office/2007/relationships/slicerCache" Target="slicerCaches/slicerCache2.xml"/><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6.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[Profit_Analysis_Dashboard.xlsm]Analysis 1!PivotTable2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01213231652965"/>
          <c:y val="0.12817749557644556"/>
          <c:w val="0.76902887139107612"/>
          <c:h val="0.78666636803691059"/>
        </c:manualLayout>
      </c:layout>
      <c:barChart>
        <c:barDir val="col"/>
        <c:grouping val="clustered"/>
        <c:varyColors val="0"/>
        <c:ser>
          <c:idx val="0"/>
          <c:order val="0"/>
          <c:tx>
            <c:strRef>
              <c:f>'Analysis 1'!$M$20</c:f>
              <c:strCache>
                <c:ptCount val="1"/>
                <c:pt idx="0">
                  <c:v>Total</c:v>
                </c:pt>
              </c:strCache>
            </c:strRef>
          </c:tx>
          <c:spPr>
            <a:solidFill>
              <a:schemeClr val="accent1"/>
            </a:solidFill>
            <a:ln>
              <a:noFill/>
            </a:ln>
            <a:effectLst/>
          </c:spPr>
          <c:invertIfNegative val="0"/>
          <c:cat>
            <c:strRef>
              <c:f>'Analysis 1'!$L$21:$L$33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1'!$M$21:$M$33</c:f>
              <c:numCache>
                <c:formatCode>General</c:formatCode>
                <c:ptCount val="12"/>
                <c:pt idx="0">
                  <c:v>2346</c:v>
                </c:pt>
                <c:pt idx="1">
                  <c:v>2315</c:v>
                </c:pt>
                <c:pt idx="2">
                  <c:v>2067</c:v>
                </c:pt>
                <c:pt idx="3">
                  <c:v>1555</c:v>
                </c:pt>
                <c:pt idx="4">
                  <c:v>1539</c:v>
                </c:pt>
                <c:pt idx="5">
                  <c:v>1666</c:v>
                </c:pt>
                <c:pt idx="6">
                  <c:v>1531</c:v>
                </c:pt>
                <c:pt idx="7">
                  <c:v>1509</c:v>
                </c:pt>
                <c:pt idx="8">
                  <c:v>1610</c:v>
                </c:pt>
                <c:pt idx="9">
                  <c:v>1589</c:v>
                </c:pt>
                <c:pt idx="10">
                  <c:v>1690</c:v>
                </c:pt>
                <c:pt idx="11">
                  <c:v>1661</c:v>
                </c:pt>
              </c:numCache>
            </c:numRef>
          </c:val>
          <c:extLst>
            <c:ext xmlns:c16="http://schemas.microsoft.com/office/drawing/2014/chart" uri="{C3380CC4-5D6E-409C-BE32-E72D297353CC}">
              <c16:uniqueId val="{00000000-CB81-4E07-8AC0-AEFD4EEA765A}"/>
            </c:ext>
          </c:extLst>
        </c:ser>
        <c:dLbls>
          <c:showLegendKey val="0"/>
          <c:showVal val="0"/>
          <c:showCatName val="0"/>
          <c:showSerName val="0"/>
          <c:showPercent val="0"/>
          <c:showBubbleSize val="0"/>
        </c:dLbls>
        <c:gapWidth val="35"/>
        <c:overlap val="-27"/>
        <c:axId val="525826096"/>
        <c:axId val="1668438591"/>
      </c:barChart>
      <c:catAx>
        <c:axId val="525826096"/>
        <c:scaling>
          <c:orientation val="minMax"/>
        </c:scaling>
        <c:delete val="1"/>
        <c:axPos val="b"/>
        <c:numFmt formatCode="General" sourceLinked="1"/>
        <c:majorTickMark val="none"/>
        <c:minorTickMark val="none"/>
        <c:tickLblPos val="nextTo"/>
        <c:crossAx val="1668438591"/>
        <c:crosses val="autoZero"/>
        <c:auto val="1"/>
        <c:lblAlgn val="ctr"/>
        <c:lblOffset val="100"/>
        <c:noMultiLvlLbl val="0"/>
      </c:catAx>
      <c:valAx>
        <c:axId val="1668438591"/>
        <c:scaling>
          <c:orientation val="minMax"/>
        </c:scaling>
        <c:delete val="1"/>
        <c:axPos val="l"/>
        <c:numFmt formatCode="General" sourceLinked="1"/>
        <c:majorTickMark val="none"/>
        <c:minorTickMark val="none"/>
        <c:tickLblPos val="nextTo"/>
        <c:crossAx val="5258260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[Profit_Analysis_Dashboard.xlsm]Analysis 1!PivotTable3</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888888888888892E-2"/>
          <c:y val="0.28333333333333333"/>
          <c:w val="0.82222222222222219"/>
          <c:h val="0.53333333333333333"/>
        </c:manualLayout>
      </c:layout>
      <c:barChart>
        <c:barDir val="col"/>
        <c:grouping val="clustered"/>
        <c:varyColors val="0"/>
        <c:ser>
          <c:idx val="0"/>
          <c:order val="0"/>
          <c:tx>
            <c:strRef>
              <c:f>'Analysis 1'!$P$20</c:f>
              <c:strCache>
                <c:ptCount val="1"/>
                <c:pt idx="0">
                  <c:v>Total</c:v>
                </c:pt>
              </c:strCache>
            </c:strRef>
          </c:tx>
          <c:spPr>
            <a:solidFill>
              <a:schemeClr val="accent1"/>
            </a:solidFill>
            <a:ln>
              <a:noFill/>
            </a:ln>
            <a:effectLst/>
          </c:spPr>
          <c:invertIfNegative val="0"/>
          <c:cat>
            <c:strRef>
              <c:f>'Analysis 1'!$O$21:$O$33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1'!$P$21:$P$33</c:f>
              <c:numCache>
                <c:formatCode>\$#,##0;\(\$#,##0\);\$#,##0</c:formatCode>
                <c:ptCount val="12"/>
                <c:pt idx="0">
                  <c:v>1953905</c:v>
                </c:pt>
                <c:pt idx="1">
                  <c:v>1941156</c:v>
                </c:pt>
                <c:pt idx="2">
                  <c:v>1632813</c:v>
                </c:pt>
                <c:pt idx="3">
                  <c:v>1298208</c:v>
                </c:pt>
                <c:pt idx="4">
                  <c:v>1254603</c:v>
                </c:pt>
                <c:pt idx="5">
                  <c:v>1396174</c:v>
                </c:pt>
                <c:pt idx="6">
                  <c:v>1240693</c:v>
                </c:pt>
                <c:pt idx="7">
                  <c:v>1216625</c:v>
                </c:pt>
                <c:pt idx="8">
                  <c:v>1334923</c:v>
                </c:pt>
                <c:pt idx="9">
                  <c:v>1286246</c:v>
                </c:pt>
                <c:pt idx="10">
                  <c:v>1392322</c:v>
                </c:pt>
                <c:pt idx="11">
                  <c:v>1374788</c:v>
                </c:pt>
              </c:numCache>
            </c:numRef>
          </c:val>
          <c:extLst>
            <c:ext xmlns:c16="http://schemas.microsoft.com/office/drawing/2014/chart" uri="{C3380CC4-5D6E-409C-BE32-E72D297353CC}">
              <c16:uniqueId val="{00000000-72CD-4712-9F40-007C93ADCC6A}"/>
            </c:ext>
          </c:extLst>
        </c:ser>
        <c:dLbls>
          <c:showLegendKey val="0"/>
          <c:showVal val="0"/>
          <c:showCatName val="0"/>
          <c:showSerName val="0"/>
          <c:showPercent val="0"/>
          <c:showBubbleSize val="0"/>
        </c:dLbls>
        <c:gapWidth val="35"/>
        <c:overlap val="-27"/>
        <c:axId val="1863640655"/>
        <c:axId val="1338214015"/>
      </c:barChart>
      <c:catAx>
        <c:axId val="1863640655"/>
        <c:scaling>
          <c:orientation val="minMax"/>
        </c:scaling>
        <c:delete val="1"/>
        <c:axPos val="b"/>
        <c:numFmt formatCode="General" sourceLinked="1"/>
        <c:majorTickMark val="none"/>
        <c:minorTickMark val="none"/>
        <c:tickLblPos val="nextTo"/>
        <c:crossAx val="1338214015"/>
        <c:crosses val="autoZero"/>
        <c:auto val="1"/>
        <c:lblAlgn val="ctr"/>
        <c:lblOffset val="100"/>
        <c:noMultiLvlLbl val="0"/>
      </c:catAx>
      <c:valAx>
        <c:axId val="1338214015"/>
        <c:scaling>
          <c:orientation val="minMax"/>
        </c:scaling>
        <c:delete val="1"/>
        <c:axPos val="l"/>
        <c:numFmt formatCode="\$#,##0;\(\$#,##0\);\$#,##0" sourceLinked="1"/>
        <c:majorTickMark val="none"/>
        <c:minorTickMark val="none"/>
        <c:tickLblPos val="nextTo"/>
        <c:crossAx val="186364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[Profit_Analysis_Dashboard.xlsm]Analysis 1!PivotTable5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979608057329311E-2"/>
          <c:y val="0.14035087719298245"/>
          <c:w val="0.82004078388534141"/>
          <c:h val="0.60233918128654973"/>
        </c:manualLayout>
      </c:layout>
      <c:barChart>
        <c:barDir val="col"/>
        <c:grouping val="clustered"/>
        <c:varyColors val="0"/>
        <c:ser>
          <c:idx val="0"/>
          <c:order val="0"/>
          <c:tx>
            <c:strRef>
              <c:f>'Analysis 1'!$S$20</c:f>
              <c:strCache>
                <c:ptCount val="1"/>
                <c:pt idx="0">
                  <c:v>Total</c:v>
                </c:pt>
              </c:strCache>
            </c:strRef>
          </c:tx>
          <c:spPr>
            <a:solidFill>
              <a:schemeClr val="accent1"/>
            </a:solidFill>
            <a:ln>
              <a:noFill/>
            </a:ln>
            <a:effectLst/>
          </c:spPr>
          <c:invertIfNegative val="0"/>
          <c:cat>
            <c:strRef>
              <c:f>'Analysis 1'!$R$21:$R$33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1'!$S$21:$S$33</c:f>
              <c:numCache>
                <c:formatCode>\$#,##0;\(\$#,##0\);\$#,##0</c:formatCode>
                <c:ptCount val="12"/>
                <c:pt idx="0">
                  <c:v>2870685</c:v>
                </c:pt>
                <c:pt idx="1">
                  <c:v>2885199</c:v>
                </c:pt>
                <c:pt idx="2">
                  <c:v>2429502</c:v>
                </c:pt>
                <c:pt idx="3">
                  <c:v>1939068</c:v>
                </c:pt>
                <c:pt idx="4">
                  <c:v>1877234</c:v>
                </c:pt>
                <c:pt idx="5">
                  <c:v>2067005</c:v>
                </c:pt>
                <c:pt idx="6">
                  <c:v>1831609</c:v>
                </c:pt>
                <c:pt idx="7">
                  <c:v>1810358</c:v>
                </c:pt>
                <c:pt idx="8">
                  <c:v>1953297</c:v>
                </c:pt>
                <c:pt idx="9">
                  <c:v>1898703</c:v>
                </c:pt>
                <c:pt idx="10">
                  <c:v>2054237</c:v>
                </c:pt>
                <c:pt idx="11">
                  <c:v>2051962</c:v>
                </c:pt>
              </c:numCache>
            </c:numRef>
          </c:val>
          <c:extLst>
            <c:ext xmlns:c16="http://schemas.microsoft.com/office/drawing/2014/chart" uri="{C3380CC4-5D6E-409C-BE32-E72D297353CC}">
              <c16:uniqueId val="{00000000-8634-469F-ACCC-7CAC5481E227}"/>
            </c:ext>
          </c:extLst>
        </c:ser>
        <c:dLbls>
          <c:showLegendKey val="0"/>
          <c:showVal val="0"/>
          <c:showCatName val="0"/>
          <c:showSerName val="0"/>
          <c:showPercent val="0"/>
          <c:showBubbleSize val="0"/>
        </c:dLbls>
        <c:gapWidth val="45"/>
        <c:overlap val="-27"/>
        <c:axId val="283099552"/>
        <c:axId val="291612464"/>
      </c:barChart>
      <c:catAx>
        <c:axId val="283099552"/>
        <c:scaling>
          <c:orientation val="minMax"/>
        </c:scaling>
        <c:delete val="1"/>
        <c:axPos val="b"/>
        <c:numFmt formatCode="General" sourceLinked="1"/>
        <c:majorTickMark val="none"/>
        <c:minorTickMark val="none"/>
        <c:tickLblPos val="nextTo"/>
        <c:crossAx val="291612464"/>
        <c:crosses val="autoZero"/>
        <c:auto val="1"/>
        <c:lblAlgn val="ctr"/>
        <c:lblOffset val="100"/>
        <c:noMultiLvlLbl val="0"/>
      </c:catAx>
      <c:valAx>
        <c:axId val="291612464"/>
        <c:scaling>
          <c:orientation val="minMax"/>
        </c:scaling>
        <c:delete val="1"/>
        <c:axPos val="l"/>
        <c:numFmt formatCode="\$#,##0;\(\$#,##0\);\$#,##0" sourceLinked="1"/>
        <c:majorTickMark val="none"/>
        <c:minorTickMark val="none"/>
        <c:tickLblPos val="nextTo"/>
        <c:crossAx val="283099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[Profit_Analysis_Dashboard.xlsm]Analysis 1!PivotTable4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901234567901231E-2"/>
          <c:y val="0.34598344437714518"/>
          <c:w val="0.86419753086419748"/>
          <c:h val="0.45846153846153848"/>
        </c:manualLayout>
      </c:layout>
      <c:barChart>
        <c:barDir val="col"/>
        <c:grouping val="clustered"/>
        <c:varyColors val="0"/>
        <c:ser>
          <c:idx val="0"/>
          <c:order val="0"/>
          <c:tx>
            <c:strRef>
              <c:f>'Analysis 1'!$V$20</c:f>
              <c:strCache>
                <c:ptCount val="1"/>
                <c:pt idx="0">
                  <c:v>Total</c:v>
                </c:pt>
              </c:strCache>
            </c:strRef>
          </c:tx>
          <c:spPr>
            <a:solidFill>
              <a:schemeClr val="accent1"/>
            </a:solidFill>
            <a:ln>
              <a:noFill/>
            </a:ln>
            <a:effectLst/>
          </c:spPr>
          <c:invertIfNegative val="0"/>
          <c:cat>
            <c:strRef>
              <c:f>'Analysis 1'!$U$21:$U$33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1'!$V$21:$V$33</c:f>
              <c:numCache>
                <c:formatCode>\$#,##0;\(\$#,##0\);\$#,##0</c:formatCode>
                <c:ptCount val="12"/>
                <c:pt idx="0">
                  <c:v>916780</c:v>
                </c:pt>
                <c:pt idx="1">
                  <c:v>944043</c:v>
                </c:pt>
                <c:pt idx="2">
                  <c:v>796689</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3C19-4A78-8DC9-B35AB8B5F0D1}"/>
            </c:ext>
          </c:extLst>
        </c:ser>
        <c:dLbls>
          <c:showLegendKey val="0"/>
          <c:showVal val="0"/>
          <c:showCatName val="0"/>
          <c:showSerName val="0"/>
          <c:showPercent val="0"/>
          <c:showBubbleSize val="0"/>
        </c:dLbls>
        <c:gapWidth val="37"/>
        <c:overlap val="-27"/>
        <c:axId val="525813696"/>
        <c:axId val="1776754831"/>
      </c:barChart>
      <c:catAx>
        <c:axId val="525813696"/>
        <c:scaling>
          <c:orientation val="minMax"/>
        </c:scaling>
        <c:delete val="1"/>
        <c:axPos val="b"/>
        <c:numFmt formatCode="General" sourceLinked="1"/>
        <c:majorTickMark val="none"/>
        <c:minorTickMark val="none"/>
        <c:tickLblPos val="nextTo"/>
        <c:crossAx val="1776754831"/>
        <c:crosses val="autoZero"/>
        <c:auto val="1"/>
        <c:lblAlgn val="ctr"/>
        <c:lblOffset val="100"/>
        <c:noMultiLvlLbl val="0"/>
      </c:catAx>
      <c:valAx>
        <c:axId val="1776754831"/>
        <c:scaling>
          <c:orientation val="minMax"/>
        </c:scaling>
        <c:delete val="1"/>
        <c:axPos val="l"/>
        <c:numFmt formatCode="\$#,##0;\(\$#,##0\);\$#,##0" sourceLinked="1"/>
        <c:majorTickMark val="none"/>
        <c:minorTickMark val="none"/>
        <c:tickLblPos val="nextTo"/>
        <c:crossAx val="525813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areaChart>
        <c:grouping val="standard"/>
        <c:varyColors val="0"/>
        <c:ser>
          <c:idx val="0"/>
          <c:order val="0"/>
          <c:tx>
            <c:strRef>
              <c:f>'Analysis 2'!$C$13</c:f>
              <c:strCache>
                <c:ptCount val="1"/>
                <c:pt idx="0">
                  <c:v>Sum of Profit</c:v>
                </c:pt>
              </c:strCache>
            </c:strRef>
          </c:tx>
          <c:spPr>
            <a:solidFill>
              <a:srgbClr val="DAB57C"/>
            </a:solidFill>
            <a:ln>
              <a:noFill/>
            </a:ln>
            <a:effectLst/>
          </c:spPr>
          <c:cat>
            <c:strRef>
              <c:f>'Analysis 2'!$B$14:$B$16</c:f>
              <c:strCache>
                <c:ptCount val="3"/>
                <c:pt idx="0">
                  <c:v>Michael Austin</c:v>
                </c:pt>
                <c:pt idx="1">
                  <c:v>Jonathan Jones</c:v>
                </c:pt>
                <c:pt idx="2">
                  <c:v>Craig Reyes</c:v>
                </c:pt>
              </c:strCache>
            </c:strRef>
          </c:cat>
          <c:val>
            <c:numRef>
              <c:f>'Analysis 2'!$C$14:$C$16</c:f>
              <c:numCache>
                <c:formatCode>\$#,##0;\(\$#,##0\);\$#,##0</c:formatCode>
                <c:ptCount val="3"/>
                <c:pt idx="0">
                  <c:v>2224</c:v>
                </c:pt>
                <c:pt idx="1">
                  <c:v>2633</c:v>
                </c:pt>
                <c:pt idx="2">
                  <c:v>2854</c:v>
                </c:pt>
              </c:numCache>
            </c:numRef>
          </c:val>
          <c:extLst>
            <c:ext xmlns:c16="http://schemas.microsoft.com/office/drawing/2014/chart" uri="{C3380CC4-5D6E-409C-BE32-E72D297353CC}">
              <c16:uniqueId val="{00000000-776B-4BC4-9DCA-028381FBD320}"/>
            </c:ext>
          </c:extLst>
        </c:ser>
        <c:dLbls>
          <c:showLegendKey val="0"/>
          <c:showVal val="0"/>
          <c:showCatName val="0"/>
          <c:showSerName val="0"/>
          <c:showPercent val="0"/>
          <c:showBubbleSize val="0"/>
        </c:dLbls>
        <c:axId val="528876672"/>
        <c:axId val="528357792"/>
      </c:areaChart>
      <c:catAx>
        <c:axId val="528876672"/>
        <c:scaling>
          <c:orientation val="minMax"/>
        </c:scaling>
        <c:delete val="1"/>
        <c:axPos val="b"/>
        <c:numFmt formatCode="General" sourceLinked="1"/>
        <c:majorTickMark val="out"/>
        <c:minorTickMark val="none"/>
        <c:tickLblPos val="nextTo"/>
        <c:crossAx val="528357792"/>
        <c:crosses val="autoZero"/>
        <c:auto val="1"/>
        <c:lblAlgn val="ctr"/>
        <c:lblOffset val="100"/>
        <c:noMultiLvlLbl val="0"/>
      </c:catAx>
      <c:valAx>
        <c:axId val="528357792"/>
        <c:scaling>
          <c:orientation val="minMax"/>
        </c:scaling>
        <c:delete val="1"/>
        <c:axPos val="l"/>
        <c:numFmt formatCode="\$#,##0;\(\$#,##0\);\$#,##0" sourceLinked="1"/>
        <c:majorTickMark val="none"/>
        <c:minorTickMark val="none"/>
        <c:tickLblPos val="nextTo"/>
        <c:crossAx val="5288766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2'!$M$6</c:f>
              <c:strCache>
                <c:ptCount val="1"/>
                <c:pt idx="0">
                  <c:v>2019</c:v>
                </c:pt>
              </c:strCache>
            </c:strRef>
          </c:tx>
          <c:explosion val="1"/>
          <c:dPt>
            <c:idx val="0"/>
            <c:bubble3D val="0"/>
            <c:explosion val="0"/>
            <c:spPr>
              <a:solidFill>
                <a:schemeClr val="accent2"/>
              </a:solidFill>
              <a:ln w="19050">
                <a:solidFill>
                  <a:schemeClr val="lt1"/>
                </a:solidFill>
              </a:ln>
              <a:effectLst/>
            </c:spPr>
            <c:extLst>
              <c:ext xmlns:c16="http://schemas.microsoft.com/office/drawing/2014/chart" uri="{C3380CC4-5D6E-409C-BE32-E72D297353CC}">
                <c16:uniqueId val="{00000001-49F3-402C-8407-AA551DE92A4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9F3-402C-8407-AA551DE92A4D}"/>
              </c:ext>
            </c:extLst>
          </c:dPt>
          <c:val>
            <c:numRef>
              <c:f>'Analysis 2'!$N$6:$O$6</c:f>
              <c:numCache>
                <c:formatCode>0.0%</c:formatCode>
                <c:ptCount val="2"/>
                <c:pt idx="0" formatCode="0.00%">
                  <c:v>9.3970779987498809E-2</c:v>
                </c:pt>
                <c:pt idx="1">
                  <c:v>0.90602922001250119</c:v>
                </c:pt>
              </c:numCache>
            </c:numRef>
          </c:val>
          <c:extLst>
            <c:ext xmlns:c16="http://schemas.microsoft.com/office/drawing/2014/chart" uri="{C3380CC4-5D6E-409C-BE32-E72D297353CC}">
              <c16:uniqueId val="{00000004-49F3-402C-8407-AA551DE92A4D}"/>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2'!$M$7</c:f>
              <c:strCache>
                <c:ptCount val="1"/>
                <c:pt idx="0">
                  <c:v>2020</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8FDA-4BFF-9938-AEB62B8C7695}"/>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8FDA-4BFF-9938-AEB62B8C7695}"/>
              </c:ext>
            </c:extLst>
          </c:dPt>
          <c:val>
            <c:numRef>
              <c:f>'Analysis 2'!$N$7:$O$7</c:f>
              <c:numCache>
                <c:formatCode>0.0%</c:formatCode>
                <c:ptCount val="2"/>
                <c:pt idx="0" formatCode="0.00%">
                  <c:v>0.45008670202001988</c:v>
                </c:pt>
                <c:pt idx="1">
                  <c:v>0.54991329797998012</c:v>
                </c:pt>
              </c:numCache>
            </c:numRef>
          </c:val>
          <c:extLst>
            <c:ext xmlns:c16="http://schemas.microsoft.com/office/drawing/2014/chart" uri="{C3380CC4-5D6E-409C-BE32-E72D297353CC}">
              <c16:uniqueId val="{00000004-8FDA-4BFF-9938-AEB62B8C7695}"/>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2'!$M$8</c:f>
              <c:strCache>
                <c:ptCount val="1"/>
                <c:pt idx="0">
                  <c:v>2021</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A0C-4C24-A573-D6B28F19A431}"/>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6A0C-4C24-A573-D6B28F19A431}"/>
              </c:ext>
            </c:extLst>
          </c:dPt>
          <c:val>
            <c:numRef>
              <c:f>'Analysis 2'!$N$8:$O$8</c:f>
              <c:numCache>
                <c:formatCode>0.0%</c:formatCode>
                <c:ptCount val="2"/>
                <c:pt idx="0" formatCode="0.00%">
                  <c:v>0.45594251799248131</c:v>
                </c:pt>
                <c:pt idx="1">
                  <c:v>0.54405748200751869</c:v>
                </c:pt>
              </c:numCache>
            </c:numRef>
          </c:val>
          <c:extLst>
            <c:ext xmlns:c16="http://schemas.microsoft.com/office/drawing/2014/chart" uri="{C3380CC4-5D6E-409C-BE32-E72D297353CC}">
              <c16:uniqueId val="{00000004-6A0C-4C24-A573-D6B28F19A431}"/>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[Profit_Analysis_Dashboard.xlsm]Anaysis 3!PivotTable13</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overflow" horzOverflow="overflow"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manualLayout>
          <c:layoutTarget val="inner"/>
          <c:xMode val="edge"/>
          <c:yMode val="edge"/>
          <c:x val="3.1205673758865248E-2"/>
          <c:y val="0.15597484276729559"/>
          <c:w val="0.93758865248226952"/>
          <c:h val="0.72730431337592238"/>
        </c:manualLayout>
      </c:layout>
      <c:barChart>
        <c:barDir val="col"/>
        <c:grouping val="clustered"/>
        <c:varyColors val="0"/>
        <c:ser>
          <c:idx val="0"/>
          <c:order val="0"/>
          <c:tx>
            <c:strRef>
              <c:f>'Anaysis 3'!$D$5</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overflow" horzOverflow="overflow"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'Anaysis 3'!$C$6:$C$17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'Anaysis 3'!$D$6:$D$17</c:f>
              <c:numCache>
                <c:formatCode>\$#,##0;\(\$#,##0\);\$#,##0</c:formatCode>
                <c:ptCount val="12"/>
                <c:pt idx="0">
                  <c:v>916780</c:v>
                </c:pt>
                <c:pt idx="1">
                  <c:v>944043</c:v>
                </c:pt>
                <c:pt idx="2">
                  <c:v>796689</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761B-4CE2-AB5E-D49734214660}"/>
            </c:ext>
          </c:extLst>
        </c:ser>
        <c:dLbls>
          <c:dLblPos val="outEnd"/>
          <c:showLegendKey val="0"/>
          <c:showVal val="1"/>
          <c:showCatName val="0"/>
          <c:showSerName val="0"/>
          <c:showPercent val="0"/>
          <c:showBubbleSize val="0"/>
        </c:dLbls>
        <c:gapWidth val="66"/>
        <c:overlap val="-27"/>
        <c:axId val="525827696"/>
        <c:axId val="293520288"/>
      </c:barChart>
      <c:catAx>
        <c:axId val="52582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93520288"/>
        <c:crosses val="autoZero"/>
        <c:auto val="1"/>
        <c:lblAlgn val="ctr"/>
        <c:lblOffset val="100"/>
        <c:noMultiLvlLbl val="0"/>
      </c:catAx>
      <c:valAx>
        <c:axId val="293520288"/>
        <c:scaling>
          <c:orientation val="minMax"/>
        </c:scaling>
        <c:delete val="1"/>
        <c:axPos val="l"/>
        <c:numFmt formatCode="\$#,##0;\(\$#,##0\);\$#,##0" sourceLinked="1"/>
        <c:majorTickMark val="none"/>
        <c:minorTickMark val="none"/>
        <c:tickLblPos val="nextTo"/>
        <c:crossAx val="52582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[Profit_Analysis_Dashboard.xlsm]Anaysis 3!PivotTable14</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AB57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'Anaysis 3'!$G$5</c:f>
              <c:strCache>
                <c:ptCount val="1"/>
                <c:pt idx="0">
                  <c:v>Total</c:v>
                </c:pt>
              </c:strCache>
            </c:strRef>
          </c:tx>
          <c:spPr>
            <a:solidFill>
              <a:srgbClr val="DAB57C"/>
            </a:solidFill>
            <a:ln>
              <a:noFill/>
            </a:ln>
            <a:effectLst/>
          </c:spPr>
          <c:cat>
            <c:strRef>
              <c:f>'Anaysis 3'!$F$6:$F$9</c:f>
              <c:strCache>
                <c:ptCount val="4"/>
                <c:pt idx="0">
                  <c:v>Qtr1</c:v>
                </c:pt>
                <c:pt idx="1">
                  <c:v>Qtr2</c:v>
                </c:pt>
                <c:pt idx="2">
                  <c:v>Qtr3</c:v>
                </c:pt>
                <c:pt idx="3">
                  <c:v>Qtr4</c:v>
                </c:pt>
              </c:strCache>
            </c:strRef>
          </c:cat>
          <c:val>
            <c:numRef>
              <c:f>'Anaysis 3'!$G$6:$G$9</c:f>
              <c:numCache>
                <c:formatCode>\$#,##0;\(\$#,##0\);\$#,##0</c:formatCode>
                <c:ptCount val="4"/>
                <c:pt idx="0">
                  <c:v>2657512</c:v>
                </c:pt>
                <c:pt idx="1">
                  <c:v>1934322</c:v>
                </c:pt>
                <c:pt idx="2">
                  <c:v>1803023</c:v>
                </c:pt>
                <c:pt idx="3">
                  <c:v>1951546</c:v>
                </c:pt>
              </c:numCache>
            </c:numRef>
          </c:val>
          <c:extLst>
            <c:ext xmlns:c16="http://schemas.microsoft.com/office/drawing/2014/chart" uri="{C3380CC4-5D6E-409C-BE32-E72D297353CC}">
              <c16:uniqueId val="{00000000-B5CA-4126-93C3-2518F7FCF9C6}"/>
            </c:ext>
          </c:extLst>
        </c:ser>
        <c:dLbls>
          <c:showLegendKey val="0"/>
          <c:showVal val="0"/>
          <c:showCatName val="0"/>
          <c:showSerName val="0"/>
          <c:showPercent val="0"/>
          <c:showBubbleSize val="0"/>
        </c:dLbls>
        <c:axId val="528882272"/>
        <c:axId val="244082544"/>
      </c:areaChart>
      <c:catAx>
        <c:axId val="52888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4082544"/>
        <c:crosses val="autoZero"/>
        <c:auto val="1"/>
        <c:lblAlgn val="ctr"/>
        <c:lblOffset val="100"/>
        <c:noMultiLvlLbl val="0"/>
      </c:catAx>
      <c:valAx>
        <c:axId val="244082544"/>
        <c:scaling>
          <c:orientation val="minMax"/>
        </c:scaling>
        <c:delete val="1"/>
        <c:axPos val="l"/>
        <c:numFmt formatCode="\$#,##0;\(\$#,##0\);\$#,##0" sourceLinked="1"/>
        <c:majorTickMark val="none"/>
        <c:minorTickMark val="none"/>
        <c:tickLblPos val="nextTo"/>
        <c:crossAx val="5288822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2'!$B$12" lockText="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2.svg"/><Relationship Id="rId18" Type="http://schemas.openxmlformats.org/officeDocument/2006/relationships/image" Target="../media/image7.png"/><Relationship Id="rId26" Type="http://schemas.openxmlformats.org/officeDocument/2006/relationships/image" Target="../media/image15.png"/><Relationship Id="rId39" Type="http://schemas.openxmlformats.org/officeDocument/2006/relationships/image" Target="../media/image27.svg"/><Relationship Id="rId21" Type="http://schemas.openxmlformats.org/officeDocument/2006/relationships/image" Target="../media/image10.svg"/><Relationship Id="rId34" Type="http://schemas.openxmlformats.org/officeDocument/2006/relationships/image" Target="../media/image22.pn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6.svg"/><Relationship Id="rId25" Type="http://schemas.openxmlformats.org/officeDocument/2006/relationships/image" Target="../media/image14.svg"/><Relationship Id="rId33" Type="http://schemas.openxmlformats.org/officeDocument/2006/relationships/hyperlink" Target="https://stock.adobe.com/images/id/432988671" TargetMode="External"/><Relationship Id="rId38" Type="http://schemas.openxmlformats.org/officeDocument/2006/relationships/image" Target="../media/image26.pn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png"/><Relationship Id="rId29" Type="http://schemas.openxmlformats.org/officeDocument/2006/relationships/image" Target="../media/image18.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image" Target="../media/image13.png"/><Relationship Id="rId32" Type="http://schemas.openxmlformats.org/officeDocument/2006/relationships/image" Target="../media/image21.jpeg"/><Relationship Id="rId37" Type="http://schemas.openxmlformats.org/officeDocument/2006/relationships/image" Target="../media/image25.svg"/><Relationship Id="rId5" Type="http://schemas.openxmlformats.org/officeDocument/2006/relationships/chart" Target="../charts/chart5.xml"/><Relationship Id="rId15" Type="http://schemas.openxmlformats.org/officeDocument/2006/relationships/image" Target="../media/image4.svg"/><Relationship Id="rId23" Type="http://schemas.openxmlformats.org/officeDocument/2006/relationships/image" Target="../media/image12.svg"/><Relationship Id="rId28" Type="http://schemas.openxmlformats.org/officeDocument/2006/relationships/image" Target="../media/image17.png"/><Relationship Id="rId36" Type="http://schemas.openxmlformats.org/officeDocument/2006/relationships/image" Target="../media/image24.png"/><Relationship Id="rId10" Type="http://schemas.openxmlformats.org/officeDocument/2006/relationships/chart" Target="../charts/chart10.xml"/><Relationship Id="rId19" Type="http://schemas.openxmlformats.org/officeDocument/2006/relationships/image" Target="../media/image8.svg"/><Relationship Id="rId31" Type="http://schemas.openxmlformats.org/officeDocument/2006/relationships/image" Target="../media/image20.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3.png"/><Relationship Id="rId22" Type="http://schemas.openxmlformats.org/officeDocument/2006/relationships/image" Target="../media/image11.png"/><Relationship Id="rId27" Type="http://schemas.openxmlformats.org/officeDocument/2006/relationships/image" Target="../media/image16.svg"/><Relationship Id="rId30" Type="http://schemas.openxmlformats.org/officeDocument/2006/relationships/image" Target="../media/image19.png"/><Relationship Id="rId35" Type="http://schemas.openxmlformats.org/officeDocument/2006/relationships/image" Target="../media/image23.svg"/><Relationship Id="rId8" Type="http://schemas.openxmlformats.org/officeDocument/2006/relationships/chart" Target="../charts/chart8.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3</xdr:col>
      <xdr:colOff>17393</xdr:colOff>
      <xdr:row>0</xdr:row>
      <xdr:rowOff>76585</xdr:rowOff>
    </xdr:from>
    <xdr:to>
      <xdr:col>5</xdr:col>
      <xdr:colOff>596301</xdr:colOff>
      <xdr:row>2</xdr:row>
      <xdr:rowOff>94335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896993" y="76585"/>
          <a:ext cx="1831975" cy="390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rgbClr val="DAB57C"/>
              </a:solidFill>
            </a:rPr>
            <a:t>Dashboard</a:t>
          </a:r>
          <a:endParaRPr lang="en-US" sz="2000" b="1">
            <a:solidFill>
              <a:srgbClr val="DAB57C"/>
            </a:solidFill>
          </a:endParaRPr>
        </a:p>
      </xdr:txBody>
    </xdr:sp>
    <xdr:clientData/>
  </xdr:twoCellAnchor>
  <xdr:twoCellAnchor editAs="absolute">
    <xdr:from>
      <xdr:col>7</xdr:col>
      <xdr:colOff>237067</xdr:colOff>
      <xdr:row>0</xdr:row>
      <xdr:rowOff>62960</xdr:rowOff>
    </xdr:from>
    <xdr:to>
      <xdr:col>13</xdr:col>
      <xdr:colOff>514210</xdr:colOff>
      <xdr:row>2</xdr:row>
      <xdr:rowOff>82010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622800" y="62960"/>
          <a:ext cx="4036343" cy="39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rgbClr val="DAB57C"/>
              </a:solidFill>
            </a:rPr>
            <a:t>Deep</a:t>
          </a:r>
          <a:r>
            <a:rPr lang="en-US" sz="2000" b="1" baseline="0">
              <a:solidFill>
                <a:srgbClr val="DAB57C"/>
              </a:solidFill>
            </a:rPr>
            <a:t> </a:t>
          </a:r>
          <a:r>
            <a:rPr lang="en-US" sz="2400" b="1" baseline="0">
              <a:solidFill>
                <a:srgbClr val="DAB57C"/>
              </a:solidFill>
            </a:rPr>
            <a:t>insight</a:t>
          </a:r>
          <a:r>
            <a:rPr lang="en-US" sz="2000" b="1" baseline="0">
              <a:solidFill>
                <a:srgbClr val="DAB57C"/>
              </a:solidFill>
            </a:rPr>
            <a:t> on profit analysis</a:t>
          </a:r>
          <a:endParaRPr lang="en-US" sz="2000" b="1">
            <a:solidFill>
              <a:srgbClr val="DAB57C"/>
            </a:solidFill>
          </a:endParaRPr>
        </a:p>
      </xdr:txBody>
    </xdr:sp>
    <xdr:clientData/>
  </xdr:twoCellAnchor>
  <xdr:twoCellAnchor editAs="absolute">
    <xdr:from>
      <xdr:col>3</xdr:col>
      <xdr:colOff>19050</xdr:colOff>
      <xdr:row>5</xdr:row>
      <xdr:rowOff>479425</xdr:rowOff>
    </xdr:from>
    <xdr:to>
      <xdr:col>6</xdr:col>
      <xdr:colOff>285750</xdr:colOff>
      <xdr:row>8</xdr:row>
      <xdr:rowOff>102658</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847850" y="1571625"/>
          <a:ext cx="2095500" cy="685800"/>
        </a:xfrm>
        <a:prstGeom prst="roundRect">
          <a:avLst>
            <a:gd name="adj" fmla="val 10318"/>
          </a:avLst>
        </a:prstGeom>
        <a:solidFill>
          <a:srgbClr val="2E2B30"/>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530225</xdr:colOff>
      <xdr:row>5</xdr:row>
      <xdr:rowOff>479425</xdr:rowOff>
    </xdr:from>
    <xdr:to>
      <xdr:col>10</xdr:col>
      <xdr:colOff>187325</xdr:colOff>
      <xdr:row>8</xdr:row>
      <xdr:rowOff>102658</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4187825" y="1571625"/>
          <a:ext cx="2095500" cy="685800"/>
        </a:xfrm>
        <a:prstGeom prst="roundRect">
          <a:avLst>
            <a:gd name="adj" fmla="val 10318"/>
          </a:avLst>
        </a:prstGeom>
        <a:solidFill>
          <a:srgbClr val="2E2B30"/>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10</xdr:col>
      <xdr:colOff>431800</xdr:colOff>
      <xdr:row>5</xdr:row>
      <xdr:rowOff>479425</xdr:rowOff>
    </xdr:from>
    <xdr:to>
      <xdr:col>14</xdr:col>
      <xdr:colOff>88900</xdr:colOff>
      <xdr:row>8</xdr:row>
      <xdr:rowOff>102658</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527800" y="1571625"/>
          <a:ext cx="2095500" cy="685800"/>
        </a:xfrm>
        <a:prstGeom prst="roundRect">
          <a:avLst>
            <a:gd name="adj" fmla="val 10318"/>
          </a:avLst>
        </a:prstGeom>
        <a:solidFill>
          <a:srgbClr val="2E2B30"/>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333375</xdr:colOff>
      <xdr:row>5</xdr:row>
      <xdr:rowOff>479425</xdr:rowOff>
    </xdr:from>
    <xdr:to>
      <xdr:col>17</xdr:col>
      <xdr:colOff>600075</xdr:colOff>
      <xdr:row>8</xdr:row>
      <xdr:rowOff>102658</xdr:rowOff>
    </xdr:to>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8867775" y="1571625"/>
          <a:ext cx="2095500" cy="685800"/>
        </a:xfrm>
        <a:prstGeom prst="roundRect">
          <a:avLst>
            <a:gd name="adj" fmla="val 10318"/>
          </a:avLst>
        </a:prstGeom>
        <a:solidFill>
          <a:srgbClr val="2E2B30"/>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4</xdr:col>
      <xdr:colOff>284692</xdr:colOff>
      <xdr:row>5</xdr:row>
      <xdr:rowOff>631825</xdr:rowOff>
    </xdr:from>
    <xdr:to>
      <xdr:col>6</xdr:col>
      <xdr:colOff>237067</xdr:colOff>
      <xdr:row>7</xdr:row>
      <xdr:rowOff>78316</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2790825" y="1690158"/>
          <a:ext cx="1205442" cy="31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0" i="1">
            <a:solidFill>
              <a:schemeClr val="bg1"/>
            </a:solidFill>
          </a:endParaRPr>
        </a:p>
      </xdr:txBody>
    </xdr:sp>
    <xdr:clientData/>
  </xdr:twoCellAnchor>
  <xdr:twoCellAnchor editAs="absolute">
    <xdr:from>
      <xdr:col>5</xdr:col>
      <xdr:colOff>198679</xdr:colOff>
      <xdr:row>5</xdr:row>
      <xdr:rowOff>464608</xdr:rowOff>
    </xdr:from>
    <xdr:to>
      <xdr:col>7</xdr:col>
      <xdr:colOff>134120</xdr:colOff>
      <xdr:row>6</xdr:row>
      <xdr:rowOff>93133</xdr:rowOff>
    </xdr:to>
    <xdr:sp macro="" textlink="Sum_of_Quantity">
      <xdr:nvSpPr>
        <xdr:cNvPr id="15" name="TextBox 14">
          <a:extLst>
            <a:ext uri="{FF2B5EF4-FFF2-40B4-BE49-F238E27FC236}">
              <a16:creationId xmlns:a16="http://schemas.microsoft.com/office/drawing/2014/main" id="{00000000-0008-0000-0300-00000F000000}"/>
            </a:ext>
          </a:extLst>
        </xdr:cNvPr>
        <xdr:cNvSpPr txBox="1"/>
      </xdr:nvSpPr>
      <xdr:spPr>
        <a:xfrm>
          <a:off x="3315952" y="1510626"/>
          <a:ext cx="1182350"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13384BE-E5B3-45F4-9368-58A721556AA7}" type="TxLink">
            <a:rPr lang="en-US" sz="1100" b="1" i="0" u="none" strike="noStrike">
              <a:solidFill>
                <a:schemeClr val="bg1"/>
              </a:solidFill>
              <a:latin typeface="Abadi Extra Light" panose="020B0204020104020204" pitchFamily="34" charset="0"/>
              <a:ea typeface="Calibri"/>
              <a:cs typeface="Calibri"/>
            </a:rPr>
            <a:pPr marL="0" indent="0"/>
            <a:t>21,078</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twoCellAnchor editAs="absolute">
    <xdr:from>
      <xdr:col>4</xdr:col>
      <xdr:colOff>364067</xdr:colOff>
      <xdr:row>5</xdr:row>
      <xdr:rowOff>506942</xdr:rowOff>
    </xdr:from>
    <xdr:to>
      <xdr:col>6</xdr:col>
      <xdr:colOff>409574</xdr:colOff>
      <xdr:row>8</xdr:row>
      <xdr:rowOff>154516</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152400</xdr:colOff>
      <xdr:row>5</xdr:row>
      <xdr:rowOff>397934</xdr:rowOff>
    </xdr:from>
    <xdr:to>
      <xdr:col>10</xdr:col>
      <xdr:colOff>285751</xdr:colOff>
      <xdr:row>9</xdr:row>
      <xdr:rowOff>35984</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21</xdr:col>
      <xdr:colOff>540808</xdr:colOff>
      <xdr:row>5</xdr:row>
      <xdr:rowOff>614892</xdr:rowOff>
    </xdr:from>
    <xdr:to>
      <xdr:col>23</xdr:col>
      <xdr:colOff>493183</xdr:colOff>
      <xdr:row>7</xdr:row>
      <xdr:rowOff>61383</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13698008" y="1673225"/>
          <a:ext cx="1205442" cy="31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0" i="1">
            <a:solidFill>
              <a:schemeClr val="bg1"/>
            </a:solidFill>
          </a:endParaRPr>
        </a:p>
      </xdr:txBody>
    </xdr:sp>
    <xdr:clientData/>
  </xdr:twoCellAnchor>
  <xdr:twoCellAnchor editAs="absolute">
    <xdr:from>
      <xdr:col>10</xdr:col>
      <xdr:colOff>438150</xdr:colOff>
      <xdr:row>6</xdr:row>
      <xdr:rowOff>174625</xdr:rowOff>
    </xdr:from>
    <xdr:to>
      <xdr:col>12</xdr:col>
      <xdr:colOff>390525</xdr:colOff>
      <xdr:row>8</xdr:row>
      <xdr:rowOff>112183</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6534150" y="19526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0" i="1">
            <a:solidFill>
              <a:schemeClr val="bg1"/>
            </a:solidFill>
          </a:endParaRPr>
        </a:p>
      </xdr:txBody>
    </xdr:sp>
    <xdr:clientData/>
  </xdr:twoCellAnchor>
  <xdr:twoCellAnchor editAs="absolute">
    <xdr:from>
      <xdr:col>12</xdr:col>
      <xdr:colOff>521758</xdr:colOff>
      <xdr:row>5</xdr:row>
      <xdr:rowOff>443825</xdr:rowOff>
    </xdr:from>
    <xdr:to>
      <xdr:col>15</xdr:col>
      <xdr:colOff>41179</xdr:colOff>
      <xdr:row>6</xdr:row>
      <xdr:rowOff>72350</xdr:rowOff>
    </xdr:to>
    <xdr:sp macro="" textlink="'Analysis 1'!F14">
      <xdr:nvSpPr>
        <xdr:cNvPr id="23" name="TextBox 22">
          <a:extLst>
            <a:ext uri="{FF2B5EF4-FFF2-40B4-BE49-F238E27FC236}">
              <a16:creationId xmlns:a16="http://schemas.microsoft.com/office/drawing/2014/main" id="{00000000-0008-0000-0300-000017000000}"/>
            </a:ext>
          </a:extLst>
        </xdr:cNvPr>
        <xdr:cNvSpPr txBox="1"/>
      </xdr:nvSpPr>
      <xdr:spPr>
        <a:xfrm>
          <a:off x="8003213" y="1489843"/>
          <a:ext cx="1389784"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0598BA2-42F3-42DB-940B-BCE9326803E0}" type="TxLink">
            <a:rPr lang="en-US" sz="1100" b="0" i="0" u="none" strike="noStrike">
              <a:solidFill>
                <a:schemeClr val="bg1"/>
              </a:solidFill>
              <a:latin typeface="Calibri"/>
              <a:ea typeface="Calibri"/>
              <a:cs typeface="Calibri"/>
            </a:rPr>
            <a:pPr marL="0" indent="0"/>
            <a:t>25.7M</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twoCellAnchor editAs="absolute">
    <xdr:from>
      <xdr:col>14</xdr:col>
      <xdr:colOff>318558</xdr:colOff>
      <xdr:row>6</xdr:row>
      <xdr:rowOff>174625</xdr:rowOff>
    </xdr:from>
    <xdr:to>
      <xdr:col>16</xdr:col>
      <xdr:colOff>270933</xdr:colOff>
      <xdr:row>8</xdr:row>
      <xdr:rowOff>112183</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9090025" y="1910292"/>
          <a:ext cx="1205441" cy="31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0" i="1">
            <a:solidFill>
              <a:schemeClr val="bg1"/>
            </a:solidFill>
          </a:endParaRPr>
        </a:p>
      </xdr:txBody>
    </xdr:sp>
    <xdr:clientData/>
  </xdr:twoCellAnchor>
  <xdr:twoCellAnchor editAs="absolute">
    <xdr:from>
      <xdr:col>12</xdr:col>
      <xdr:colOff>8467</xdr:colOff>
      <xdr:row>6</xdr:row>
      <xdr:rowOff>8467</xdr:rowOff>
    </xdr:from>
    <xdr:to>
      <xdr:col>14</xdr:col>
      <xdr:colOff>243415</xdr:colOff>
      <xdr:row>9</xdr:row>
      <xdr:rowOff>5292</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584200</xdr:colOff>
      <xdr:row>5</xdr:row>
      <xdr:rowOff>618067</xdr:rowOff>
    </xdr:from>
    <xdr:to>
      <xdr:col>18</xdr:col>
      <xdr:colOff>47624</xdr:colOff>
      <xdr:row>8</xdr:row>
      <xdr:rowOff>174625</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260985</xdr:colOff>
      <xdr:row>4</xdr:row>
      <xdr:rowOff>78846</xdr:rowOff>
    </xdr:from>
    <xdr:to>
      <xdr:col>5</xdr:col>
      <xdr:colOff>213360</xdr:colOff>
      <xdr:row>4</xdr:row>
      <xdr:rowOff>388938</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2135505" y="597006"/>
          <a:ext cx="1202055"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DAB57C"/>
              </a:solidFill>
            </a:rPr>
            <a:t>Countries</a:t>
          </a:r>
          <a:endParaRPr lang="en-US" sz="1100" b="1" i="1">
            <a:solidFill>
              <a:srgbClr val="DAB57C"/>
            </a:solidFill>
          </a:endParaRPr>
        </a:p>
      </xdr:txBody>
    </xdr:sp>
    <xdr:clientData/>
  </xdr:twoCellAnchor>
  <xdr:twoCellAnchor editAs="absolute">
    <xdr:from>
      <xdr:col>4</xdr:col>
      <xdr:colOff>427990</xdr:colOff>
      <xdr:row>4</xdr:row>
      <xdr:rowOff>103082</xdr:rowOff>
    </xdr:from>
    <xdr:to>
      <xdr:col>5</xdr:col>
      <xdr:colOff>418465</xdr:colOff>
      <xdr:row>4</xdr:row>
      <xdr:rowOff>413174</xdr:rowOff>
    </xdr:to>
    <xdr:sp macro="" textlink="'Analysis 1'!Q5">
      <xdr:nvSpPr>
        <xdr:cNvPr id="30" name="TextBox 29">
          <a:extLst>
            <a:ext uri="{FF2B5EF4-FFF2-40B4-BE49-F238E27FC236}">
              <a16:creationId xmlns:a16="http://schemas.microsoft.com/office/drawing/2014/main" id="{00000000-0008-0000-0300-00001E000000}"/>
            </a:ext>
          </a:extLst>
        </xdr:cNvPr>
        <xdr:cNvSpPr txBox="1"/>
      </xdr:nvSpPr>
      <xdr:spPr>
        <a:xfrm>
          <a:off x="2917190" y="611082"/>
          <a:ext cx="612775"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01B8AF-C792-43BE-BAB7-B28F8BF3F276}" type="TxLink">
            <a:rPr lang="en-US" sz="1400" b="0" i="0" u="none" strike="noStrike">
              <a:solidFill>
                <a:srgbClr val="71FFB1"/>
              </a:solidFill>
              <a:latin typeface="Calibri"/>
              <a:cs typeface="Calibri"/>
            </a:rPr>
            <a:pPr/>
            <a:t>74</a:t>
          </a:fld>
          <a:endParaRPr lang="en-US" sz="1600" b="1" i="1">
            <a:solidFill>
              <a:srgbClr val="71FFB1"/>
            </a:solidFill>
          </a:endParaRPr>
        </a:p>
      </xdr:txBody>
    </xdr:sp>
    <xdr:clientData/>
  </xdr:twoCellAnchor>
  <xdr:twoCellAnchor editAs="absolute">
    <xdr:from>
      <xdr:col>6</xdr:col>
      <xdr:colOff>178118</xdr:colOff>
      <xdr:row>4</xdr:row>
      <xdr:rowOff>71226</xdr:rowOff>
    </xdr:from>
    <xdr:to>
      <xdr:col>8</xdr:col>
      <xdr:colOff>130493</xdr:colOff>
      <xdr:row>4</xdr:row>
      <xdr:rowOff>381318</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3927158" y="589386"/>
          <a:ext cx="1202055"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DAB57C"/>
              </a:solidFill>
            </a:rPr>
            <a:t>Products</a:t>
          </a:r>
          <a:endParaRPr lang="en-US" sz="1100" b="1" i="1">
            <a:solidFill>
              <a:srgbClr val="DAB57C"/>
            </a:solidFill>
          </a:endParaRPr>
        </a:p>
      </xdr:txBody>
    </xdr:sp>
    <xdr:clientData/>
  </xdr:twoCellAnchor>
  <xdr:twoCellAnchor editAs="absolute">
    <xdr:from>
      <xdr:col>7</xdr:col>
      <xdr:colOff>272415</xdr:colOff>
      <xdr:row>4</xdr:row>
      <xdr:rowOff>58632</xdr:rowOff>
    </xdr:from>
    <xdr:to>
      <xdr:col>8</xdr:col>
      <xdr:colOff>262890</xdr:colOff>
      <xdr:row>4</xdr:row>
      <xdr:rowOff>368724</xdr:rowOff>
    </xdr:to>
    <xdr:sp macro="" textlink="'Analysis 1'!R5">
      <xdr:nvSpPr>
        <xdr:cNvPr id="38" name="TextBox 37">
          <a:extLst>
            <a:ext uri="{FF2B5EF4-FFF2-40B4-BE49-F238E27FC236}">
              <a16:creationId xmlns:a16="http://schemas.microsoft.com/office/drawing/2014/main" id="{00000000-0008-0000-0300-000026000000}"/>
            </a:ext>
          </a:extLst>
        </xdr:cNvPr>
        <xdr:cNvSpPr txBox="1"/>
      </xdr:nvSpPr>
      <xdr:spPr>
        <a:xfrm>
          <a:off x="4646295" y="576792"/>
          <a:ext cx="615315"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E6A3EBD-1FD5-4D18-B22D-5E403633F737}" type="TxLink">
            <a:rPr lang="en-US" sz="1400" b="0" i="0" u="none" strike="noStrike">
              <a:solidFill>
                <a:srgbClr val="71FFB1"/>
              </a:solidFill>
              <a:latin typeface="Calibri"/>
              <a:ea typeface="+mn-ea"/>
              <a:cs typeface="Calibri"/>
            </a:rPr>
            <a:pPr marL="0" indent="0"/>
            <a:t>101</a:t>
          </a:fld>
          <a:endParaRPr lang="en-US" sz="1400" b="0" i="0" u="none" strike="noStrike">
            <a:solidFill>
              <a:srgbClr val="71FFB1"/>
            </a:solidFill>
            <a:latin typeface="Calibri"/>
            <a:ea typeface="+mn-ea"/>
            <a:cs typeface="Calibri"/>
          </a:endParaRPr>
        </a:p>
      </xdr:txBody>
    </xdr:sp>
    <xdr:clientData/>
  </xdr:twoCellAnchor>
  <xdr:twoCellAnchor editAs="absolute">
    <xdr:from>
      <xdr:col>8</xdr:col>
      <xdr:colOff>575311</xdr:colOff>
      <xdr:row>4</xdr:row>
      <xdr:rowOff>35243</xdr:rowOff>
    </xdr:from>
    <xdr:to>
      <xdr:col>10</xdr:col>
      <xdr:colOff>527686</xdr:colOff>
      <xdr:row>4</xdr:row>
      <xdr:rowOff>341102</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574031" y="553403"/>
          <a:ext cx="1202055" cy="30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DAB57C"/>
              </a:solidFill>
            </a:rPr>
            <a:t>Customers</a:t>
          </a:r>
          <a:endParaRPr lang="en-US" sz="1100" b="1" i="1">
            <a:solidFill>
              <a:srgbClr val="DAB57C"/>
            </a:solidFill>
          </a:endParaRPr>
        </a:p>
      </xdr:txBody>
    </xdr:sp>
    <xdr:clientData/>
  </xdr:twoCellAnchor>
  <xdr:twoCellAnchor editAs="absolute">
    <xdr:from>
      <xdr:col>10</xdr:col>
      <xdr:colOff>165735</xdr:colOff>
      <xdr:row>4</xdr:row>
      <xdr:rowOff>40005</xdr:rowOff>
    </xdr:from>
    <xdr:to>
      <xdr:col>11</xdr:col>
      <xdr:colOff>156210</xdr:colOff>
      <xdr:row>4</xdr:row>
      <xdr:rowOff>345864</xdr:rowOff>
    </xdr:to>
    <xdr:sp macro="" textlink="'Analysis 1'!T5">
      <xdr:nvSpPr>
        <xdr:cNvPr id="42" name="TextBox 41">
          <a:extLst>
            <a:ext uri="{FF2B5EF4-FFF2-40B4-BE49-F238E27FC236}">
              <a16:creationId xmlns:a16="http://schemas.microsoft.com/office/drawing/2014/main" id="{00000000-0008-0000-0300-00002A000000}"/>
            </a:ext>
          </a:extLst>
        </xdr:cNvPr>
        <xdr:cNvSpPr txBox="1"/>
      </xdr:nvSpPr>
      <xdr:spPr>
        <a:xfrm>
          <a:off x="6414135" y="558165"/>
          <a:ext cx="615315" cy="30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05917A-0B6D-4B86-8456-297B5B317B32}" type="TxLink">
            <a:rPr lang="en-US" sz="1400" b="0" i="0" u="none" strike="noStrike">
              <a:solidFill>
                <a:srgbClr val="71FFB1"/>
              </a:solidFill>
              <a:latin typeface="Calibri"/>
              <a:ea typeface="+mn-ea"/>
              <a:cs typeface="Calibri"/>
            </a:rPr>
            <a:pPr marL="0" indent="0"/>
            <a:t>801</a:t>
          </a:fld>
          <a:endParaRPr lang="en-US" sz="1400" b="0" i="0" u="none" strike="noStrike">
            <a:solidFill>
              <a:srgbClr val="71FFB1"/>
            </a:solidFill>
            <a:latin typeface="Calibri"/>
            <a:ea typeface="+mn-ea"/>
            <a:cs typeface="Calibri"/>
          </a:endParaRPr>
        </a:p>
      </xdr:txBody>
    </xdr:sp>
    <xdr:clientData/>
  </xdr:twoCellAnchor>
  <xdr:twoCellAnchor editAs="absolute">
    <xdr:from>
      <xdr:col>12</xdr:col>
      <xdr:colOff>20004</xdr:colOff>
      <xdr:row>4</xdr:row>
      <xdr:rowOff>42863</xdr:rowOff>
    </xdr:from>
    <xdr:to>
      <xdr:col>13</xdr:col>
      <xdr:colOff>597219</xdr:colOff>
      <xdr:row>4</xdr:row>
      <xdr:rowOff>348722</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7518084" y="561023"/>
          <a:ext cx="1202055" cy="30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DAB57C"/>
              </a:solidFill>
            </a:rPr>
            <a:t>Transaction</a:t>
          </a:r>
          <a:endParaRPr lang="en-US" sz="1100" b="1" i="1">
            <a:solidFill>
              <a:srgbClr val="DAB57C"/>
            </a:solidFill>
          </a:endParaRPr>
        </a:p>
      </xdr:txBody>
    </xdr:sp>
    <xdr:clientData/>
  </xdr:twoCellAnchor>
  <xdr:twoCellAnchor editAs="absolute">
    <xdr:from>
      <xdr:col>13</xdr:col>
      <xdr:colOff>322580</xdr:colOff>
      <xdr:row>4</xdr:row>
      <xdr:rowOff>32385</xdr:rowOff>
    </xdr:from>
    <xdr:to>
      <xdr:col>14</xdr:col>
      <xdr:colOff>474980</xdr:colOff>
      <xdr:row>4</xdr:row>
      <xdr:rowOff>338244</xdr:rowOff>
    </xdr:to>
    <xdr:sp macro="" textlink="'Analysis 1'!S5">
      <xdr:nvSpPr>
        <xdr:cNvPr id="46" name="TextBox 45">
          <a:extLst>
            <a:ext uri="{FF2B5EF4-FFF2-40B4-BE49-F238E27FC236}">
              <a16:creationId xmlns:a16="http://schemas.microsoft.com/office/drawing/2014/main" id="{00000000-0008-0000-0300-00002E000000}"/>
            </a:ext>
          </a:extLst>
        </xdr:cNvPr>
        <xdr:cNvSpPr txBox="1"/>
      </xdr:nvSpPr>
      <xdr:spPr>
        <a:xfrm>
          <a:off x="8412480" y="540385"/>
          <a:ext cx="774700" cy="30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619BD4-D6B0-464E-8A54-A8C1749ADE50}" type="TxLink">
            <a:rPr lang="en-US" sz="1400" b="0" i="0" u="none" strike="noStrike">
              <a:solidFill>
                <a:srgbClr val="71FFB1"/>
              </a:solidFill>
              <a:latin typeface="Calibri"/>
              <a:ea typeface="+mn-ea"/>
              <a:cs typeface="Calibri"/>
            </a:rPr>
            <a:pPr marL="0" indent="0"/>
            <a:t>10,889</a:t>
          </a:fld>
          <a:endParaRPr lang="en-US" sz="1400" b="0" i="0" u="none" strike="noStrike">
            <a:solidFill>
              <a:srgbClr val="71FFB1"/>
            </a:solidFill>
            <a:latin typeface="Calibri"/>
            <a:ea typeface="+mn-ea"/>
            <a:cs typeface="Calibri"/>
          </a:endParaRPr>
        </a:p>
      </xdr:txBody>
    </xdr:sp>
    <xdr:clientData/>
  </xdr:twoCellAnchor>
  <xdr:twoCellAnchor editAs="absolute">
    <xdr:from>
      <xdr:col>15</xdr:col>
      <xdr:colOff>28575</xdr:colOff>
      <xdr:row>4</xdr:row>
      <xdr:rowOff>42863</xdr:rowOff>
    </xdr:from>
    <xdr:to>
      <xdr:col>19</xdr:col>
      <xdr:colOff>47624</xdr:colOff>
      <xdr:row>4</xdr:row>
      <xdr:rowOff>348722</xdr:rowOff>
    </xdr:to>
    <xdr:sp macro="" textlink="'Analysis 1'!S2">
      <xdr:nvSpPr>
        <xdr:cNvPr id="47" name="TextBox 46">
          <a:extLst>
            <a:ext uri="{FF2B5EF4-FFF2-40B4-BE49-F238E27FC236}">
              <a16:creationId xmlns:a16="http://schemas.microsoft.com/office/drawing/2014/main" id="{00000000-0008-0000-0300-00002F000000}"/>
            </a:ext>
          </a:extLst>
        </xdr:cNvPr>
        <xdr:cNvSpPr txBox="1"/>
      </xdr:nvSpPr>
      <xdr:spPr>
        <a:xfrm>
          <a:off x="9401175" y="561023"/>
          <a:ext cx="2518409" cy="30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554584-6B31-4AE6-BE5B-AABA17C8C8B7}" type="TxLink">
            <a:rPr lang="en-US" sz="1100" b="0" i="0" u="none" strike="noStrike">
              <a:solidFill>
                <a:srgbClr val="71FFB1"/>
              </a:solidFill>
              <a:latin typeface="Calibri"/>
              <a:ea typeface="+mn-ea"/>
              <a:cs typeface="Calibri"/>
            </a:rPr>
            <a:pPr marL="0" indent="0" algn="l"/>
            <a:t>Saturday, July 20, 2024</a:t>
          </a:fld>
          <a:endParaRPr lang="en-US" sz="1200" b="1" i="0" u="none" strike="noStrike">
            <a:solidFill>
              <a:srgbClr val="71FFB1"/>
            </a:solidFill>
            <a:latin typeface="Calibri"/>
            <a:ea typeface="+mn-ea"/>
            <a:cs typeface="Calibri"/>
          </a:endParaRPr>
        </a:p>
      </xdr:txBody>
    </xdr:sp>
    <xdr:clientData/>
  </xdr:twoCellAnchor>
  <xdr:twoCellAnchor editAs="absolute">
    <xdr:from>
      <xdr:col>14</xdr:col>
      <xdr:colOff>355600</xdr:colOff>
      <xdr:row>10</xdr:row>
      <xdr:rowOff>6349</xdr:rowOff>
    </xdr:from>
    <xdr:to>
      <xdr:col>18</xdr:col>
      <xdr:colOff>12700</xdr:colOff>
      <xdr:row>24</xdr:row>
      <xdr:rowOff>35983</xdr:rowOff>
    </xdr:to>
    <xdr:sp macro="" textlink="">
      <xdr:nvSpPr>
        <xdr:cNvPr id="48" name="Rectangle: Rounded Corners 47">
          <a:extLst>
            <a:ext uri="{FF2B5EF4-FFF2-40B4-BE49-F238E27FC236}">
              <a16:creationId xmlns:a16="http://schemas.microsoft.com/office/drawing/2014/main" id="{00000000-0008-0000-0300-000030000000}"/>
            </a:ext>
          </a:extLst>
        </xdr:cNvPr>
        <xdr:cNvSpPr/>
      </xdr:nvSpPr>
      <xdr:spPr>
        <a:xfrm>
          <a:off x="9127067" y="2478616"/>
          <a:ext cx="2163233" cy="2645834"/>
        </a:xfrm>
        <a:prstGeom prst="roundRect">
          <a:avLst>
            <a:gd name="adj" fmla="val 3954"/>
          </a:avLst>
        </a:prstGeom>
        <a:solidFill>
          <a:srgbClr val="2E2B3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bg1"/>
            </a:solidFill>
            <a:latin typeface="+mn-lt"/>
            <a:ea typeface="+mn-ea"/>
            <a:cs typeface="+mn-cs"/>
          </a:endParaRPr>
        </a:p>
      </xdr:txBody>
    </xdr:sp>
    <xdr:clientData/>
  </xdr:twoCellAnchor>
  <xdr:twoCellAnchor editAs="absolute">
    <xdr:from>
      <xdr:col>14</xdr:col>
      <xdr:colOff>313266</xdr:colOff>
      <xdr:row>14</xdr:row>
      <xdr:rowOff>139700</xdr:rowOff>
    </xdr:from>
    <xdr:to>
      <xdr:col>18</xdr:col>
      <xdr:colOff>12699</xdr:colOff>
      <xdr:row>20</xdr:row>
      <xdr:rowOff>50800</xdr:rowOff>
    </xdr:to>
    <xdr:graphicFrame macro="">
      <xdr:nvGraphicFramePr>
        <xdr:cNvPr id="49" name="Chart 48">
          <a:extLst>
            <a:ext uri="{FF2B5EF4-FFF2-40B4-BE49-F238E27FC236}">
              <a16:creationId xmlns:a16="http://schemas.microsoft.com/office/drawing/2014/main" id="{00000000-0008-0000-03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342900</xdr:colOff>
      <xdr:row>21</xdr:row>
      <xdr:rowOff>128056</xdr:rowOff>
    </xdr:from>
    <xdr:to>
      <xdr:col>15</xdr:col>
      <xdr:colOff>406401</xdr:colOff>
      <xdr:row>24</xdr:row>
      <xdr:rowOff>33865</xdr:rowOff>
    </xdr:to>
    <xdr:sp macro="" textlink="'Analysis 2'!B14">
      <xdr:nvSpPr>
        <xdr:cNvPr id="50" name="TextBox 49">
          <a:extLst>
            <a:ext uri="{FF2B5EF4-FFF2-40B4-BE49-F238E27FC236}">
              <a16:creationId xmlns:a16="http://schemas.microsoft.com/office/drawing/2014/main" id="{00000000-0008-0000-0300-000032000000}"/>
            </a:ext>
          </a:extLst>
        </xdr:cNvPr>
        <xdr:cNvSpPr txBox="1"/>
      </xdr:nvSpPr>
      <xdr:spPr>
        <a:xfrm>
          <a:off x="9114367" y="4657723"/>
          <a:ext cx="690034" cy="46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A20711-CED9-4115-BD31-6A4D6F0AA96A}" type="TxLink">
            <a:rPr lang="en-US" sz="1100" b="0" i="0" u="none" strike="noStrike">
              <a:solidFill>
                <a:schemeClr val="bg1"/>
              </a:solidFill>
              <a:latin typeface="Calibri"/>
              <a:cs typeface="Calibri"/>
            </a:rPr>
            <a:pPr/>
            <a:t>Michael Austin</a:t>
          </a:fld>
          <a:endParaRPr lang="en-US" sz="1100" b="0" i="1">
            <a:solidFill>
              <a:schemeClr val="bg1"/>
            </a:solidFill>
          </a:endParaRPr>
        </a:p>
      </xdr:txBody>
    </xdr:sp>
    <xdr:clientData/>
  </xdr:twoCellAnchor>
  <xdr:twoCellAnchor>
    <xdr:from>
      <xdr:col>14</xdr:col>
      <xdr:colOff>333375</xdr:colOff>
      <xdr:row>20</xdr:row>
      <xdr:rowOff>48684</xdr:rowOff>
    </xdr:from>
    <xdr:to>
      <xdr:col>16</xdr:col>
      <xdr:colOff>285750</xdr:colOff>
      <xdr:row>21</xdr:row>
      <xdr:rowOff>168276</xdr:rowOff>
    </xdr:to>
    <xdr:sp macro="" textlink="'Analysis 2'!C14">
      <xdr:nvSpPr>
        <xdr:cNvPr id="51" name="TextBox 50">
          <a:extLst>
            <a:ext uri="{FF2B5EF4-FFF2-40B4-BE49-F238E27FC236}">
              <a16:creationId xmlns:a16="http://schemas.microsoft.com/office/drawing/2014/main" id="{00000000-0008-0000-0300-000033000000}"/>
            </a:ext>
          </a:extLst>
        </xdr:cNvPr>
        <xdr:cNvSpPr txBox="1"/>
      </xdr:nvSpPr>
      <xdr:spPr>
        <a:xfrm>
          <a:off x="9104842" y="4392084"/>
          <a:ext cx="1205441" cy="30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1B1B02-B725-449C-BEE6-CB771B95C6E8}" type="TxLink">
            <a:rPr lang="en-US" sz="1100" b="1" i="0" u="none" strike="noStrike">
              <a:solidFill>
                <a:srgbClr val="71FFB1"/>
              </a:solidFill>
              <a:latin typeface="Calibri"/>
              <a:cs typeface="Calibri"/>
            </a:rPr>
            <a:pPr/>
            <a:t>$2,224</a:t>
          </a:fld>
          <a:endParaRPr lang="en-US" sz="1200" b="1" i="1">
            <a:solidFill>
              <a:srgbClr val="71FFB1"/>
            </a:solidFill>
          </a:endParaRPr>
        </a:p>
      </xdr:txBody>
    </xdr:sp>
    <xdr:clientData/>
  </xdr:twoCellAnchor>
  <xdr:twoCellAnchor>
    <xdr:from>
      <xdr:col>15</xdr:col>
      <xdr:colOff>406401</xdr:colOff>
      <xdr:row>21</xdr:row>
      <xdr:rowOff>136523</xdr:rowOff>
    </xdr:from>
    <xdr:to>
      <xdr:col>16</xdr:col>
      <xdr:colOff>579967</xdr:colOff>
      <xdr:row>24</xdr:row>
      <xdr:rowOff>162983</xdr:rowOff>
    </xdr:to>
    <xdr:sp macro="" textlink="'Analysis 2'!B15">
      <xdr:nvSpPr>
        <xdr:cNvPr id="58" name="TextBox 57">
          <a:extLst>
            <a:ext uri="{FF2B5EF4-FFF2-40B4-BE49-F238E27FC236}">
              <a16:creationId xmlns:a16="http://schemas.microsoft.com/office/drawing/2014/main" id="{00000000-0008-0000-0300-00003A000000}"/>
            </a:ext>
          </a:extLst>
        </xdr:cNvPr>
        <xdr:cNvSpPr txBox="1"/>
      </xdr:nvSpPr>
      <xdr:spPr>
        <a:xfrm>
          <a:off x="9804401" y="4666190"/>
          <a:ext cx="800099" cy="58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B949BE6-6B9A-4231-B03B-A1615EF3B4FA}" type="TxLink">
            <a:rPr lang="en-US" sz="1100" b="0" i="0" u="none" strike="noStrike">
              <a:solidFill>
                <a:schemeClr val="bg1"/>
              </a:solidFill>
              <a:latin typeface="Calibri"/>
              <a:ea typeface="+mn-ea"/>
              <a:cs typeface="Calibri"/>
            </a:rPr>
            <a:pPr marL="0" indent="0"/>
            <a:t>Jonathan Jones</a:t>
          </a:fld>
          <a:endParaRPr lang="en-US" sz="1100" b="0" i="0" u="none" strike="noStrike">
            <a:solidFill>
              <a:schemeClr val="bg1"/>
            </a:solidFill>
            <a:latin typeface="Calibri"/>
            <a:ea typeface="+mn-ea"/>
            <a:cs typeface="Calibri"/>
          </a:endParaRPr>
        </a:p>
      </xdr:txBody>
    </xdr:sp>
    <xdr:clientData/>
  </xdr:twoCellAnchor>
  <xdr:twoCellAnchor>
    <xdr:from>
      <xdr:col>15</xdr:col>
      <xdr:colOff>443443</xdr:colOff>
      <xdr:row>20</xdr:row>
      <xdr:rowOff>48684</xdr:rowOff>
    </xdr:from>
    <xdr:to>
      <xdr:col>17</xdr:col>
      <xdr:colOff>395817</xdr:colOff>
      <xdr:row>21</xdr:row>
      <xdr:rowOff>172509</xdr:rowOff>
    </xdr:to>
    <xdr:sp macro="" textlink="'Analysis 2'!C15">
      <xdr:nvSpPr>
        <xdr:cNvPr id="59" name="TextBox 58">
          <a:extLst>
            <a:ext uri="{FF2B5EF4-FFF2-40B4-BE49-F238E27FC236}">
              <a16:creationId xmlns:a16="http://schemas.microsoft.com/office/drawing/2014/main" id="{00000000-0008-0000-0300-00003B000000}"/>
            </a:ext>
          </a:extLst>
        </xdr:cNvPr>
        <xdr:cNvSpPr txBox="1"/>
      </xdr:nvSpPr>
      <xdr:spPr>
        <a:xfrm>
          <a:off x="9841443" y="4392084"/>
          <a:ext cx="1205441" cy="31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17C5CA-D0A9-4B3C-B50B-B593B9AE650A}" type="TxLink">
            <a:rPr lang="en-US" sz="1100" b="1" i="0" u="none" strike="noStrike">
              <a:solidFill>
                <a:srgbClr val="71FFB1"/>
              </a:solidFill>
              <a:latin typeface="Calibri"/>
              <a:ea typeface="+mn-ea"/>
              <a:cs typeface="Calibri"/>
            </a:rPr>
            <a:pPr marL="0" indent="0"/>
            <a:t>$2,633</a:t>
          </a:fld>
          <a:endParaRPr lang="en-US" sz="1100" b="1" i="0" u="none" strike="noStrike">
            <a:solidFill>
              <a:srgbClr val="71FFB1"/>
            </a:solidFill>
            <a:latin typeface="Calibri"/>
            <a:ea typeface="+mn-ea"/>
            <a:cs typeface="Calibri"/>
          </a:endParaRPr>
        </a:p>
      </xdr:txBody>
    </xdr:sp>
    <xdr:clientData/>
  </xdr:twoCellAnchor>
  <xdr:twoCellAnchor editAs="absolute">
    <xdr:from>
      <xdr:col>16</xdr:col>
      <xdr:colOff>579967</xdr:colOff>
      <xdr:row>21</xdr:row>
      <xdr:rowOff>136523</xdr:rowOff>
    </xdr:from>
    <xdr:to>
      <xdr:col>18</xdr:col>
      <xdr:colOff>93133</xdr:colOff>
      <xdr:row>25</xdr:row>
      <xdr:rowOff>123825</xdr:rowOff>
    </xdr:to>
    <xdr:sp macro="" textlink="'Analysis 2'!B16">
      <xdr:nvSpPr>
        <xdr:cNvPr id="61" name="TextBox 60">
          <a:extLst>
            <a:ext uri="{FF2B5EF4-FFF2-40B4-BE49-F238E27FC236}">
              <a16:creationId xmlns:a16="http://schemas.microsoft.com/office/drawing/2014/main" id="{00000000-0008-0000-0300-00003D000000}"/>
            </a:ext>
          </a:extLst>
        </xdr:cNvPr>
        <xdr:cNvSpPr txBox="1"/>
      </xdr:nvSpPr>
      <xdr:spPr>
        <a:xfrm>
          <a:off x="10638367" y="4575173"/>
          <a:ext cx="770466" cy="711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66347A-B481-446F-A444-BC221D8FC57D}" type="TxLink">
            <a:rPr lang="en-US" sz="1100" b="0" i="0" u="none" strike="noStrike">
              <a:solidFill>
                <a:schemeClr val="bg1"/>
              </a:solidFill>
              <a:latin typeface="Calibri"/>
              <a:ea typeface="+mn-ea"/>
              <a:cs typeface="Calibri"/>
            </a:rPr>
            <a:pPr marL="0" indent="0"/>
            <a:t>Craig Reyes</a:t>
          </a:fld>
          <a:endParaRPr lang="en-US" sz="1100" b="0" i="0" u="none" strike="noStrike">
            <a:solidFill>
              <a:schemeClr val="bg1"/>
            </a:solidFill>
            <a:latin typeface="Calibri"/>
            <a:ea typeface="+mn-ea"/>
            <a:cs typeface="Calibri"/>
          </a:endParaRPr>
        </a:p>
      </xdr:txBody>
    </xdr:sp>
    <xdr:clientData/>
  </xdr:twoCellAnchor>
  <xdr:twoCellAnchor editAs="absolute">
    <xdr:from>
      <xdr:col>16</xdr:col>
      <xdr:colOff>553511</xdr:colOff>
      <xdr:row>20</xdr:row>
      <xdr:rowOff>46568</xdr:rowOff>
    </xdr:from>
    <xdr:to>
      <xdr:col>18</xdr:col>
      <xdr:colOff>618069</xdr:colOff>
      <xdr:row>21</xdr:row>
      <xdr:rowOff>170392</xdr:rowOff>
    </xdr:to>
    <xdr:sp macro="" textlink="'Analysis 2'!C16">
      <xdr:nvSpPr>
        <xdr:cNvPr id="62" name="TextBox 61">
          <a:extLst>
            <a:ext uri="{FF2B5EF4-FFF2-40B4-BE49-F238E27FC236}">
              <a16:creationId xmlns:a16="http://schemas.microsoft.com/office/drawing/2014/main" id="{00000000-0008-0000-0300-00003E000000}"/>
            </a:ext>
          </a:extLst>
        </xdr:cNvPr>
        <xdr:cNvSpPr txBox="1"/>
      </xdr:nvSpPr>
      <xdr:spPr>
        <a:xfrm>
          <a:off x="10578044" y="4389968"/>
          <a:ext cx="1317625" cy="31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D980A1F-DD20-4B9B-BCCF-F8E0FE64F8CB}" type="TxLink">
            <a:rPr lang="en-US" sz="1100" b="1" i="0" u="none" strike="noStrike">
              <a:solidFill>
                <a:srgbClr val="71FFB1"/>
              </a:solidFill>
              <a:latin typeface="Calibri"/>
              <a:ea typeface="+mn-ea"/>
              <a:cs typeface="Calibri"/>
            </a:rPr>
            <a:pPr marL="0" indent="0"/>
            <a:t>$2,854</a:t>
          </a:fld>
          <a:endParaRPr lang="en-US" sz="1100" b="1" i="0" u="none" strike="noStrike">
            <a:solidFill>
              <a:srgbClr val="71FFB1"/>
            </a:solidFill>
            <a:latin typeface="Calibri"/>
            <a:ea typeface="+mn-ea"/>
            <a:cs typeface="Calibri"/>
          </a:endParaRPr>
        </a:p>
      </xdr:txBody>
    </xdr:sp>
    <xdr:clientData/>
  </xdr:twoCellAnchor>
  <xdr:twoCellAnchor editAs="absolute">
    <xdr:from>
      <xdr:col>6</xdr:col>
      <xdr:colOff>533400</xdr:colOff>
      <xdr:row>9</xdr:row>
      <xdr:rowOff>155574</xdr:rowOff>
    </xdr:from>
    <xdr:to>
      <xdr:col>14</xdr:col>
      <xdr:colOff>76200</xdr:colOff>
      <xdr:row>24</xdr:row>
      <xdr:rowOff>7408</xdr:rowOff>
    </xdr:to>
    <xdr:sp macro="" textlink="">
      <xdr:nvSpPr>
        <xdr:cNvPr id="63" name="Rectangle: Rounded Corners 62">
          <a:extLst>
            <a:ext uri="{FF2B5EF4-FFF2-40B4-BE49-F238E27FC236}">
              <a16:creationId xmlns:a16="http://schemas.microsoft.com/office/drawing/2014/main" id="{00000000-0008-0000-0300-00003F000000}"/>
            </a:ext>
          </a:extLst>
        </xdr:cNvPr>
        <xdr:cNvSpPr/>
      </xdr:nvSpPr>
      <xdr:spPr>
        <a:xfrm>
          <a:off x="4191000" y="2505074"/>
          <a:ext cx="4419600" cy="2705101"/>
        </a:xfrm>
        <a:prstGeom prst="roundRect">
          <a:avLst>
            <a:gd name="adj" fmla="val 3954"/>
          </a:avLst>
        </a:prstGeom>
        <a:solidFill>
          <a:srgbClr val="2E2B3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22225</xdr:colOff>
      <xdr:row>9</xdr:row>
      <xdr:rowOff>146050</xdr:rowOff>
    </xdr:from>
    <xdr:to>
      <xdr:col>6</xdr:col>
      <xdr:colOff>288925</xdr:colOff>
      <xdr:row>31</xdr:row>
      <xdr:rowOff>165100</xdr:rowOff>
    </xdr:to>
    <xdr:sp macro="" textlink="">
      <xdr:nvSpPr>
        <xdr:cNvPr id="64" name="Rectangle: Rounded Corners 63">
          <a:extLst>
            <a:ext uri="{FF2B5EF4-FFF2-40B4-BE49-F238E27FC236}">
              <a16:creationId xmlns:a16="http://schemas.microsoft.com/office/drawing/2014/main" id="{00000000-0008-0000-0300-000040000000}"/>
            </a:ext>
          </a:extLst>
        </xdr:cNvPr>
        <xdr:cNvSpPr/>
      </xdr:nvSpPr>
      <xdr:spPr>
        <a:xfrm>
          <a:off x="1896745" y="2424430"/>
          <a:ext cx="2141220" cy="4042410"/>
        </a:xfrm>
        <a:prstGeom prst="roundRect">
          <a:avLst>
            <a:gd name="adj" fmla="val 3954"/>
          </a:avLst>
        </a:prstGeom>
        <a:solidFill>
          <a:srgbClr val="2E2B3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71FFB1"/>
            </a:solidFill>
            <a:latin typeface="+mn-lt"/>
            <a:ea typeface="+mn-ea"/>
            <a:cs typeface="+mn-cs"/>
          </a:endParaRPr>
        </a:p>
      </xdr:txBody>
    </xdr:sp>
    <xdr:clientData/>
  </xdr:twoCellAnchor>
  <xdr:twoCellAnchor editAs="absolute">
    <xdr:from>
      <xdr:col>6</xdr:col>
      <xdr:colOff>542925</xdr:colOff>
      <xdr:row>24</xdr:row>
      <xdr:rowOff>127000</xdr:rowOff>
    </xdr:from>
    <xdr:to>
      <xdr:col>14</xdr:col>
      <xdr:colOff>85725</xdr:colOff>
      <xdr:row>31</xdr:row>
      <xdr:rowOff>165100</xdr:rowOff>
    </xdr:to>
    <xdr:sp macro="" textlink="">
      <xdr:nvSpPr>
        <xdr:cNvPr id="65" name="Rectangle: Rounded Corners 64">
          <a:extLst>
            <a:ext uri="{FF2B5EF4-FFF2-40B4-BE49-F238E27FC236}">
              <a16:creationId xmlns:a16="http://schemas.microsoft.com/office/drawing/2014/main" id="{00000000-0008-0000-0300-000041000000}"/>
            </a:ext>
          </a:extLst>
        </xdr:cNvPr>
        <xdr:cNvSpPr/>
      </xdr:nvSpPr>
      <xdr:spPr>
        <a:xfrm>
          <a:off x="4200525" y="5334000"/>
          <a:ext cx="4419600" cy="1371600"/>
        </a:xfrm>
        <a:prstGeom prst="roundRect">
          <a:avLst>
            <a:gd name="adj" fmla="val 3954"/>
          </a:avLst>
        </a:prstGeom>
        <a:solidFill>
          <a:srgbClr val="2E2B3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bg1"/>
            </a:solidFill>
            <a:latin typeface="+mn-lt"/>
            <a:ea typeface="+mn-ea"/>
            <a:cs typeface="+mn-cs"/>
          </a:endParaRPr>
        </a:p>
      </xdr:txBody>
    </xdr:sp>
    <xdr:clientData/>
  </xdr:twoCellAnchor>
  <xdr:twoCellAnchor editAs="absolute">
    <xdr:from>
      <xdr:col>14</xdr:col>
      <xdr:colOff>365125</xdr:colOff>
      <xdr:row>24</xdr:row>
      <xdr:rowOff>146050</xdr:rowOff>
    </xdr:from>
    <xdr:to>
      <xdr:col>18</xdr:col>
      <xdr:colOff>22225</xdr:colOff>
      <xdr:row>32</xdr:row>
      <xdr:rowOff>16933</xdr:rowOff>
    </xdr:to>
    <xdr:sp macro="" textlink="">
      <xdr:nvSpPr>
        <xdr:cNvPr id="66" name="Rectangle: Rounded Corners 65">
          <a:extLst>
            <a:ext uri="{FF2B5EF4-FFF2-40B4-BE49-F238E27FC236}">
              <a16:creationId xmlns:a16="http://schemas.microsoft.com/office/drawing/2014/main" id="{00000000-0008-0000-0300-000042000000}"/>
            </a:ext>
          </a:extLst>
        </xdr:cNvPr>
        <xdr:cNvSpPr/>
      </xdr:nvSpPr>
      <xdr:spPr>
        <a:xfrm>
          <a:off x="8899525" y="5353050"/>
          <a:ext cx="2095500" cy="1390650"/>
        </a:xfrm>
        <a:prstGeom prst="roundRect">
          <a:avLst>
            <a:gd name="adj" fmla="val 3954"/>
          </a:avLst>
        </a:prstGeom>
        <a:solidFill>
          <a:srgbClr val="2E2B3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7621</xdr:colOff>
      <xdr:row>15</xdr:row>
      <xdr:rowOff>76200</xdr:rowOff>
    </xdr:from>
    <xdr:to>
      <xdr:col>6</xdr:col>
      <xdr:colOff>198121</xdr:colOff>
      <xdr:row>23</xdr:row>
      <xdr:rowOff>152399</xdr:rowOff>
    </xdr:to>
    <xdr:graphicFrame macro="">
      <xdr:nvGraphicFramePr>
        <xdr:cNvPr id="67" name="Chart 66">
          <a:extLst>
            <a:ext uri="{FF2B5EF4-FFF2-40B4-BE49-F238E27FC236}">
              <a16:creationId xmlns:a16="http://schemas.microsoft.com/office/drawing/2014/main" id="{00000000-0008-0000-03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323850</xdr:colOff>
      <xdr:row>25</xdr:row>
      <xdr:rowOff>74083</xdr:rowOff>
    </xdr:from>
    <xdr:to>
      <xdr:col>6</xdr:col>
      <xdr:colOff>295275</xdr:colOff>
      <xdr:row>30</xdr:row>
      <xdr:rowOff>112183</xdr:rowOff>
    </xdr:to>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xdr:col>
      <xdr:colOff>262890</xdr:colOff>
      <xdr:row>23</xdr:row>
      <xdr:rowOff>137160</xdr:rowOff>
    </xdr:from>
    <xdr:to>
      <xdr:col>5</xdr:col>
      <xdr:colOff>175260</xdr:colOff>
      <xdr:row>30</xdr:row>
      <xdr:rowOff>22648</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4</xdr:col>
      <xdr:colOff>47626</xdr:colOff>
      <xdr:row>23</xdr:row>
      <xdr:rowOff>91440</xdr:rowOff>
    </xdr:from>
    <xdr:to>
      <xdr:col>7</xdr:col>
      <xdr:colOff>22860</xdr:colOff>
      <xdr:row>29</xdr:row>
      <xdr:rowOff>152188</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xdr:col>
      <xdr:colOff>453390</xdr:colOff>
      <xdr:row>18</xdr:row>
      <xdr:rowOff>104564</xdr:rowOff>
    </xdr:from>
    <xdr:to>
      <xdr:col>5</xdr:col>
      <xdr:colOff>405765</xdr:colOff>
      <xdr:row>20</xdr:row>
      <xdr:rowOff>41275</xdr:rowOff>
    </xdr:to>
    <xdr:sp macro="" textlink="'Analysis 2'!N6">
      <xdr:nvSpPr>
        <xdr:cNvPr id="73" name="TextBox 72">
          <a:extLst>
            <a:ext uri="{FF2B5EF4-FFF2-40B4-BE49-F238E27FC236}">
              <a16:creationId xmlns:a16="http://schemas.microsoft.com/office/drawing/2014/main" id="{00000000-0008-0000-0300-000049000000}"/>
            </a:ext>
          </a:extLst>
        </xdr:cNvPr>
        <xdr:cNvSpPr txBox="1"/>
      </xdr:nvSpPr>
      <xdr:spPr>
        <a:xfrm>
          <a:off x="2327910" y="4028864"/>
          <a:ext cx="1202055" cy="302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67C9F-8862-45E0-B788-637B4A2A269E}" type="TxLink">
            <a:rPr lang="en-US" sz="3200" b="1" i="0" u="none" strike="noStrike">
              <a:solidFill>
                <a:srgbClr val="71FFB1"/>
              </a:solidFill>
              <a:latin typeface="Agency FB" panose="020B0503020202020204" pitchFamily="34" charset="0"/>
              <a:ea typeface="+mn-ea"/>
              <a:cs typeface="Calibri"/>
            </a:rPr>
            <a:pPr marL="0" indent="0" algn="ctr"/>
            <a:t>9.40%</a:t>
          </a:fld>
          <a:endParaRPr lang="en-US" sz="3200" b="1" i="0" u="none" strike="noStrike">
            <a:solidFill>
              <a:srgbClr val="71FFB1"/>
            </a:solidFill>
            <a:latin typeface="Agency FB" panose="020B0503020202020204" pitchFamily="34" charset="0"/>
            <a:ea typeface="+mn-ea"/>
            <a:cs typeface="Calibri"/>
          </a:endParaRPr>
        </a:p>
      </xdr:txBody>
    </xdr:sp>
    <xdr:clientData/>
  </xdr:twoCellAnchor>
  <xdr:twoCellAnchor editAs="absolute">
    <xdr:from>
      <xdr:col>3</xdr:col>
      <xdr:colOff>154304</xdr:colOff>
      <xdr:row>26</xdr:row>
      <xdr:rowOff>1693</xdr:rowOff>
    </xdr:from>
    <xdr:to>
      <xdr:col>4</xdr:col>
      <xdr:colOff>297179</xdr:colOff>
      <xdr:row>27</xdr:row>
      <xdr:rowOff>117899</xdr:rowOff>
    </xdr:to>
    <xdr:sp macro="" textlink="'Analysis 2'!N7">
      <xdr:nvSpPr>
        <xdr:cNvPr id="74" name="TextBox 73">
          <a:extLst>
            <a:ext uri="{FF2B5EF4-FFF2-40B4-BE49-F238E27FC236}">
              <a16:creationId xmlns:a16="http://schemas.microsoft.com/office/drawing/2014/main" id="{00000000-0008-0000-0300-00004A000000}"/>
            </a:ext>
          </a:extLst>
        </xdr:cNvPr>
        <xdr:cNvSpPr txBox="1"/>
      </xdr:nvSpPr>
      <xdr:spPr>
        <a:xfrm>
          <a:off x="2028824" y="5389033"/>
          <a:ext cx="767715" cy="299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2E8976-920D-41D9-8DD7-840A86BE892B}" type="TxLink">
            <a:rPr lang="en-US" sz="1600" b="1" i="0" u="none" strike="noStrike">
              <a:solidFill>
                <a:srgbClr val="71FFB1"/>
              </a:solidFill>
              <a:latin typeface="Agency FB" panose="020B0503020202020204" pitchFamily="34" charset="0"/>
              <a:ea typeface="+mn-ea"/>
              <a:cs typeface="Calibri"/>
            </a:rPr>
            <a:pPr marL="0" indent="0" algn="ctr"/>
            <a:t>45.01%</a:t>
          </a:fld>
          <a:endParaRPr lang="en-US" sz="1600" b="1" i="0" u="none" strike="noStrike">
            <a:solidFill>
              <a:srgbClr val="71FFB1"/>
            </a:solidFill>
            <a:latin typeface="Agency FB" panose="020B0503020202020204" pitchFamily="34" charset="0"/>
            <a:ea typeface="+mn-ea"/>
            <a:cs typeface="Calibri"/>
          </a:endParaRPr>
        </a:p>
      </xdr:txBody>
    </xdr:sp>
    <xdr:clientData/>
  </xdr:twoCellAnchor>
  <xdr:twoCellAnchor editAs="absolute">
    <xdr:from>
      <xdr:col>4</xdr:col>
      <xdr:colOff>579119</xdr:colOff>
      <xdr:row>25</xdr:row>
      <xdr:rowOff>157903</xdr:rowOff>
    </xdr:from>
    <xdr:to>
      <xdr:col>6</xdr:col>
      <xdr:colOff>112394</xdr:colOff>
      <xdr:row>27</xdr:row>
      <xdr:rowOff>91229</xdr:rowOff>
    </xdr:to>
    <xdr:sp macro="" textlink="'Analysis 2'!N8">
      <xdr:nvSpPr>
        <xdr:cNvPr id="75" name="TextBox 74">
          <a:extLst>
            <a:ext uri="{FF2B5EF4-FFF2-40B4-BE49-F238E27FC236}">
              <a16:creationId xmlns:a16="http://schemas.microsoft.com/office/drawing/2014/main" id="{00000000-0008-0000-0300-00004B000000}"/>
            </a:ext>
          </a:extLst>
        </xdr:cNvPr>
        <xdr:cNvSpPr txBox="1"/>
      </xdr:nvSpPr>
      <xdr:spPr>
        <a:xfrm>
          <a:off x="3078479" y="5362363"/>
          <a:ext cx="782955" cy="299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0AE6ED-B31D-443A-BE50-656622F1CB8E}" type="TxLink">
            <a:rPr lang="en-US" sz="1600" b="1" i="0" u="none" strike="noStrike">
              <a:solidFill>
                <a:srgbClr val="71FFB1"/>
              </a:solidFill>
              <a:latin typeface="Agency FB" panose="020B0503020202020204" pitchFamily="34" charset="0"/>
              <a:ea typeface="+mn-ea"/>
              <a:cs typeface="Calibri"/>
            </a:rPr>
            <a:pPr marL="0" indent="0" algn="ctr"/>
            <a:t>45.59%</a:t>
          </a:fld>
          <a:endParaRPr lang="en-US" sz="1600" b="1" i="0" u="none" strike="noStrike">
            <a:solidFill>
              <a:srgbClr val="71FFB1"/>
            </a:solidFill>
            <a:latin typeface="Agency FB" panose="020B0503020202020204" pitchFamily="34" charset="0"/>
            <a:ea typeface="+mn-ea"/>
            <a:cs typeface="Calibri"/>
          </a:endParaRPr>
        </a:p>
      </xdr:txBody>
    </xdr:sp>
    <xdr:clientData/>
  </xdr:twoCellAnchor>
  <xdr:twoCellAnchor editAs="absolute">
    <xdr:from>
      <xdr:col>4</xdr:col>
      <xdr:colOff>133350</xdr:colOff>
      <xdr:row>22</xdr:row>
      <xdr:rowOff>136525</xdr:rowOff>
    </xdr:from>
    <xdr:to>
      <xdr:col>5</xdr:col>
      <xdr:colOff>390525</xdr:colOff>
      <xdr:row>24</xdr:row>
      <xdr:rowOff>74083</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2571750" y="4962525"/>
          <a:ext cx="866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bg1"/>
              </a:solidFill>
            </a:rPr>
            <a:t>Profit %</a:t>
          </a:r>
          <a:endParaRPr lang="en-US" sz="1100" b="0" i="1">
            <a:solidFill>
              <a:schemeClr val="bg1"/>
            </a:solidFill>
          </a:endParaRPr>
        </a:p>
      </xdr:txBody>
    </xdr:sp>
    <xdr:clientData/>
  </xdr:twoCellAnchor>
  <xdr:twoCellAnchor editAs="absolute">
    <xdr:from>
      <xdr:col>3</xdr:col>
      <xdr:colOff>285750</xdr:colOff>
      <xdr:row>29</xdr:row>
      <xdr:rowOff>26458</xdr:rowOff>
    </xdr:from>
    <xdr:to>
      <xdr:col>4</xdr:col>
      <xdr:colOff>542925</xdr:colOff>
      <xdr:row>30</xdr:row>
      <xdr:rowOff>146050</xdr:rowOff>
    </xdr:to>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2114550" y="6181725"/>
          <a:ext cx="866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bg1"/>
              </a:solidFill>
            </a:rPr>
            <a:t>Profit %</a:t>
          </a:r>
          <a:endParaRPr lang="en-US" sz="1100" b="0" i="1">
            <a:solidFill>
              <a:schemeClr val="bg1"/>
            </a:solidFill>
          </a:endParaRPr>
        </a:p>
      </xdr:txBody>
    </xdr:sp>
    <xdr:clientData/>
  </xdr:twoCellAnchor>
  <xdr:twoCellAnchor editAs="absolute">
    <xdr:from>
      <xdr:col>5</xdr:col>
      <xdr:colOff>76200</xdr:colOff>
      <xdr:row>29</xdr:row>
      <xdr:rowOff>26458</xdr:rowOff>
    </xdr:from>
    <xdr:to>
      <xdr:col>6</xdr:col>
      <xdr:colOff>333375</xdr:colOff>
      <xdr:row>30</xdr:row>
      <xdr:rowOff>146050</xdr:rowOff>
    </xdr:to>
    <xdr:sp macro="" textlink="">
      <xdr:nvSpPr>
        <xdr:cNvPr id="78" name="TextBox 77">
          <a:extLst>
            <a:ext uri="{FF2B5EF4-FFF2-40B4-BE49-F238E27FC236}">
              <a16:creationId xmlns:a16="http://schemas.microsoft.com/office/drawing/2014/main" id="{00000000-0008-0000-0300-00004E000000}"/>
            </a:ext>
          </a:extLst>
        </xdr:cNvPr>
        <xdr:cNvSpPr txBox="1"/>
      </xdr:nvSpPr>
      <xdr:spPr>
        <a:xfrm>
          <a:off x="3124200" y="6181725"/>
          <a:ext cx="866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bg1"/>
              </a:solidFill>
            </a:rPr>
            <a:t>Profit %</a:t>
          </a:r>
          <a:endParaRPr lang="en-US" sz="1100" b="0" i="1">
            <a:solidFill>
              <a:schemeClr val="bg1"/>
            </a:solidFill>
          </a:endParaRPr>
        </a:p>
      </xdr:txBody>
    </xdr:sp>
    <xdr:clientData/>
  </xdr:twoCellAnchor>
  <xdr:twoCellAnchor editAs="absolute">
    <xdr:from>
      <xdr:col>3</xdr:col>
      <xdr:colOff>428625</xdr:colOff>
      <xdr:row>10</xdr:row>
      <xdr:rowOff>16934</xdr:rowOff>
    </xdr:from>
    <xdr:to>
      <xdr:col>6</xdr:col>
      <xdr:colOff>47625</xdr:colOff>
      <xdr:row>11</xdr:row>
      <xdr:rowOff>136525</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2257425" y="2552700"/>
          <a:ext cx="14478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39ABEB"/>
              </a:solidFill>
            </a:rPr>
            <a:t>Yearly</a:t>
          </a:r>
          <a:r>
            <a:rPr lang="en-US" sz="1100" b="1" i="1" baseline="0">
              <a:solidFill>
                <a:srgbClr val="39ABEB"/>
              </a:solidFill>
            </a:rPr>
            <a:t> p</a:t>
          </a:r>
          <a:r>
            <a:rPr lang="en-US" sz="1100" b="1" i="1">
              <a:solidFill>
                <a:srgbClr val="39ABEB"/>
              </a:solidFill>
            </a:rPr>
            <a:t>rofit</a:t>
          </a:r>
          <a:r>
            <a:rPr lang="en-US" sz="1100" b="1" i="1" baseline="0">
              <a:solidFill>
                <a:srgbClr val="39ABEB"/>
              </a:solidFill>
            </a:rPr>
            <a:t> analysis</a:t>
          </a:r>
          <a:endParaRPr lang="en-US" sz="1100" b="1" i="1">
            <a:solidFill>
              <a:srgbClr val="39ABEB"/>
            </a:solidFill>
          </a:endParaRPr>
        </a:p>
      </xdr:txBody>
    </xdr:sp>
    <xdr:clientData/>
  </xdr:twoCellAnchor>
  <xdr:twoCellAnchor editAs="absolute">
    <xdr:from>
      <xdr:col>3</xdr:col>
      <xdr:colOff>304800</xdr:colOff>
      <xdr:row>11</xdr:row>
      <xdr:rowOff>165100</xdr:rowOff>
    </xdr:from>
    <xdr:to>
      <xdr:col>4</xdr:col>
      <xdr:colOff>295275</xdr:colOff>
      <xdr:row>13</xdr:row>
      <xdr:rowOff>102659</xdr:rowOff>
    </xdr:to>
    <xdr:sp macro="" textlink="'Analysis 2'!I6">
      <xdr:nvSpPr>
        <xdr:cNvPr id="80" name="TextBox 79">
          <a:extLst>
            <a:ext uri="{FF2B5EF4-FFF2-40B4-BE49-F238E27FC236}">
              <a16:creationId xmlns:a16="http://schemas.microsoft.com/office/drawing/2014/main" id="{00000000-0008-0000-0300-000050000000}"/>
            </a:ext>
          </a:extLst>
        </xdr:cNvPr>
        <xdr:cNvSpPr txBox="1"/>
      </xdr:nvSpPr>
      <xdr:spPr>
        <a:xfrm>
          <a:off x="2133600" y="2895600"/>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71721C-662F-4B7F-B23B-2B3E494F0C95}" type="TxLink">
            <a:rPr lang="en-US" sz="1100" b="1" i="1">
              <a:solidFill>
                <a:schemeClr val="bg1"/>
              </a:solidFill>
              <a:latin typeface="+mn-lt"/>
              <a:ea typeface="+mn-ea"/>
              <a:cs typeface="+mn-cs"/>
            </a:rPr>
            <a:pPr marL="0" indent="0"/>
            <a:t>2019</a:t>
          </a:fld>
          <a:endParaRPr lang="en-US" sz="1100" b="1" i="1">
            <a:solidFill>
              <a:schemeClr val="bg1"/>
            </a:solidFill>
            <a:latin typeface="+mn-lt"/>
            <a:ea typeface="+mn-ea"/>
            <a:cs typeface="+mn-cs"/>
          </a:endParaRPr>
        </a:p>
      </xdr:txBody>
    </xdr:sp>
    <xdr:clientData/>
  </xdr:twoCellAnchor>
  <xdr:twoCellAnchor editAs="absolute">
    <xdr:from>
      <xdr:col>3</xdr:col>
      <xdr:colOff>304800</xdr:colOff>
      <xdr:row>13</xdr:row>
      <xdr:rowOff>31222</xdr:rowOff>
    </xdr:from>
    <xdr:to>
      <xdr:col>4</xdr:col>
      <xdr:colOff>295275</xdr:colOff>
      <xdr:row>14</xdr:row>
      <xdr:rowOff>150813</xdr:rowOff>
    </xdr:to>
    <xdr:sp macro="" textlink="'Analysis 2'!I7">
      <xdr:nvSpPr>
        <xdr:cNvPr id="81" name="TextBox 80">
          <a:extLst>
            <a:ext uri="{FF2B5EF4-FFF2-40B4-BE49-F238E27FC236}">
              <a16:creationId xmlns:a16="http://schemas.microsoft.com/office/drawing/2014/main" id="{00000000-0008-0000-0300-000051000000}"/>
            </a:ext>
          </a:extLst>
        </xdr:cNvPr>
        <xdr:cNvSpPr txBox="1"/>
      </xdr:nvSpPr>
      <xdr:spPr>
        <a:xfrm>
          <a:off x="2133600" y="3138488"/>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40BF6C-9E20-4EF9-B2B0-23D457A77881}" type="TxLink">
            <a:rPr lang="en-US" sz="1100" b="1" i="1">
              <a:solidFill>
                <a:schemeClr val="bg1"/>
              </a:solidFill>
              <a:latin typeface="+mn-lt"/>
              <a:ea typeface="+mn-ea"/>
              <a:cs typeface="+mn-cs"/>
            </a:rPr>
            <a:pPr marL="0" indent="0"/>
            <a:t>2020</a:t>
          </a:fld>
          <a:endParaRPr lang="en-US" sz="1100" b="1" i="1">
            <a:solidFill>
              <a:schemeClr val="bg1"/>
            </a:solidFill>
            <a:latin typeface="+mn-lt"/>
            <a:ea typeface="+mn-ea"/>
            <a:cs typeface="+mn-cs"/>
          </a:endParaRPr>
        </a:p>
      </xdr:txBody>
    </xdr:sp>
    <xdr:clientData/>
  </xdr:twoCellAnchor>
  <xdr:twoCellAnchor editAs="absolute">
    <xdr:from>
      <xdr:col>3</xdr:col>
      <xdr:colOff>304800</xdr:colOff>
      <xdr:row>14</xdr:row>
      <xdr:rowOff>83608</xdr:rowOff>
    </xdr:from>
    <xdr:to>
      <xdr:col>4</xdr:col>
      <xdr:colOff>295275</xdr:colOff>
      <xdr:row>16</xdr:row>
      <xdr:rowOff>16934</xdr:rowOff>
    </xdr:to>
    <xdr:sp macro="" textlink="'Analysis 2'!I8">
      <xdr:nvSpPr>
        <xdr:cNvPr id="82" name="TextBox 81">
          <a:extLst>
            <a:ext uri="{FF2B5EF4-FFF2-40B4-BE49-F238E27FC236}">
              <a16:creationId xmlns:a16="http://schemas.microsoft.com/office/drawing/2014/main" id="{00000000-0008-0000-0300-000052000000}"/>
            </a:ext>
          </a:extLst>
        </xdr:cNvPr>
        <xdr:cNvSpPr txBox="1"/>
      </xdr:nvSpPr>
      <xdr:spPr>
        <a:xfrm>
          <a:off x="2133600" y="33813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1D8867-E634-4517-8276-C7B1F9BA5A50}" type="TxLink">
            <a:rPr lang="en-US" sz="1100" b="1" i="1">
              <a:solidFill>
                <a:schemeClr val="bg1"/>
              </a:solidFill>
              <a:latin typeface="+mn-lt"/>
              <a:ea typeface="+mn-ea"/>
              <a:cs typeface="+mn-cs"/>
            </a:rPr>
            <a:pPr marL="0" indent="0"/>
            <a:t>2021</a:t>
          </a:fld>
          <a:endParaRPr lang="en-US" sz="1100" b="1" i="1">
            <a:solidFill>
              <a:schemeClr val="bg1"/>
            </a:solidFill>
            <a:latin typeface="+mn-lt"/>
            <a:ea typeface="+mn-ea"/>
            <a:cs typeface="+mn-cs"/>
          </a:endParaRPr>
        </a:p>
      </xdr:txBody>
    </xdr:sp>
    <xdr:clientData/>
  </xdr:twoCellAnchor>
  <xdr:twoCellAnchor editAs="absolute">
    <xdr:from>
      <xdr:col>4</xdr:col>
      <xdr:colOff>180974</xdr:colOff>
      <xdr:row>11</xdr:row>
      <xdr:rowOff>165100</xdr:rowOff>
    </xdr:from>
    <xdr:to>
      <xdr:col>6</xdr:col>
      <xdr:colOff>209549</xdr:colOff>
      <xdr:row>13</xdr:row>
      <xdr:rowOff>102659</xdr:rowOff>
    </xdr:to>
    <xdr:sp macro="" textlink="'Analysis 2'!L6">
      <xdr:nvSpPr>
        <xdr:cNvPr id="83" name="TextBox 82">
          <a:extLst>
            <a:ext uri="{FF2B5EF4-FFF2-40B4-BE49-F238E27FC236}">
              <a16:creationId xmlns:a16="http://schemas.microsoft.com/office/drawing/2014/main" id="{00000000-0008-0000-0300-000053000000}"/>
            </a:ext>
          </a:extLst>
        </xdr:cNvPr>
        <xdr:cNvSpPr txBox="1"/>
      </xdr:nvSpPr>
      <xdr:spPr>
        <a:xfrm>
          <a:off x="2619374" y="2895600"/>
          <a:ext cx="1247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73D8DD-6890-4A27-AC5C-63C2744C1FF1}" type="TxLink">
            <a:rPr lang="en-US" sz="1200" b="1" i="0" u="none" strike="noStrike">
              <a:solidFill>
                <a:srgbClr val="71FFB1"/>
              </a:solidFill>
              <a:latin typeface="Calibri"/>
              <a:ea typeface="+mn-ea"/>
              <a:cs typeface="Calibri"/>
            </a:rPr>
            <a:pPr marL="0" indent="0"/>
            <a:t>$784,318</a:t>
          </a:fld>
          <a:endParaRPr lang="en-US" sz="1200" b="1" i="0" u="none" strike="noStrike">
            <a:solidFill>
              <a:srgbClr val="71FFB1"/>
            </a:solidFill>
            <a:latin typeface="Calibri"/>
            <a:ea typeface="+mn-ea"/>
            <a:cs typeface="Calibri"/>
          </a:endParaRPr>
        </a:p>
      </xdr:txBody>
    </xdr:sp>
    <xdr:clientData/>
  </xdr:twoCellAnchor>
  <xdr:twoCellAnchor editAs="absolute">
    <xdr:from>
      <xdr:col>4</xdr:col>
      <xdr:colOff>171449</xdr:colOff>
      <xdr:row>13</xdr:row>
      <xdr:rowOff>31222</xdr:rowOff>
    </xdr:from>
    <xdr:to>
      <xdr:col>6</xdr:col>
      <xdr:colOff>200024</xdr:colOff>
      <xdr:row>14</xdr:row>
      <xdr:rowOff>150813</xdr:rowOff>
    </xdr:to>
    <xdr:sp macro="" textlink="'Analysis 2'!L7">
      <xdr:nvSpPr>
        <xdr:cNvPr id="84" name="TextBox 83">
          <a:extLst>
            <a:ext uri="{FF2B5EF4-FFF2-40B4-BE49-F238E27FC236}">
              <a16:creationId xmlns:a16="http://schemas.microsoft.com/office/drawing/2014/main" id="{00000000-0008-0000-0300-000054000000}"/>
            </a:ext>
          </a:extLst>
        </xdr:cNvPr>
        <xdr:cNvSpPr txBox="1"/>
      </xdr:nvSpPr>
      <xdr:spPr>
        <a:xfrm>
          <a:off x="2609849" y="3138488"/>
          <a:ext cx="1247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2F05D43-179B-42A8-B97E-EBB1C6C085A6}" type="TxLink">
            <a:rPr lang="en-US" sz="1200" b="1" i="0" u="none" strike="noStrike">
              <a:solidFill>
                <a:srgbClr val="71FFB1"/>
              </a:solidFill>
              <a:latin typeface="Calibri"/>
              <a:ea typeface="+mn-ea"/>
              <a:cs typeface="Calibri"/>
            </a:rPr>
            <a:pPr marL="0" indent="0"/>
            <a:t>$3,756,605</a:t>
          </a:fld>
          <a:endParaRPr lang="en-US" sz="1200" b="1" i="0" u="none" strike="noStrike">
            <a:solidFill>
              <a:srgbClr val="71FFB1"/>
            </a:solidFill>
            <a:latin typeface="Calibri"/>
            <a:ea typeface="+mn-ea"/>
            <a:cs typeface="Calibri"/>
          </a:endParaRPr>
        </a:p>
      </xdr:txBody>
    </xdr:sp>
    <xdr:clientData/>
  </xdr:twoCellAnchor>
  <xdr:twoCellAnchor editAs="absolute">
    <xdr:from>
      <xdr:col>4</xdr:col>
      <xdr:colOff>161924</xdr:colOff>
      <xdr:row>14</xdr:row>
      <xdr:rowOff>83608</xdr:rowOff>
    </xdr:from>
    <xdr:to>
      <xdr:col>6</xdr:col>
      <xdr:colOff>190499</xdr:colOff>
      <xdr:row>16</xdr:row>
      <xdr:rowOff>16934</xdr:rowOff>
    </xdr:to>
    <xdr:sp macro="" textlink="'Analysis 2'!L8">
      <xdr:nvSpPr>
        <xdr:cNvPr id="85" name="TextBox 84">
          <a:extLst>
            <a:ext uri="{FF2B5EF4-FFF2-40B4-BE49-F238E27FC236}">
              <a16:creationId xmlns:a16="http://schemas.microsoft.com/office/drawing/2014/main" id="{00000000-0008-0000-0300-000055000000}"/>
            </a:ext>
          </a:extLst>
        </xdr:cNvPr>
        <xdr:cNvSpPr txBox="1"/>
      </xdr:nvSpPr>
      <xdr:spPr>
        <a:xfrm>
          <a:off x="2600324" y="3381375"/>
          <a:ext cx="1247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D254B1-AB6C-4E87-BD38-DE8169F7375E}" type="TxLink">
            <a:rPr lang="en-US" sz="1200" b="1" i="0" u="none" strike="noStrike">
              <a:solidFill>
                <a:srgbClr val="71FFB1"/>
              </a:solidFill>
              <a:latin typeface="Calibri"/>
              <a:ea typeface="+mn-ea"/>
              <a:cs typeface="Calibri"/>
            </a:rPr>
            <a:pPr marL="0" indent="0"/>
            <a:t>$3,805,480</a:t>
          </a:fld>
          <a:endParaRPr lang="en-US" sz="1200" b="1" i="0" u="none" strike="noStrike">
            <a:solidFill>
              <a:srgbClr val="71FFB1"/>
            </a:solidFill>
            <a:latin typeface="Calibri"/>
            <a:ea typeface="+mn-ea"/>
            <a:cs typeface="Calibri"/>
          </a:endParaRPr>
        </a:p>
      </xdr:txBody>
    </xdr:sp>
    <xdr:clientData/>
  </xdr:twoCellAnchor>
  <xdr:twoCellAnchor editAs="absolute">
    <xdr:from>
      <xdr:col>3</xdr:col>
      <xdr:colOff>114301</xdr:colOff>
      <xdr:row>11</xdr:row>
      <xdr:rowOff>136525</xdr:rowOff>
    </xdr:from>
    <xdr:to>
      <xdr:col>3</xdr:col>
      <xdr:colOff>381001</xdr:colOff>
      <xdr:row>13</xdr:row>
      <xdr:rowOff>35984</xdr:rowOff>
    </xdr:to>
    <xdr:sp macro="" textlink="$A$19">
      <xdr:nvSpPr>
        <xdr:cNvPr id="86" name="TextBox 85">
          <a:extLst>
            <a:ext uri="{FF2B5EF4-FFF2-40B4-BE49-F238E27FC236}">
              <a16:creationId xmlns:a16="http://schemas.microsoft.com/office/drawing/2014/main" id="{00000000-0008-0000-0300-000056000000}"/>
            </a:ext>
          </a:extLst>
        </xdr:cNvPr>
        <xdr:cNvSpPr txBox="1"/>
      </xdr:nvSpPr>
      <xdr:spPr>
        <a:xfrm>
          <a:off x="1943101" y="286702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bg1"/>
              </a:solidFill>
              <a:latin typeface="Calibri"/>
              <a:ea typeface="+mn-ea"/>
              <a:cs typeface="Calibri"/>
            </a:rPr>
            <a:pPr marL="0" indent="0" algn="ctr"/>
            <a:t>◌</a:t>
          </a:fld>
          <a:endParaRPr lang="en-US" sz="2000" b="1" i="0" u="none" strike="noStrike">
            <a:solidFill>
              <a:schemeClr val="bg1"/>
            </a:solidFill>
            <a:latin typeface="Calibri"/>
            <a:ea typeface="+mn-ea"/>
            <a:cs typeface="Calibri"/>
          </a:endParaRPr>
        </a:p>
      </xdr:txBody>
    </xdr:sp>
    <xdr:clientData/>
  </xdr:twoCellAnchor>
  <xdr:twoCellAnchor editAs="absolute">
    <xdr:from>
      <xdr:col>3</xdr:col>
      <xdr:colOff>114301</xdr:colOff>
      <xdr:row>13</xdr:row>
      <xdr:rowOff>7408</xdr:rowOff>
    </xdr:from>
    <xdr:to>
      <xdr:col>3</xdr:col>
      <xdr:colOff>381001</xdr:colOff>
      <xdr:row>14</xdr:row>
      <xdr:rowOff>93132</xdr:rowOff>
    </xdr:to>
    <xdr:sp macro="" textlink="$A$19">
      <xdr:nvSpPr>
        <xdr:cNvPr id="87" name="TextBox 86">
          <a:extLst>
            <a:ext uri="{FF2B5EF4-FFF2-40B4-BE49-F238E27FC236}">
              <a16:creationId xmlns:a16="http://schemas.microsoft.com/office/drawing/2014/main" id="{00000000-0008-0000-0300-000057000000}"/>
            </a:ext>
          </a:extLst>
        </xdr:cNvPr>
        <xdr:cNvSpPr txBox="1"/>
      </xdr:nvSpPr>
      <xdr:spPr>
        <a:xfrm>
          <a:off x="1943101" y="3114674"/>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334D27-4AAA-4EFE-9E1F-2D09AE77457A}" type="TxLink">
            <a:rPr lang="en-US" sz="2000" b="1" i="0" u="none" strike="noStrike">
              <a:solidFill>
                <a:schemeClr val="bg1"/>
              </a:solidFill>
              <a:latin typeface="Calibri"/>
              <a:cs typeface="Calibri"/>
            </a:rPr>
            <a:pPr algn="ctr"/>
            <a:t>◌</a:t>
          </a:fld>
          <a:endParaRPr lang="en-US" sz="2000" b="1">
            <a:solidFill>
              <a:schemeClr val="bg1"/>
            </a:solidFill>
          </a:endParaRPr>
        </a:p>
      </xdr:txBody>
    </xdr:sp>
    <xdr:clientData/>
  </xdr:twoCellAnchor>
  <xdr:twoCellAnchor editAs="absolute">
    <xdr:from>
      <xdr:col>3</xdr:col>
      <xdr:colOff>114301</xdr:colOff>
      <xdr:row>14</xdr:row>
      <xdr:rowOff>55032</xdr:rowOff>
    </xdr:from>
    <xdr:to>
      <xdr:col>3</xdr:col>
      <xdr:colOff>381001</xdr:colOff>
      <xdr:row>15</xdr:row>
      <xdr:rowOff>136524</xdr:rowOff>
    </xdr:to>
    <xdr:sp macro="" textlink="$A$19">
      <xdr:nvSpPr>
        <xdr:cNvPr id="88" name="TextBox 87">
          <a:extLst>
            <a:ext uri="{FF2B5EF4-FFF2-40B4-BE49-F238E27FC236}">
              <a16:creationId xmlns:a16="http://schemas.microsoft.com/office/drawing/2014/main" id="{00000000-0008-0000-0300-000058000000}"/>
            </a:ext>
          </a:extLst>
        </xdr:cNvPr>
        <xdr:cNvSpPr txBox="1"/>
      </xdr:nvSpPr>
      <xdr:spPr>
        <a:xfrm>
          <a:off x="1943101" y="3352799"/>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bg1"/>
              </a:solidFill>
              <a:latin typeface="Calibri"/>
              <a:ea typeface="+mn-ea"/>
              <a:cs typeface="Calibri"/>
            </a:rPr>
            <a:pPr marL="0" indent="0" algn="ctr"/>
            <a:t>◌</a:t>
          </a:fld>
          <a:endParaRPr lang="en-US" sz="2000" b="1" i="0" u="none" strike="noStrike">
            <a:solidFill>
              <a:schemeClr val="bg1"/>
            </a:solidFill>
            <a:latin typeface="Calibri"/>
            <a:ea typeface="+mn-ea"/>
            <a:cs typeface="Calibri"/>
          </a:endParaRPr>
        </a:p>
      </xdr:txBody>
    </xdr:sp>
    <xdr:clientData/>
  </xdr:twoCellAnchor>
  <xdr:twoCellAnchor editAs="absolute">
    <xdr:from>
      <xdr:col>15</xdr:col>
      <xdr:colOff>153457</xdr:colOff>
      <xdr:row>10</xdr:row>
      <xdr:rowOff>2116</xdr:rowOff>
    </xdr:from>
    <xdr:to>
      <xdr:col>17</xdr:col>
      <xdr:colOff>584199</xdr:colOff>
      <xdr:row>11</xdr:row>
      <xdr:rowOff>113241</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9551457" y="2474383"/>
          <a:ext cx="1683809" cy="305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baseline="0">
              <a:solidFill>
                <a:srgbClr val="39ABEB"/>
              </a:solidFill>
            </a:rPr>
            <a:t>Custermers analysis</a:t>
          </a:r>
          <a:endParaRPr lang="en-US" sz="1400" b="1" i="1">
            <a:solidFill>
              <a:srgbClr val="39ABEB"/>
            </a:solidFill>
          </a:endParaRPr>
        </a:p>
      </xdr:txBody>
    </xdr:sp>
    <xdr:clientData/>
  </xdr:twoCellAnchor>
  <mc:AlternateContent xmlns:mc="http://schemas.openxmlformats.org/markup-compatibility/2006">
    <mc:Choice xmlns:a14="http://schemas.microsoft.com/office/drawing/2010/main" Requires="a14">
      <xdr:twoCellAnchor editAs="absolute">
        <xdr:from>
          <xdr:col>15</xdr:col>
          <xdr:colOff>342900</xdr:colOff>
          <xdr:row>11</xdr:row>
          <xdr:rowOff>160020</xdr:rowOff>
        </xdr:from>
        <xdr:to>
          <xdr:col>16</xdr:col>
          <xdr:colOff>220980</xdr:colOff>
          <xdr:row>12</xdr:row>
          <xdr:rowOff>152400</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DAB5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449580</xdr:colOff>
          <xdr:row>11</xdr:row>
          <xdr:rowOff>144780</xdr:rowOff>
        </xdr:from>
        <xdr:to>
          <xdr:col>17</xdr:col>
          <xdr:colOff>297180</xdr:colOff>
          <xdr:row>12</xdr:row>
          <xdr:rowOff>152400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solidFill>
              <a:srgbClr val="DAB5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Low</a:t>
              </a:r>
            </a:p>
          </xdr:txBody>
        </xdr:sp>
        <xdr:clientData/>
      </xdr:twoCellAnchor>
    </mc:Choice>
    <mc:Fallback/>
  </mc:AlternateContent>
  <xdr:twoCellAnchor editAs="absolute">
    <xdr:from>
      <xdr:col>14</xdr:col>
      <xdr:colOff>389468</xdr:colOff>
      <xdr:row>13</xdr:row>
      <xdr:rowOff>64559</xdr:rowOff>
    </xdr:from>
    <xdr:to>
      <xdr:col>18</xdr:col>
      <xdr:colOff>100543</xdr:colOff>
      <xdr:row>15</xdr:row>
      <xdr:rowOff>136525</xdr:rowOff>
    </xdr:to>
    <xdr:sp macro="" textlink="'Analysis 2'!B21">
      <xdr:nvSpPr>
        <xdr:cNvPr id="92" name="TextBox 91">
          <a:extLst>
            <a:ext uri="{FF2B5EF4-FFF2-40B4-BE49-F238E27FC236}">
              <a16:creationId xmlns:a16="http://schemas.microsoft.com/office/drawing/2014/main" id="{00000000-0008-0000-0300-00005C000000}"/>
            </a:ext>
          </a:extLst>
        </xdr:cNvPr>
        <xdr:cNvSpPr txBox="1"/>
      </xdr:nvSpPr>
      <xdr:spPr>
        <a:xfrm>
          <a:off x="9160935" y="3104092"/>
          <a:ext cx="2217208"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E84AAD-2C39-42E7-A171-D50A314C5586}" type="TxLink">
            <a:rPr lang="en-US" sz="1050" b="0" i="1" u="none" strike="noStrike">
              <a:solidFill>
                <a:schemeClr val="bg1"/>
              </a:solidFill>
              <a:latin typeface="Calibri"/>
              <a:ea typeface="+mn-ea"/>
              <a:cs typeface="Calibri"/>
            </a:rPr>
            <a:pPr marL="0" indent="0" algn="ctr"/>
            <a:t>Showing 3 lowest proftable  customers out of 801 customers</a:t>
          </a:fld>
          <a:endParaRPr lang="en-US" sz="1100" b="1" i="1" u="none" strike="noStrike">
            <a:solidFill>
              <a:schemeClr val="bg1"/>
            </a:solidFill>
            <a:latin typeface="Calibri"/>
            <a:ea typeface="+mn-ea"/>
            <a:cs typeface="Calibri"/>
          </a:endParaRPr>
        </a:p>
      </xdr:txBody>
    </xdr:sp>
    <xdr:clientData/>
  </xdr:twoCellAnchor>
  <xdr:twoCellAnchor editAs="absolute">
    <xdr:from>
      <xdr:col>6</xdr:col>
      <xdr:colOff>457200</xdr:colOff>
      <xdr:row>10</xdr:row>
      <xdr:rowOff>55034</xdr:rowOff>
    </xdr:from>
    <xdr:to>
      <xdr:col>14</xdr:col>
      <xdr:colOff>57150</xdr:colOff>
      <xdr:row>23</xdr:row>
      <xdr:rowOff>102658</xdr:rowOff>
    </xdr:to>
    <xdr:graphicFrame macro="">
      <xdr:nvGraphicFramePr>
        <xdr:cNvPr id="106" name="Chart 105">
          <a:extLst>
            <a:ext uri="{FF2B5EF4-FFF2-40B4-BE49-F238E27FC236}">
              <a16:creationId xmlns:a16="http://schemas.microsoft.com/office/drawing/2014/main" id="{00000000-0008-0000-0300-00006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380999</xdr:colOff>
      <xdr:row>10</xdr:row>
      <xdr:rowOff>69850</xdr:rowOff>
    </xdr:from>
    <xdr:to>
      <xdr:col>11</xdr:col>
      <xdr:colOff>296332</xdr:colOff>
      <xdr:row>12</xdr:row>
      <xdr:rowOff>3174</xdr:rowOff>
    </xdr:to>
    <xdr:sp macro="" textlink="">
      <xdr:nvSpPr>
        <xdr:cNvPr id="107" name="TextBox 106">
          <a:extLst>
            <a:ext uri="{FF2B5EF4-FFF2-40B4-BE49-F238E27FC236}">
              <a16:creationId xmlns:a16="http://schemas.microsoft.com/office/drawing/2014/main" id="{00000000-0008-0000-0300-00006B000000}"/>
            </a:ext>
          </a:extLst>
        </xdr:cNvPr>
        <xdr:cNvSpPr txBox="1"/>
      </xdr:nvSpPr>
      <xdr:spPr>
        <a:xfrm>
          <a:off x="4766732" y="2550583"/>
          <a:ext cx="2421467" cy="305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39ABEB"/>
              </a:solidFill>
            </a:rPr>
            <a:t>Monthly profit</a:t>
          </a:r>
          <a:r>
            <a:rPr lang="en-US" sz="1600" b="1" i="1" baseline="0">
              <a:solidFill>
                <a:srgbClr val="39ABEB"/>
              </a:solidFill>
            </a:rPr>
            <a:t> analysis</a:t>
          </a:r>
          <a:endParaRPr lang="en-US" sz="1600" b="1" i="1">
            <a:solidFill>
              <a:srgbClr val="39ABEB"/>
            </a:solidFill>
          </a:endParaRPr>
        </a:p>
      </xdr:txBody>
    </xdr:sp>
    <xdr:clientData/>
  </xdr:twoCellAnchor>
  <xdr:twoCellAnchor editAs="absolute">
    <xdr:from>
      <xdr:col>7</xdr:col>
      <xdr:colOff>7620</xdr:colOff>
      <xdr:row>25</xdr:row>
      <xdr:rowOff>89324</xdr:rowOff>
    </xdr:from>
    <xdr:to>
      <xdr:col>11</xdr:col>
      <xdr:colOff>36195</xdr:colOff>
      <xdr:row>32</xdr:row>
      <xdr:rowOff>16509</xdr:rowOff>
    </xdr:to>
    <xdr:graphicFrame macro="">
      <xdr:nvGraphicFramePr>
        <xdr:cNvPr id="108" name="Chart 107">
          <a:extLst>
            <a:ext uri="{FF2B5EF4-FFF2-40B4-BE49-F238E27FC236}">
              <a16:creationId xmlns:a16="http://schemas.microsoft.com/office/drawing/2014/main" id="{00000000-0008-0000-0300-00006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11</xdr:col>
      <xdr:colOff>142875</xdr:colOff>
      <xdr:row>25</xdr:row>
      <xdr:rowOff>102659</xdr:rowOff>
    </xdr:from>
    <xdr:to>
      <xdr:col>12</xdr:col>
      <xdr:colOff>133350</xdr:colOff>
      <xdr:row>31</xdr:row>
      <xdr:rowOff>127000</xdr:rowOff>
    </xdr:to>
    <xdr:grpSp>
      <xdr:nvGrpSpPr>
        <xdr:cNvPr id="100" name="Group 99">
          <a:extLst>
            <a:ext uri="{FF2B5EF4-FFF2-40B4-BE49-F238E27FC236}">
              <a16:creationId xmlns:a16="http://schemas.microsoft.com/office/drawing/2014/main" id="{00000000-0008-0000-0300-000064000000}"/>
            </a:ext>
          </a:extLst>
        </xdr:cNvPr>
        <xdr:cNvGrpSpPr/>
      </xdr:nvGrpSpPr>
      <xdr:grpSpPr>
        <a:xfrm>
          <a:off x="6988175" y="5195359"/>
          <a:ext cx="612775" cy="1091141"/>
          <a:chOff x="7010400" y="5495925"/>
          <a:chExt cx="600075" cy="1171575"/>
        </a:xfrm>
      </xdr:grpSpPr>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7010400" y="54959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bg1"/>
                </a:solidFill>
              </a:rPr>
              <a:t>Qty-1</a:t>
            </a:r>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7010400" y="57816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bg1"/>
                </a:solidFill>
              </a:rPr>
              <a:t>Qty-2</a:t>
            </a:r>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7010400" y="60674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bg1"/>
                </a:solidFill>
              </a:rPr>
              <a:t>Qty-3</a:t>
            </a:r>
          </a:p>
        </xdr:txBody>
      </xdr:sp>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7010400" y="63531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bg1"/>
                </a:solidFill>
              </a:rPr>
              <a:t>Qty-4</a:t>
            </a:r>
          </a:p>
        </xdr:txBody>
      </xdr:sp>
    </xdr:grpSp>
    <xdr:clientData/>
  </xdr:twoCellAnchor>
  <xdr:twoCellAnchor editAs="absolute">
    <xdr:from>
      <xdr:col>11</xdr:col>
      <xdr:colOff>581025</xdr:colOff>
      <xdr:row>25</xdr:row>
      <xdr:rowOff>102659</xdr:rowOff>
    </xdr:from>
    <xdr:to>
      <xdr:col>13</xdr:col>
      <xdr:colOff>590550</xdr:colOff>
      <xdr:row>31</xdr:row>
      <xdr:rowOff>127000</xdr:rowOff>
    </xdr:to>
    <xdr:grpSp>
      <xdr:nvGrpSpPr>
        <xdr:cNvPr id="115" name="Group 114">
          <a:extLst>
            <a:ext uri="{FF2B5EF4-FFF2-40B4-BE49-F238E27FC236}">
              <a16:creationId xmlns:a16="http://schemas.microsoft.com/office/drawing/2014/main" id="{00000000-0008-0000-0300-000073000000}"/>
            </a:ext>
          </a:extLst>
        </xdr:cNvPr>
        <xdr:cNvGrpSpPr/>
      </xdr:nvGrpSpPr>
      <xdr:grpSpPr>
        <a:xfrm>
          <a:off x="7426325" y="5195359"/>
          <a:ext cx="1254125" cy="1091141"/>
          <a:chOff x="7010400" y="5495925"/>
          <a:chExt cx="600075" cy="1171575"/>
        </a:xfrm>
      </xdr:grpSpPr>
      <xdr:sp macro="" textlink="'Anaysis 3'!H6">
        <xdr:nvSpPr>
          <xdr:cNvPr id="116" name="TextBox 115">
            <a:extLst>
              <a:ext uri="{FF2B5EF4-FFF2-40B4-BE49-F238E27FC236}">
                <a16:creationId xmlns:a16="http://schemas.microsoft.com/office/drawing/2014/main" id="{00000000-0008-0000-0300-000074000000}"/>
              </a:ext>
            </a:extLst>
          </xdr:cNvPr>
          <xdr:cNvSpPr txBox="1"/>
        </xdr:nvSpPr>
        <xdr:spPr>
          <a:xfrm>
            <a:off x="7010400" y="54959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3812C3-8149-4DE7-936B-994949DABEBD}" type="TxLink">
              <a:rPr lang="en-US" sz="1200" b="1" i="0" u="none" strike="noStrike">
                <a:solidFill>
                  <a:srgbClr val="71FFB1"/>
                </a:solidFill>
                <a:latin typeface="Calibri"/>
                <a:ea typeface="+mn-ea"/>
                <a:cs typeface="Calibri"/>
              </a:rPr>
              <a:pPr marL="0" indent="0"/>
              <a:t>$2,657,512</a:t>
            </a:fld>
            <a:endParaRPr lang="en-US" sz="1200" b="1" i="0" u="none" strike="noStrike">
              <a:solidFill>
                <a:srgbClr val="71FFB1"/>
              </a:solidFill>
              <a:latin typeface="Calibri"/>
              <a:ea typeface="+mn-ea"/>
              <a:cs typeface="Calibri"/>
            </a:endParaRPr>
          </a:p>
        </xdr:txBody>
      </xdr:sp>
      <xdr:sp macro="" textlink="'Anaysis 3'!H7">
        <xdr:nvSpPr>
          <xdr:cNvPr id="117" name="TextBox 116">
            <a:extLst>
              <a:ext uri="{FF2B5EF4-FFF2-40B4-BE49-F238E27FC236}">
                <a16:creationId xmlns:a16="http://schemas.microsoft.com/office/drawing/2014/main" id="{00000000-0008-0000-0300-000075000000}"/>
              </a:ext>
            </a:extLst>
          </xdr:cNvPr>
          <xdr:cNvSpPr txBox="1"/>
        </xdr:nvSpPr>
        <xdr:spPr>
          <a:xfrm>
            <a:off x="7010400" y="57816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FB29ABD-64CC-4C25-B53C-8830E5EE5673}" type="TxLink">
              <a:rPr lang="en-US" sz="1200" b="1" i="0" u="none" strike="noStrike">
                <a:solidFill>
                  <a:srgbClr val="71FFB1"/>
                </a:solidFill>
                <a:latin typeface="Calibri"/>
                <a:ea typeface="+mn-ea"/>
                <a:cs typeface="Calibri"/>
              </a:rPr>
              <a:pPr marL="0" indent="0"/>
              <a:t>$1,934,322</a:t>
            </a:fld>
            <a:endParaRPr lang="en-US" sz="1200" b="1" i="0" u="none" strike="noStrike">
              <a:solidFill>
                <a:srgbClr val="71FFB1"/>
              </a:solidFill>
              <a:latin typeface="Calibri"/>
              <a:ea typeface="+mn-ea"/>
              <a:cs typeface="Calibri"/>
            </a:endParaRPr>
          </a:p>
        </xdr:txBody>
      </xdr:sp>
      <xdr:sp macro="" textlink="'Anaysis 3'!H8">
        <xdr:nvSpPr>
          <xdr:cNvPr id="118" name="TextBox 117">
            <a:extLst>
              <a:ext uri="{FF2B5EF4-FFF2-40B4-BE49-F238E27FC236}">
                <a16:creationId xmlns:a16="http://schemas.microsoft.com/office/drawing/2014/main" id="{00000000-0008-0000-0300-000076000000}"/>
              </a:ext>
            </a:extLst>
          </xdr:cNvPr>
          <xdr:cNvSpPr txBox="1"/>
        </xdr:nvSpPr>
        <xdr:spPr>
          <a:xfrm>
            <a:off x="7010400" y="60674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3806C8-FD1E-4A03-8767-6B97602F0EC1}" type="TxLink">
              <a:rPr lang="en-US" sz="1200" b="1" i="0" u="none" strike="noStrike">
                <a:solidFill>
                  <a:srgbClr val="71FFB1"/>
                </a:solidFill>
                <a:latin typeface="Calibri"/>
                <a:ea typeface="+mn-ea"/>
                <a:cs typeface="Calibri"/>
              </a:rPr>
              <a:pPr marL="0" indent="0"/>
              <a:t>$1,803,023</a:t>
            </a:fld>
            <a:endParaRPr lang="en-US" sz="1200" b="1" i="0" u="none" strike="noStrike">
              <a:solidFill>
                <a:srgbClr val="71FFB1"/>
              </a:solidFill>
              <a:latin typeface="Calibri"/>
              <a:ea typeface="+mn-ea"/>
              <a:cs typeface="Calibri"/>
            </a:endParaRPr>
          </a:p>
        </xdr:txBody>
      </xdr:sp>
      <xdr:sp macro="" textlink="'Anaysis 3'!H9">
        <xdr:nvSpPr>
          <xdr:cNvPr id="119" name="TextBox 118">
            <a:extLst>
              <a:ext uri="{FF2B5EF4-FFF2-40B4-BE49-F238E27FC236}">
                <a16:creationId xmlns:a16="http://schemas.microsoft.com/office/drawing/2014/main" id="{00000000-0008-0000-0300-000077000000}"/>
              </a:ext>
            </a:extLst>
          </xdr:cNvPr>
          <xdr:cNvSpPr txBox="1"/>
        </xdr:nvSpPr>
        <xdr:spPr>
          <a:xfrm>
            <a:off x="7010400" y="63531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B806C73-E558-4924-95DB-29226B64D8E1}" type="TxLink">
              <a:rPr lang="en-US" sz="1200" b="1" i="0" u="none" strike="noStrike">
                <a:solidFill>
                  <a:srgbClr val="71FFB1"/>
                </a:solidFill>
                <a:latin typeface="Calibri"/>
                <a:ea typeface="+mn-ea"/>
                <a:cs typeface="Calibri"/>
              </a:rPr>
              <a:pPr marL="0" indent="0"/>
              <a:t>$1,951,546</a:t>
            </a:fld>
            <a:endParaRPr lang="en-US" sz="1200" b="1" i="0" u="none" strike="noStrike">
              <a:solidFill>
                <a:srgbClr val="71FFB1"/>
              </a:solidFill>
              <a:latin typeface="Calibri"/>
              <a:ea typeface="+mn-ea"/>
              <a:cs typeface="Calibri"/>
            </a:endParaRPr>
          </a:p>
        </xdr:txBody>
      </xdr:sp>
    </xdr:grpSp>
    <xdr:clientData/>
  </xdr:twoCellAnchor>
  <xdr:twoCellAnchor editAs="absolute">
    <xdr:from>
      <xdr:col>10</xdr:col>
      <xdr:colOff>581026</xdr:colOff>
      <xdr:row>25</xdr:row>
      <xdr:rowOff>121709</xdr:rowOff>
    </xdr:from>
    <xdr:to>
      <xdr:col>11</xdr:col>
      <xdr:colOff>238126</xdr:colOff>
      <xdr:row>27</xdr:row>
      <xdr:rowOff>16933</xdr:rowOff>
    </xdr:to>
    <xdr:sp macro="" textlink="$A$19">
      <xdr:nvSpPr>
        <xdr:cNvPr id="120" name="TextBox 119">
          <a:extLst>
            <a:ext uri="{FF2B5EF4-FFF2-40B4-BE49-F238E27FC236}">
              <a16:creationId xmlns:a16="http://schemas.microsoft.com/office/drawing/2014/main" id="{00000000-0008-0000-0300-000078000000}"/>
            </a:ext>
          </a:extLst>
        </xdr:cNvPr>
        <xdr:cNvSpPr txBox="1"/>
      </xdr:nvSpPr>
      <xdr:spPr>
        <a:xfrm>
          <a:off x="6677026" y="551497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bg1"/>
              </a:solidFill>
              <a:latin typeface="Calibri"/>
              <a:ea typeface="+mn-ea"/>
              <a:cs typeface="Calibri"/>
            </a:rPr>
            <a:pPr marL="0" indent="0" algn="ctr"/>
            <a:t>◌</a:t>
          </a:fld>
          <a:endParaRPr lang="en-US" sz="2000" b="1" i="0" u="none" strike="noStrike">
            <a:solidFill>
              <a:schemeClr val="bg1"/>
            </a:solidFill>
            <a:latin typeface="Calibri"/>
            <a:ea typeface="+mn-ea"/>
            <a:cs typeface="Calibri"/>
          </a:endParaRPr>
        </a:p>
      </xdr:txBody>
    </xdr:sp>
    <xdr:clientData/>
  </xdr:twoCellAnchor>
  <xdr:twoCellAnchor editAs="absolute">
    <xdr:from>
      <xdr:col>10</xdr:col>
      <xdr:colOff>581026</xdr:colOff>
      <xdr:row>27</xdr:row>
      <xdr:rowOff>7408</xdr:rowOff>
    </xdr:from>
    <xdr:to>
      <xdr:col>11</xdr:col>
      <xdr:colOff>238126</xdr:colOff>
      <xdr:row>28</xdr:row>
      <xdr:rowOff>93134</xdr:rowOff>
    </xdr:to>
    <xdr:sp macro="" textlink="$A$19">
      <xdr:nvSpPr>
        <xdr:cNvPr id="121" name="TextBox 120">
          <a:extLst>
            <a:ext uri="{FF2B5EF4-FFF2-40B4-BE49-F238E27FC236}">
              <a16:creationId xmlns:a16="http://schemas.microsoft.com/office/drawing/2014/main" id="{00000000-0008-0000-0300-000079000000}"/>
            </a:ext>
          </a:extLst>
        </xdr:cNvPr>
        <xdr:cNvSpPr txBox="1"/>
      </xdr:nvSpPr>
      <xdr:spPr>
        <a:xfrm>
          <a:off x="6677026" y="578167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bg1"/>
              </a:solidFill>
              <a:latin typeface="Calibri"/>
              <a:ea typeface="+mn-ea"/>
              <a:cs typeface="Calibri"/>
            </a:rPr>
            <a:pPr marL="0" indent="0" algn="ctr"/>
            <a:t>◌</a:t>
          </a:fld>
          <a:endParaRPr lang="en-US" sz="2000" b="1" i="0" u="none" strike="noStrike">
            <a:solidFill>
              <a:schemeClr val="bg1"/>
            </a:solidFill>
            <a:latin typeface="Calibri"/>
            <a:ea typeface="+mn-ea"/>
            <a:cs typeface="Calibri"/>
          </a:endParaRPr>
        </a:p>
      </xdr:txBody>
    </xdr:sp>
    <xdr:clientData/>
  </xdr:twoCellAnchor>
  <xdr:twoCellAnchor editAs="absolute">
    <xdr:from>
      <xdr:col>10</xdr:col>
      <xdr:colOff>581026</xdr:colOff>
      <xdr:row>28</xdr:row>
      <xdr:rowOff>102659</xdr:rowOff>
    </xdr:from>
    <xdr:to>
      <xdr:col>11</xdr:col>
      <xdr:colOff>238126</xdr:colOff>
      <xdr:row>30</xdr:row>
      <xdr:rowOff>6350</xdr:rowOff>
    </xdr:to>
    <xdr:sp macro="" textlink="$A$19">
      <xdr:nvSpPr>
        <xdr:cNvPr id="122" name="TextBox 121">
          <a:extLst>
            <a:ext uri="{FF2B5EF4-FFF2-40B4-BE49-F238E27FC236}">
              <a16:creationId xmlns:a16="http://schemas.microsoft.com/office/drawing/2014/main" id="{00000000-0008-0000-0300-00007A000000}"/>
            </a:ext>
          </a:extLst>
        </xdr:cNvPr>
        <xdr:cNvSpPr txBox="1"/>
      </xdr:nvSpPr>
      <xdr:spPr>
        <a:xfrm>
          <a:off x="6677026" y="606742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bg1"/>
              </a:solidFill>
              <a:latin typeface="Calibri"/>
              <a:ea typeface="+mn-ea"/>
              <a:cs typeface="Calibri"/>
            </a:rPr>
            <a:pPr marL="0" indent="0" algn="ctr"/>
            <a:t>◌</a:t>
          </a:fld>
          <a:endParaRPr lang="en-US" sz="2000" b="1" i="0" u="none" strike="noStrike">
            <a:solidFill>
              <a:schemeClr val="bg1"/>
            </a:solidFill>
            <a:latin typeface="Calibri"/>
            <a:ea typeface="+mn-ea"/>
            <a:cs typeface="Calibri"/>
          </a:endParaRPr>
        </a:p>
      </xdr:txBody>
    </xdr:sp>
    <xdr:clientData/>
  </xdr:twoCellAnchor>
  <xdr:twoCellAnchor editAs="absolute">
    <xdr:from>
      <xdr:col>10</xdr:col>
      <xdr:colOff>581026</xdr:colOff>
      <xdr:row>30</xdr:row>
      <xdr:rowOff>16933</xdr:rowOff>
    </xdr:from>
    <xdr:to>
      <xdr:col>11</xdr:col>
      <xdr:colOff>238126</xdr:colOff>
      <xdr:row>31</xdr:row>
      <xdr:rowOff>102659</xdr:rowOff>
    </xdr:to>
    <xdr:sp macro="" textlink="$A$19">
      <xdr:nvSpPr>
        <xdr:cNvPr id="123" name="TextBox 122">
          <a:extLst>
            <a:ext uri="{FF2B5EF4-FFF2-40B4-BE49-F238E27FC236}">
              <a16:creationId xmlns:a16="http://schemas.microsoft.com/office/drawing/2014/main" id="{00000000-0008-0000-0300-00007B000000}"/>
            </a:ext>
          </a:extLst>
        </xdr:cNvPr>
        <xdr:cNvSpPr txBox="1"/>
      </xdr:nvSpPr>
      <xdr:spPr>
        <a:xfrm>
          <a:off x="6677026" y="6362700"/>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bg1"/>
              </a:solidFill>
              <a:latin typeface="Calibri"/>
              <a:ea typeface="+mn-ea"/>
              <a:cs typeface="Calibri"/>
            </a:rPr>
            <a:pPr marL="0" indent="0" algn="ctr"/>
            <a:t>◌</a:t>
          </a:fld>
          <a:endParaRPr lang="en-US" sz="2000" b="1" i="0" u="none" strike="noStrike">
            <a:solidFill>
              <a:schemeClr val="bg1"/>
            </a:solidFill>
            <a:latin typeface="Calibri"/>
            <a:ea typeface="+mn-ea"/>
            <a:cs typeface="Calibri"/>
          </a:endParaRPr>
        </a:p>
      </xdr:txBody>
    </xdr:sp>
    <xdr:clientData/>
  </xdr:twoCellAnchor>
  <xdr:twoCellAnchor editAs="absolute">
    <xdr:from>
      <xdr:col>2</xdr:col>
      <xdr:colOff>609599</xdr:colOff>
      <xdr:row>4</xdr:row>
      <xdr:rowOff>406401</xdr:rowOff>
    </xdr:from>
    <xdr:to>
      <xdr:col>17</xdr:col>
      <xdr:colOff>600075</xdr:colOff>
      <xdr:row>5</xdr:row>
      <xdr:rowOff>264585</xdr:rowOff>
    </xdr:to>
    <mc:AlternateContent xmlns:mc="http://schemas.openxmlformats.org/markup-compatibility/2006" xmlns:a14="http://schemas.microsoft.com/office/drawing/2010/main">
      <mc:Choice Requires="a14">
        <xdr:graphicFrame macro="">
          <xdr:nvGraphicFramePr>
            <xdr:cNvPr id="125" name="Purchase Date (Month)">
              <a:extLst>
                <a:ext uri="{FF2B5EF4-FFF2-40B4-BE49-F238E27FC236}">
                  <a16:creationId xmlns:a16="http://schemas.microsoft.com/office/drawing/2014/main" id="{00000000-0008-0000-0300-00007D000000}"/>
                </a:ext>
              </a:extLst>
            </xdr:cNvPr>
            <xdr:cNvGraphicFramePr/>
          </xdr:nvGraphicFramePr>
          <xdr:xfrm>
            <a:off x="0" y="0"/>
            <a:ext cx="0" cy="0"/>
          </xdr:xfrm>
          <a:graphic>
            <a:graphicData uri="http://schemas.microsoft.com/office/drawing/2010/slicer">
              <sle:slicer xmlns:sle="http://schemas.microsoft.com/office/drawing/2010/slicer" name="Purchase Date (Month)"/>
            </a:graphicData>
          </a:graphic>
        </xdr:graphicFrame>
      </mc:Choice>
      <mc:Fallback xmlns="">
        <xdr:sp macro="" textlink="">
          <xdr:nvSpPr>
            <xdr:cNvPr id="0" name=""/>
            <xdr:cNvSpPr>
              <a:spLocks noTextEdit="1"/>
            </xdr:cNvSpPr>
          </xdr:nvSpPr>
          <xdr:spPr>
            <a:xfrm>
              <a:off x="1854199" y="914401"/>
              <a:ext cx="9324976" cy="3915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600075</xdr:colOff>
      <xdr:row>4</xdr:row>
      <xdr:rowOff>62443</xdr:rowOff>
    </xdr:from>
    <xdr:to>
      <xdr:col>3</xdr:col>
      <xdr:colOff>276225</xdr:colOff>
      <xdr:row>4</xdr:row>
      <xdr:rowOff>343960</xdr:rowOff>
    </xdr:to>
    <xdr:pic>
      <xdr:nvPicPr>
        <xdr:cNvPr id="114" name="Graphic 113" descr="Farm scene">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12"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819275" y="600076"/>
          <a:ext cx="285750" cy="285750"/>
        </a:xfrm>
        <a:prstGeom prst="rect">
          <a:avLst/>
        </a:prstGeom>
      </xdr:spPr>
    </xdr:pic>
    <xdr:clientData/>
  </xdr:twoCellAnchor>
  <xdr:twoCellAnchor editAs="absolute">
    <xdr:from>
      <xdr:col>8</xdr:col>
      <xdr:colOff>257175</xdr:colOff>
      <xdr:row>3</xdr:row>
      <xdr:rowOff>0</xdr:rowOff>
    </xdr:from>
    <xdr:to>
      <xdr:col>9</xdr:col>
      <xdr:colOff>9525</xdr:colOff>
      <xdr:row>4</xdr:row>
      <xdr:rowOff>363009</xdr:rowOff>
    </xdr:to>
    <xdr:pic>
      <xdr:nvPicPr>
        <xdr:cNvPr id="3075" name="Graphic 3074" descr="Target Audience">
          <a:extLst>
            <a:ext uri="{FF2B5EF4-FFF2-40B4-BE49-F238E27FC236}">
              <a16:creationId xmlns:a16="http://schemas.microsoft.com/office/drawing/2014/main" id="{00000000-0008-0000-0300-0000030C0000}"/>
            </a:ext>
          </a:extLst>
        </xdr:cNvPr>
        <xdr:cNvPicPr>
          <a:picLocks noChangeAspect="1"/>
        </xdr:cNvPicPr>
      </xdr:nvPicPr>
      <xdr:blipFill>
        <a:blip xmlns:r="http://schemas.openxmlformats.org/officeDocument/2006/relationships" r:embed="rId14"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133975" y="542925"/>
          <a:ext cx="361950" cy="361950"/>
        </a:xfrm>
        <a:prstGeom prst="rect">
          <a:avLst/>
        </a:prstGeom>
      </xdr:spPr>
    </xdr:pic>
    <xdr:clientData/>
  </xdr:twoCellAnchor>
  <xdr:twoCellAnchor editAs="absolute">
    <xdr:from>
      <xdr:col>5</xdr:col>
      <xdr:colOff>400050</xdr:colOff>
      <xdr:row>3</xdr:row>
      <xdr:rowOff>0</xdr:rowOff>
    </xdr:from>
    <xdr:to>
      <xdr:col>6</xdr:col>
      <xdr:colOff>209550</xdr:colOff>
      <xdr:row>4</xdr:row>
      <xdr:rowOff>406400</xdr:rowOff>
    </xdr:to>
    <xdr:pic>
      <xdr:nvPicPr>
        <xdr:cNvPr id="3081" name="Graphic 3080" descr="Barcode">
          <a:extLst>
            <a:ext uri="{FF2B5EF4-FFF2-40B4-BE49-F238E27FC236}">
              <a16:creationId xmlns:a16="http://schemas.microsoft.com/office/drawing/2014/main" id="{00000000-0008-0000-0300-0000090C0000}"/>
            </a:ext>
          </a:extLst>
        </xdr:cNvPr>
        <xdr:cNvPicPr>
          <a:picLocks noChangeAspect="1"/>
        </xdr:cNvPicPr>
      </xdr:nvPicPr>
      <xdr:blipFill>
        <a:blip xmlns:r="http://schemas.openxmlformats.org/officeDocument/2006/relationships" r:embed="rId16">
          <a:biLevel thresh="25000"/>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3448050" y="533400"/>
          <a:ext cx="419100" cy="419100"/>
        </a:xfrm>
        <a:prstGeom prst="rect">
          <a:avLst/>
        </a:prstGeom>
      </xdr:spPr>
    </xdr:pic>
    <xdr:clientData/>
  </xdr:twoCellAnchor>
  <xdr:twoCellAnchor editAs="absolute">
    <xdr:from>
      <xdr:col>7</xdr:col>
      <xdr:colOff>361950</xdr:colOff>
      <xdr:row>24</xdr:row>
      <xdr:rowOff>146050</xdr:rowOff>
    </xdr:from>
    <xdr:to>
      <xdr:col>10</xdr:col>
      <xdr:colOff>190500</xdr:colOff>
      <xdr:row>26</xdr:row>
      <xdr:rowOff>83608</xdr:rowOff>
    </xdr:to>
    <xdr:sp macro="" textlink="">
      <xdr:nvSpPr>
        <xdr:cNvPr id="149" name="TextBox 148">
          <a:extLst>
            <a:ext uri="{FF2B5EF4-FFF2-40B4-BE49-F238E27FC236}">
              <a16:creationId xmlns:a16="http://schemas.microsoft.com/office/drawing/2014/main" id="{00000000-0008-0000-0300-000095000000}"/>
            </a:ext>
          </a:extLst>
        </xdr:cNvPr>
        <xdr:cNvSpPr txBox="1"/>
      </xdr:nvSpPr>
      <xdr:spPr>
        <a:xfrm>
          <a:off x="4629150" y="5353050"/>
          <a:ext cx="16573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rgbClr val="39ABEB"/>
              </a:solidFill>
            </a:rPr>
            <a:t>Quarterly </a:t>
          </a:r>
          <a:r>
            <a:rPr lang="en-US" sz="1400" b="1" i="1" baseline="0">
              <a:solidFill>
                <a:srgbClr val="39ABEB"/>
              </a:solidFill>
            </a:rPr>
            <a:t>profit</a:t>
          </a:r>
          <a:r>
            <a:rPr lang="en-US" sz="1100" b="1" i="1" baseline="0">
              <a:solidFill>
                <a:srgbClr val="39ABEB"/>
              </a:solidFill>
            </a:rPr>
            <a:t> analysis</a:t>
          </a:r>
          <a:endParaRPr lang="en-US" sz="1100" b="1" i="1">
            <a:solidFill>
              <a:srgbClr val="39ABEB"/>
            </a:solidFill>
          </a:endParaRPr>
        </a:p>
      </xdr:txBody>
    </xdr:sp>
    <xdr:clientData/>
  </xdr:twoCellAnchor>
  <xdr:twoCellAnchor editAs="absolute">
    <xdr:from>
      <xdr:col>15</xdr:col>
      <xdr:colOff>438150</xdr:colOff>
      <xdr:row>26</xdr:row>
      <xdr:rowOff>74083</xdr:rowOff>
    </xdr:from>
    <xdr:to>
      <xdr:col>17</xdr:col>
      <xdr:colOff>581025</xdr:colOff>
      <xdr:row>28</xdr:row>
      <xdr:rowOff>7409</xdr:rowOff>
    </xdr:to>
    <xdr:sp macro="" textlink="'Anaysis 3'!L6">
      <xdr:nvSpPr>
        <xdr:cNvPr id="151" name="TextBox 150">
          <a:extLst>
            <a:ext uri="{FF2B5EF4-FFF2-40B4-BE49-F238E27FC236}">
              <a16:creationId xmlns:a16="http://schemas.microsoft.com/office/drawing/2014/main" id="{00000000-0008-0000-0300-000097000000}"/>
            </a:ext>
          </a:extLst>
        </xdr:cNvPr>
        <xdr:cNvSpPr txBox="1"/>
      </xdr:nvSpPr>
      <xdr:spPr>
        <a:xfrm>
          <a:off x="9582150" y="5657850"/>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3B231D5-8AE7-4271-9630-CC78BA5B4BC3}" type="TxLink">
            <a:rPr lang="en-US" sz="1200" b="1" i="0" u="none" strike="noStrike">
              <a:solidFill>
                <a:srgbClr val="71FFB1"/>
              </a:solidFill>
              <a:latin typeface="Calibri"/>
              <a:ea typeface="+mn-ea"/>
              <a:cs typeface="Calibri"/>
            </a:rPr>
            <a:pPr marL="0" indent="0"/>
            <a:t>$784,318</a:t>
          </a:fld>
          <a:endParaRPr lang="en-US" sz="1200" b="1" i="0" u="none" strike="noStrike">
            <a:solidFill>
              <a:srgbClr val="71FFB1"/>
            </a:solidFill>
            <a:latin typeface="Calibri"/>
            <a:ea typeface="+mn-ea"/>
            <a:cs typeface="Calibri"/>
          </a:endParaRPr>
        </a:p>
      </xdr:txBody>
    </xdr:sp>
    <xdr:clientData/>
  </xdr:twoCellAnchor>
  <xdr:twoCellAnchor editAs="absolute">
    <xdr:from>
      <xdr:col>15</xdr:col>
      <xdr:colOff>533400</xdr:colOff>
      <xdr:row>28</xdr:row>
      <xdr:rowOff>35984</xdr:rowOff>
    </xdr:from>
    <xdr:to>
      <xdr:col>18</xdr:col>
      <xdr:colOff>66675</xdr:colOff>
      <xdr:row>29</xdr:row>
      <xdr:rowOff>155575</xdr:rowOff>
    </xdr:to>
    <xdr:sp macro="" textlink="'Anaysis 3'!L7">
      <xdr:nvSpPr>
        <xdr:cNvPr id="152" name="TextBox 151">
          <a:extLst>
            <a:ext uri="{FF2B5EF4-FFF2-40B4-BE49-F238E27FC236}">
              <a16:creationId xmlns:a16="http://schemas.microsoft.com/office/drawing/2014/main" id="{00000000-0008-0000-0300-000098000000}"/>
            </a:ext>
          </a:extLst>
        </xdr:cNvPr>
        <xdr:cNvSpPr txBox="1"/>
      </xdr:nvSpPr>
      <xdr:spPr>
        <a:xfrm>
          <a:off x="9677400" y="6000750"/>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DA0ACFC-E5A0-4974-92D9-4F9BD99885E7}" type="TxLink">
            <a:rPr lang="en-US" sz="1200" b="1" i="0" u="none" strike="noStrike">
              <a:solidFill>
                <a:srgbClr val="71FFB1"/>
              </a:solidFill>
              <a:latin typeface="Calibri"/>
              <a:ea typeface="+mn-ea"/>
              <a:cs typeface="Calibri"/>
            </a:rPr>
            <a:pPr marL="0" indent="0"/>
            <a:t>$4,540,923</a:t>
          </a:fld>
          <a:endParaRPr lang="en-US" sz="1200" b="1" i="0" u="none" strike="noStrike">
            <a:solidFill>
              <a:srgbClr val="71FFB1"/>
            </a:solidFill>
            <a:latin typeface="Calibri"/>
            <a:ea typeface="+mn-ea"/>
            <a:cs typeface="Calibri"/>
          </a:endParaRPr>
        </a:p>
      </xdr:txBody>
    </xdr:sp>
    <xdr:clientData/>
  </xdr:twoCellAnchor>
  <xdr:twoCellAnchor editAs="absolute">
    <xdr:from>
      <xdr:col>16</xdr:col>
      <xdr:colOff>57150</xdr:colOff>
      <xdr:row>29</xdr:row>
      <xdr:rowOff>174625</xdr:rowOff>
    </xdr:from>
    <xdr:to>
      <xdr:col>18</xdr:col>
      <xdr:colOff>200025</xdr:colOff>
      <xdr:row>31</xdr:row>
      <xdr:rowOff>112184</xdr:rowOff>
    </xdr:to>
    <xdr:sp macro="" textlink="'Anaysis 3'!L8">
      <xdr:nvSpPr>
        <xdr:cNvPr id="153" name="TextBox 152">
          <a:extLst>
            <a:ext uri="{FF2B5EF4-FFF2-40B4-BE49-F238E27FC236}">
              <a16:creationId xmlns:a16="http://schemas.microsoft.com/office/drawing/2014/main" id="{00000000-0008-0000-0300-000099000000}"/>
            </a:ext>
          </a:extLst>
        </xdr:cNvPr>
        <xdr:cNvSpPr txBox="1"/>
      </xdr:nvSpPr>
      <xdr:spPr>
        <a:xfrm>
          <a:off x="9810750" y="633412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DB56E5C-2919-4B22-9DB2-39590DBE5F76}" type="TxLink">
            <a:rPr lang="en-US" sz="1200" b="1" i="0" u="none" strike="noStrike">
              <a:solidFill>
                <a:srgbClr val="71FFB1"/>
              </a:solidFill>
              <a:latin typeface="Calibri"/>
              <a:ea typeface="+mn-ea"/>
              <a:cs typeface="Calibri"/>
            </a:rPr>
            <a:pPr marL="0" indent="0"/>
            <a:t>$8,346,403</a:t>
          </a:fld>
          <a:endParaRPr lang="en-US" sz="1200" b="1" i="0" u="none" strike="noStrike">
            <a:solidFill>
              <a:srgbClr val="71FFB1"/>
            </a:solidFill>
            <a:latin typeface="Calibri"/>
            <a:ea typeface="+mn-ea"/>
            <a:cs typeface="Calibri"/>
          </a:endParaRPr>
        </a:p>
      </xdr:txBody>
    </xdr:sp>
    <xdr:clientData/>
  </xdr:twoCellAnchor>
  <xdr:twoCellAnchor editAs="absolute">
    <xdr:from>
      <xdr:col>15</xdr:col>
      <xdr:colOff>57149</xdr:colOff>
      <xdr:row>24</xdr:row>
      <xdr:rowOff>136525</xdr:rowOff>
    </xdr:from>
    <xdr:to>
      <xdr:col>17</xdr:col>
      <xdr:colOff>485775</xdr:colOff>
      <xdr:row>26</xdr:row>
      <xdr:rowOff>74083</xdr:rowOff>
    </xdr:to>
    <xdr:sp macro="" textlink="">
      <xdr:nvSpPr>
        <xdr:cNvPr id="154" name="TextBox 153">
          <a:extLst>
            <a:ext uri="{FF2B5EF4-FFF2-40B4-BE49-F238E27FC236}">
              <a16:creationId xmlns:a16="http://schemas.microsoft.com/office/drawing/2014/main" id="{00000000-0008-0000-0300-00009A000000}"/>
            </a:ext>
          </a:extLst>
        </xdr:cNvPr>
        <xdr:cNvSpPr txBox="1"/>
      </xdr:nvSpPr>
      <xdr:spPr>
        <a:xfrm>
          <a:off x="9201149" y="5343525"/>
          <a:ext cx="164782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39ABEB"/>
              </a:solidFill>
            </a:rPr>
            <a:t>Cumulative total profit</a:t>
          </a:r>
        </a:p>
      </xdr:txBody>
    </xdr:sp>
    <xdr:clientData/>
  </xdr:twoCellAnchor>
  <xdr:twoCellAnchor editAs="absolute">
    <xdr:from>
      <xdr:col>14</xdr:col>
      <xdr:colOff>352425</xdr:colOff>
      <xdr:row>26</xdr:row>
      <xdr:rowOff>83608</xdr:rowOff>
    </xdr:from>
    <xdr:to>
      <xdr:col>15</xdr:col>
      <xdr:colOff>342900</xdr:colOff>
      <xdr:row>28</xdr:row>
      <xdr:rowOff>16934</xdr:rowOff>
    </xdr:to>
    <xdr:sp macro="" textlink="'Anaysis 3'!J6">
      <xdr:nvSpPr>
        <xdr:cNvPr id="156" name="TextBox 155">
          <a:extLst>
            <a:ext uri="{FF2B5EF4-FFF2-40B4-BE49-F238E27FC236}">
              <a16:creationId xmlns:a16="http://schemas.microsoft.com/office/drawing/2014/main" id="{00000000-0008-0000-0300-00009C000000}"/>
            </a:ext>
          </a:extLst>
        </xdr:cNvPr>
        <xdr:cNvSpPr txBox="1"/>
      </xdr:nvSpPr>
      <xdr:spPr>
        <a:xfrm>
          <a:off x="8886825" y="56673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351517-20E8-42E7-BE08-6599EA8E7FC2}" type="TxLink">
            <a:rPr lang="en-US" sz="1100" b="0" i="0" u="none" strike="noStrike">
              <a:solidFill>
                <a:schemeClr val="bg1"/>
              </a:solidFill>
              <a:latin typeface="Calibri"/>
              <a:cs typeface="Calibri"/>
            </a:rPr>
            <a:pPr/>
            <a:t>2019</a:t>
          </a:fld>
          <a:endParaRPr lang="en-US" sz="1100" b="1" i="1">
            <a:solidFill>
              <a:schemeClr val="bg1"/>
            </a:solidFill>
          </a:endParaRPr>
        </a:p>
      </xdr:txBody>
    </xdr:sp>
    <xdr:clientData/>
  </xdr:twoCellAnchor>
  <xdr:twoCellAnchor editAs="absolute">
    <xdr:from>
      <xdr:col>14</xdr:col>
      <xdr:colOff>331787</xdr:colOff>
      <xdr:row>28</xdr:row>
      <xdr:rowOff>53446</xdr:rowOff>
    </xdr:from>
    <xdr:to>
      <xdr:col>15</xdr:col>
      <xdr:colOff>322262</xdr:colOff>
      <xdr:row>29</xdr:row>
      <xdr:rowOff>173037</xdr:rowOff>
    </xdr:to>
    <xdr:sp macro="" textlink="'Anaysis 3'!J7">
      <xdr:nvSpPr>
        <xdr:cNvPr id="157" name="TextBox 156">
          <a:extLst>
            <a:ext uri="{FF2B5EF4-FFF2-40B4-BE49-F238E27FC236}">
              <a16:creationId xmlns:a16="http://schemas.microsoft.com/office/drawing/2014/main" id="{00000000-0008-0000-0300-00009D000000}"/>
            </a:ext>
          </a:extLst>
        </xdr:cNvPr>
        <xdr:cNvSpPr txBox="1"/>
      </xdr:nvSpPr>
      <xdr:spPr>
        <a:xfrm>
          <a:off x="9043987" y="5679546"/>
          <a:ext cx="612775" cy="297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A9661D4-FEF7-49E3-879B-2ED2B7CFA800}" type="TxLink">
            <a:rPr lang="en-US" sz="1100" b="0" i="0" u="none" strike="noStrike">
              <a:solidFill>
                <a:schemeClr val="bg1"/>
              </a:solidFill>
              <a:latin typeface="Calibri"/>
              <a:ea typeface="+mn-ea"/>
              <a:cs typeface="Calibri"/>
            </a:rPr>
            <a:pPr marL="0" indent="0"/>
            <a:t>2020</a:t>
          </a:fld>
          <a:endParaRPr lang="en-US" sz="1100" b="1" i="1">
            <a:solidFill>
              <a:schemeClr val="bg1"/>
            </a:solidFill>
            <a:latin typeface="+mn-lt"/>
            <a:ea typeface="+mn-ea"/>
            <a:cs typeface="+mn-cs"/>
          </a:endParaRPr>
        </a:p>
      </xdr:txBody>
    </xdr:sp>
    <xdr:clientData/>
  </xdr:twoCellAnchor>
  <xdr:twoCellAnchor editAs="absolute">
    <xdr:from>
      <xdr:col>14</xdr:col>
      <xdr:colOff>361950</xdr:colOff>
      <xdr:row>30</xdr:row>
      <xdr:rowOff>6350</xdr:rowOff>
    </xdr:from>
    <xdr:to>
      <xdr:col>15</xdr:col>
      <xdr:colOff>352425</xdr:colOff>
      <xdr:row>31</xdr:row>
      <xdr:rowOff>121709</xdr:rowOff>
    </xdr:to>
    <xdr:sp macro="" textlink="'Anaysis 3'!J8">
      <xdr:nvSpPr>
        <xdr:cNvPr id="158" name="TextBox 157">
          <a:extLst>
            <a:ext uri="{FF2B5EF4-FFF2-40B4-BE49-F238E27FC236}">
              <a16:creationId xmlns:a16="http://schemas.microsoft.com/office/drawing/2014/main" id="{00000000-0008-0000-0300-00009E000000}"/>
            </a:ext>
          </a:extLst>
        </xdr:cNvPr>
        <xdr:cNvSpPr txBox="1"/>
      </xdr:nvSpPr>
      <xdr:spPr>
        <a:xfrm>
          <a:off x="8896350" y="6343650"/>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0963321-B0E4-4A4F-BF20-3D0715FF8922}" type="TxLink">
            <a:rPr lang="en-US" sz="1100" b="0" i="0" u="none" strike="noStrike">
              <a:solidFill>
                <a:schemeClr val="bg1"/>
              </a:solidFill>
              <a:latin typeface="Calibri"/>
              <a:ea typeface="+mn-ea"/>
              <a:cs typeface="Calibri"/>
            </a:rPr>
            <a:pPr marL="0" indent="0"/>
            <a:t>2021</a:t>
          </a:fld>
          <a:endParaRPr lang="en-US" sz="1100" b="1" i="1">
            <a:solidFill>
              <a:schemeClr val="bg1"/>
            </a:solidFill>
            <a:latin typeface="+mn-lt"/>
            <a:ea typeface="+mn-ea"/>
            <a:cs typeface="+mn-cs"/>
          </a:endParaRPr>
        </a:p>
      </xdr:txBody>
    </xdr:sp>
    <xdr:clientData/>
  </xdr:twoCellAnchor>
  <xdr:twoCellAnchor editAs="absolute">
    <xdr:from>
      <xdr:col>15</xdr:col>
      <xdr:colOff>152400</xdr:colOff>
      <xdr:row>26</xdr:row>
      <xdr:rowOff>146049</xdr:rowOff>
    </xdr:from>
    <xdr:to>
      <xdr:col>15</xdr:col>
      <xdr:colOff>409575</xdr:colOff>
      <xdr:row>27</xdr:row>
      <xdr:rowOff>83607</xdr:rowOff>
    </xdr:to>
    <xdr:sp macro="" textlink="">
      <xdr:nvSpPr>
        <xdr:cNvPr id="3092" name="Rectangle: Rounded Corners 3091">
          <a:extLst>
            <a:ext uri="{FF2B5EF4-FFF2-40B4-BE49-F238E27FC236}">
              <a16:creationId xmlns:a16="http://schemas.microsoft.com/office/drawing/2014/main" id="{00000000-0008-0000-0300-0000140C0000}"/>
            </a:ext>
          </a:extLst>
        </xdr:cNvPr>
        <xdr:cNvSpPr/>
      </xdr:nvSpPr>
      <xdr:spPr>
        <a:xfrm>
          <a:off x="9296400" y="5734049"/>
          <a:ext cx="257175" cy="123825"/>
        </a:xfrm>
        <a:prstGeom prst="roundRect">
          <a:avLst>
            <a:gd name="adj" fmla="val 50000"/>
          </a:avLst>
        </a:prstGeom>
        <a:solidFill>
          <a:srgbClr val="DAB57C">
            <a:alpha val="6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D1A25D"/>
            </a:solidFill>
          </a:endParaRPr>
        </a:p>
      </xdr:txBody>
    </xdr:sp>
    <xdr:clientData/>
  </xdr:twoCellAnchor>
  <xdr:twoCellAnchor editAs="absolute">
    <xdr:from>
      <xdr:col>15</xdr:col>
      <xdr:colOff>152400</xdr:colOff>
      <xdr:row>28</xdr:row>
      <xdr:rowOff>121708</xdr:rowOff>
    </xdr:from>
    <xdr:to>
      <xdr:col>15</xdr:col>
      <xdr:colOff>542925</xdr:colOff>
      <xdr:row>29</xdr:row>
      <xdr:rowOff>55033</xdr:rowOff>
    </xdr:to>
    <xdr:sp macro="" textlink="">
      <xdr:nvSpPr>
        <xdr:cNvPr id="160" name="Rectangle: Rounded Corners 159">
          <a:extLst>
            <a:ext uri="{FF2B5EF4-FFF2-40B4-BE49-F238E27FC236}">
              <a16:creationId xmlns:a16="http://schemas.microsoft.com/office/drawing/2014/main" id="{00000000-0008-0000-0300-0000A0000000}"/>
            </a:ext>
          </a:extLst>
        </xdr:cNvPr>
        <xdr:cNvSpPr/>
      </xdr:nvSpPr>
      <xdr:spPr>
        <a:xfrm>
          <a:off x="9296400" y="6086474"/>
          <a:ext cx="390525" cy="123826"/>
        </a:xfrm>
        <a:prstGeom prst="roundRect">
          <a:avLst>
            <a:gd name="adj" fmla="val 50000"/>
          </a:avLst>
        </a:prstGeom>
        <a:solidFill>
          <a:srgbClr val="DAB57C">
            <a:alpha val="6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D1A25D"/>
            </a:solidFill>
          </a:endParaRPr>
        </a:p>
      </xdr:txBody>
    </xdr:sp>
    <xdr:clientData/>
  </xdr:twoCellAnchor>
  <xdr:twoCellAnchor editAs="absolute">
    <xdr:from>
      <xdr:col>15</xdr:col>
      <xdr:colOff>152400</xdr:colOff>
      <xdr:row>30</xdr:row>
      <xdr:rowOff>83607</xdr:rowOff>
    </xdr:from>
    <xdr:to>
      <xdr:col>16</xdr:col>
      <xdr:colOff>76200</xdr:colOff>
      <xdr:row>31</xdr:row>
      <xdr:rowOff>7409</xdr:rowOff>
    </xdr:to>
    <xdr:sp macro="" textlink="">
      <xdr:nvSpPr>
        <xdr:cNvPr id="161" name="Rectangle: Rounded Corners 160">
          <a:extLst>
            <a:ext uri="{FF2B5EF4-FFF2-40B4-BE49-F238E27FC236}">
              <a16:creationId xmlns:a16="http://schemas.microsoft.com/office/drawing/2014/main" id="{00000000-0008-0000-0300-0000A1000000}"/>
            </a:ext>
          </a:extLst>
        </xdr:cNvPr>
        <xdr:cNvSpPr/>
      </xdr:nvSpPr>
      <xdr:spPr>
        <a:xfrm>
          <a:off x="9296400" y="6429374"/>
          <a:ext cx="533400" cy="114301"/>
        </a:xfrm>
        <a:prstGeom prst="roundRect">
          <a:avLst>
            <a:gd name="adj" fmla="val 50000"/>
          </a:avLst>
        </a:prstGeom>
        <a:solidFill>
          <a:srgbClr val="DAB57C">
            <a:alpha val="62353"/>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206375</xdr:colOff>
      <xdr:row>0</xdr:row>
      <xdr:rowOff>111919</xdr:rowOff>
    </xdr:from>
    <xdr:to>
      <xdr:col>17</xdr:col>
      <xdr:colOff>532625</xdr:colOff>
      <xdr:row>2</xdr:row>
      <xdr:rowOff>59267</xdr:rowOff>
    </xdr:to>
    <xdr:pic macro="[0]!Clear_filter">
      <xdr:nvPicPr>
        <xdr:cNvPr id="3094" name="Graphic 3093" descr="Back">
          <a:extLst>
            <a:ext uri="{FF2B5EF4-FFF2-40B4-BE49-F238E27FC236}">
              <a16:creationId xmlns:a16="http://schemas.microsoft.com/office/drawing/2014/main" id="{00000000-0008-0000-0300-0000160C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0857442" y="111919"/>
          <a:ext cx="326250" cy="319881"/>
        </a:xfrm>
        <a:prstGeom prst="rect">
          <a:avLst/>
        </a:prstGeom>
      </xdr:spPr>
    </xdr:pic>
    <xdr:clientData/>
  </xdr:twoCellAnchor>
  <xdr:twoCellAnchor editAs="oneCell">
    <xdr:from>
      <xdr:col>15</xdr:col>
      <xdr:colOff>590513</xdr:colOff>
      <xdr:row>1</xdr:row>
      <xdr:rowOff>33337</xdr:rowOff>
    </xdr:from>
    <xdr:to>
      <xdr:col>16</xdr:col>
      <xdr:colOff>307163</xdr:colOff>
      <xdr:row>4</xdr:row>
      <xdr:rowOff>16688</xdr:rowOff>
    </xdr:to>
    <xdr:pic macro="[0]!Country_open">
      <xdr:nvPicPr>
        <xdr:cNvPr id="3098" name="Open" descr="Unlock" hidden="1">
          <a:extLst>
            <a:ext uri="{FF2B5EF4-FFF2-40B4-BE49-F238E27FC236}">
              <a16:creationId xmlns:a16="http://schemas.microsoft.com/office/drawing/2014/main" id="{00000000-0008-0000-0300-00001A0C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9734513" y="33337"/>
          <a:ext cx="326250" cy="326250"/>
        </a:xfrm>
        <a:prstGeom prst="rect">
          <a:avLst/>
        </a:prstGeom>
      </xdr:spPr>
    </xdr:pic>
    <xdr:clientData/>
  </xdr:twoCellAnchor>
  <xdr:twoCellAnchor editAs="absolute">
    <xdr:from>
      <xdr:col>2</xdr:col>
      <xdr:colOff>356658</xdr:colOff>
      <xdr:row>0</xdr:row>
      <xdr:rowOff>69675</xdr:rowOff>
    </xdr:from>
    <xdr:to>
      <xdr:col>3</xdr:col>
      <xdr:colOff>203201</xdr:colOff>
      <xdr:row>3</xdr:row>
      <xdr:rowOff>0</xdr:rowOff>
    </xdr:to>
    <xdr:pic>
      <xdr:nvPicPr>
        <xdr:cNvPr id="3100" name="Graphic 3099" descr="Gauge">
          <a:extLst>
            <a:ext uri="{FF2B5EF4-FFF2-40B4-BE49-F238E27FC236}">
              <a16:creationId xmlns:a16="http://schemas.microsoft.com/office/drawing/2014/main" id="{00000000-0008-0000-0300-00001C0C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609725" y="69675"/>
          <a:ext cx="473076" cy="462819"/>
        </a:xfrm>
        <a:prstGeom prst="rect">
          <a:avLst/>
        </a:prstGeom>
      </xdr:spPr>
    </xdr:pic>
    <xdr:clientData/>
  </xdr:twoCellAnchor>
  <xdr:twoCellAnchor editAs="absolute">
    <xdr:from>
      <xdr:col>15</xdr:col>
      <xdr:colOff>209868</xdr:colOff>
      <xdr:row>0</xdr:row>
      <xdr:rowOff>120385</xdr:rowOff>
    </xdr:from>
    <xdr:to>
      <xdr:col>15</xdr:col>
      <xdr:colOff>553051</xdr:colOff>
      <xdr:row>2</xdr:row>
      <xdr:rowOff>67733</xdr:rowOff>
    </xdr:to>
    <xdr:pic macro="[0]!Country_close">
      <xdr:nvPicPr>
        <xdr:cNvPr id="124" name="Close" descr="Unlock">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607868" y="120385"/>
          <a:ext cx="343183" cy="319881"/>
        </a:xfrm>
        <a:prstGeom prst="rect">
          <a:avLst/>
        </a:prstGeom>
      </xdr:spPr>
    </xdr:pic>
    <xdr:clientData/>
  </xdr:twoCellAnchor>
  <xdr:twoCellAnchor editAs="absolute">
    <xdr:from>
      <xdr:col>0</xdr:col>
      <xdr:colOff>0</xdr:colOff>
      <xdr:row>4</xdr:row>
      <xdr:rowOff>406400</xdr:rowOff>
    </xdr:from>
    <xdr:to>
      <xdr:col>2</xdr:col>
      <xdr:colOff>495300</xdr:colOff>
      <xdr:row>31</xdr:row>
      <xdr:rowOff>174626</xdr:rowOff>
    </xdr:to>
    <xdr:grpSp>
      <xdr:nvGrpSpPr>
        <xdr:cNvPr id="5" name="Country_filter">
          <a:extLst>
            <a:ext uri="{FF2B5EF4-FFF2-40B4-BE49-F238E27FC236}">
              <a16:creationId xmlns:a16="http://schemas.microsoft.com/office/drawing/2014/main" id="{00000000-0008-0000-0300-000005000000}"/>
            </a:ext>
          </a:extLst>
        </xdr:cNvPr>
        <xdr:cNvGrpSpPr/>
      </xdr:nvGrpSpPr>
      <xdr:grpSpPr>
        <a:xfrm>
          <a:off x="0" y="914400"/>
          <a:ext cx="1739900" cy="5419726"/>
          <a:chOff x="0" y="952500"/>
          <a:chExt cx="1714500" cy="5762626"/>
        </a:xfrm>
        <a:solidFill>
          <a:srgbClr val="2E2B30"/>
        </a:solidFill>
      </xdr:grpSpPr>
      <mc:AlternateContent xmlns:mc="http://schemas.openxmlformats.org/markup-compatibility/2006" xmlns:a14="http://schemas.microsoft.com/office/drawing/2010/main">
        <mc:Choice Requires="a14">
          <xdr:graphicFrame macro="">
            <xdr:nvGraphicFramePr>
              <xdr:cNvPr id="126" name="County">
                <a:extLst>
                  <a:ext uri="{FF2B5EF4-FFF2-40B4-BE49-F238E27FC236}">
                    <a16:creationId xmlns:a16="http://schemas.microsoft.com/office/drawing/2014/main" id="{00000000-0008-0000-0300-00007E000000}"/>
                  </a:ext>
                </a:extLst>
              </xdr:cNvPr>
              <xdr:cNvGraphicFramePr/>
            </xdr:nvGraphicFramePr>
            <xdr:xfrm>
              <a:off x="0" y="1619250"/>
              <a:ext cx="1714500" cy="5095876"/>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0" y="1541476"/>
                <a:ext cx="1739900" cy="4792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29" name="Rectangle: Rounded Corners 128">
            <a:extLst>
              <a:ext uri="{FF2B5EF4-FFF2-40B4-BE49-F238E27FC236}">
                <a16:creationId xmlns:a16="http://schemas.microsoft.com/office/drawing/2014/main" id="{00000000-0008-0000-0300-000081000000}"/>
              </a:ext>
            </a:extLst>
          </xdr:cNvPr>
          <xdr:cNvSpPr/>
        </xdr:nvSpPr>
        <xdr:spPr>
          <a:xfrm>
            <a:off x="0" y="952500"/>
            <a:ext cx="1714500" cy="400050"/>
          </a:xfrm>
          <a:prstGeom prst="roundRect">
            <a:avLst>
              <a:gd name="adj" fmla="val 10318"/>
            </a:avLst>
          </a:prstGeom>
          <a:grp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rgbClr val="39ABEB"/>
                </a:solidFill>
                <a:latin typeface="+mn-lt"/>
                <a:ea typeface="+mn-ea"/>
                <a:cs typeface="+mn-cs"/>
              </a:rPr>
              <a:t>Sales</a:t>
            </a:r>
            <a:r>
              <a:rPr lang="en-US" sz="1800" b="1" baseline="0">
                <a:solidFill>
                  <a:srgbClr val="39ABEB"/>
                </a:solidFill>
                <a:latin typeface="+mn-lt"/>
                <a:ea typeface="+mn-ea"/>
                <a:cs typeface="+mn-cs"/>
              </a:rPr>
              <a:t> Country </a:t>
            </a:r>
            <a:endParaRPr lang="en-US" sz="1800" b="1">
              <a:solidFill>
                <a:srgbClr val="39ABEB"/>
              </a:solidFill>
              <a:latin typeface="+mn-lt"/>
              <a:ea typeface="+mn-ea"/>
              <a:cs typeface="+mn-cs"/>
            </a:endParaRPr>
          </a:p>
        </xdr:txBody>
      </xdr:sp>
    </xdr:grpSp>
    <xdr:clientData fLocksWithSheet="0"/>
  </xdr:twoCellAnchor>
  <xdr:twoCellAnchor editAs="absolute">
    <xdr:from>
      <xdr:col>18</xdr:col>
      <xdr:colOff>95250</xdr:colOff>
      <xdr:row>4</xdr:row>
      <xdr:rowOff>406400</xdr:rowOff>
    </xdr:from>
    <xdr:to>
      <xdr:col>20</xdr:col>
      <xdr:colOff>590550</xdr:colOff>
      <xdr:row>32</xdr:row>
      <xdr:rowOff>7408</xdr:rowOff>
    </xdr:to>
    <xdr:grpSp>
      <xdr:nvGrpSpPr>
        <xdr:cNvPr id="6" name="Products_filter">
          <a:extLst>
            <a:ext uri="{FF2B5EF4-FFF2-40B4-BE49-F238E27FC236}">
              <a16:creationId xmlns:a16="http://schemas.microsoft.com/office/drawing/2014/main" id="{00000000-0008-0000-0300-000006000000}"/>
            </a:ext>
          </a:extLst>
        </xdr:cNvPr>
        <xdr:cNvGrpSpPr/>
      </xdr:nvGrpSpPr>
      <xdr:grpSpPr>
        <a:xfrm>
          <a:off x="11296650" y="914400"/>
          <a:ext cx="1739900" cy="5430308"/>
          <a:chOff x="11068050" y="952500"/>
          <a:chExt cx="1714500" cy="5781675"/>
        </a:xfrm>
        <a:solidFill>
          <a:srgbClr val="2E2B30"/>
        </a:solidFill>
      </xdr:grpSpPr>
      <mc:AlternateContent xmlns:mc="http://schemas.openxmlformats.org/markup-compatibility/2006" xmlns:a14="http://schemas.microsoft.com/office/drawing/2010/main">
        <mc:Choice Requires="a14">
          <xdr:graphicFrame macro="">
            <xdr:nvGraphicFramePr>
              <xdr:cNvPr id="128" name="Product Name">
                <a:extLst>
                  <a:ext uri="{FF2B5EF4-FFF2-40B4-BE49-F238E27FC236}">
                    <a16:creationId xmlns:a16="http://schemas.microsoft.com/office/drawing/2014/main" id="{00000000-0008-0000-0300-000080000000}"/>
                  </a:ext>
                </a:extLst>
              </xdr:cNvPr>
              <xdr:cNvGraphicFramePr/>
            </xdr:nvGraphicFramePr>
            <xdr:xfrm>
              <a:off x="11134725" y="1629863"/>
              <a:ext cx="1647825" cy="5104312"/>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11364313" y="1550598"/>
                <a:ext cx="1672237" cy="47941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0" name="Rectangle: Rounded Corners 129">
            <a:extLst>
              <a:ext uri="{FF2B5EF4-FFF2-40B4-BE49-F238E27FC236}">
                <a16:creationId xmlns:a16="http://schemas.microsoft.com/office/drawing/2014/main" id="{00000000-0008-0000-0300-000082000000}"/>
              </a:ext>
            </a:extLst>
          </xdr:cNvPr>
          <xdr:cNvSpPr/>
        </xdr:nvSpPr>
        <xdr:spPr>
          <a:xfrm>
            <a:off x="11068050" y="952500"/>
            <a:ext cx="1714500" cy="400050"/>
          </a:xfrm>
          <a:prstGeom prst="roundRect">
            <a:avLst>
              <a:gd name="adj" fmla="val 10318"/>
            </a:avLst>
          </a:prstGeom>
          <a:grp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rgbClr val="39ABEB"/>
                </a:solidFill>
                <a:latin typeface="+mn-lt"/>
                <a:ea typeface="+mn-ea"/>
                <a:cs typeface="+mn-cs"/>
              </a:rPr>
              <a:t>Products sold</a:t>
            </a:r>
          </a:p>
        </xdr:txBody>
      </xdr:sp>
    </xdr:grpSp>
    <xdr:clientData fLocksWithSheet="0"/>
  </xdr:twoCellAnchor>
  <xdr:twoCellAnchor editAs="absolute">
    <xdr:from>
      <xdr:col>9</xdr:col>
      <xdr:colOff>60999</xdr:colOff>
      <xdr:row>5</xdr:row>
      <xdr:rowOff>443825</xdr:rowOff>
    </xdr:from>
    <xdr:to>
      <xdr:col>11</xdr:col>
      <xdr:colOff>220808</xdr:colOff>
      <xdr:row>6</xdr:row>
      <xdr:rowOff>72350</xdr:rowOff>
    </xdr:to>
    <xdr:sp macro="" textlink="'Analysis 1'!G14">
      <xdr:nvSpPr>
        <xdr:cNvPr id="131" name="TextBox 130">
          <a:extLst>
            <a:ext uri="{FF2B5EF4-FFF2-40B4-BE49-F238E27FC236}">
              <a16:creationId xmlns:a16="http://schemas.microsoft.com/office/drawing/2014/main" id="{00000000-0008-0000-0300-000083000000}"/>
            </a:ext>
          </a:extLst>
        </xdr:cNvPr>
        <xdr:cNvSpPr txBox="1"/>
      </xdr:nvSpPr>
      <xdr:spPr>
        <a:xfrm>
          <a:off x="5672090" y="1489843"/>
          <a:ext cx="1406718"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87C1E4D-15A5-4269-99ED-74C38E66E23E}" type="TxLink">
            <a:rPr lang="en-US" sz="1100" b="0" i="0" u="none" strike="noStrike">
              <a:solidFill>
                <a:schemeClr val="bg1"/>
              </a:solidFill>
              <a:latin typeface="Calibri"/>
              <a:ea typeface="Calibri"/>
              <a:cs typeface="Calibri"/>
            </a:rPr>
            <a:pPr marL="0" indent="0"/>
            <a:t>17.3M</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twoCellAnchor editAs="absolute">
    <xdr:from>
      <xdr:col>16</xdr:col>
      <xdr:colOff>397548</xdr:colOff>
      <xdr:row>5</xdr:row>
      <xdr:rowOff>443825</xdr:rowOff>
    </xdr:from>
    <xdr:to>
      <xdr:col>18</xdr:col>
      <xdr:colOff>537345</xdr:colOff>
      <xdr:row>6</xdr:row>
      <xdr:rowOff>72350</xdr:rowOff>
    </xdr:to>
    <xdr:sp macro="" textlink="'Analysis 1'!H14">
      <xdr:nvSpPr>
        <xdr:cNvPr id="132" name="TextBox 131">
          <a:extLst>
            <a:ext uri="{FF2B5EF4-FFF2-40B4-BE49-F238E27FC236}">
              <a16:creationId xmlns:a16="http://schemas.microsoft.com/office/drawing/2014/main" id="{00000000-0008-0000-0300-000084000000}"/>
            </a:ext>
          </a:extLst>
        </xdr:cNvPr>
        <xdr:cNvSpPr txBox="1"/>
      </xdr:nvSpPr>
      <xdr:spPr>
        <a:xfrm>
          <a:off x="10372821" y="1489843"/>
          <a:ext cx="1386706"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6DC81D3-20DB-4DFE-8EB8-2B61FE3A4E79}" type="TxLink">
            <a:rPr lang="en-US" sz="1100" b="0" i="0" u="none" strike="noStrike">
              <a:solidFill>
                <a:schemeClr val="bg1"/>
              </a:solidFill>
              <a:latin typeface="Calibri"/>
              <a:ea typeface="Calibri"/>
              <a:cs typeface="Calibri"/>
            </a:rPr>
            <a:pPr marL="0" indent="0"/>
            <a:t>8.3M</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twoCellAnchor editAs="oneCell">
    <xdr:from>
      <xdr:col>11</xdr:col>
      <xdr:colOff>293370</xdr:colOff>
      <xdr:row>4</xdr:row>
      <xdr:rowOff>40005</xdr:rowOff>
    </xdr:from>
    <xdr:to>
      <xdr:col>12</xdr:col>
      <xdr:colOff>36195</xdr:colOff>
      <xdr:row>4</xdr:row>
      <xdr:rowOff>345863</xdr:rowOff>
    </xdr:to>
    <xdr:pic>
      <xdr:nvPicPr>
        <xdr:cNvPr id="135" name="Graphic 134" descr="List">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26"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166610" y="558165"/>
          <a:ext cx="367665" cy="305858"/>
        </a:xfrm>
        <a:prstGeom prst="rect">
          <a:avLst/>
        </a:prstGeom>
      </xdr:spPr>
    </xdr:pic>
    <xdr:clientData/>
  </xdr:twoCellAnchor>
  <xdr:twoCellAnchor editAs="absolute">
    <xdr:from>
      <xdr:col>3</xdr:col>
      <xdr:colOff>533400</xdr:colOff>
      <xdr:row>22</xdr:row>
      <xdr:rowOff>165100</xdr:rowOff>
    </xdr:from>
    <xdr:to>
      <xdr:col>4</xdr:col>
      <xdr:colOff>523875</xdr:colOff>
      <xdr:row>24</xdr:row>
      <xdr:rowOff>102658</xdr:rowOff>
    </xdr:to>
    <xdr:sp macro="" textlink="'Analysis 2'!I6">
      <xdr:nvSpPr>
        <xdr:cNvPr id="138" name="TextBox 137">
          <a:extLst>
            <a:ext uri="{FF2B5EF4-FFF2-40B4-BE49-F238E27FC236}">
              <a16:creationId xmlns:a16="http://schemas.microsoft.com/office/drawing/2014/main" id="{00000000-0008-0000-0300-00008A000000}"/>
            </a:ext>
          </a:extLst>
        </xdr:cNvPr>
        <xdr:cNvSpPr txBox="1"/>
      </xdr:nvSpPr>
      <xdr:spPr>
        <a:xfrm>
          <a:off x="2362200" y="4991100"/>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71721C-662F-4B7F-B23B-2B3E494F0C95}" type="TxLink">
            <a:rPr lang="en-US" sz="1100" b="1" i="1">
              <a:solidFill>
                <a:schemeClr val="bg1"/>
              </a:solidFill>
              <a:latin typeface="+mn-lt"/>
              <a:ea typeface="+mn-ea"/>
              <a:cs typeface="+mn-cs"/>
            </a:rPr>
            <a:pPr marL="0" indent="0"/>
            <a:t>2019</a:t>
          </a:fld>
          <a:endParaRPr lang="en-US" sz="1100" b="1" i="1">
            <a:solidFill>
              <a:schemeClr val="bg1"/>
            </a:solidFill>
            <a:latin typeface="+mn-lt"/>
            <a:ea typeface="+mn-ea"/>
            <a:cs typeface="+mn-cs"/>
          </a:endParaRPr>
        </a:p>
      </xdr:txBody>
    </xdr:sp>
    <xdr:clientData/>
  </xdr:twoCellAnchor>
  <xdr:twoCellAnchor editAs="absolute">
    <xdr:from>
      <xdr:col>3</xdr:col>
      <xdr:colOff>95250</xdr:colOff>
      <xdr:row>29</xdr:row>
      <xdr:rowOff>59796</xdr:rowOff>
    </xdr:from>
    <xdr:to>
      <xdr:col>4</xdr:col>
      <xdr:colOff>85725</xdr:colOff>
      <xdr:row>31</xdr:row>
      <xdr:rowOff>1588</xdr:rowOff>
    </xdr:to>
    <xdr:sp macro="" textlink="'Analysis 2'!I7">
      <xdr:nvSpPr>
        <xdr:cNvPr id="139" name="TextBox 138">
          <a:extLst>
            <a:ext uri="{FF2B5EF4-FFF2-40B4-BE49-F238E27FC236}">
              <a16:creationId xmlns:a16="http://schemas.microsoft.com/office/drawing/2014/main" id="{00000000-0008-0000-0300-00008B000000}"/>
            </a:ext>
          </a:extLst>
        </xdr:cNvPr>
        <xdr:cNvSpPr txBox="1"/>
      </xdr:nvSpPr>
      <xdr:spPr>
        <a:xfrm>
          <a:off x="1924050" y="6215063"/>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40BF6C-9E20-4EF9-B2B0-23D457A77881}" type="TxLink">
            <a:rPr lang="en-US" sz="1100" b="1" i="1">
              <a:solidFill>
                <a:schemeClr val="bg1"/>
              </a:solidFill>
              <a:latin typeface="+mn-lt"/>
              <a:ea typeface="+mn-ea"/>
              <a:cs typeface="+mn-cs"/>
            </a:rPr>
            <a:pPr marL="0" indent="0"/>
            <a:t>2020</a:t>
          </a:fld>
          <a:endParaRPr lang="en-US" sz="1100" b="1" i="1">
            <a:solidFill>
              <a:schemeClr val="bg1"/>
            </a:solidFill>
            <a:latin typeface="+mn-lt"/>
            <a:ea typeface="+mn-ea"/>
            <a:cs typeface="+mn-cs"/>
          </a:endParaRPr>
        </a:p>
      </xdr:txBody>
    </xdr:sp>
    <xdr:clientData/>
  </xdr:twoCellAnchor>
  <xdr:twoCellAnchor editAs="absolute">
    <xdr:from>
      <xdr:col>4</xdr:col>
      <xdr:colOff>504825</xdr:colOff>
      <xdr:row>29</xdr:row>
      <xdr:rowOff>45508</xdr:rowOff>
    </xdr:from>
    <xdr:to>
      <xdr:col>5</xdr:col>
      <xdr:colOff>495300</xdr:colOff>
      <xdr:row>30</xdr:row>
      <xdr:rowOff>165100</xdr:rowOff>
    </xdr:to>
    <xdr:sp macro="" textlink="'Analysis 2'!I8">
      <xdr:nvSpPr>
        <xdr:cNvPr id="140" name="TextBox 139">
          <a:extLst>
            <a:ext uri="{FF2B5EF4-FFF2-40B4-BE49-F238E27FC236}">
              <a16:creationId xmlns:a16="http://schemas.microsoft.com/office/drawing/2014/main" id="{00000000-0008-0000-0300-00008C000000}"/>
            </a:ext>
          </a:extLst>
        </xdr:cNvPr>
        <xdr:cNvSpPr txBox="1"/>
      </xdr:nvSpPr>
      <xdr:spPr>
        <a:xfrm>
          <a:off x="2943225" y="62007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1D8867-E634-4517-8276-C7B1F9BA5A50}" type="TxLink">
            <a:rPr lang="en-US" sz="1100" b="1" i="1">
              <a:solidFill>
                <a:schemeClr val="bg1"/>
              </a:solidFill>
              <a:latin typeface="+mn-lt"/>
              <a:ea typeface="+mn-ea"/>
              <a:cs typeface="+mn-cs"/>
            </a:rPr>
            <a:pPr marL="0" indent="0"/>
            <a:t>2021</a:t>
          </a:fld>
          <a:endParaRPr lang="en-US" sz="1100" b="1" i="1">
            <a:solidFill>
              <a:schemeClr val="bg1"/>
            </a:solidFill>
            <a:latin typeface="+mn-lt"/>
            <a:ea typeface="+mn-ea"/>
            <a:cs typeface="+mn-cs"/>
          </a:endParaRPr>
        </a:p>
      </xdr:txBody>
    </xdr:sp>
    <xdr:clientData/>
  </xdr:twoCellAnchor>
  <xdr:twoCellAnchor>
    <xdr:from>
      <xdr:col>3</xdr:col>
      <xdr:colOff>110068</xdr:colOff>
      <xdr:row>5</xdr:row>
      <xdr:rowOff>575733</xdr:rowOff>
    </xdr:from>
    <xdr:to>
      <xdr:col>4</xdr:col>
      <xdr:colOff>465667</xdr:colOff>
      <xdr:row>7</xdr:row>
      <xdr:rowOff>160867</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1989668" y="1634066"/>
          <a:ext cx="982132" cy="448734"/>
        </a:xfrm>
        <a:prstGeom prst="roundRect">
          <a:avLst/>
        </a:prstGeom>
        <a:solidFill>
          <a:srgbClr val="DAB57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25400</xdr:colOff>
      <xdr:row>5</xdr:row>
      <xdr:rowOff>630766</xdr:rowOff>
    </xdr:from>
    <xdr:to>
      <xdr:col>4</xdr:col>
      <xdr:colOff>558800</xdr:colOff>
      <xdr:row>7</xdr:row>
      <xdr:rowOff>93134</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1905000" y="1689099"/>
          <a:ext cx="1159933" cy="325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231F2A"/>
              </a:solidFill>
              <a:latin typeface="ADLaM Display" panose="02010000000000000000" pitchFamily="2" charset="0"/>
              <a:ea typeface="ADLaM Display" panose="02010000000000000000" pitchFamily="2" charset="0"/>
              <a:cs typeface="ADLaM Display" panose="02010000000000000000" pitchFamily="2" charset="0"/>
            </a:rPr>
            <a:t>Quantity Sold</a:t>
          </a:r>
        </a:p>
      </xdr:txBody>
    </xdr:sp>
    <xdr:clientData/>
  </xdr:twoCellAnchor>
  <xdr:twoCellAnchor>
    <xdr:from>
      <xdr:col>10</xdr:col>
      <xdr:colOff>510823</xdr:colOff>
      <xdr:row>5</xdr:row>
      <xdr:rowOff>575733</xdr:rowOff>
    </xdr:from>
    <xdr:to>
      <xdr:col>12</xdr:col>
      <xdr:colOff>87488</xdr:colOff>
      <xdr:row>7</xdr:row>
      <xdr:rowOff>110068</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6776156" y="1634066"/>
          <a:ext cx="829732" cy="397935"/>
        </a:xfrm>
        <a:prstGeom prst="roundRect">
          <a:avLst/>
        </a:prstGeom>
        <a:solidFill>
          <a:srgbClr val="DAB57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6</xdr:col>
      <xdr:colOff>623712</xdr:colOff>
      <xdr:row>5</xdr:row>
      <xdr:rowOff>575733</xdr:rowOff>
    </xdr:from>
    <xdr:to>
      <xdr:col>8</xdr:col>
      <xdr:colOff>200377</xdr:colOff>
      <xdr:row>7</xdr:row>
      <xdr:rowOff>110068</xdr:rowOff>
    </xdr:to>
    <xdr:sp macro="" textlink="">
      <xdr:nvSpPr>
        <xdr:cNvPr id="21" name="Rectangle: Rounded Corners 20">
          <a:extLst>
            <a:ext uri="{FF2B5EF4-FFF2-40B4-BE49-F238E27FC236}">
              <a16:creationId xmlns:a16="http://schemas.microsoft.com/office/drawing/2014/main" id="{00000000-0008-0000-0300-000015000000}"/>
            </a:ext>
          </a:extLst>
        </xdr:cNvPr>
        <xdr:cNvSpPr/>
      </xdr:nvSpPr>
      <xdr:spPr>
        <a:xfrm>
          <a:off x="4382912" y="1634066"/>
          <a:ext cx="829732" cy="397935"/>
        </a:xfrm>
        <a:prstGeom prst="roundRect">
          <a:avLst/>
        </a:prstGeom>
        <a:solidFill>
          <a:srgbClr val="DAB57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14</xdr:col>
      <xdr:colOff>397934</xdr:colOff>
      <xdr:row>5</xdr:row>
      <xdr:rowOff>575733</xdr:rowOff>
    </xdr:from>
    <xdr:to>
      <xdr:col>15</xdr:col>
      <xdr:colOff>601133</xdr:colOff>
      <xdr:row>7</xdr:row>
      <xdr:rowOff>110068</xdr:rowOff>
    </xdr:to>
    <xdr:sp macro="" textlink="">
      <xdr:nvSpPr>
        <xdr:cNvPr id="28" name="Rectangle: Rounded Corners 27">
          <a:extLst>
            <a:ext uri="{FF2B5EF4-FFF2-40B4-BE49-F238E27FC236}">
              <a16:creationId xmlns:a16="http://schemas.microsoft.com/office/drawing/2014/main" id="{00000000-0008-0000-0300-00001C000000}"/>
            </a:ext>
          </a:extLst>
        </xdr:cNvPr>
        <xdr:cNvSpPr/>
      </xdr:nvSpPr>
      <xdr:spPr>
        <a:xfrm>
          <a:off x="9169401" y="1634066"/>
          <a:ext cx="829732" cy="397935"/>
        </a:xfrm>
        <a:prstGeom prst="roundRect">
          <a:avLst/>
        </a:prstGeom>
        <a:solidFill>
          <a:srgbClr val="DAB57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6</xdr:col>
      <xdr:colOff>609601</xdr:colOff>
      <xdr:row>5</xdr:row>
      <xdr:rowOff>588434</xdr:rowOff>
    </xdr:from>
    <xdr:to>
      <xdr:col>8</xdr:col>
      <xdr:colOff>245534</xdr:colOff>
      <xdr:row>7</xdr:row>
      <xdr:rowOff>1</xdr:rowOff>
    </xdr:to>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4368801" y="1646767"/>
          <a:ext cx="889000"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1">
              <a:solidFill>
                <a:srgbClr val="231F2A"/>
              </a:solidFill>
              <a:effectLst/>
              <a:latin typeface="ADLaM Display" panose="02010000000000000000" pitchFamily="2" charset="0"/>
              <a:ea typeface="ADLaM Display" panose="02010000000000000000" pitchFamily="2" charset="0"/>
              <a:cs typeface="ADLaM Display" panose="02010000000000000000" pitchFamily="2" charset="0"/>
            </a:rPr>
            <a:t>$ </a:t>
          </a:r>
          <a:r>
            <a:rPr lang="en-US" sz="1400" b="0" i="1">
              <a:solidFill>
                <a:srgbClr val="231F2A"/>
              </a:solidFill>
              <a:effectLst/>
              <a:latin typeface="ADLaM Display" panose="02010000000000000000" pitchFamily="2" charset="0"/>
              <a:ea typeface="ADLaM Display" panose="02010000000000000000" pitchFamily="2" charset="0"/>
              <a:cs typeface="ADLaM Display" panose="02010000000000000000" pitchFamily="2" charset="0"/>
            </a:rPr>
            <a:t>COGS</a:t>
          </a:r>
          <a:endParaRPr lang="en-US">
            <a:solidFill>
              <a:srgbClr val="231F2A"/>
            </a:solidFill>
            <a:effectLst/>
            <a:latin typeface="ADLaM Display" panose="02010000000000000000" pitchFamily="2" charset="0"/>
            <a:ea typeface="ADLaM Display" panose="02010000000000000000" pitchFamily="2" charset="0"/>
            <a:cs typeface="ADLaM Display" panose="02010000000000000000" pitchFamily="2" charset="0"/>
          </a:endParaRPr>
        </a:p>
        <a:p>
          <a:endParaRPr lang="en-US" sz="1100">
            <a:solidFill>
              <a:srgbClr val="231F2A"/>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10</xdr:col>
      <xdr:colOff>448734</xdr:colOff>
      <xdr:row>5</xdr:row>
      <xdr:rowOff>618068</xdr:rowOff>
    </xdr:from>
    <xdr:to>
      <xdr:col>12</xdr:col>
      <xdr:colOff>169332</xdr:colOff>
      <xdr:row>7</xdr:row>
      <xdr:rowOff>33868</xdr:rowOff>
    </xdr:to>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6714067" y="1676401"/>
          <a:ext cx="973665"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231F2A"/>
              </a:solidFill>
              <a:latin typeface="ADLaM Display" panose="02010000000000000000" pitchFamily="2" charset="0"/>
              <a:ea typeface="ADLaM Display" panose="02010000000000000000" pitchFamily="2" charset="0"/>
              <a:cs typeface="ADLaM Display" panose="02010000000000000000" pitchFamily="2" charset="0"/>
            </a:rPr>
            <a:t>$ Revenue</a:t>
          </a:r>
        </a:p>
      </xdr:txBody>
    </xdr:sp>
    <xdr:clientData/>
  </xdr:twoCellAnchor>
  <xdr:twoCellAnchor>
    <xdr:from>
      <xdr:col>14</xdr:col>
      <xdr:colOff>355599</xdr:colOff>
      <xdr:row>5</xdr:row>
      <xdr:rowOff>584198</xdr:rowOff>
    </xdr:from>
    <xdr:to>
      <xdr:col>16</xdr:col>
      <xdr:colOff>42333</xdr:colOff>
      <xdr:row>6</xdr:row>
      <xdr:rowOff>177798</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9127066" y="1642531"/>
          <a:ext cx="939800" cy="27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231F2A"/>
              </a:solidFill>
              <a:latin typeface="ADLaM Display" panose="02010000000000000000" pitchFamily="2" charset="0"/>
              <a:ea typeface="ADLaM Display" panose="02010000000000000000" pitchFamily="2" charset="0"/>
              <a:cs typeface="ADLaM Display" panose="02010000000000000000" pitchFamily="2" charset="0"/>
            </a:rPr>
            <a:t>$ </a:t>
          </a:r>
          <a:r>
            <a:rPr lang="en-US" sz="1600">
              <a:solidFill>
                <a:srgbClr val="231F2A"/>
              </a:solidFill>
              <a:latin typeface="ADLaM Display" panose="02010000000000000000" pitchFamily="2" charset="0"/>
              <a:ea typeface="ADLaM Display" panose="02010000000000000000" pitchFamily="2" charset="0"/>
              <a:cs typeface="ADLaM Display" panose="02010000000000000000" pitchFamily="2" charset="0"/>
            </a:rPr>
            <a:t>Profit</a:t>
          </a:r>
          <a:endParaRPr lang="en-US" sz="1200">
            <a:solidFill>
              <a:srgbClr val="231F2A"/>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oneCell">
    <xdr:from>
      <xdr:col>6</xdr:col>
      <xdr:colOff>592667</xdr:colOff>
      <xdr:row>9</xdr:row>
      <xdr:rowOff>169332</xdr:rowOff>
    </xdr:from>
    <xdr:to>
      <xdr:col>7</xdr:col>
      <xdr:colOff>431800</xdr:colOff>
      <xdr:row>12</xdr:row>
      <xdr:rowOff>76198</xdr:rowOff>
    </xdr:to>
    <xdr:pic>
      <xdr:nvPicPr>
        <xdr:cNvPr id="39" name="Graphic 38" descr="Daily calendar outlin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28">
          <a:lum bright="70000" contrast="-70000"/>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4351867" y="2463799"/>
          <a:ext cx="465666" cy="465666"/>
        </a:xfrm>
        <a:prstGeom prst="rect">
          <a:avLst/>
        </a:prstGeom>
      </xdr:spPr>
    </xdr:pic>
    <xdr:clientData/>
  </xdr:twoCellAnchor>
  <xdr:twoCellAnchor editAs="oneCell">
    <xdr:from>
      <xdr:col>14</xdr:col>
      <xdr:colOff>381000</xdr:colOff>
      <xdr:row>10</xdr:row>
      <xdr:rowOff>50801</xdr:rowOff>
    </xdr:from>
    <xdr:to>
      <xdr:col>15</xdr:col>
      <xdr:colOff>203200</xdr:colOff>
      <xdr:row>12</xdr:row>
      <xdr:rowOff>127000</xdr:rowOff>
    </xdr:to>
    <xdr:pic>
      <xdr:nvPicPr>
        <xdr:cNvPr id="43" name="Graphic 42" descr="Customer review outline">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30">
          <a:lum bright="70000" contrast="-7000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9152467" y="2531534"/>
          <a:ext cx="448733" cy="448733"/>
        </a:xfrm>
        <a:prstGeom prst="rect">
          <a:avLst/>
        </a:prstGeom>
      </xdr:spPr>
    </xdr:pic>
    <xdr:clientData/>
  </xdr:twoCellAnchor>
  <xdr:twoCellAnchor editAs="oneCell">
    <xdr:from>
      <xdr:col>2</xdr:col>
      <xdr:colOff>581025</xdr:colOff>
      <xdr:row>9</xdr:row>
      <xdr:rowOff>47625</xdr:rowOff>
    </xdr:from>
    <xdr:to>
      <xdr:col>3</xdr:col>
      <xdr:colOff>523875</xdr:colOff>
      <xdr:row>12</xdr:row>
      <xdr:rowOff>76200</xdr:rowOff>
    </xdr:to>
    <xdr:pic>
      <xdr:nvPicPr>
        <xdr:cNvPr id="56" name="Picture 55">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32" cstate="print">
          <a:clrChange>
            <a:clrFrom>
              <a:srgbClr val="FFFFFF"/>
            </a:clrFrom>
            <a:clrTo>
              <a:srgbClr val="FFFFFF">
                <a:alpha val="0"/>
              </a:srgbClr>
            </a:clrTo>
          </a:clrChange>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33"/>
            </a:ext>
          </a:extLst>
        </a:blip>
        <a:stretch>
          <a:fillRect/>
        </a:stretch>
      </xdr:blipFill>
      <xdr:spPr>
        <a:xfrm>
          <a:off x="1838325" y="2314575"/>
          <a:ext cx="571500" cy="571500"/>
        </a:xfrm>
        <a:prstGeom prst="rect">
          <a:avLst/>
        </a:prstGeom>
        <a:noFill/>
      </xdr:spPr>
    </xdr:pic>
    <xdr:clientData/>
  </xdr:twoCellAnchor>
  <xdr:twoCellAnchor editAs="oneCell">
    <xdr:from>
      <xdr:col>6</xdr:col>
      <xdr:colOff>586740</xdr:colOff>
      <xdr:row>24</xdr:row>
      <xdr:rowOff>129540</xdr:rowOff>
    </xdr:from>
    <xdr:to>
      <xdr:col>7</xdr:col>
      <xdr:colOff>350520</xdr:colOff>
      <xdr:row>26</xdr:row>
      <xdr:rowOff>152400</xdr:rowOff>
    </xdr:to>
    <xdr:pic>
      <xdr:nvPicPr>
        <xdr:cNvPr id="60" name="Graphic 59" descr="Harvey Balls 25% with solid fill">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34"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4335780" y="5151120"/>
          <a:ext cx="388620" cy="388620"/>
        </a:xfrm>
        <a:prstGeom prst="rect">
          <a:avLst/>
        </a:prstGeom>
      </xdr:spPr>
    </xdr:pic>
    <xdr:clientData/>
  </xdr:twoCellAnchor>
  <xdr:twoCellAnchor editAs="oneCell">
    <xdr:from>
      <xdr:col>14</xdr:col>
      <xdr:colOff>381000</xdr:colOff>
      <xdr:row>24</xdr:row>
      <xdr:rowOff>106680</xdr:rowOff>
    </xdr:from>
    <xdr:to>
      <xdr:col>15</xdr:col>
      <xdr:colOff>152400</xdr:colOff>
      <xdr:row>26</xdr:row>
      <xdr:rowOff>137160</xdr:rowOff>
    </xdr:to>
    <xdr:pic>
      <xdr:nvPicPr>
        <xdr:cNvPr id="70" name="Graphic 69" descr="Upward trend with solid fill">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36"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9128760" y="5128260"/>
          <a:ext cx="396240" cy="396240"/>
        </a:xfrm>
        <a:prstGeom prst="rect">
          <a:avLst/>
        </a:prstGeom>
      </xdr:spPr>
    </xdr:pic>
    <xdr:clientData/>
  </xdr:twoCellAnchor>
  <xdr:twoCellAnchor editAs="oneCell">
    <xdr:from>
      <xdr:col>14</xdr:col>
      <xdr:colOff>396240</xdr:colOff>
      <xdr:row>4</xdr:row>
      <xdr:rowOff>45720</xdr:rowOff>
    </xdr:from>
    <xdr:to>
      <xdr:col>15</xdr:col>
      <xdr:colOff>45720</xdr:colOff>
      <xdr:row>4</xdr:row>
      <xdr:rowOff>320040</xdr:rowOff>
    </xdr:to>
    <xdr:pic>
      <xdr:nvPicPr>
        <xdr:cNvPr id="90" name="Graphic 89" descr="Hourglass 60% with solid fill">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38"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9144000" y="563880"/>
          <a:ext cx="274320" cy="274320"/>
        </a:xfrm>
        <a:prstGeom prst="rect">
          <a:avLst/>
        </a:prstGeom>
      </xdr:spPr>
    </xdr:pic>
    <xdr:clientData/>
  </xdr:twoCellAnchor>
  <xdr:twoCellAnchor editAs="absolute">
    <xdr:from>
      <xdr:col>9</xdr:col>
      <xdr:colOff>67924</xdr:colOff>
      <xdr:row>5</xdr:row>
      <xdr:rowOff>443825</xdr:rowOff>
    </xdr:from>
    <xdr:to>
      <xdr:col>11</xdr:col>
      <xdr:colOff>227733</xdr:colOff>
      <xdr:row>6</xdr:row>
      <xdr:rowOff>72350</xdr:rowOff>
    </xdr:to>
    <xdr:sp macro="" textlink="'Analysis 1'!G12">
      <xdr:nvSpPr>
        <xdr:cNvPr id="93" name="TextBox 92">
          <a:extLst>
            <a:ext uri="{FF2B5EF4-FFF2-40B4-BE49-F238E27FC236}">
              <a16:creationId xmlns:a16="http://schemas.microsoft.com/office/drawing/2014/main" id="{00000000-0008-0000-0300-00005D000000}"/>
            </a:ext>
          </a:extLst>
        </xdr:cNvPr>
        <xdr:cNvSpPr txBox="1"/>
      </xdr:nvSpPr>
      <xdr:spPr>
        <a:xfrm>
          <a:off x="5679015" y="1489843"/>
          <a:ext cx="1406718"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691E6A9-152B-4FB7-9435-3B0EF0D0E2A9}" type="TxLink">
            <a:rPr lang="en-US" sz="1100" b="0" i="0" u="none" strike="noStrike">
              <a:solidFill>
                <a:schemeClr val="bg1"/>
              </a:solidFill>
              <a:latin typeface="Calibri"/>
              <a:ea typeface="Calibri"/>
              <a:cs typeface="Calibri"/>
            </a:rPr>
            <a:pPr marL="0" indent="0"/>
            <a:t> </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twoCellAnchor editAs="absolute">
    <xdr:from>
      <xdr:col>12</xdr:col>
      <xdr:colOff>494050</xdr:colOff>
      <xdr:row>5</xdr:row>
      <xdr:rowOff>443825</xdr:rowOff>
    </xdr:from>
    <xdr:to>
      <xdr:col>15</xdr:col>
      <xdr:colOff>13471</xdr:colOff>
      <xdr:row>6</xdr:row>
      <xdr:rowOff>72350</xdr:rowOff>
    </xdr:to>
    <xdr:sp macro="" textlink="'Analysis 1'!F12">
      <xdr:nvSpPr>
        <xdr:cNvPr id="94" name="TextBox 93">
          <a:extLst>
            <a:ext uri="{FF2B5EF4-FFF2-40B4-BE49-F238E27FC236}">
              <a16:creationId xmlns:a16="http://schemas.microsoft.com/office/drawing/2014/main" id="{00000000-0008-0000-0300-00005E000000}"/>
            </a:ext>
          </a:extLst>
        </xdr:cNvPr>
        <xdr:cNvSpPr txBox="1"/>
      </xdr:nvSpPr>
      <xdr:spPr>
        <a:xfrm>
          <a:off x="7975505" y="1489843"/>
          <a:ext cx="1389784"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5A47517-E044-418B-8298-E7D281BF7297}" type="TxLink">
            <a:rPr lang="en-US" sz="1100" b="0" i="0" u="none" strike="noStrike">
              <a:solidFill>
                <a:schemeClr val="bg1"/>
              </a:solidFill>
              <a:latin typeface="Calibri"/>
              <a:ea typeface="Calibri"/>
              <a:cs typeface="Calibri"/>
            </a:rPr>
            <a:pPr marL="0" indent="0"/>
            <a:t> </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twoCellAnchor editAs="absolute">
    <xdr:from>
      <xdr:col>16</xdr:col>
      <xdr:colOff>411403</xdr:colOff>
      <xdr:row>5</xdr:row>
      <xdr:rowOff>443825</xdr:rowOff>
    </xdr:from>
    <xdr:to>
      <xdr:col>18</xdr:col>
      <xdr:colOff>551200</xdr:colOff>
      <xdr:row>6</xdr:row>
      <xdr:rowOff>72350</xdr:rowOff>
    </xdr:to>
    <xdr:sp macro="" textlink="'Analysis 1'!H12">
      <xdr:nvSpPr>
        <xdr:cNvPr id="96" name="TextBox 95">
          <a:extLst>
            <a:ext uri="{FF2B5EF4-FFF2-40B4-BE49-F238E27FC236}">
              <a16:creationId xmlns:a16="http://schemas.microsoft.com/office/drawing/2014/main" id="{00000000-0008-0000-0300-000060000000}"/>
            </a:ext>
          </a:extLst>
        </xdr:cNvPr>
        <xdr:cNvSpPr txBox="1"/>
      </xdr:nvSpPr>
      <xdr:spPr>
        <a:xfrm>
          <a:off x="10386676" y="1489843"/>
          <a:ext cx="1386706" cy="307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97E0767-698C-45BE-B58B-6803930E711B}" type="TxLink">
            <a:rPr lang="en-US" sz="1100" b="0" i="0" u="none" strike="noStrike">
              <a:solidFill>
                <a:schemeClr val="bg1"/>
              </a:solidFill>
              <a:latin typeface="Calibri"/>
              <a:ea typeface="Calibri"/>
              <a:cs typeface="Calibri"/>
            </a:rPr>
            <a:pPr marL="0" indent="0"/>
            <a:t> </a:t>
          </a:fld>
          <a:endParaRPr lang="en-US" sz="2000" b="1" i="0" u="none" strike="noStrike">
            <a:solidFill>
              <a:schemeClr val="bg1"/>
            </a:solidFill>
            <a:latin typeface="Abadi Extra Light" panose="020B0204020104020204" pitchFamily="34" charset="0"/>
            <a:ea typeface="+mn-ea"/>
            <a:cs typeface="Calibri"/>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4791669" createdVersion="5" refreshedVersion="8" minRefreshableVersion="3" recordCount="0" supportSubquery="1" supportAdvancedDrill="1" xr:uid="{9AC3DA05-ACB1-4753-969C-659250D64757}">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Month)].[Purchase Date (Month)]" caption="Purchase Date (Month)" numFmtId="0" hierarchy="14" level="1">
      <sharedItems count="12">
        <s v="Jan"/>
        <s v="Feb"/>
        <s v="Mar"/>
        <s v="Apr"/>
        <s v="May"/>
        <s v="Jun"/>
        <s v="Jul"/>
        <s v="Aug"/>
        <s v="Sep"/>
        <s v="Oct"/>
        <s v="Nov"/>
        <s v="Dec"/>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2"/>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5486108" createdVersion="5" refreshedVersion="8" minRefreshableVersion="3" recordCount="0" supportSubquery="1" supportAdvancedDrill="1" xr:uid="{B388A676-3366-4341-8A13-34B6FD5D9FF2}">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Quarter)].[Purchase Date (Quarter)]" caption="Purchase Date (Quarter)" numFmtId="0" hierarchy="13" level="1">
      <sharedItems count="4">
        <s v="Qtr1"/>
        <s v="Qtr2"/>
        <s v="Qtr3"/>
        <s v="Qtr4"/>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fieldsUsage count="2">
        <fieldUsage x="-1"/>
        <fieldUsage x="2"/>
      </fieldsUsage>
    </cacheHierarchy>
    <cacheHierarchy uniqueName="[FactTable].[Purchase Date (Month)]" caption="Purchase Date (Month)" attribute="1" defaultMemberUniqueName="[FactTable].[Purchase Date (Month)].[All]" allUniqueName="[FactTable].[Purchase Date (Month)].[All]" dimensionUniqueName="[FactTable]" displayFolder="" count="0"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5717592" createdVersion="5" refreshedVersion="8" minRefreshableVersion="3" recordCount="0" supportSubquery="1" supportAdvancedDrill="1" xr:uid="{0F3CDB49-494F-4177-8875-5FC575921906}">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2" level="1">
      <sharedItems count="3">
        <s v="2019"/>
        <s v="2020"/>
        <s v="2021"/>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6180554" createdVersion="5" refreshedVersion="8" minRefreshableVersion="3" recordCount="0" supportSubquery="1" supportAdvancedDrill="1" xr:uid="{EA18222F-2BE2-41B8-B5C1-7B234F0CD221}">
  <cacheSource type="external" connectionId="13"/>
  <cacheFields count="3">
    <cacheField name="[Measures].[Sum of Profit]" caption="Sum of Profit" numFmtId="0" hierarchy="25" level="32767"/>
    <cacheField name="[Customer_Data].[Customer Name].[Customer Name]" caption="Customer Name" numFmtId="0" hierarchy="1" level="1">
      <sharedItems count="3">
        <s v="Martin Berry"/>
        <s v="Nicholas Garcia"/>
        <s v="Steven Owens"/>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6527778" createdVersion="5" refreshedVersion="8" minRefreshableVersion="3" recordCount="0" supportSubquery="1" supportAdvancedDrill="1" xr:uid="{82B7A951-A249-4EB8-9059-3E9E52878708}">
  <cacheSource type="external" connectionId="13"/>
  <cacheFields count="3">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6875001" createdVersion="5" refreshedVersion="8" minRefreshableVersion="3" recordCount="0" supportSubquery="1" supportAdvancedDrill="1" xr:uid="{3144EC8E-B844-4414-AF30-E9E2E0880A7E}">
  <cacheSource type="external" connectionId="13"/>
  <cacheFields count="5">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2" level="1">
      <sharedItems count="3">
        <s v="2019"/>
        <s v="2020"/>
        <s v="2021"/>
      </sharedItems>
    </cacheField>
    <cacheField name="[Products].[Product Name].[Product Name]" caption="Product Name" numFmtId="0" hierarchy="20" level="1">
      <sharedItems containsSemiMixedTypes="0" containsNonDate="0" containsString="0"/>
    </cacheField>
    <cacheField name="Dummy0" numFmtId="0" hierarchy="42" level="32767">
      <extLst>
        <ext xmlns:x14="http://schemas.microsoft.com/office/spreadsheetml/2009/9/main" uri="{63CAB8AC-B538-458d-9737-405883B0398D}">
          <x14:cacheField ignore="1"/>
        </ext>
      </extLst>
    </cacheField>
  </cacheFields>
  <cacheHierarchies count="43">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7222224" createdVersion="5" refreshedVersion="8" minRefreshableVersion="3" recordCount="0" supportSubquery="1" supportAdvancedDrill="1" xr:uid="{64ECD37C-BFA6-462F-8D10-413672D226F7}">
  <cacheSource type="external" connectionId="13"/>
  <cacheFields count="9">
    <cacheField name="[Measures].[Sum of Profit]" caption="Sum of Profit" numFmtId="0" hierarchy="25" level="32767"/>
    <cacheField name="[Measures].[Sum of Revenue]" caption="Sum of Revenue" numFmtId="0" hierarchy="26" level="32767"/>
    <cacheField name="[Measures].[Sum of COGS]" caption="Sum of COGS" numFmtId="0" hierarchy="27" level="32767"/>
    <cacheField name="[Measures].[Total sales countries]" caption="Total sales countries" numFmtId="0" hierarchy="30" level="32767"/>
    <cacheField name="[Measures].[Total products]" caption="Total products" numFmtId="0" hierarchy="31" level="32767"/>
    <cacheField name="[Measures].[Total Transaction]" caption="Total Transaction" numFmtId="0" hierarchy="32" level="32767"/>
    <cacheField name="[Measures].[Total customers]" caption="Total customers" numFmtId="0" hierarchy="33" level="32767"/>
    <cacheField name="[Measures].[Sum of Quantity]" caption="Sum of Quantity" numFmtId="0" hierarchy="29"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8"/>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1"/>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2"/>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7"/>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oneField="1">
      <fieldsUsage count="1">
        <fieldUsage x="3"/>
      </fieldsUsage>
    </cacheHierarchy>
    <cacheHierarchy uniqueName="[Measures].[Total products]" caption="Total products" measure="1" displayFolder="" measureGroup="FactTable" count="0" oneField="1">
      <fieldsUsage count="1">
        <fieldUsage x="4"/>
      </fieldsUsage>
    </cacheHierarchy>
    <cacheHierarchy uniqueName="[Measures].[Total Transaction]" caption="Total Transaction" measure="1" displayFolder="" measureGroup="FactTable" count="0" oneField="1">
      <fieldsUsage count="1">
        <fieldUsage x="5"/>
      </fieldsUsage>
    </cacheHierarchy>
    <cacheHierarchy uniqueName="[Measures].[Total customers]" caption="Total customers" measure="1" displayFolder="" measureGroup="FactTable" count="0" oneField="1">
      <fieldsUsage count="1">
        <fieldUsage x="6"/>
      </fieldsUsage>
    </cacheHierarchy>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7800925" createdVersion="5" refreshedVersion="8" minRefreshableVersion="3" recordCount="0" supportSubquery="1" supportAdvancedDrill="1" xr:uid="{1D803A3F-4BDE-44B7-8C65-E227D0605CCE}">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Quantity]" caption="Sum of Quantity" numFmtId="0" hierarchy="29"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1"/>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861111" createdVersion="5" refreshedVersion="8" minRefreshableVersion="3" recordCount="0" supportSubquery="1" supportAdvancedDrill="1" xr:uid="{0BA742BF-C1CE-4538-B7F0-4A22017861F2}">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COGS]" caption="Sum of COGS" numFmtId="0" hierarchy="27"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1"/>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199537034" createdVersion="5" refreshedVersion="8" minRefreshableVersion="3" recordCount="0" supportSubquery="1" supportAdvancedDrill="1" xr:uid="{74A20502-2C43-4961-B570-94E741F7BFC0}">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Revenue]" caption="Sum of Revenue" numFmtId="0" hierarchy="26"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1"/>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200347219" createdVersion="5" refreshedVersion="8" minRefreshableVersion="3" recordCount="0" supportSubquery="1" supportAdvancedDrill="1" xr:uid="{CFF4F43C-326C-4BDA-BC11-22EBFCCC6E48}">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Profit]" caption="Sum of Profit" numFmtId="0" hierarchy="25"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1"/>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200462965" createdVersion="5" refreshedVersion="8" minRefreshableVersion="3" recordCount="0" supportSubquery="1" supportAdvancedDrill="1" xr:uid="{4F255964-45B8-446A-8922-18CEE6BC853E}">
  <cacheSource type="external" connectionId="13"/>
  <cacheFields count="2">
    <cacheField name="[Measures].[Sum of COGS]" caption="Sum of COGS" numFmtId="0" hierarchy="27"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0"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0"/>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3.021200810188" createdVersion="5" refreshedVersion="8" minRefreshableVersion="3" recordCount="0" supportSubquery="1" supportAdvancedDrill="1" xr:uid="{0B2E52AD-3CED-42B3-8A00-776B02A3BE18}">
  <cacheSource type="external" connectionId="13"/>
  <cacheFields count="5">
    <cacheField name="[Measures].[Sum of COGS]" caption="Sum of COGS" numFmtId="0" hierarchy="27" level="32767"/>
    <cacheField name="[Measures].[Sum of Quantity]" caption="Sum of Quantity" numFmtId="0" hierarchy="29" level="32767"/>
    <cacheField name="[Measures].[Sum of Revenue]" caption="Sum of Revenue" numFmtId="0" hierarchy="26" level="32767"/>
    <cacheField name="[Measures].[Sum of Profit]" caption="Sum of Profit" numFmtId="0" hierarchy="25"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4"/>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3"/>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2"/>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0"/>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1"/>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nit Karmakar" refreshedDate="45492.729755902779" createdVersion="3" refreshedVersion="8" minRefreshableVersion="3" recordCount="0" supportSubquery="1" supportAdvancedDrill="1" xr:uid="{80C0C0BF-61DB-432F-A44A-06E5ECC3BE3B}">
  <cacheSource type="external" connectionId="13">
    <extLst>
      <ext xmlns:x14="http://schemas.microsoft.com/office/spreadsheetml/2009/9/main" uri="{F057638F-6D5F-4e77-A914-E7F072B9BCA8}">
        <x14:sourceConnection name="ThisWorkbookDataModel"/>
      </ext>
    </extLst>
  </cacheSource>
  <cacheFields count="0"/>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42271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FE1444-DD4A-45C6-B960-555E963FFF47}" name="PivotTable3" cacheId="8" applyNumberFormats="0" applyBorderFormats="0" applyFontFormats="0" applyPatternFormats="0" applyAlignmentFormats="0" applyWidthHeightFormats="1" dataCaption="Values" tag="b489c936-b46a-4577-ac73-b4fa4e8c3dc6" updatedVersion="8" minRefreshableVersion="3" useAutoFormatting="1" subtotalHiddenItems="1" itemPrintTitles="1" createdVersion="5" indent="0" outline="1" outlineData="1" multipleFieldFilters="0" chartFormat="9">
  <location ref="O20:P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COGS"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4D5C0B-FA97-402F-ACB0-B40513C3FB43}" name="PivotTable2" cacheId="7" applyNumberFormats="0" applyBorderFormats="0" applyFontFormats="0" applyPatternFormats="0" applyAlignmentFormats="0" applyWidthHeightFormats="1" dataCaption="Values" tag="0cde2014-b2df-47dc-8a14-a681ea7b4cee" updatedVersion="8" minRefreshableVersion="3" useAutoFormatting="1" subtotalHiddenItems="1" itemPrintTitles="1" createdVersion="5" indent="0" outline="1" outlineData="1" multipleFieldFilters="0" chartFormat="8">
  <location ref="L20:M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Quantity"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91C5D9-6163-4C63-8AE1-ABCFA612F958}" name="PivotTable7" cacheId="12" applyNumberFormats="0" applyBorderFormats="0" applyFontFormats="0" applyPatternFormats="0" applyAlignmentFormats="0" applyWidthHeightFormats="1" dataCaption="Values" tag="cdf8561b-ea8a-41fa-ac46-102b54e12607" updatedVersion="8" minRefreshableVersion="3" useAutoFormatting="1" subtotalHiddenItems="1" itemPrintTitles="1" createdVersion="5" indent="0" outline="1" outlineData="1" multipleFieldFilters="0" chartFormat="7">
  <location ref="E3:H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Sum of Quantity" fld="1" baseField="0" baseItem="0" numFmtId="169"/>
    <dataField name="Sum of Revenue" fld="2" baseField="0" baseItem="0"/>
    <dataField name="Sum of COGS" fld="0" baseField="0" baseItem="0"/>
    <dataField name="Sum of Profit" fld="3" baseField="0" baseItem="0"/>
  </dataFields>
  <formats count="1">
    <format dxfId="0">
      <pivotArea outline="0" collapsedLevelsAreSubtotals="1" fieldPosition="0">
        <references count="1">
          <reference field="4294967294" count="1" selected="0">
            <x v="0"/>
          </reference>
        </references>
      </pivotArea>
    </format>
  </formats>
  <chartFormats count="1">
    <chartFormat chart="6" format="2" series="1">
      <pivotArea type="data" outline="0" fieldPosition="0">
        <references count="1">
          <reference field="4294967294" count="1" selected="0">
            <x v="2"/>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438AD0-CAA1-40B8-9D72-0C3BC7F7AA66}" name="PivotTable6" cacheId="11" applyNumberFormats="0" applyBorderFormats="0" applyFontFormats="0" applyPatternFormats="0" applyAlignmentFormats="0" applyWidthHeightFormats="1" dataCaption="Values" tag="cdf8561b-ea8a-41fa-ac46-102b54e12607" updatedVersion="8" minRefreshableVersion="3" useAutoFormatting="1" subtotalHiddenItems="1" itemPrintTitles="1" createdVersion="5" indent="0" outline="1" outlineData="1" multipleFieldFilters="0" chartFormat="7">
  <location ref="K3:K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COGS" fld="0"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5ADD16-4E55-45F1-86DC-D645E4F48865}" name="PivotTable5" cacheId="9" applyNumberFormats="0" applyBorderFormats="0" applyFontFormats="0" applyPatternFormats="0" applyAlignmentFormats="0" applyWidthHeightFormats="1" dataCaption="Values" tag="279e0246-69b3-402f-9aae-b34f193d1c19" updatedVersion="8" minRefreshableVersion="3" useAutoFormatting="1" subtotalHiddenItems="1" itemPrintTitles="1" createdVersion="5" indent="0" outline="1" outlineData="1" multipleFieldFilters="0" chartFormat="9">
  <location ref="R20:S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Revenue"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3B83C4-1516-43E6-95C4-851B452BC5F4}" name="PivotTable4" cacheId="10" applyNumberFormats="0" applyBorderFormats="0" applyFontFormats="0" applyPatternFormats="0" applyAlignmentFormats="0" applyWidthHeightFormats="1" dataCaption="Values" tag="60bad355-15d8-41ec-88f1-0a440a58fc14" updatedVersion="8" minRefreshableVersion="3" useAutoFormatting="1" subtotalHiddenItems="1" itemPrintTitles="1" createdVersion="5" indent="0" outline="1" outlineData="1" multipleFieldFilters="0" chartFormat="12">
  <location ref="U20:V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Profit" fld="1"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A20528A-9140-4039-937E-7F2D975005C4}" name="PivotTable1" cacheId="6" applyNumberFormats="0" applyBorderFormats="0" applyFontFormats="0" applyPatternFormats="0" applyAlignmentFormats="0" applyWidthHeightFormats="1" dataCaption="Values" tag="ac4a294b-788c-4212-adac-810aef4fc7e0" updatedVersion="8" minRefreshableVersion="3" useAutoFormatting="1" subtotalHiddenItems="1" itemPrintTitles="1" createdVersion="5" indent="0" outline="1" outlineData="1" multipleFieldFilters="0">
  <location ref="M4:T5"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name="Sum of Profit" fld="0" baseField="0" baseItem="0"/>
    <dataField name="Sum of Revenue" fld="1" baseField="0" baseItem="0"/>
    <dataField name="Sum of Quantity" fld="7" baseField="0" baseItem="0" numFmtId="165"/>
    <dataField name="Sum of COGS" fld="2" baseField="0" baseItem="0"/>
    <dataField fld="3" subtotal="count" baseField="0" baseItem="0"/>
    <dataField fld="4" subtotal="count" baseField="0" baseItem="0"/>
    <dataField fld="5" subtotal="count" baseField="0" baseItem="0"/>
    <dataField fld="6" subtotal="count" baseField="0" baseItem="0"/>
  </dataFields>
  <formats count="1">
    <format dxfId="1">
      <pivotArea outline="0" collapsedLevelsAreSubtotals="1" fieldPosition="0">
        <references count="1">
          <reference field="4294967294" count="1" selected="0">
            <x v="2"/>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803ED07-4FA0-4C80-A41F-A6D2C9806F2C}" name="PivotTable7" cacheId="4" applyNumberFormats="0" applyBorderFormats="0" applyFontFormats="0" applyPatternFormats="0" applyAlignmentFormats="0" applyWidthHeightFormats="1" dataCaption="Values" tag="becac2b6-7e25-44d4-8fc4-4400c4225ff7" updatedVersion="8" minRefreshableVersion="3" useAutoFormatting="1" subtotalHiddenItems="1" rowGrandTotals="0" colGrandTotals="0" itemPrintTitles="1" createdVersion="5" indent="0" compact="0" compactData="0" multipleFieldFilters="0" chartFormat="10">
  <location ref="E5:F8"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v="2"/>
    </i>
    <i>
      <x v="1"/>
    </i>
    <i>
      <x/>
    </i>
  </rowItems>
  <colItems count="1">
    <i/>
  </colItems>
  <dataFields count="1">
    <dataField name="Sum of Profit"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965C084-431D-4E19-AC47-780419BD814F}" name="PivotTable6" cacheId="3" applyNumberFormats="0" applyBorderFormats="0" applyFontFormats="0" applyPatternFormats="0" applyAlignmentFormats="0" applyWidthHeightFormats="1" dataCaption="Values" tag="7960ad7d-6dad-40b3-b8ce-1bead76a887a" updatedVersion="8" minRefreshableVersion="3" useAutoFormatting="1" subtotalHiddenItems="1" rowGrandTotals="0" colGrandTotals="0" itemPrintTitles="1" createdVersion="5" indent="0" compact="0" compactData="0" multipleFieldFilters="0" chartFormat="10">
  <location ref="B5:C8"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i>
    <i>
      <x v="2"/>
    </i>
    <i>
      <x v="1"/>
    </i>
  </rowItems>
  <colItems count="1">
    <i/>
  </colItems>
  <dataFields count="1">
    <dataField name="Sum of Profit"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A28B32E-3258-487F-B92F-5405CE0C0ED1}" name="PivotTable10" cacheId="5" applyNumberFormats="0" applyBorderFormats="0" applyFontFormats="0" applyPatternFormats="0" applyAlignmentFormats="0" applyWidthHeightFormats="1" dataCaption="Values" tag="4acb3f0c-a8fe-41ca-bd00-339bab49bc53" updatedVersion="8" minRefreshableVersion="3" useAutoFormatting="1" subtotalHiddenItems="1" rowGrandTotals="0" colGrandTotals="0" itemPrintTitles="1" createdVersion="5" indent="0" showEmptyRow="1" showEmptyCol="1" compact="0" compactData="0" multipleFieldFilters="0" chartFormat="10">
  <location ref="I5:K8" firstHeaderRow="0" firstDataRow="1" firstDataCol="1"/>
  <pivotFields count="5">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
    <i>
      <x/>
    </i>
    <i>
      <x v="1"/>
    </i>
    <i>
      <x v="2"/>
    </i>
  </rowItems>
  <colFields count="1">
    <field x="-2"/>
  </colFields>
  <colItems count="2">
    <i>
      <x/>
    </i>
    <i i="1">
      <x v="1"/>
    </i>
  </colItems>
  <dataFields count="2">
    <dataField name="Sum of Profit" fld="0" showDataAs="percentOfTotal" baseField="0" baseItem="0" numFmtId="10"/>
    <dataField name="Sum of Profit2" fld="4" baseField="0" baseItem="0">
      <extLst>
        <ext xmlns:x14="http://schemas.microsoft.com/office/spreadsheetml/2009/9/main" uri="{E15A36E0-9728-4e99-A89B-3F7291B0FE68}">
          <x14:dataField sourceField="0" uniqueName="[__Xl2].[Measures].[Sum of Profit]"/>
        </ext>
      </extLst>
    </dataField>
  </dataFields>
  <chartFormats count="1">
    <chartFormat chart="9" format="2" series="1">
      <pivotArea type="data" outline="0" fieldPosition="0">
        <references count="1">
          <reference field="4294967294" count="1" selected="0">
            <x v="0"/>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AED94B0-6137-404D-A4B4-403475A7C26A}" name="PivotTable14" cacheId="1" applyNumberFormats="0" applyBorderFormats="0" applyFontFormats="0" applyPatternFormats="0" applyAlignmentFormats="0" applyWidthHeightFormats="1" dataCaption="Values" tag="40f5ce4d-74e1-459c-af00-973537123aae" updatedVersion="8" minRefreshableVersion="3" useAutoFormatting="1" subtotalHiddenItems="1" rowGrandTotals="0" colGrandTotals="0" itemPrintTitles="1" createdVersion="5" indent="0" compact="0" compactData="0" multipleFieldFilters="0" chartFormat="18">
  <location ref="F5:G9"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2"/>
  </rowFields>
  <rowItems count="4">
    <i>
      <x/>
    </i>
    <i>
      <x v="1"/>
    </i>
    <i>
      <x v="2"/>
    </i>
    <i>
      <x v="3"/>
    </i>
  </rowItems>
  <colItems count="1">
    <i/>
  </colItems>
  <dataFields count="1">
    <dataField name="Sum of Profit" fld="0" baseField="0" baseItem="0"/>
  </dataFields>
  <chartFormats count="4">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205DFC8-135B-42EB-8979-E3FBD87C4A0D}" name="PivotTable13" cacheId="0" applyNumberFormats="0" applyBorderFormats="0" applyFontFormats="0" applyPatternFormats="0" applyAlignmentFormats="0" applyWidthHeightFormats="1" dataCaption="Values" tag="8c74c385-ac92-44ec-abe6-b84e710435cf" updatedVersion="8" minRefreshableVersion="3" useAutoFormatting="1" subtotalHiddenItems="1" rowGrandTotals="0" colGrandTotals="0" itemPrintTitles="1" createdVersion="5" indent="0" compact="0" compactData="0" multipleFieldFilters="0" chartFormat="20">
  <location ref="C5:D17"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dataFields>
  <chartFormats count="14">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2" count="1" selected="0">
            <x v="0"/>
          </reference>
        </references>
      </pivotArea>
    </chartFormat>
    <chartFormat chart="12" format="4">
      <pivotArea type="data" outline="0" fieldPosition="0">
        <references count="2">
          <reference field="4294967294" count="1" selected="0">
            <x v="0"/>
          </reference>
          <reference field="2" count="1" selected="0">
            <x v="1"/>
          </reference>
        </references>
      </pivotArea>
    </chartFormat>
    <chartFormat chart="12" format="5">
      <pivotArea type="data" outline="0" fieldPosition="0">
        <references count="2">
          <reference field="4294967294" count="1" selected="0">
            <x v="0"/>
          </reference>
          <reference field="2" count="1" selected="0">
            <x v="2"/>
          </reference>
        </references>
      </pivotArea>
    </chartFormat>
    <chartFormat chart="12" format="6">
      <pivotArea type="data" outline="0" fieldPosition="0">
        <references count="2">
          <reference field="4294967294" count="1" selected="0">
            <x v="0"/>
          </reference>
          <reference field="2" count="1" selected="0">
            <x v="3"/>
          </reference>
        </references>
      </pivotArea>
    </chartFormat>
    <chartFormat chart="12" format="7">
      <pivotArea type="data" outline="0" fieldPosition="0">
        <references count="2">
          <reference field="4294967294" count="1" selected="0">
            <x v="0"/>
          </reference>
          <reference field="2" count="1" selected="0">
            <x v="4"/>
          </reference>
        </references>
      </pivotArea>
    </chartFormat>
    <chartFormat chart="12" format="8">
      <pivotArea type="data" outline="0" fieldPosition="0">
        <references count="2">
          <reference field="4294967294" count="1" selected="0">
            <x v="0"/>
          </reference>
          <reference field="2" count="1" selected="0">
            <x v="5"/>
          </reference>
        </references>
      </pivotArea>
    </chartFormat>
    <chartFormat chart="12" format="9">
      <pivotArea type="data" outline="0" fieldPosition="0">
        <references count="2">
          <reference field="4294967294" count="1" selected="0">
            <x v="0"/>
          </reference>
          <reference field="2" count="1" selected="0">
            <x v="6"/>
          </reference>
        </references>
      </pivotArea>
    </chartFormat>
    <chartFormat chart="12" format="10">
      <pivotArea type="data" outline="0" fieldPosition="0">
        <references count="2">
          <reference field="4294967294" count="1" selected="0">
            <x v="0"/>
          </reference>
          <reference field="2" count="1" selected="0">
            <x v="7"/>
          </reference>
        </references>
      </pivotArea>
    </chartFormat>
    <chartFormat chart="12" format="11">
      <pivotArea type="data" outline="0" fieldPosition="0">
        <references count="2">
          <reference field="4294967294" count="1" selected="0">
            <x v="0"/>
          </reference>
          <reference field="2" count="1" selected="0">
            <x v="8"/>
          </reference>
        </references>
      </pivotArea>
    </chartFormat>
    <chartFormat chart="12" format="12">
      <pivotArea type="data" outline="0" fieldPosition="0">
        <references count="2">
          <reference field="4294967294" count="1" selected="0">
            <x v="0"/>
          </reference>
          <reference field="2" count="1" selected="0">
            <x v="9"/>
          </reference>
        </references>
      </pivotArea>
    </chartFormat>
    <chartFormat chart="12" format="13">
      <pivotArea type="data" outline="0" fieldPosition="0">
        <references count="2">
          <reference field="4294967294" count="1" selected="0">
            <x v="0"/>
          </reference>
          <reference field="2" count="1" selected="0">
            <x v="10"/>
          </reference>
        </references>
      </pivotArea>
    </chartFormat>
    <chartFormat chart="12" format="14">
      <pivotArea type="data" outline="0" fieldPosition="0">
        <references count="2">
          <reference field="4294967294" count="1" selected="0">
            <x v="0"/>
          </reference>
          <reference field="2" count="1" selected="0">
            <x v="11"/>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78C18F6-7309-4757-8E2B-35985DE7DBC1}" name="PivotTable15" cacheId="2" applyNumberFormats="0" applyBorderFormats="0" applyFontFormats="0" applyPatternFormats="0" applyAlignmentFormats="0" applyWidthHeightFormats="1" dataCaption="Values" tag="e9225c14-58ef-4268-954f-c9bedc65454b" updatedVersion="8" minRefreshableVersion="3" useAutoFormatting="1" subtotalHiddenItems="1" rowGrandTotals="0" colGrandTotals="0" itemPrintTitles="1" createdVersion="5" indent="0" showEmptyRow="1" showEmptyCol="1" compact="0" compactData="0" multipleFieldFilters="0" chartFormat="19">
  <location ref="J5:K8"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2"/>
  </rowFields>
  <rowItems count="3">
    <i>
      <x/>
    </i>
    <i>
      <x v="1"/>
    </i>
    <i>
      <x v="2"/>
    </i>
  </rowItems>
  <colItems count="1">
    <i/>
  </colItems>
  <dataFields count="1">
    <dataField name="Sum of Profit" fld="0" showDataAs="runTotal" baseField="2" baseItem="0"/>
  </dataFields>
  <chartFormats count="4">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Date__Month" xr10:uid="{1C236644-DFB5-449A-90F4-0F4DE5EF438B}" sourceName="[FactTable].[Purchase Date (Month)]">
  <pivotTables>
    <pivotTable tabId="2" name="PivotTable1"/>
    <pivotTable tabId="5" name="PivotTable10"/>
    <pivotTable tabId="5" name="PivotTable7"/>
    <pivotTable tabId="5" name="PivotTable6"/>
    <pivotTable tabId="6" name="PivotTable15"/>
    <pivotTable tabId="2" name="PivotTable7"/>
  </pivotTables>
  <data>
    <olap pivotCacheId="104227156">
      <levels count="2">
        <level uniqueName="[FactTable].[Purchase Date (Month)].[(All)]" sourceCaption="(All)" count="0"/>
        <level uniqueName="[FactTable].[Purchase Date (Month)].[Purchase Date (Month)]" sourceCaption="Purchase Date (Month)" count="12">
          <ranges>
            <range startItem="0">
              <i n="[FactTable].[Purchase Date (Month)].&amp;[Jan]" c="Jan"/>
              <i n="[FactTable].[Purchase Date (Month)].&amp;[Feb]" c="Feb"/>
              <i n="[FactTable].[Purchase Date (Month)].&amp;[Mar]" c="Mar"/>
              <i n="[FactTable].[Purchase Date (Month)].&amp;[Apr]" c="Apr"/>
              <i n="[FactTable].[Purchase Date (Month)].&amp;[May]" c="May"/>
              <i n="[FactTable].[Purchase Date (Month)].&amp;[Jun]" c="Jun"/>
              <i n="[FactTable].[Purchase Date (Month)].&amp;[Jul]" c="Jul"/>
              <i n="[FactTable].[Purchase Date (Month)].&amp;[Aug]" c="Aug"/>
              <i n="[FactTable].[Purchase Date (Month)].&amp;[Sep]" c="Sep"/>
              <i n="[FactTable].[Purchase Date (Month)].&amp;[Oct]" c="Oct"/>
              <i n="[FactTable].[Purchase Date (Month)].&amp;[Nov]" c="Nov"/>
              <i n="[FactTable].[Purchase Date (Month)].&amp;[Dec]" c="Dec"/>
            </range>
          </ranges>
        </level>
      </levels>
      <selections count="1">
        <selection n="[FactTable].[Purchase 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1CDFF368-696F-424F-9277-90113ACB0EB4}" sourceName="[Location_Data].[County]">
  <pivotTables>
    <pivotTable tabId="6" name="PivotTable13"/>
    <pivotTable tabId="6" name="PivotTable14"/>
    <pivotTable tabId="6" name="PivotTable15"/>
    <pivotTable tabId="5" name="PivotTable6"/>
    <pivotTable tabId="5" name="PivotTable7"/>
    <pivotTable tabId="5" name="PivotTable10"/>
    <pivotTable tabId="2" name="PivotTable1"/>
    <pivotTable tabId="2" name="PivotTable2"/>
    <pivotTable tabId="2" name="PivotTable3"/>
    <pivotTable tabId="2" name="PivotTable5"/>
    <pivotTable tabId="2" name="PivotTable4"/>
    <pivotTable tabId="2" name="PivotTable6"/>
    <pivotTable tabId="2" name="PivotTable7"/>
  </pivotTables>
  <data>
    <olap pivotCacheId="104227156">
      <levels count="2">
        <level uniqueName="[Location_Data].[County].[(All)]" sourceCaption="(All)" count="0"/>
        <level uniqueName="[Location_Data].[County].[County]" sourceCaption="County" count="22">
          <ranges>
            <range startItem="0">
              <i n="[Location_Data].[County].&amp;[Alameda County]" c="Alameda County"/>
              <i n="[Location_Data].[County].&amp;[Contra Costa County]" c="Contra Costa County"/>
              <i n="[Location_Data].[County].&amp;[Fresno County]" c="Fresno County"/>
              <i n="[Location_Data].[County].&amp;[Kern County]" c="Kern County"/>
              <i n="[Location_Data].[County].&amp;[Los Angeles County]" c="Los Angeles County"/>
              <i n="[Location_Data].[County].&amp;[Monterey County]" c="Monterey County"/>
              <i n="[Location_Data].[County].&amp;[Orange County]" c="Orange County"/>
              <i n="[Location_Data].[County].&amp;[Placer County]" c="Placer County"/>
              <i n="[Location_Data].[County].&amp;[Riverside County]" c="Riverside County"/>
              <i n="[Location_Data].[County].&amp;[Sacramento County]" c="Sacramento County"/>
              <i n="[Location_Data].[County].&amp;[San Bernardino County]" c="San Bernardino County"/>
              <i n="[Location_Data].[County].&amp;[San Diego County]" c="San Diego County"/>
              <i n="[Location_Data].[County].&amp;[San Francisco County]" c="San Francisco County"/>
              <i n="[Location_Data].[County].&amp;[San Joaquin County]" c="San Joaquin County"/>
              <i n="[Location_Data].[County].&amp;[San Mateo County]" c="San Mateo County"/>
              <i n="[Location_Data].[County].&amp;[Santa Barbara County]" c="Santa Barbara County"/>
              <i n="[Location_Data].[County].&amp;[Santa Clara County]" c="Santa Clara County"/>
              <i n="[Location_Data].[County].&amp;[Solano County]" c="Solano County"/>
              <i n="[Location_Data].[County].&amp;[Sonoma County]" c="Sonoma County"/>
              <i n="[Location_Data].[County].&amp;[Stanislaus County]" c="Stanislaus County"/>
              <i n="[Location_Data].[County].&amp;[Tulare County]" c="Tulare County"/>
              <i n="[Location_Data].[County].&amp;[Ventura County]" c="Ventura County"/>
            </range>
          </ranges>
        </level>
      </levels>
      <selections count="1">
        <selection n="[Location_Data].[Coun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A13B1B3B-7BEC-4F34-B12E-EDDA8262CD57}" sourceName="[Products].[Product Name]">
  <pivotTables>
    <pivotTable tabId="6" name="PivotTable13"/>
    <pivotTable tabId="6" name="PivotTable14"/>
    <pivotTable tabId="6" name="PivotTable15"/>
    <pivotTable tabId="5" name="PivotTable6"/>
    <pivotTable tabId="5" name="PivotTable7"/>
    <pivotTable tabId="5" name="PivotTable10"/>
    <pivotTable tabId="2" name="PivotTable1"/>
    <pivotTable tabId="2" name="PivotTable2"/>
    <pivotTable tabId="2" name="PivotTable3"/>
    <pivotTable tabId="2" name="PivotTable5"/>
    <pivotTable tabId="2" name="PivotTable4"/>
    <pivotTable tabId="2" name="PivotTable6"/>
    <pivotTable tabId="2" name="PivotTable7"/>
  </pivotTables>
  <data>
    <olap pivotCacheId="104227156">
      <levels count="2">
        <level uniqueName="[Products].[Product Name].[(All)]" sourceCaption="(All)" count="0"/>
        <level uniqueName="[Products].[Product Name].[Product Name]" sourceCaption="Product Name" count="101">
          <ranges>
            <range startItem="0">
              <i n="[Products].[Product Name].&amp;[Product 1]" c="Product 1"/>
              <i n="[Products].[Product Name].&amp;[Product 10]" c="Product 10"/>
              <i n="[Products].[Product Name].&amp;[Product 100]" c="Product 100"/>
              <i n="[Products].[Product Name].&amp;[Product 101]" c="Product 101"/>
              <i n="[Products].[Product Name].&amp;[Product 11]" c="Product 11"/>
              <i n="[Products].[Product Name].&amp;[Product 12]" c="Product 12"/>
              <i n="[Products].[Product Name].&amp;[Product 13]" c="Product 13"/>
              <i n="[Products].[Product Name].&amp;[Product 14]" c="Product 14"/>
              <i n="[Products].[Product Name].&amp;[Product 15]" c="Product 15"/>
              <i n="[Products].[Product Name].&amp;[Product 16]" c="Product 16"/>
              <i n="[Products].[Product Name].&amp;[Product 17]" c="Product 17"/>
              <i n="[Products].[Product Name].&amp;[Product 18]" c="Product 18"/>
              <i n="[Products].[Product Name].&amp;[Product 19]" c="Product 19"/>
              <i n="[Products].[Product Name].&amp;[Product 2]" c="Product 2"/>
              <i n="[Products].[Product Name].&amp;[Product 20]" c="Product 20"/>
              <i n="[Products].[Product Name].&amp;[Product 21]" c="Product 21"/>
              <i n="[Products].[Product Name].&amp;[Product 22]" c="Product 22"/>
              <i n="[Products].[Product Name].&amp;[Product 23]" c="Product 23"/>
              <i n="[Products].[Product Name].&amp;[Product 24]" c="Product 24"/>
              <i n="[Products].[Product Name].&amp;[Product 25]" c="Product 25"/>
              <i n="[Products].[Product Name].&amp;[Product 26]" c="Product 26"/>
              <i n="[Products].[Product Name].&amp;[Product 27]" c="Product 27"/>
              <i n="[Products].[Product Name].&amp;[Product 28]" c="Product 28"/>
              <i n="[Products].[Product Name].&amp;[Product 29]" c="Product 29"/>
              <i n="[Products].[Product Name].&amp;[Product 3]" c="Product 3"/>
              <i n="[Products].[Product Name].&amp;[Product 30]" c="Product 30"/>
              <i n="[Products].[Product Name].&amp;[Product 31]" c="Product 31"/>
              <i n="[Products].[Product Name].&amp;[Product 32]" c="Product 32"/>
              <i n="[Products].[Product Name].&amp;[Product 33]" c="Product 33"/>
              <i n="[Products].[Product Name].&amp;[Product 34]" c="Product 34"/>
              <i n="[Products].[Product Name].&amp;[Product 35]" c="Product 35"/>
              <i n="[Products].[Product Name].&amp;[Product 36]" c="Product 36"/>
              <i n="[Products].[Product Name].&amp;[Product 37]" c="Product 37"/>
              <i n="[Products].[Product Name].&amp;[Product 38]" c="Product 38"/>
              <i n="[Products].[Product Name].&amp;[Product 39]" c="Product 39"/>
              <i n="[Products].[Product Name].&amp;[Product 4]" c="Product 4"/>
              <i n="[Products].[Product Name].&amp;[Product 40]" c="Product 40"/>
              <i n="[Products].[Product Name].&amp;[Product 41]" c="Product 41"/>
              <i n="[Products].[Product Name].&amp;[Product 42]" c="Product 42"/>
              <i n="[Products].[Product Name].&amp;[Product 43]" c="Product 43"/>
              <i n="[Products].[Product Name].&amp;[Product 44]" c="Product 44"/>
              <i n="[Products].[Product Name].&amp;[Product 45]" c="Product 45"/>
              <i n="[Products].[Product Name].&amp;[Product 46]" c="Product 46"/>
              <i n="[Products].[Product Name].&amp;[Product 47]" c="Product 47"/>
              <i n="[Products].[Product Name].&amp;[Product 48]" c="Product 48"/>
              <i n="[Products].[Product Name].&amp;[Product 49]" c="Product 49"/>
              <i n="[Products].[Product Name].&amp;[Product 5]" c="Product 5"/>
              <i n="[Products].[Product Name].&amp;[Product 50]" c="Product 50"/>
              <i n="[Products].[Product Name].&amp;[Product 51]" c="Product 51"/>
              <i n="[Products].[Product Name].&amp;[Product 52]" c="Product 52"/>
              <i n="[Products].[Product Name].&amp;[Product 53]" c="Product 53"/>
              <i n="[Products].[Product Name].&amp;[Product 54]" c="Product 54"/>
              <i n="[Products].[Product Name].&amp;[Product 55]" c="Product 55"/>
              <i n="[Products].[Product Name].&amp;[Product 56]" c="Product 56"/>
              <i n="[Products].[Product Name].&amp;[Product 57]" c="Product 57"/>
              <i n="[Products].[Product Name].&amp;[Product 58]" c="Product 58"/>
              <i n="[Products].[Product Name].&amp;[Product 59]" c="Product 59"/>
              <i n="[Products].[Product Name].&amp;[Product 6]" c="Product 6"/>
              <i n="[Products].[Product Name].&amp;[Product 60]" c="Product 60"/>
              <i n="[Products].[Product Name].&amp;[Product 61]" c="Product 61"/>
              <i n="[Products].[Product Name].&amp;[Product 62]" c="Product 62"/>
              <i n="[Products].[Product Name].&amp;[Product 63]" c="Product 63"/>
              <i n="[Products].[Product Name].&amp;[Product 64]" c="Product 64"/>
              <i n="[Products].[Product Name].&amp;[Product 65]" c="Product 65"/>
              <i n="[Products].[Product Name].&amp;[Product 66]" c="Product 66"/>
              <i n="[Products].[Product Name].&amp;[Product 67]" c="Product 67"/>
              <i n="[Products].[Product Name].&amp;[Product 68]" c="Product 68"/>
              <i n="[Products].[Product Name].&amp;[Product 69]" c="Product 69"/>
              <i n="[Products].[Product Name].&amp;[Product 7]" c="Product 7"/>
              <i n="[Products].[Product Name].&amp;[Product 70]" c="Product 70"/>
              <i n="[Products].[Product Name].&amp;[Product 71]" c="Product 71"/>
              <i n="[Products].[Product Name].&amp;[Product 72]" c="Product 72"/>
              <i n="[Products].[Product Name].&amp;[Product 73]" c="Product 73"/>
              <i n="[Products].[Product Name].&amp;[Product 74]" c="Product 74"/>
              <i n="[Products].[Product Name].&amp;[Product 75]" c="Product 75"/>
              <i n="[Products].[Product Name].&amp;[Product 76]" c="Product 76"/>
              <i n="[Products].[Product Name].&amp;[Product 77]" c="Product 77"/>
              <i n="[Products].[Product Name].&amp;[Product 78]" c="Product 78"/>
              <i n="[Products].[Product Name].&amp;[Product 79]" c="Product 79"/>
              <i n="[Products].[Product Name].&amp;[Product 8]" c="Product 8"/>
              <i n="[Products].[Product Name].&amp;[Product 80]" c="Product 80"/>
              <i n="[Products].[Product Name].&amp;[Product 81]" c="Product 81"/>
              <i n="[Products].[Product Name].&amp;[Product 82]" c="Product 82"/>
              <i n="[Products].[Product Name].&amp;[Product 83]" c="Product 83"/>
              <i n="[Products].[Product Name].&amp;[Product 84]" c="Product 84"/>
              <i n="[Products].[Product Name].&amp;[Product 85]" c="Product 85"/>
              <i n="[Products].[Product Name].&amp;[Product 86]" c="Product 86"/>
              <i n="[Products].[Product Name].&amp;[Product 87]" c="Product 87"/>
              <i n="[Products].[Product Name].&amp;[Product 88]" c="Product 88"/>
              <i n="[Products].[Product Name].&amp;[Product 89]" c="Product 89"/>
              <i n="[Products].[Product Name].&amp;[Product 9]" c="Product 9"/>
              <i n="[Products].[Product Name].&amp;[Product 90]" c="Product 90"/>
              <i n="[Products].[Product Name].&amp;[Product 91]" c="Product 91"/>
              <i n="[Products].[Product Name].&amp;[Product 92]" c="Product 92"/>
              <i n="[Products].[Product Name].&amp;[Product 93]" c="Product 93"/>
              <i n="[Products].[Product Name].&amp;[Product 94]" c="Product 94"/>
              <i n="[Products].[Product Name].&amp;[Product 95]" c="Product 95"/>
              <i n="[Products].[Product Name].&amp;[Product 96]" c="Product 96"/>
              <i n="[Products].[Product Name].&amp;[Product 97]" c="Product 97"/>
              <i n="[Products].[Product Name].&amp;[Product 98]" c="Product 98"/>
              <i n="[Products].[Product Name].&amp;[Product 99]" c="Product 99"/>
            </range>
          </ranges>
        </level>
      </levels>
      <selections count="1">
        <selection n="[Products].[Product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 Date (Month)" xr10:uid="{800635D7-3FAA-450C-955C-E46E09088B5A}" cache="Slicer_Purchase_Date__Month" caption="Purchase Date (Month)" columnCount="12" showCaption="0" level="1" style="SlicerStyleLight1 2" rowHeight="241300"/>
  <slicer name="County" xr10:uid="{305CC914-F6AF-461B-BFCD-62D510D93E37}" cache="Slicer_County" caption="County" showCaption="0" level="1" style="SlicerStyleLight1 2" rowHeight="241300"/>
  <slicer name="Product Name" xr10:uid="{99E6AD1A-9F1F-4EE9-B30C-7623F2F724FD}" cache="Slicer_Product_Name" caption="Product Name" showCaption="0" level="1" style="SlicerStyleLight1 2" rowHeight="241300"/>
</slicers>
</file>

<file path=xl/theme/theme1.xml><?xml version="1.0" encoding="utf-8"?>
<a:theme xmlns:a="http://schemas.openxmlformats.org/drawingml/2006/main" name="Office 2013 - 2022 Theme">
  <a:themeElements>
    <a:clrScheme name="Custom 1">
      <a:dk1>
        <a:sysClr val="windowText" lastClr="000000"/>
      </a:dk1>
      <a:lt1>
        <a:sysClr val="window" lastClr="FFFFFF"/>
      </a:lt1>
      <a:dk2>
        <a:srgbClr val="44546A"/>
      </a:dk2>
      <a:lt2>
        <a:srgbClr val="E7E6E6"/>
      </a:lt2>
      <a:accent1>
        <a:srgbClr val="DAB57C"/>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0FAC-99E3-4C56-831A-9120BBFF199F}">
  <sheetPr codeName="Sheet1"/>
  <dimension ref="D2:AG36"/>
  <sheetViews>
    <sheetView workbookViewId="0">
      <selection activeCell="G8" sqref="G8"/>
    </sheetView>
  </sheetViews>
  <sheetFormatPr defaultRowHeight="14.4"/>
  <cols>
    <col min="4" max="4" width="19.109375" customWidth="1"/>
    <col min="5" max="6" width="14.88671875" bestFit="1" customWidth="1"/>
    <col min="7" max="8" width="12.109375" bestFit="1" customWidth="1"/>
    <col min="11" max="11" width="12.109375" bestFit="1" customWidth="1"/>
    <col min="12" max="12" width="12.5546875" bestFit="1" customWidth="1"/>
    <col min="13" max="14" width="14.88671875" bestFit="1" customWidth="1"/>
    <col min="15" max="15" width="12.5546875" bestFit="1" customWidth="1"/>
    <col min="16" max="16" width="12.109375" bestFit="1" customWidth="1"/>
    <col min="17" max="17" width="18.109375" bestFit="1" customWidth="1"/>
    <col min="18" max="18" width="12.5546875" bestFit="1" customWidth="1"/>
    <col min="19" max="19" width="14.88671875" bestFit="1" customWidth="1"/>
    <col min="20" max="20" width="14.44140625" bestFit="1" customWidth="1"/>
    <col min="21" max="21" width="12.5546875" bestFit="1" customWidth="1"/>
    <col min="22" max="22" width="12.109375" bestFit="1" customWidth="1"/>
    <col min="23" max="816" width="16.33203125" bestFit="1" customWidth="1"/>
    <col min="817" max="817" width="11.33203125" bestFit="1" customWidth="1"/>
  </cols>
  <sheetData>
    <row r="2" spans="4:20">
      <c r="S2" s="6">
        <f ca="1">TODAY()</f>
        <v>45493</v>
      </c>
    </row>
    <row r="3" spans="4:20">
      <c r="E3" t="s">
        <v>9</v>
      </c>
      <c r="F3" t="s">
        <v>1</v>
      </c>
      <c r="G3" t="s">
        <v>2</v>
      </c>
      <c r="H3" t="s">
        <v>0</v>
      </c>
      <c r="K3" t="s">
        <v>2</v>
      </c>
    </row>
    <row r="4" spans="4:20">
      <c r="E4" s="17">
        <v>21078</v>
      </c>
      <c r="F4" s="1">
        <v>25668859</v>
      </c>
      <c r="G4" s="1">
        <v>17322456</v>
      </c>
      <c r="H4" s="1">
        <v>8346403</v>
      </c>
      <c r="K4" s="1">
        <v>17322456</v>
      </c>
      <c r="M4" t="s">
        <v>0</v>
      </c>
      <c r="N4" t="s">
        <v>1</v>
      </c>
      <c r="O4" t="s">
        <v>9</v>
      </c>
      <c r="P4" t="s">
        <v>2</v>
      </c>
      <c r="Q4" t="s">
        <v>3</v>
      </c>
      <c r="R4" t="s">
        <v>4</v>
      </c>
      <c r="S4" t="s">
        <v>5</v>
      </c>
      <c r="T4" t="s">
        <v>8</v>
      </c>
    </row>
    <row r="5" spans="4:20">
      <c r="M5" s="1">
        <v>8346403</v>
      </c>
      <c r="N5" s="1">
        <v>25668859</v>
      </c>
      <c r="O5" s="5">
        <v>21078</v>
      </c>
      <c r="P5" s="1">
        <v>17322456</v>
      </c>
      <c r="Q5" s="2">
        <v>74</v>
      </c>
      <c r="R5" s="2">
        <v>101</v>
      </c>
      <c r="S5" s="2">
        <v>10889</v>
      </c>
      <c r="T5" s="2">
        <v>801</v>
      </c>
    </row>
    <row r="7" spans="4:20">
      <c r="D7" t="s">
        <v>42</v>
      </c>
      <c r="F7">
        <f>GETPIVOTDATA("[Measures].[Sum of Revenue]",$E$3)</f>
        <v>25668859</v>
      </c>
      <c r="G7">
        <f>GETPIVOTDATA("[Measures].[Sum of COGS]",$E$3)</f>
        <v>17322456</v>
      </c>
      <c r="H7">
        <f>GETPIVOTDATA("[Measures].[Sum of Profit]",$E$3)</f>
        <v>8346403</v>
      </c>
      <c r="L7" t="s">
        <v>42</v>
      </c>
      <c r="M7" s="1">
        <f>GETPIVOTDATA("[Measures].[Sum of Profit]",$E$3)</f>
        <v>8346403</v>
      </c>
      <c r="N7" s="1">
        <f>GETPIVOTDATA("[Measures].[Sum of Revenue]",$E$3)</f>
        <v>25668859</v>
      </c>
      <c r="O7" s="1"/>
      <c r="P7" s="1">
        <f>GETPIVOTDATA("[Measures].[Sum of COGS]",$E$3)</f>
        <v>17322456</v>
      </c>
    </row>
    <row r="8" spans="4:20">
      <c r="D8" t="s">
        <v>38</v>
      </c>
      <c r="F8" t="str">
        <f>ROUND(GETPIVOTDATA("[Measures].[Sum of Revenue]",E3)/1000000,1)&amp;"M"</f>
        <v>25.7M</v>
      </c>
      <c r="G8" t="str">
        <f>ROUND(GETPIVOTDATA("[Measures].[Sum of COGS]",$E$3)/1000000,1)&amp;"M"</f>
        <v>17.3M</v>
      </c>
      <c r="H8" t="str">
        <f>ROUND(GETPIVOTDATA("[Measures].[Sum of Profit]",$E$3)/1000000,1)&amp;"M"</f>
        <v>8.3M</v>
      </c>
      <c r="L8" t="s">
        <v>38</v>
      </c>
      <c r="M8" t="str">
        <f>ROUND(M7/1000000,1)&amp;"M"</f>
        <v>8.3M</v>
      </c>
      <c r="N8" t="str">
        <f>ROUND(N7/1000000,1)&amp;"M"</f>
        <v>25.7M</v>
      </c>
      <c r="P8" t="str">
        <f t="shared" ref="P8" si="0">ROUND(P7/1000000,1)&amp;"M"</f>
        <v>17.3M</v>
      </c>
    </row>
    <row r="9" spans="4:20">
      <c r="M9" s="1"/>
      <c r="N9" s="1"/>
      <c r="O9" s="1"/>
      <c r="P9" s="1"/>
    </row>
    <row r="12" spans="4:20">
      <c r="D12" t="s">
        <v>41</v>
      </c>
      <c r="F12" s="9" t="str">
        <f>IF(GETPIVOTDATA("[Measures].[Sum of Revenue]",$E$3)&lt;1000000,F7,"")</f>
        <v/>
      </c>
      <c r="G12" s="9" t="str">
        <f>IF(GETPIVOTDATA("[Measures].[Sum of COGS]",$E$3)&lt;1000000,G7,"")</f>
        <v/>
      </c>
      <c r="H12" s="9" t="str">
        <f>IF(GETPIVOTDATA("[Measures].[Sum of Profit]",$E$3)&lt;1000000,H7,"")</f>
        <v/>
      </c>
      <c r="L12" t="s">
        <v>41</v>
      </c>
      <c r="M12" s="9" t="str">
        <f>IF(GETPIVOTDATA("[Measures].[Sum of Revenue]",$E$3)&lt;1000000,N7,"")</f>
        <v/>
      </c>
      <c r="N12" s="9" t="str">
        <f t="shared" ref="N12:P12" si="1">IF(N5&lt;1000000,N7,"")</f>
        <v/>
      </c>
      <c r="O12" s="9"/>
      <c r="P12" s="9" t="str">
        <f t="shared" si="1"/>
        <v/>
      </c>
    </row>
    <row r="14" spans="4:20">
      <c r="D14" t="s">
        <v>37</v>
      </c>
      <c r="F14" t="str">
        <f>IF(GETPIVOTDATA("[Measures].[Sum of Revenue]",$E$3)&gt;=1000000,F8,"")</f>
        <v>25.7M</v>
      </c>
      <c r="G14" t="str">
        <f>IF(GETPIVOTDATA("[Measures].[Sum of COGS]",$E$3)&gt;=1000000,G8,"")</f>
        <v>17.3M</v>
      </c>
      <c r="H14" t="str">
        <f>IF(GETPIVOTDATA("[Measures].[Sum of Profit]",$E$3)&gt;=1000000,H8,"")</f>
        <v>8.3M</v>
      </c>
      <c r="L14" t="s">
        <v>37</v>
      </c>
      <c r="M14" t="str">
        <f>IF(M5&gt;=1000000,M8,"")</f>
        <v>8.3M</v>
      </c>
      <c r="N14" t="str">
        <f t="shared" ref="N14:P14" si="2">IF(N5&gt;=1000000,N8,"")</f>
        <v>25.7M</v>
      </c>
      <c r="P14" t="str">
        <f t="shared" si="2"/>
        <v>17.3M</v>
      </c>
    </row>
    <row r="20" spans="12:33">
      <c r="L20" s="3" t="s">
        <v>6</v>
      </c>
      <c r="M20" t="s">
        <v>9</v>
      </c>
      <c r="O20" s="3" t="s">
        <v>6</v>
      </c>
      <c r="P20" t="s">
        <v>2</v>
      </c>
      <c r="Q20" s="3"/>
      <c r="R20" s="3" t="s">
        <v>6</v>
      </c>
      <c r="S20" t="s">
        <v>1</v>
      </c>
      <c r="T20" s="3"/>
      <c r="U20" s="3" t="s">
        <v>6</v>
      </c>
      <c r="V20" t="s">
        <v>0</v>
      </c>
      <c r="W20" s="3"/>
      <c r="X20" s="3"/>
      <c r="Y20" s="3"/>
      <c r="Z20" s="3"/>
      <c r="AA20" s="3"/>
      <c r="AB20" s="3"/>
      <c r="AC20" s="3"/>
      <c r="AD20" s="3"/>
      <c r="AE20" s="3"/>
      <c r="AF20" s="3"/>
      <c r="AG20" s="3"/>
    </row>
    <row r="21" spans="12:33">
      <c r="L21" s="4" t="s">
        <v>11</v>
      </c>
      <c r="M21">
        <v>2346</v>
      </c>
      <c r="O21" s="4" t="s">
        <v>11</v>
      </c>
      <c r="P21" s="1">
        <v>1953905</v>
      </c>
      <c r="R21" s="4" t="s">
        <v>11</v>
      </c>
      <c r="S21" s="1">
        <v>2870685</v>
      </c>
      <c r="U21" s="4" t="s">
        <v>11</v>
      </c>
      <c r="V21" s="1">
        <v>916780</v>
      </c>
    </row>
    <row r="22" spans="12:33">
      <c r="L22" s="4" t="s">
        <v>12</v>
      </c>
      <c r="M22">
        <v>2315</v>
      </c>
      <c r="O22" s="4" t="s">
        <v>12</v>
      </c>
      <c r="P22" s="1">
        <v>1941156</v>
      </c>
      <c r="R22" s="4" t="s">
        <v>12</v>
      </c>
      <c r="S22" s="1">
        <v>2885199</v>
      </c>
      <c r="U22" s="4" t="s">
        <v>12</v>
      </c>
      <c r="V22" s="1">
        <v>944043</v>
      </c>
    </row>
    <row r="23" spans="12:33">
      <c r="L23" s="4" t="s">
        <v>13</v>
      </c>
      <c r="M23">
        <v>2067</v>
      </c>
      <c r="O23" s="4" t="s">
        <v>13</v>
      </c>
      <c r="P23" s="1">
        <v>1632813</v>
      </c>
      <c r="R23" s="4" t="s">
        <v>13</v>
      </c>
      <c r="S23" s="1">
        <v>2429502</v>
      </c>
      <c r="U23" s="4" t="s">
        <v>13</v>
      </c>
      <c r="V23" s="1">
        <v>796689</v>
      </c>
    </row>
    <row r="24" spans="12:33">
      <c r="L24" s="4" t="s">
        <v>16</v>
      </c>
      <c r="M24">
        <v>1555</v>
      </c>
      <c r="O24" s="4" t="s">
        <v>16</v>
      </c>
      <c r="P24" s="1">
        <v>1298208</v>
      </c>
      <c r="R24" s="4" t="s">
        <v>16</v>
      </c>
      <c r="S24" s="1">
        <v>1939068</v>
      </c>
      <c r="U24" s="4" t="s">
        <v>16</v>
      </c>
      <c r="V24" s="1">
        <v>640860</v>
      </c>
    </row>
    <row r="25" spans="12:33">
      <c r="L25" s="4" t="s">
        <v>17</v>
      </c>
      <c r="M25">
        <v>1539</v>
      </c>
      <c r="O25" s="4" t="s">
        <v>17</v>
      </c>
      <c r="P25" s="1">
        <v>1254603</v>
      </c>
      <c r="R25" s="4" t="s">
        <v>17</v>
      </c>
      <c r="S25" s="1">
        <v>1877234</v>
      </c>
      <c r="U25" s="4" t="s">
        <v>17</v>
      </c>
      <c r="V25" s="1">
        <v>622631</v>
      </c>
    </row>
    <row r="26" spans="12:33">
      <c r="L26" s="4" t="s">
        <v>18</v>
      </c>
      <c r="M26">
        <v>1666</v>
      </c>
      <c r="O26" s="4" t="s">
        <v>18</v>
      </c>
      <c r="P26" s="1">
        <v>1396174</v>
      </c>
      <c r="R26" s="4" t="s">
        <v>18</v>
      </c>
      <c r="S26" s="1">
        <v>2067005</v>
      </c>
      <c r="U26" s="4" t="s">
        <v>18</v>
      </c>
      <c r="V26" s="1">
        <v>670831</v>
      </c>
    </row>
    <row r="27" spans="12:33">
      <c r="L27" s="4" t="s">
        <v>20</v>
      </c>
      <c r="M27">
        <v>1531</v>
      </c>
      <c r="O27" s="4" t="s">
        <v>20</v>
      </c>
      <c r="P27" s="1">
        <v>1240693</v>
      </c>
      <c r="R27" s="4" t="s">
        <v>20</v>
      </c>
      <c r="S27" s="1">
        <v>1831609</v>
      </c>
      <c r="U27" s="4" t="s">
        <v>20</v>
      </c>
      <c r="V27" s="1">
        <v>590916</v>
      </c>
    </row>
    <row r="28" spans="12:33">
      <c r="L28" s="4" t="s">
        <v>21</v>
      </c>
      <c r="M28">
        <v>1509</v>
      </c>
      <c r="O28" s="4" t="s">
        <v>21</v>
      </c>
      <c r="P28" s="1">
        <v>1216625</v>
      </c>
      <c r="R28" s="4" t="s">
        <v>21</v>
      </c>
      <c r="S28" s="1">
        <v>1810358</v>
      </c>
      <c r="U28" s="4" t="s">
        <v>21</v>
      </c>
      <c r="V28" s="1">
        <v>593733</v>
      </c>
    </row>
    <row r="29" spans="12:33">
      <c r="L29" s="4" t="s">
        <v>22</v>
      </c>
      <c r="M29">
        <v>1610</v>
      </c>
      <c r="O29" s="4" t="s">
        <v>22</v>
      </c>
      <c r="P29" s="1">
        <v>1334923</v>
      </c>
      <c r="R29" s="4" t="s">
        <v>22</v>
      </c>
      <c r="S29" s="1">
        <v>1953297</v>
      </c>
      <c r="U29" s="4" t="s">
        <v>22</v>
      </c>
      <c r="V29" s="1">
        <v>618374</v>
      </c>
    </row>
    <row r="30" spans="12:33">
      <c r="L30" s="4" t="s">
        <v>24</v>
      </c>
      <c r="M30">
        <v>1589</v>
      </c>
      <c r="O30" s="4" t="s">
        <v>24</v>
      </c>
      <c r="P30" s="1">
        <v>1286246</v>
      </c>
      <c r="R30" s="4" t="s">
        <v>24</v>
      </c>
      <c r="S30" s="1">
        <v>1898703</v>
      </c>
      <c r="U30" s="4" t="s">
        <v>24</v>
      </c>
      <c r="V30" s="1">
        <v>612457</v>
      </c>
    </row>
    <row r="31" spans="12:33">
      <c r="L31" s="4" t="s">
        <v>25</v>
      </c>
      <c r="M31">
        <v>1690</v>
      </c>
      <c r="O31" s="4" t="s">
        <v>25</v>
      </c>
      <c r="P31" s="1">
        <v>1392322</v>
      </c>
      <c r="R31" s="4" t="s">
        <v>25</v>
      </c>
      <c r="S31" s="1">
        <v>2054237</v>
      </c>
      <c r="U31" s="4" t="s">
        <v>25</v>
      </c>
      <c r="V31" s="1">
        <v>661915</v>
      </c>
    </row>
    <row r="32" spans="12:33">
      <c r="L32" s="4" t="s">
        <v>26</v>
      </c>
      <c r="M32">
        <v>1661</v>
      </c>
      <c r="O32" s="4" t="s">
        <v>26</v>
      </c>
      <c r="P32" s="1">
        <v>1374788</v>
      </c>
      <c r="R32" s="4" t="s">
        <v>26</v>
      </c>
      <c r="S32" s="1">
        <v>2051962</v>
      </c>
      <c r="U32" s="4" t="s">
        <v>26</v>
      </c>
      <c r="V32" s="1">
        <v>677174</v>
      </c>
    </row>
    <row r="33" spans="12:22">
      <c r="L33" s="4" t="s">
        <v>7</v>
      </c>
      <c r="M33">
        <v>21078</v>
      </c>
      <c r="O33" s="4" t="s">
        <v>7</v>
      </c>
      <c r="P33" s="1">
        <v>17322456</v>
      </c>
      <c r="R33" s="4" t="s">
        <v>7</v>
      </c>
      <c r="S33" s="1">
        <v>25668859</v>
      </c>
      <c r="U33" s="4" t="s">
        <v>7</v>
      </c>
      <c r="V33" s="1">
        <v>8346403</v>
      </c>
    </row>
    <row r="36" spans="12:22">
      <c r="L36" s="4"/>
      <c r="S36" s="3"/>
      <c r="T36" s="3"/>
      <c r="U36" s="3"/>
      <c r="V36"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AA18-3E30-4D11-8028-A91EEDA0D2BE}">
  <sheetPr codeName="Sheet2"/>
  <dimension ref="B5:O21"/>
  <sheetViews>
    <sheetView workbookViewId="0">
      <selection activeCell="F29" sqref="F29"/>
    </sheetView>
  </sheetViews>
  <sheetFormatPr defaultRowHeight="14.4"/>
  <cols>
    <col min="2" max="2" width="16.88671875" bestFit="1" customWidth="1"/>
    <col min="3" max="3" width="12.109375" bestFit="1" customWidth="1"/>
    <col min="5" max="5" width="16.88671875" bestFit="1" customWidth="1"/>
    <col min="6" max="6" width="12.109375" bestFit="1" customWidth="1"/>
    <col min="9" max="9" width="20.88671875" bestFit="1" customWidth="1"/>
    <col min="10" max="10" width="12.109375" bestFit="1" customWidth="1"/>
    <col min="11" max="11" width="13.21875" bestFit="1" customWidth="1"/>
    <col min="12" max="12" width="15" bestFit="1" customWidth="1"/>
    <col min="15" max="15" width="7.109375" bestFit="1" customWidth="1"/>
  </cols>
  <sheetData>
    <row r="5" spans="2:15">
      <c r="B5" s="3" t="s">
        <v>28</v>
      </c>
      <c r="C5" t="s">
        <v>0</v>
      </c>
      <c r="E5" s="3" t="s">
        <v>28</v>
      </c>
      <c r="F5" t="s">
        <v>0</v>
      </c>
      <c r="I5" s="3" t="s">
        <v>30</v>
      </c>
      <c r="J5" t="s">
        <v>0</v>
      </c>
      <c r="K5" t="s">
        <v>31</v>
      </c>
      <c r="L5" t="s">
        <v>35</v>
      </c>
      <c r="M5" t="s">
        <v>39</v>
      </c>
    </row>
    <row r="6" spans="2:15">
      <c r="B6" t="s">
        <v>45</v>
      </c>
      <c r="C6" s="1">
        <v>23446</v>
      </c>
      <c r="E6" t="s">
        <v>47</v>
      </c>
      <c r="F6" s="1">
        <v>2224</v>
      </c>
      <c r="I6" t="s">
        <v>44</v>
      </c>
      <c r="J6" s="7">
        <v>9.3970779987498809E-2</v>
      </c>
      <c r="K6" s="1">
        <v>784318</v>
      </c>
      <c r="L6" s="1">
        <f>IF(K6="","No sales",K6)</f>
        <v>784318</v>
      </c>
      <c r="M6" s="7" t="str">
        <f>I6</f>
        <v>2019</v>
      </c>
      <c r="N6" s="7">
        <f>J6</f>
        <v>9.3970779987498809E-2</v>
      </c>
      <c r="O6" s="8">
        <f>100%-N6</f>
        <v>0.90602922001250119</v>
      </c>
    </row>
    <row r="7" spans="2:15">
      <c r="B7" t="s">
        <v>46</v>
      </c>
      <c r="C7" s="1">
        <v>23426</v>
      </c>
      <c r="E7" t="s">
        <v>48</v>
      </c>
      <c r="F7" s="1">
        <v>2633</v>
      </c>
      <c r="I7" t="s">
        <v>14</v>
      </c>
      <c r="J7" s="7">
        <v>0.45008670202001988</v>
      </c>
      <c r="K7" s="1">
        <v>3756605</v>
      </c>
      <c r="L7" s="1">
        <f t="shared" ref="L7:L8" si="0">IF(K7="","No sales",K7)</f>
        <v>3756605</v>
      </c>
      <c r="M7" s="7" t="str">
        <f t="shared" ref="M7:M8" si="1">I7</f>
        <v>2020</v>
      </c>
      <c r="N7" s="7">
        <f t="shared" ref="N7:N8" si="2">J7</f>
        <v>0.45008670202001988</v>
      </c>
      <c r="O7" s="8">
        <f t="shared" ref="O7:O8" si="3">100%-N7</f>
        <v>0.54991329797998012</v>
      </c>
    </row>
    <row r="8" spans="2:15">
      <c r="B8" t="s">
        <v>43</v>
      </c>
      <c r="C8" s="1">
        <v>23144</v>
      </c>
      <c r="E8" t="s">
        <v>49</v>
      </c>
      <c r="F8" s="1">
        <v>2854</v>
      </c>
      <c r="I8" t="s">
        <v>27</v>
      </c>
      <c r="J8" s="7">
        <v>0.45594251799248131</v>
      </c>
      <c r="K8" s="1">
        <v>3805480</v>
      </c>
      <c r="L8" s="1">
        <f t="shared" si="0"/>
        <v>3805480</v>
      </c>
      <c r="M8" s="7" t="str">
        <f t="shared" si="1"/>
        <v>2021</v>
      </c>
      <c r="N8" s="7">
        <f t="shared" si="2"/>
        <v>0.45594251799248131</v>
      </c>
      <c r="O8" s="8">
        <f t="shared" si="3"/>
        <v>0.54405748200751869</v>
      </c>
    </row>
    <row r="11" spans="2:15">
      <c r="J11" s="7"/>
      <c r="K11" s="7"/>
    </row>
    <row r="12" spans="2:15">
      <c r="B12">
        <v>2</v>
      </c>
      <c r="J12" s="7"/>
      <c r="K12" s="7"/>
    </row>
    <row r="13" spans="2:15">
      <c r="B13" t="str">
        <f>IF($B$12=1,B5,E5)</f>
        <v>Customer Name</v>
      </c>
      <c r="C13" t="str">
        <f>IF($B$12=1,C5,F5)</f>
        <v>Sum of Profit</v>
      </c>
      <c r="J13" s="7"/>
      <c r="K13" s="7"/>
    </row>
    <row r="14" spans="2:15">
      <c r="B14" t="str">
        <f t="shared" ref="B14:B16" si="4">IF($B$12=1,B6,E6)</f>
        <v>Michael Austin</v>
      </c>
      <c r="C14" s="1">
        <f t="shared" ref="C14:C16" si="5">IF($B$12=1,C6,F6)</f>
        <v>2224</v>
      </c>
    </row>
    <row r="15" spans="2:15">
      <c r="B15" t="str">
        <f t="shared" si="4"/>
        <v>Jonathan Jones</v>
      </c>
      <c r="C15" s="1">
        <f t="shared" si="5"/>
        <v>2633</v>
      </c>
    </row>
    <row r="16" spans="2:15">
      <c r="B16" t="str">
        <f t="shared" si="4"/>
        <v>Craig Reyes</v>
      </c>
      <c r="C16" s="1">
        <f t="shared" si="5"/>
        <v>2854</v>
      </c>
    </row>
    <row r="19" spans="2:3">
      <c r="B19" t="s">
        <v>8</v>
      </c>
      <c r="C19" s="2">
        <f>'Analysis 1'!T5</f>
        <v>801</v>
      </c>
    </row>
    <row r="21" spans="2:3">
      <c r="B21" t="str">
        <f>IF(B12=1,"Showing TOP-3 profitable customers out of "&amp;C19&amp; " customers","Showing 3 lowest proftable  customers out of "&amp;C19&amp; " customers")</f>
        <v>Showing 3 lowest proftable  customers out of 801 customers</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898D9-D5F8-4EAC-8FF8-C3C1EBB1D37C}">
  <sheetPr codeName="Sheet3"/>
  <dimension ref="C4:L17"/>
  <sheetViews>
    <sheetView workbookViewId="0">
      <selection activeCell="Y14" sqref="Y14"/>
    </sheetView>
  </sheetViews>
  <sheetFormatPr defaultRowHeight="14.4"/>
  <cols>
    <col min="3" max="3" width="23" bestFit="1" customWidth="1"/>
    <col min="4" max="4" width="12.109375" bestFit="1" customWidth="1"/>
    <col min="5" max="5" width="15.5546875" bestFit="1" customWidth="1"/>
    <col min="6" max="6" width="23.77734375" bestFit="1" customWidth="1"/>
    <col min="7" max="7" width="12.109375" bestFit="1" customWidth="1"/>
    <col min="8" max="8" width="14.88671875" customWidth="1"/>
    <col min="9" max="9" width="14.88671875" bestFit="1" customWidth="1"/>
    <col min="10" max="10" width="20.88671875" bestFit="1" customWidth="1"/>
    <col min="11" max="11" width="12.109375" bestFit="1" customWidth="1"/>
    <col min="12" max="12" width="14.88671875" bestFit="1" customWidth="1"/>
  </cols>
  <sheetData>
    <row r="4" spans="3:12">
      <c r="J4" t="s">
        <v>34</v>
      </c>
    </row>
    <row r="5" spans="3:12">
      <c r="C5" s="3" t="s">
        <v>29</v>
      </c>
      <c r="D5" t="s">
        <v>0</v>
      </c>
      <c r="F5" s="3" t="s">
        <v>33</v>
      </c>
      <c r="G5" t="s">
        <v>0</v>
      </c>
      <c r="H5" t="s">
        <v>36</v>
      </c>
      <c r="J5" s="3" t="s">
        <v>30</v>
      </c>
      <c r="K5" t="s">
        <v>0</v>
      </c>
      <c r="L5" t="s">
        <v>40</v>
      </c>
    </row>
    <row r="6" spans="3:12">
      <c r="C6" t="s">
        <v>11</v>
      </c>
      <c r="D6" s="1">
        <v>916780</v>
      </c>
      <c r="F6" t="s">
        <v>10</v>
      </c>
      <c r="G6" s="1">
        <v>2657512</v>
      </c>
      <c r="H6" s="1">
        <f>IF(G6="","No sales",G6)</f>
        <v>2657512</v>
      </c>
      <c r="J6" t="s">
        <v>44</v>
      </c>
      <c r="K6" s="1">
        <v>784318</v>
      </c>
      <c r="L6" s="1">
        <f>IF(K6="","No value",K6)</f>
        <v>784318</v>
      </c>
    </row>
    <row r="7" spans="3:12">
      <c r="C7" t="s">
        <v>12</v>
      </c>
      <c r="D7" s="1">
        <v>944043</v>
      </c>
      <c r="F7" t="s">
        <v>15</v>
      </c>
      <c r="G7" s="1">
        <v>1934322</v>
      </c>
      <c r="H7" s="1">
        <f t="shared" ref="H7:H9" si="0">IF(G7="","No sales",G7)</f>
        <v>1934322</v>
      </c>
      <c r="J7" t="s">
        <v>14</v>
      </c>
      <c r="K7" s="1">
        <v>4540923</v>
      </c>
      <c r="L7" s="1">
        <f t="shared" ref="L7:L8" si="1">IF(K7="","No value",K7)</f>
        <v>4540923</v>
      </c>
    </row>
    <row r="8" spans="3:12">
      <c r="C8" t="s">
        <v>13</v>
      </c>
      <c r="D8" s="1">
        <v>796689</v>
      </c>
      <c r="F8" t="s">
        <v>19</v>
      </c>
      <c r="G8" s="1">
        <v>1803023</v>
      </c>
      <c r="H8" s="1">
        <f t="shared" si="0"/>
        <v>1803023</v>
      </c>
      <c r="J8" t="s">
        <v>27</v>
      </c>
      <c r="K8" s="1">
        <v>8346403</v>
      </c>
      <c r="L8" s="1">
        <f t="shared" si="1"/>
        <v>8346403</v>
      </c>
    </row>
    <row r="9" spans="3:12">
      <c r="C9" t="s">
        <v>16</v>
      </c>
      <c r="D9" s="1">
        <v>640860</v>
      </c>
      <c r="F9" t="s">
        <v>23</v>
      </c>
      <c r="G9" s="1">
        <v>1951546</v>
      </c>
      <c r="H9" s="1">
        <f t="shared" si="0"/>
        <v>1951546</v>
      </c>
    </row>
    <row r="10" spans="3:12">
      <c r="C10" t="s">
        <v>17</v>
      </c>
      <c r="D10" s="1">
        <v>622631</v>
      </c>
    </row>
    <row r="11" spans="3:12">
      <c r="C11" t="s">
        <v>18</v>
      </c>
      <c r="D11" s="1">
        <v>670831</v>
      </c>
    </row>
    <row r="12" spans="3:12">
      <c r="C12" t="s">
        <v>20</v>
      </c>
      <c r="D12" s="1">
        <v>590916</v>
      </c>
    </row>
    <row r="13" spans="3:12">
      <c r="C13" t="s">
        <v>21</v>
      </c>
      <c r="D13" s="1">
        <v>593733</v>
      </c>
      <c r="K13" s="1"/>
    </row>
    <row r="14" spans="3:12">
      <c r="C14" t="s">
        <v>22</v>
      </c>
      <c r="D14" s="1">
        <v>618374</v>
      </c>
      <c r="K14" s="1"/>
    </row>
    <row r="15" spans="3:12">
      <c r="C15" t="s">
        <v>24</v>
      </c>
      <c r="D15" s="1">
        <v>612457</v>
      </c>
      <c r="K15" s="1"/>
    </row>
    <row r="16" spans="3:12">
      <c r="C16" t="s">
        <v>25</v>
      </c>
      <c r="D16" s="1">
        <v>661915</v>
      </c>
    </row>
    <row r="17" spans="3:4">
      <c r="C17" t="s">
        <v>26</v>
      </c>
      <c r="D17" s="1">
        <v>677174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4457B-7E66-4705-9D2F-FF2B539D27D1}">
  <sheetPr codeName="Sheet5"/>
  <dimension ref="A1:AM25"/>
  <sheetViews>
    <sheetView tabSelected="1" zoomScale="60" zoomScaleNormal="60" workbookViewId="0">
      <selection activeCell="I6" sqref="I6"/>
    </sheetView>
  </sheetViews>
  <sheetFormatPr defaultColWidth="9.109375" defaultRowHeight="14.4"/>
  <cols>
    <col min="1" max="16384" width="9.109375" style="11"/>
  </cols>
  <sheetData>
    <row r="1" spans="1:39" s="14" customFormat="1">
      <c r="V1" s="11"/>
      <c r="W1" s="11"/>
      <c r="X1" s="11"/>
      <c r="Y1" s="11"/>
      <c r="Z1" s="11"/>
      <c r="AA1" s="11"/>
      <c r="AB1" s="11"/>
      <c r="AC1" s="11"/>
      <c r="AD1" s="11"/>
      <c r="AE1" s="11"/>
      <c r="AF1" s="11"/>
      <c r="AG1" s="11"/>
      <c r="AH1" s="11"/>
      <c r="AI1" s="11"/>
      <c r="AJ1" s="11"/>
      <c r="AK1" s="11"/>
      <c r="AL1" s="11"/>
      <c r="AM1" s="11"/>
    </row>
    <row r="2" spans="1:39" s="14" customFormat="1">
      <c r="A2" s="10"/>
      <c r="B2" s="10"/>
      <c r="C2" s="10"/>
      <c r="D2" s="10"/>
      <c r="E2" s="10"/>
      <c r="F2" s="10"/>
      <c r="G2" s="10"/>
      <c r="H2" s="10"/>
      <c r="I2" s="10"/>
      <c r="J2" s="10"/>
      <c r="K2" s="10"/>
      <c r="L2" s="10"/>
      <c r="M2" s="10"/>
      <c r="N2" s="10"/>
      <c r="O2" s="10"/>
      <c r="P2" s="10"/>
      <c r="Q2" s="10"/>
      <c r="R2" s="10"/>
      <c r="S2" s="10"/>
      <c r="T2" s="10"/>
      <c r="U2" s="10"/>
      <c r="V2" s="12"/>
      <c r="W2" s="12"/>
      <c r="X2" s="11"/>
      <c r="Y2" s="11"/>
      <c r="Z2" s="11"/>
      <c r="AA2" s="11"/>
      <c r="AB2" s="11"/>
      <c r="AC2" s="11"/>
      <c r="AD2" s="11"/>
      <c r="AE2" s="11"/>
      <c r="AF2" s="11"/>
      <c r="AG2" s="11"/>
      <c r="AH2" s="11"/>
      <c r="AI2" s="11"/>
      <c r="AJ2" s="11"/>
      <c r="AK2" s="11"/>
      <c r="AL2" s="11"/>
      <c r="AM2" s="11"/>
    </row>
    <row r="3" spans="1:39" s="14" customFormat="1" ht="12" customHeight="1">
      <c r="A3" s="10"/>
      <c r="B3" s="10"/>
      <c r="C3" s="10"/>
      <c r="D3" s="10"/>
      <c r="E3" s="10"/>
      <c r="F3" s="10"/>
      <c r="G3" s="10"/>
      <c r="H3" s="10"/>
      <c r="I3" s="10"/>
      <c r="J3" s="10"/>
      <c r="K3" s="10"/>
      <c r="L3" s="10"/>
      <c r="M3" s="10"/>
      <c r="N3" s="10"/>
      <c r="O3" s="10"/>
      <c r="P3" s="10"/>
      <c r="Q3" s="10"/>
      <c r="R3" s="10"/>
      <c r="S3" s="10"/>
      <c r="T3" s="10"/>
      <c r="U3" s="10"/>
      <c r="V3" s="12"/>
      <c r="W3" s="12"/>
      <c r="X3" s="11"/>
      <c r="Y3" s="11"/>
      <c r="Z3" s="11"/>
      <c r="AA3" s="11"/>
      <c r="AB3" s="11"/>
      <c r="AC3" s="11"/>
      <c r="AD3" s="11"/>
      <c r="AE3" s="11"/>
      <c r="AF3" s="11"/>
      <c r="AG3" s="11"/>
      <c r="AH3" s="11"/>
      <c r="AI3" s="11"/>
      <c r="AJ3" s="11"/>
      <c r="AK3" s="11"/>
      <c r="AL3" s="11"/>
      <c r="AM3" s="11"/>
    </row>
    <row r="4" spans="1:39" ht="7.2" hidden="1" customHeight="1">
      <c r="A4" s="12"/>
      <c r="B4" s="12"/>
      <c r="C4" s="12"/>
      <c r="D4" s="12"/>
      <c r="E4" s="12"/>
      <c r="F4" s="12"/>
      <c r="G4" s="12"/>
      <c r="H4" s="12"/>
      <c r="I4" s="12"/>
      <c r="J4" s="12"/>
      <c r="K4" s="12"/>
      <c r="L4" s="12"/>
      <c r="M4" s="12"/>
      <c r="N4" s="12"/>
      <c r="O4" s="12"/>
      <c r="P4" s="12"/>
      <c r="Q4" s="12"/>
      <c r="R4" s="12"/>
      <c r="S4" s="12"/>
      <c r="T4" s="12"/>
      <c r="U4" s="12"/>
      <c r="V4" s="12"/>
      <c r="W4" s="12"/>
    </row>
    <row r="5" spans="1:39" ht="42" customHeight="1"/>
    <row r="6" spans="1:39" ht="53.4" customHeight="1"/>
    <row r="17" spans="1:25">
      <c r="Y17" s="16"/>
    </row>
    <row r="19" spans="1:25">
      <c r="A19" s="13" t="s">
        <v>32</v>
      </c>
    </row>
    <row r="25" spans="1:25">
      <c r="X25" s="15"/>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nchor>
                  <from>
                    <xdr:col>15</xdr:col>
                    <xdr:colOff>342900</xdr:colOff>
                    <xdr:row>11</xdr:row>
                    <xdr:rowOff>160020</xdr:rowOff>
                  </from>
                  <to>
                    <xdr:col>16</xdr:col>
                    <xdr:colOff>220980</xdr:colOff>
                    <xdr:row>12</xdr:row>
                    <xdr:rowOff>152400</xdr:rowOff>
                  </to>
                </anchor>
              </controlPr>
            </control>
          </mc:Choice>
        </mc:AlternateContent>
        <mc:AlternateContent xmlns:mc="http://schemas.openxmlformats.org/markup-compatibility/2006">
          <mc:Choice Requires="x14">
            <control shapeId="3074" r:id="rId5" name="Option Button 2">
              <controlPr defaultSize="0" autoFill="0" autoLine="0" autoPict="0">
                <anchor>
                  <from>
                    <xdr:col>16</xdr:col>
                    <xdr:colOff>449580</xdr:colOff>
                    <xdr:row>11</xdr:row>
                    <xdr:rowOff>144780</xdr:rowOff>
                  </from>
                  <to>
                    <xdr:col>17</xdr:col>
                    <xdr:colOff>297180</xdr:colOff>
                    <xdr:row>12</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7A3D58B1-ADC0-44CE-8347-F0FDC6AD511D}">
  <ds:schemaRefs/>
</ds:datastoreItem>
</file>

<file path=customXml/itemProps2.xml><?xml version="1.0" encoding="utf-8"?>
<ds:datastoreItem xmlns:ds="http://schemas.openxmlformats.org/officeDocument/2006/customXml" ds:itemID="{A6CC2F35-6FA8-4AD3-A1CF-65236F934BDC}">
  <ds:schemaRefs/>
</ds:datastoreItem>
</file>

<file path=customXml/itemProps3.xml><?xml version="1.0" encoding="utf-8"?>
<ds:datastoreItem xmlns:ds="http://schemas.openxmlformats.org/officeDocument/2006/customXml" ds:itemID="{276D92BD-F762-47A6-8366-F556B8BD5D02}">
  <ds:schemaRefs/>
</ds:datastoreItem>
</file>

<file path=customXml/itemProps4.xml><?xml version="1.0" encoding="utf-8"?>
<ds:datastoreItem xmlns:ds="http://schemas.openxmlformats.org/officeDocument/2006/customXml" ds:itemID="{C3883687-1308-428D-BE41-AFDADEF9F00E}">
  <ds:schemaRefs/>
</ds:datastoreItem>
</file>

<file path=customXml/itemProps5.xml><?xml version="1.0" encoding="utf-8"?>
<ds:datastoreItem xmlns:ds="http://schemas.openxmlformats.org/officeDocument/2006/customXml" ds:itemID="{842F4ADC-24A5-4667-8F97-7D1F2E00BAAD}">
  <ds:schemaRefs/>
</ds:datastoreItem>
</file>

<file path=customXml/itemProps6.xml><?xml version="1.0" encoding="utf-8"?>
<ds:datastoreItem xmlns:ds="http://schemas.openxmlformats.org/officeDocument/2006/customXml" ds:itemID="{3509BF41-DCF7-438D-A35D-48743802AD21}">
  <ds:schemaRefs/>
</ds:datastoreItem>
</file>

<file path=customXml/itemProps7.xml><?xml version="1.0" encoding="utf-8"?>
<ds:datastoreItem xmlns:ds="http://schemas.openxmlformats.org/officeDocument/2006/customXml" ds:itemID="{FEE356E6-E4EB-4CE4-B46D-9C661A14BBA1}">
  <ds:schemaRefs/>
</ds:datastoreItem>
</file>

<file path=customXml/itemProps8.xml><?xml version="1.0" encoding="utf-8"?>
<ds:datastoreItem xmlns:ds="http://schemas.openxmlformats.org/officeDocument/2006/customXml" ds:itemID="{EFE38265-55A6-4DA6-8E72-7366967540AD}">
  <ds:schemaRefs/>
</ds:datastoreItem>
</file>

<file path=customXml/itemProps9.xml><?xml version="1.0" encoding="utf-8"?>
<ds:datastoreItem xmlns:ds="http://schemas.openxmlformats.org/officeDocument/2006/customXml" ds:itemID="{DC187234-CF3F-4322-AE99-3D9EF801CCA5}">
  <ds:schemaRefs/>
</ds:datastoreItem>
</file>

<file path=customXml/itemProps10.xml><?xml version="1.0" encoding="utf-8"?>
<ds:datastoreItem xmlns:ds="http://schemas.openxmlformats.org/officeDocument/2006/customXml" ds:itemID="{48EBD24F-234B-456B-93F9-4BD9536AE0FD}">
  <ds:schemaRefs/>
</ds:datastoreItem>
</file>

<file path=customXml/itemProps11.xml><?xml version="1.0" encoding="utf-8"?>
<ds:datastoreItem xmlns:ds="http://schemas.openxmlformats.org/officeDocument/2006/customXml" ds:itemID="{6DC2502E-9C6C-49EA-985D-2BB390221916}">
  <ds:schemaRefs/>
</ds:datastoreItem>
</file>

<file path=customXml/itemProps12.xml><?xml version="1.0" encoding="utf-8"?>
<ds:datastoreItem xmlns:ds="http://schemas.openxmlformats.org/officeDocument/2006/customXml" ds:itemID="{669280E3-E471-4B3E-BB6B-8D3B673D18E6}">
  <ds:schemaRefs/>
</ds:datastoreItem>
</file>

<file path=customXml/itemProps13.xml><?xml version="1.0" encoding="utf-8"?>
<ds:datastoreItem xmlns:ds="http://schemas.openxmlformats.org/officeDocument/2006/customXml" ds:itemID="{EA8FC2EF-222B-45F6-8F52-816D67EDBED5}">
  <ds:schemaRefs/>
</ds:datastoreItem>
</file>

<file path=customXml/itemProps14.xml><?xml version="1.0" encoding="utf-8"?>
<ds:datastoreItem xmlns:ds="http://schemas.openxmlformats.org/officeDocument/2006/customXml" ds:itemID="{A34947EA-4B8E-409A-9F06-4A6E481F982B}">
  <ds:schemaRefs/>
</ds:datastoreItem>
</file>

<file path=customXml/itemProps15.xml><?xml version="1.0" encoding="utf-8"?>
<ds:datastoreItem xmlns:ds="http://schemas.openxmlformats.org/officeDocument/2006/customXml" ds:itemID="{E8A8C9A4-C078-471F-94C4-C401F8388A27}">
  <ds:schemaRefs/>
</ds:datastoreItem>
</file>

<file path=customXml/itemProps16.xml><?xml version="1.0" encoding="utf-8"?>
<ds:datastoreItem xmlns:ds="http://schemas.openxmlformats.org/officeDocument/2006/customXml" ds:itemID="{1ECEF1AA-A262-4310-9085-85BF5E38C720}">
  <ds:schemaRefs/>
</ds:datastoreItem>
</file>

<file path=customXml/itemProps17.xml><?xml version="1.0" encoding="utf-8"?>
<ds:datastoreItem xmlns:ds="http://schemas.openxmlformats.org/officeDocument/2006/customXml" ds:itemID="{C6EDCE48-2150-4095-A58C-3743DE31B383}">
  <ds:schemaRefs/>
</ds:datastoreItem>
</file>

<file path=customXml/itemProps18.xml><?xml version="1.0" encoding="utf-8"?>
<ds:datastoreItem xmlns:ds="http://schemas.openxmlformats.org/officeDocument/2006/customXml" ds:itemID="{8215AA58-1353-4056-975B-C99C6E9B1D41}">
  <ds:schemaRefs/>
</ds:datastoreItem>
</file>

<file path=customXml/itemProps19.xml><?xml version="1.0" encoding="utf-8"?>
<ds:datastoreItem xmlns:ds="http://schemas.openxmlformats.org/officeDocument/2006/customXml" ds:itemID="{A78F79CB-1D3D-4E9E-849D-4D2EA457987F}">
  <ds:schemaRefs/>
</ds:datastoreItem>
</file>

<file path=customXml/itemProps20.xml><?xml version="1.0" encoding="utf-8"?>
<ds:datastoreItem xmlns:ds="http://schemas.openxmlformats.org/officeDocument/2006/customXml" ds:itemID="{A197ACA0-EF2C-47E6-817B-B3FE3AB01430}">
  <ds:schemaRefs/>
</ds:datastoreItem>
</file>

<file path=customXml/itemProps21.xml><?xml version="1.0" encoding="utf-8"?>
<ds:datastoreItem xmlns:ds="http://schemas.openxmlformats.org/officeDocument/2006/customXml" ds:itemID="{6E2CEA7F-96F4-44FD-8D77-641E883EC9F4}">
  <ds:schemaRefs/>
</ds:datastoreItem>
</file>

<file path=customXml/itemProps22.xml><?xml version="1.0" encoding="utf-8"?>
<ds:datastoreItem xmlns:ds="http://schemas.openxmlformats.org/officeDocument/2006/customXml" ds:itemID="{6A262BFB-52B8-4429-AFF8-201C8D0BAFD2}">
  <ds:schemaRefs/>
</ds:datastoreItem>
</file>

<file path=customXml/itemProps23.xml><?xml version="1.0" encoding="utf-8"?>
<ds:datastoreItem xmlns:ds="http://schemas.openxmlformats.org/officeDocument/2006/customXml" ds:itemID="{450E89B0-D9BF-4226-B468-0192C7141F36}">
  <ds:schemaRefs/>
</ds:datastoreItem>
</file>

<file path=customXml/itemProps24.xml><?xml version="1.0" encoding="utf-8"?>
<ds:datastoreItem xmlns:ds="http://schemas.openxmlformats.org/officeDocument/2006/customXml" ds:itemID="{9B8D937D-27C8-4DDB-8FBB-CF063250CF8F}">
  <ds:schemaRefs/>
</ds:datastoreItem>
</file>

<file path=customXml/itemProps25.xml><?xml version="1.0" encoding="utf-8"?>
<ds:datastoreItem xmlns:ds="http://schemas.openxmlformats.org/officeDocument/2006/customXml" ds:itemID="{31BE5D5A-682B-4817-84FC-96D905D1307F}">
  <ds:schemaRefs/>
</ds:datastoreItem>
</file>

<file path=customXml/itemProps26.xml><?xml version="1.0" encoding="utf-8"?>
<ds:datastoreItem xmlns:ds="http://schemas.openxmlformats.org/officeDocument/2006/customXml" ds:itemID="{282A50FA-843F-4E06-BF89-3BEE76E8C6BD}">
  <ds:schemaRefs/>
</ds:datastoreItem>
</file>

<file path=customXml/itemProps27.xml><?xml version="1.0" encoding="utf-8"?>
<ds:datastoreItem xmlns:ds="http://schemas.openxmlformats.org/officeDocument/2006/customXml" ds:itemID="{45C1A39F-7A60-4272-8359-DFDC9DAAE453}">
  <ds:schemaRefs/>
</ds:datastoreItem>
</file>

<file path=customXml/itemProps28.xml><?xml version="1.0" encoding="utf-8"?>
<ds:datastoreItem xmlns:ds="http://schemas.openxmlformats.org/officeDocument/2006/customXml" ds:itemID="{4B04D3BA-FB1E-4576-A9C2-26F2F8DDDDC1}">
  <ds:schemaRefs/>
</ds:datastoreItem>
</file>

<file path=customXml/itemProps29.xml><?xml version="1.0" encoding="utf-8"?>
<ds:datastoreItem xmlns:ds="http://schemas.openxmlformats.org/officeDocument/2006/customXml" ds:itemID="{D9068F08-3C80-4A9C-B591-F5C42BD5619B}">
  <ds:schemaRefs/>
</ds:datastoreItem>
</file>

<file path=customXml/itemProps30.xml><?xml version="1.0" encoding="utf-8"?>
<ds:datastoreItem xmlns:ds="http://schemas.openxmlformats.org/officeDocument/2006/customXml" ds:itemID="{163AFD08-68F5-4274-BB29-6B0C9C6CDBFC}">
  <ds:schemaRefs/>
</ds:datastoreItem>
</file>

<file path=customXml/itemProps31.xml><?xml version="1.0" encoding="utf-8"?>
<ds:datastoreItem xmlns:ds="http://schemas.openxmlformats.org/officeDocument/2006/customXml" ds:itemID="{2A800AE2-5172-40AB-B852-BFADC6651FBF}">
  <ds:schemaRefs/>
</ds:datastoreItem>
</file>

<file path=customXml/itemProps32.xml><?xml version="1.0" encoding="utf-8"?>
<ds:datastoreItem xmlns:ds="http://schemas.openxmlformats.org/officeDocument/2006/customXml" ds:itemID="{CAC29D59-4A7E-47C2-88CE-EF1485469232}">
  <ds:schemaRefs>
    <ds:schemaRef ds:uri="http://schemas.microsoft.com/DataMashup"/>
  </ds:schemaRefs>
</ds:datastoreItem>
</file>

<file path=customXml/itemProps33.xml><?xml version="1.0" encoding="utf-8"?>
<ds:datastoreItem xmlns:ds="http://schemas.openxmlformats.org/officeDocument/2006/customXml" ds:itemID="{0D170E9D-C23E-4370-A4DF-39A17A635396}">
  <ds:schemaRefs/>
</ds:datastoreItem>
</file>

<file path=customXml/itemProps34.xml><?xml version="1.0" encoding="utf-8"?>
<ds:datastoreItem xmlns:ds="http://schemas.openxmlformats.org/officeDocument/2006/customXml" ds:itemID="{8FBCBDB2-5E10-417F-AB0A-8671E615C788}">
  <ds:schemaRefs/>
</ds:datastoreItem>
</file>

<file path=customXml/itemProps35.xml><?xml version="1.0" encoding="utf-8"?>
<ds:datastoreItem xmlns:ds="http://schemas.openxmlformats.org/officeDocument/2006/customXml" ds:itemID="{FDE2A980-4C28-40A4-A902-4DC5EDF160F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Analysis 1</vt:lpstr>
      <vt:lpstr>Analysis 2</vt:lpstr>
      <vt:lpstr>Anaysis 3</vt:lpstr>
      <vt:lpstr>Dashboard</vt:lpstr>
      <vt:lpstr>Sum_of_COGS</vt:lpstr>
      <vt:lpstr>Sum_of_Profit</vt:lpstr>
      <vt:lpstr>Sum_of_Quantity</vt:lpstr>
      <vt:lpstr>Sum_of_Revenue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Jayita Chatterjee</cp:lastModifiedBy>
  <dcterms:created xsi:type="dcterms:W3CDTF">2021-11-13T19:06:54Z</dcterms:created>
  <dcterms:modified xsi:type="dcterms:W3CDTF">2024-07-20T04:46:58Z</dcterms:modified>
</cp:coreProperties>
</file>