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2e7078b774573/Documents/"/>
    </mc:Choice>
  </mc:AlternateContent>
  <xr:revisionPtr revIDLastSave="450" documentId="8_{25E08988-D1EB-4F07-BDEE-1E33BEDDCD3F}" xr6:coauthVersionLast="47" xr6:coauthVersionMax="47" xr10:uidLastSave="{5FF6F905-1244-4CB1-B8B7-563F37406BE4}"/>
  <bookViews>
    <workbookView xWindow="-108" yWindow="-108" windowWidth="23256" windowHeight="12456" activeTab="2" xr2:uid="{9F21BFEA-7F80-4677-9ABA-AEADD1C459D5}"/>
  </bookViews>
  <sheets>
    <sheet name="Mean" sheetId="1" r:id="rId1"/>
    <sheet name="Median" sheetId="2" r:id="rId2"/>
    <sheet name="M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3" l="1"/>
  <c r="B45" i="3"/>
  <c r="B41" i="3"/>
  <c r="B42" i="3"/>
  <c r="Q48" i="3"/>
  <c r="N48" i="3"/>
  <c r="R46" i="3"/>
  <c r="Q46" i="3"/>
  <c r="R37" i="3"/>
  <c r="R38" i="3"/>
  <c r="R39" i="3"/>
  <c r="R40" i="3"/>
  <c r="R41" i="3"/>
  <c r="R42" i="3"/>
  <c r="R43" i="3"/>
  <c r="R44" i="3"/>
  <c r="R36" i="3"/>
  <c r="N46" i="3"/>
  <c r="O46" i="3"/>
  <c r="O37" i="3"/>
  <c r="O38" i="3"/>
  <c r="O39" i="3"/>
  <c r="O40" i="3"/>
  <c r="O41" i="3"/>
  <c r="O42" i="3"/>
  <c r="O43" i="3"/>
  <c r="O44" i="3"/>
  <c r="O36" i="3"/>
  <c r="B39" i="3"/>
  <c r="R31" i="3"/>
  <c r="W30" i="3"/>
  <c r="W19" i="3"/>
  <c r="W20" i="3"/>
  <c r="W21" i="3"/>
  <c r="W22" i="3"/>
  <c r="W23" i="3"/>
  <c r="W24" i="3"/>
  <c r="W18" i="3"/>
  <c r="V30" i="3"/>
  <c r="R30" i="3"/>
  <c r="V19" i="3"/>
  <c r="V20" i="3"/>
  <c r="V21" i="3"/>
  <c r="V22" i="3"/>
  <c r="V23" i="3"/>
  <c r="V24" i="3"/>
  <c r="V18" i="3"/>
  <c r="U19" i="3"/>
  <c r="U20" i="3"/>
  <c r="U21" i="3"/>
  <c r="U22" i="3"/>
  <c r="U23" i="3"/>
  <c r="U24" i="3"/>
  <c r="U18" i="3"/>
  <c r="T19" i="3"/>
  <c r="T20" i="3"/>
  <c r="T21" i="3"/>
  <c r="T22" i="3"/>
  <c r="T23" i="3"/>
  <c r="T24" i="3"/>
  <c r="T18" i="3"/>
  <c r="S20" i="3"/>
  <c r="S21" i="3"/>
  <c r="S22" i="3"/>
  <c r="S23" i="3"/>
  <c r="S24" i="3"/>
  <c r="S19" i="3"/>
  <c r="K32" i="3"/>
  <c r="K29" i="3"/>
  <c r="M28" i="3"/>
  <c r="M19" i="3"/>
  <c r="M20" i="3"/>
  <c r="M21" i="3"/>
  <c r="M22" i="3"/>
  <c r="M23" i="3"/>
  <c r="M24" i="3"/>
  <c r="M25" i="3"/>
  <c r="M18" i="3"/>
  <c r="L19" i="3"/>
  <c r="L20" i="3"/>
  <c r="L21" i="3"/>
  <c r="L22" i="3"/>
  <c r="L23" i="3"/>
  <c r="L24" i="3"/>
  <c r="L25" i="3"/>
  <c r="L18" i="3"/>
  <c r="K8" i="3"/>
  <c r="E27" i="3"/>
  <c r="C13" i="3"/>
  <c r="A11" i="3"/>
  <c r="S12" i="2"/>
  <c r="N16" i="2"/>
  <c r="H24" i="2"/>
  <c r="C27" i="2"/>
  <c r="A14" i="2"/>
  <c r="C7" i="2"/>
  <c r="U9" i="1"/>
  <c r="U8" i="1"/>
  <c r="T8" i="1"/>
  <c r="U6" i="1"/>
  <c r="U5" i="1"/>
  <c r="S33" i="1"/>
  <c r="S32" i="1"/>
  <c r="P32" i="1"/>
  <c r="S27" i="1"/>
  <c r="S28" i="1"/>
  <c r="S29" i="1"/>
  <c r="S30" i="1"/>
  <c r="S26" i="1"/>
  <c r="R27" i="1"/>
  <c r="R28" i="1"/>
  <c r="R29" i="1"/>
  <c r="R30" i="1"/>
  <c r="R26" i="1"/>
  <c r="L33" i="1"/>
  <c r="L32" i="1"/>
  <c r="I32" i="1"/>
  <c r="L27" i="1"/>
  <c r="L28" i="1"/>
  <c r="L29" i="1"/>
  <c r="L30" i="1"/>
  <c r="L26" i="1"/>
  <c r="K27" i="1"/>
  <c r="K28" i="1"/>
  <c r="K29" i="1"/>
  <c r="K30" i="1"/>
  <c r="K26" i="1"/>
  <c r="D33" i="1"/>
  <c r="D32" i="1"/>
  <c r="B32" i="1"/>
  <c r="D27" i="1"/>
  <c r="D28" i="1"/>
  <c r="D29" i="1"/>
  <c r="D30" i="1"/>
  <c r="D26" i="1"/>
  <c r="C28" i="1"/>
  <c r="C29" i="1"/>
  <c r="C30" i="1"/>
  <c r="C27" i="1"/>
  <c r="N13" i="1"/>
  <c r="N12" i="1"/>
  <c r="L12" i="1"/>
  <c r="N6" i="1"/>
  <c r="N7" i="1"/>
  <c r="N8" i="1"/>
  <c r="N9" i="1"/>
  <c r="N10" i="1"/>
  <c r="N5" i="1"/>
  <c r="M7" i="1"/>
  <c r="M8" i="1" s="1"/>
  <c r="M9" i="1" s="1"/>
  <c r="M10" i="1" s="1"/>
  <c r="M6" i="1"/>
  <c r="H12" i="1"/>
  <c r="G11" i="1"/>
  <c r="H11" i="1"/>
  <c r="H5" i="1"/>
  <c r="H6" i="1"/>
  <c r="H7" i="1"/>
  <c r="H8" i="1"/>
  <c r="H9" i="1"/>
  <c r="H4" i="1"/>
  <c r="C16" i="1"/>
  <c r="C15" i="1"/>
</calcChain>
</file>

<file path=xl/sharedStrings.xml><?xml version="1.0" encoding="utf-8"?>
<sst xmlns="http://schemas.openxmlformats.org/spreadsheetml/2006/main" count="230" uniqueCount="121">
  <si>
    <t>Find the mean for following data:</t>
  </si>
  <si>
    <t>No.</t>
  </si>
  <si>
    <t>SUM</t>
  </si>
  <si>
    <t>Mean</t>
  </si>
  <si>
    <t>Marks obtained</t>
  </si>
  <si>
    <t>No.of students</t>
  </si>
  <si>
    <t>FiXi</t>
  </si>
  <si>
    <t xml:space="preserve"> SUM</t>
  </si>
  <si>
    <t>X</t>
  </si>
  <si>
    <t>No.of visitors</t>
  </si>
  <si>
    <t>0 - 10</t>
  </si>
  <si>
    <t>20 - 30</t>
  </si>
  <si>
    <t>30 - 40</t>
  </si>
  <si>
    <t>40 - 50</t>
  </si>
  <si>
    <t>50 - 60</t>
  </si>
  <si>
    <t xml:space="preserve">30 - 40 </t>
  </si>
  <si>
    <t>*10 - 20</t>
  </si>
  <si>
    <t xml:space="preserve">*10 - 20 </t>
  </si>
  <si>
    <t>Fi</t>
  </si>
  <si>
    <t>Xi</t>
  </si>
  <si>
    <t>Find the mean using direct method, assumed mean method and step deviation method.</t>
  </si>
  <si>
    <t>marks</t>
  </si>
  <si>
    <t>1) Direct method.</t>
  </si>
  <si>
    <t>2) Assumed method.</t>
  </si>
  <si>
    <t>di = (Xi - A)</t>
  </si>
  <si>
    <t>Fidi</t>
  </si>
  <si>
    <t>A = 25</t>
  </si>
  <si>
    <t>3) Step deviation method.</t>
  </si>
  <si>
    <t>ui = (Xi - A) / C</t>
  </si>
  <si>
    <t>Fiui</t>
  </si>
  <si>
    <t>A = 25, C = 10</t>
  </si>
  <si>
    <t>Salary</t>
  </si>
  <si>
    <t>No.of employees</t>
  </si>
  <si>
    <t>Find the median</t>
  </si>
  <si>
    <t>Np.of students</t>
  </si>
  <si>
    <t>No.of stu</t>
  </si>
  <si>
    <t>C.F</t>
  </si>
  <si>
    <t>therefore N/2</t>
  </si>
  <si>
    <t>C.F &gt;= 21.5 is 26</t>
  </si>
  <si>
    <t>M = L + (((n/2) - F) / f )* C</t>
  </si>
  <si>
    <t>no. is 50 is even n/2=25</t>
  </si>
  <si>
    <t>class: 10 - 20</t>
  </si>
  <si>
    <t>L = 10</t>
  </si>
  <si>
    <t>F = 16</t>
  </si>
  <si>
    <t>f = 12</t>
  </si>
  <si>
    <t>C = 10</t>
  </si>
  <si>
    <t>M = 17.5</t>
  </si>
  <si>
    <t>*10 - 14</t>
  </si>
  <si>
    <t>15 - 19</t>
  </si>
  <si>
    <t>20 - 24</t>
  </si>
  <si>
    <t>25 - 29</t>
  </si>
  <si>
    <t>30 - 34</t>
  </si>
  <si>
    <t>35 - 39</t>
  </si>
  <si>
    <t>40 - 44</t>
  </si>
  <si>
    <t>45 - 49</t>
  </si>
  <si>
    <t>when class is not continuous cut lower and upper bound -0.5</t>
  </si>
  <si>
    <t>9.5 - 14.5</t>
  </si>
  <si>
    <t>14.5 - 19.5</t>
  </si>
  <si>
    <t>34.5 - 39.5</t>
  </si>
  <si>
    <t>39.5 - 44.5</t>
  </si>
  <si>
    <t>44.5 - 49.5</t>
  </si>
  <si>
    <t>n/2 = 50/2=25</t>
  </si>
  <si>
    <t>19.5 - 24.5</t>
  </si>
  <si>
    <t>24.5 - 29.5</t>
  </si>
  <si>
    <t>29.5 - 34.5</t>
  </si>
  <si>
    <t>L = 24.5</t>
  </si>
  <si>
    <t>class: 24.5 -29.5</t>
  </si>
  <si>
    <t>f = 5</t>
  </si>
  <si>
    <t>F = 20</t>
  </si>
  <si>
    <t>C = 5</t>
  </si>
  <si>
    <t>M = 29.5</t>
  </si>
  <si>
    <t>Find the mode</t>
  </si>
  <si>
    <t>Z = 2</t>
  </si>
  <si>
    <t>Z = 8</t>
  </si>
  <si>
    <t>F</t>
  </si>
  <si>
    <t xml:space="preserve">Ans= most frequency element </t>
  </si>
  <si>
    <t>here it is 20</t>
  </si>
  <si>
    <t>20 in front of is 22</t>
  </si>
  <si>
    <t>Z = 22</t>
  </si>
  <si>
    <t>class</t>
  </si>
  <si>
    <t>60 - 70</t>
  </si>
  <si>
    <t>70 - 80</t>
  </si>
  <si>
    <t>80 - 90</t>
  </si>
  <si>
    <t>90 - 100</t>
  </si>
  <si>
    <t>Z = L + ((f1-fo)/(2f1-f0-f2)*c)</t>
  </si>
  <si>
    <t>here 15 in front of is 50-60</t>
  </si>
  <si>
    <t>class: 50 - 60</t>
  </si>
  <si>
    <t>L = 50</t>
  </si>
  <si>
    <t>f2 = 12</t>
  </si>
  <si>
    <t>f1 = 15</t>
  </si>
  <si>
    <t>f0 = 12</t>
  </si>
  <si>
    <t>Z = 55</t>
  </si>
  <si>
    <t>in an asymmetrical distribution means 16 &amp; median is 20.Calculate the mode.</t>
  </si>
  <si>
    <t>here Xbar = 16 and M = 20</t>
  </si>
  <si>
    <t>formulae = 3M - 2X</t>
  </si>
  <si>
    <t>Z  = 28</t>
  </si>
  <si>
    <t>Find the standard deviation for the following data.</t>
  </si>
  <si>
    <t>6,7,10,12,13,14,4,8,12</t>
  </si>
  <si>
    <t>Formulae</t>
  </si>
  <si>
    <t>S.D = SQRT(sigma(Xi - Xbar)SQUARE) / n</t>
  </si>
  <si>
    <t>Xi - Xbar</t>
  </si>
  <si>
    <t>(Xi - Xbar)SQUARE</t>
  </si>
  <si>
    <t xml:space="preserve">Mean </t>
  </si>
  <si>
    <t>COUNT</t>
  </si>
  <si>
    <t>S.D</t>
  </si>
  <si>
    <t xml:space="preserve">30 -40 </t>
  </si>
  <si>
    <t>di</t>
  </si>
  <si>
    <t>di^2</t>
  </si>
  <si>
    <t>fidi</t>
  </si>
  <si>
    <t>di = (Xi - A) / C</t>
  </si>
  <si>
    <t>A = 35</t>
  </si>
  <si>
    <t>fi(di^2)</t>
  </si>
  <si>
    <t>A</t>
  </si>
  <si>
    <t>B</t>
  </si>
  <si>
    <t>Count</t>
  </si>
  <si>
    <t>A^2</t>
  </si>
  <si>
    <t>B^2</t>
  </si>
  <si>
    <t>S.D of A</t>
  </si>
  <si>
    <t>C.V of A</t>
  </si>
  <si>
    <t>S.D of B</t>
  </si>
  <si>
    <t>C.V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</si>
</sst>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263D-438F-4945-887D-A678ACB4F991}">
  <dimension ref="A1:U33"/>
  <sheetViews>
    <sheetView workbookViewId="0">
      <selection activeCell="N16" sqref="N16"/>
    </sheetView>
  </sheetViews>
  <sheetFormatPr defaultRowHeight="14.4" x14ac:dyDescent="0.3"/>
  <cols>
    <col min="1" max="1" width="12.21875" customWidth="1"/>
    <col min="3" max="3" width="11.44140625" customWidth="1"/>
    <col min="5" max="5" width="8.88671875" customWidth="1"/>
    <col min="11" max="11" width="14.44140625" customWidth="1"/>
    <col min="12" max="12" width="11.109375" customWidth="1"/>
    <col min="18" max="18" width="13.6640625" customWidth="1"/>
  </cols>
  <sheetData>
    <row r="1" spans="1:21" x14ac:dyDescent="0.3">
      <c r="A1" t="s">
        <v>0</v>
      </c>
      <c r="F1" t="s">
        <v>0</v>
      </c>
      <c r="K1" t="s">
        <v>8</v>
      </c>
      <c r="L1" t="s">
        <v>10</v>
      </c>
      <c r="M1" s="1" t="s">
        <v>16</v>
      </c>
      <c r="N1" t="s">
        <v>11</v>
      </c>
      <c r="O1" t="s">
        <v>12</v>
      </c>
      <c r="P1" t="s">
        <v>13</v>
      </c>
      <c r="Q1" t="s">
        <v>14</v>
      </c>
      <c r="S1" t="s">
        <v>31</v>
      </c>
      <c r="T1">
        <v>360</v>
      </c>
      <c r="U1">
        <v>390</v>
      </c>
    </row>
    <row r="2" spans="1:21" x14ac:dyDescent="0.3">
      <c r="K2" t="s">
        <v>9</v>
      </c>
      <c r="L2">
        <v>12</v>
      </c>
      <c r="M2">
        <v>18</v>
      </c>
      <c r="N2">
        <v>27</v>
      </c>
      <c r="O2">
        <v>20</v>
      </c>
      <c r="P2">
        <v>17</v>
      </c>
      <c r="Q2">
        <v>6</v>
      </c>
      <c r="S2" t="s">
        <v>32</v>
      </c>
      <c r="T2">
        <v>50</v>
      </c>
      <c r="U2">
        <v>70</v>
      </c>
    </row>
    <row r="3" spans="1:21" x14ac:dyDescent="0.3">
      <c r="A3" t="s">
        <v>1</v>
      </c>
      <c r="F3" t="s">
        <v>4</v>
      </c>
      <c r="G3" t="s">
        <v>5</v>
      </c>
      <c r="H3" t="s">
        <v>6</v>
      </c>
    </row>
    <row r="4" spans="1:21" x14ac:dyDescent="0.3">
      <c r="A4">
        <v>1</v>
      </c>
      <c r="C4">
        <v>2</v>
      </c>
      <c r="F4">
        <v>20</v>
      </c>
      <c r="G4">
        <v>6</v>
      </c>
      <c r="H4">
        <f>F4*G4</f>
        <v>120</v>
      </c>
      <c r="K4" t="s">
        <v>8</v>
      </c>
      <c r="L4" t="s">
        <v>18</v>
      </c>
      <c r="M4" t="s">
        <v>19</v>
      </c>
      <c r="N4" t="s">
        <v>6</v>
      </c>
      <c r="S4" t="s">
        <v>19</v>
      </c>
      <c r="T4" t="s">
        <v>18</v>
      </c>
      <c r="U4" t="s">
        <v>6</v>
      </c>
    </row>
    <row r="5" spans="1:21" x14ac:dyDescent="0.3">
      <c r="A5">
        <v>2</v>
      </c>
      <c r="C5">
        <v>8</v>
      </c>
      <c r="F5">
        <v>9</v>
      </c>
      <c r="G5">
        <v>4</v>
      </c>
      <c r="H5">
        <f t="shared" ref="H5:H9" si="0">F5*G5</f>
        <v>36</v>
      </c>
      <c r="K5" t="s">
        <v>10</v>
      </c>
      <c r="L5">
        <v>12</v>
      </c>
      <c r="M5">
        <v>5</v>
      </c>
      <c r="N5">
        <f>L5*M5</f>
        <v>60</v>
      </c>
      <c r="S5">
        <v>360</v>
      </c>
      <c r="T5">
        <v>50</v>
      </c>
      <c r="U5">
        <f>S5*T5</f>
        <v>18000</v>
      </c>
    </row>
    <row r="6" spans="1:21" x14ac:dyDescent="0.3">
      <c r="A6">
        <v>3</v>
      </c>
      <c r="C6">
        <v>4</v>
      </c>
      <c r="F6">
        <v>25</v>
      </c>
      <c r="G6">
        <v>16</v>
      </c>
      <c r="H6">
        <f t="shared" si="0"/>
        <v>400</v>
      </c>
      <c r="K6" s="1" t="s">
        <v>17</v>
      </c>
      <c r="L6">
        <v>18</v>
      </c>
      <c r="M6">
        <f>M5+10</f>
        <v>15</v>
      </c>
      <c r="N6">
        <f t="shared" ref="N6:N10" si="1">L6*M6</f>
        <v>270</v>
      </c>
      <c r="S6">
        <v>390</v>
      </c>
      <c r="T6">
        <v>70</v>
      </c>
      <c r="U6">
        <f>S6*T6</f>
        <v>27300</v>
      </c>
    </row>
    <row r="7" spans="1:21" x14ac:dyDescent="0.3">
      <c r="A7">
        <v>4</v>
      </c>
      <c r="C7">
        <v>6</v>
      </c>
      <c r="F7">
        <v>50</v>
      </c>
      <c r="G7">
        <v>7</v>
      </c>
      <c r="H7">
        <f t="shared" si="0"/>
        <v>350</v>
      </c>
      <c r="K7" t="s">
        <v>11</v>
      </c>
      <c r="L7">
        <v>27</v>
      </c>
      <c r="M7">
        <f t="shared" ref="M7:M10" si="2">M6+10</f>
        <v>25</v>
      </c>
      <c r="N7">
        <f t="shared" si="1"/>
        <v>675</v>
      </c>
    </row>
    <row r="8" spans="1:21" x14ac:dyDescent="0.3">
      <c r="A8">
        <v>5</v>
      </c>
      <c r="C8">
        <v>10</v>
      </c>
      <c r="F8">
        <v>40</v>
      </c>
      <c r="G8">
        <v>8</v>
      </c>
      <c r="H8">
        <f t="shared" si="0"/>
        <v>320</v>
      </c>
      <c r="K8" t="s">
        <v>15</v>
      </c>
      <c r="L8">
        <v>20</v>
      </c>
      <c r="M8">
        <f t="shared" si="2"/>
        <v>35</v>
      </c>
      <c r="N8">
        <f t="shared" si="1"/>
        <v>700</v>
      </c>
      <c r="R8" t="s">
        <v>2</v>
      </c>
      <c r="T8">
        <f>SUM(T5:T6)</f>
        <v>120</v>
      </c>
      <c r="U8">
        <f>SUM(U5:U6)</f>
        <v>45300</v>
      </c>
    </row>
    <row r="9" spans="1:21" x14ac:dyDescent="0.3">
      <c r="A9">
        <v>6</v>
      </c>
      <c r="C9">
        <v>12</v>
      </c>
      <c r="F9">
        <v>80</v>
      </c>
      <c r="G9">
        <v>2</v>
      </c>
      <c r="H9">
        <f t="shared" si="0"/>
        <v>160</v>
      </c>
      <c r="K9" t="s">
        <v>13</v>
      </c>
      <c r="L9">
        <v>17</v>
      </c>
      <c r="M9">
        <f t="shared" si="2"/>
        <v>45</v>
      </c>
      <c r="N9">
        <f t="shared" si="1"/>
        <v>765</v>
      </c>
      <c r="R9" t="s">
        <v>3</v>
      </c>
      <c r="U9">
        <f>U8/T8</f>
        <v>377.5</v>
      </c>
    </row>
    <row r="10" spans="1:21" x14ac:dyDescent="0.3">
      <c r="A10">
        <v>7</v>
      </c>
      <c r="C10">
        <v>4</v>
      </c>
      <c r="K10" t="s">
        <v>14</v>
      </c>
      <c r="L10">
        <v>6</v>
      </c>
      <c r="M10">
        <f t="shared" si="2"/>
        <v>55</v>
      </c>
      <c r="N10">
        <f t="shared" si="1"/>
        <v>330</v>
      </c>
    </row>
    <row r="11" spans="1:21" x14ac:dyDescent="0.3">
      <c r="A11">
        <v>8</v>
      </c>
      <c r="C11">
        <v>8</v>
      </c>
      <c r="E11" t="s">
        <v>7</v>
      </c>
      <c r="G11">
        <f>SUM(G4:G9)</f>
        <v>43</v>
      </c>
      <c r="H11">
        <f>SUM(H4:H9)</f>
        <v>1386</v>
      </c>
    </row>
    <row r="12" spans="1:21" x14ac:dyDescent="0.3">
      <c r="A12">
        <v>9</v>
      </c>
      <c r="C12">
        <v>14</v>
      </c>
      <c r="E12" t="s">
        <v>3</v>
      </c>
      <c r="H12">
        <f>H11/G11</f>
        <v>32.232558139534881</v>
      </c>
      <c r="J12" t="s">
        <v>2</v>
      </c>
      <c r="L12">
        <f>SUM(L5:L10)</f>
        <v>100</v>
      </c>
      <c r="N12">
        <f>SUM(N5:N10)</f>
        <v>2800</v>
      </c>
    </row>
    <row r="13" spans="1:21" x14ac:dyDescent="0.3">
      <c r="A13">
        <v>10</v>
      </c>
      <c r="C13">
        <v>16</v>
      </c>
      <c r="J13" t="s">
        <v>3</v>
      </c>
      <c r="N13">
        <f>N12/L12</f>
        <v>28</v>
      </c>
    </row>
    <row r="15" spans="1:21" x14ac:dyDescent="0.3">
      <c r="A15" t="s">
        <v>2</v>
      </c>
      <c r="C15">
        <f>SUM(C4:C13)</f>
        <v>84</v>
      </c>
    </row>
    <row r="16" spans="1:21" x14ac:dyDescent="0.3">
      <c r="A16" t="s">
        <v>3</v>
      </c>
      <c r="C16">
        <f>SUM(C4:C13)/COUNT(C4:C13)</f>
        <v>8.4</v>
      </c>
    </row>
    <row r="19" spans="1:19" x14ac:dyDescent="0.3">
      <c r="A19" t="s">
        <v>20</v>
      </c>
    </row>
    <row r="20" spans="1:19" x14ac:dyDescent="0.3">
      <c r="A20" t="s">
        <v>21</v>
      </c>
      <c r="B20" t="s">
        <v>10</v>
      </c>
      <c r="C20" t="s">
        <v>16</v>
      </c>
      <c r="D20" t="s">
        <v>11</v>
      </c>
      <c r="E20" t="s">
        <v>12</v>
      </c>
      <c r="F20" t="s">
        <v>13</v>
      </c>
    </row>
    <row r="21" spans="1:19" x14ac:dyDescent="0.3">
      <c r="A21" t="s">
        <v>5</v>
      </c>
      <c r="B21">
        <v>5</v>
      </c>
      <c r="C21">
        <v>10</v>
      </c>
      <c r="D21">
        <v>40</v>
      </c>
      <c r="E21">
        <v>20</v>
      </c>
      <c r="F21">
        <v>25</v>
      </c>
    </row>
    <row r="23" spans="1:19" x14ac:dyDescent="0.3">
      <c r="A23" t="s">
        <v>22</v>
      </c>
      <c r="H23" t="s">
        <v>23</v>
      </c>
      <c r="O23" t="s">
        <v>27</v>
      </c>
    </row>
    <row r="24" spans="1:19" x14ac:dyDescent="0.3">
      <c r="J24" t="s">
        <v>26</v>
      </c>
      <c r="Q24" t="s">
        <v>30</v>
      </c>
    </row>
    <row r="25" spans="1:19" x14ac:dyDescent="0.3">
      <c r="A25" t="s">
        <v>8</v>
      </c>
      <c r="B25" t="s">
        <v>18</v>
      </c>
      <c r="C25" t="s">
        <v>19</v>
      </c>
      <c r="D25" t="s">
        <v>6</v>
      </c>
      <c r="H25" t="s">
        <v>8</v>
      </c>
      <c r="I25" t="s">
        <v>18</v>
      </c>
      <c r="J25" t="s">
        <v>19</v>
      </c>
      <c r="K25" t="s">
        <v>24</v>
      </c>
      <c r="L25" t="s">
        <v>25</v>
      </c>
      <c r="O25" t="s">
        <v>8</v>
      </c>
      <c r="P25" t="s">
        <v>18</v>
      </c>
      <c r="Q25" t="s">
        <v>19</v>
      </c>
      <c r="R25" t="s">
        <v>28</v>
      </c>
      <c r="S25" t="s">
        <v>29</v>
      </c>
    </row>
    <row r="26" spans="1:19" x14ac:dyDescent="0.3">
      <c r="A26" t="s">
        <v>10</v>
      </c>
      <c r="B26">
        <v>5</v>
      </c>
      <c r="C26">
        <v>5</v>
      </c>
      <c r="D26">
        <f>B26*C26</f>
        <v>25</v>
      </c>
      <c r="H26" t="s">
        <v>10</v>
      </c>
      <c r="I26">
        <v>5</v>
      </c>
      <c r="J26">
        <v>5</v>
      </c>
      <c r="K26">
        <f>J26-J$28</f>
        <v>-20</v>
      </c>
      <c r="L26">
        <f>I26*K26</f>
        <v>-100</v>
      </c>
      <c r="O26" t="s">
        <v>10</v>
      </c>
      <c r="P26">
        <v>5</v>
      </c>
      <c r="Q26">
        <v>5</v>
      </c>
      <c r="R26">
        <f>(Q26-25)/10</f>
        <v>-2</v>
      </c>
      <c r="S26">
        <f>P26*R26</f>
        <v>-10</v>
      </c>
    </row>
    <row r="27" spans="1:19" x14ac:dyDescent="0.3">
      <c r="A27" s="1" t="s">
        <v>17</v>
      </c>
      <c r="B27">
        <v>10</v>
      </c>
      <c r="C27">
        <f>C26+10</f>
        <v>15</v>
      </c>
      <c r="D27">
        <f t="shared" ref="D27:D30" si="3">B27*C27</f>
        <v>150</v>
      </c>
      <c r="H27" s="1" t="s">
        <v>17</v>
      </c>
      <c r="I27">
        <v>10</v>
      </c>
      <c r="J27">
        <v>15</v>
      </c>
      <c r="K27">
        <f t="shared" ref="K27:K30" si="4">J27-J$28</f>
        <v>-10</v>
      </c>
      <c r="L27">
        <f t="shared" ref="L27:L30" si="5">I27*K27</f>
        <v>-100</v>
      </c>
      <c r="O27" s="1" t="s">
        <v>17</v>
      </c>
      <c r="P27">
        <v>10</v>
      </c>
      <c r="Q27">
        <v>15</v>
      </c>
      <c r="R27">
        <f t="shared" ref="R27:R30" si="6">(Q27-25)/10</f>
        <v>-1</v>
      </c>
      <c r="S27">
        <f t="shared" ref="S27:S30" si="7">P27*R27</f>
        <v>-10</v>
      </c>
    </row>
    <row r="28" spans="1:19" x14ac:dyDescent="0.3">
      <c r="A28" t="s">
        <v>11</v>
      </c>
      <c r="B28">
        <v>40</v>
      </c>
      <c r="C28">
        <f t="shared" ref="C28:C30" si="8">C27+10</f>
        <v>25</v>
      </c>
      <c r="D28">
        <f t="shared" si="3"/>
        <v>1000</v>
      </c>
      <c r="H28" t="s">
        <v>11</v>
      </c>
      <c r="I28">
        <v>40</v>
      </c>
      <c r="J28">
        <v>25</v>
      </c>
      <c r="K28">
        <f t="shared" si="4"/>
        <v>0</v>
      </c>
      <c r="L28">
        <f t="shared" si="5"/>
        <v>0</v>
      </c>
      <c r="O28" t="s">
        <v>11</v>
      </c>
      <c r="P28">
        <v>40</v>
      </c>
      <c r="Q28">
        <v>25</v>
      </c>
      <c r="R28">
        <f t="shared" si="6"/>
        <v>0</v>
      </c>
      <c r="S28">
        <f t="shared" si="7"/>
        <v>0</v>
      </c>
    </row>
    <row r="29" spans="1:19" x14ac:dyDescent="0.3">
      <c r="A29" t="s">
        <v>15</v>
      </c>
      <c r="B29">
        <v>20</v>
      </c>
      <c r="C29">
        <f t="shared" si="8"/>
        <v>35</v>
      </c>
      <c r="D29">
        <f t="shared" si="3"/>
        <v>700</v>
      </c>
      <c r="H29" t="s">
        <v>15</v>
      </c>
      <c r="I29">
        <v>20</v>
      </c>
      <c r="J29">
        <v>35</v>
      </c>
      <c r="K29">
        <f t="shared" si="4"/>
        <v>10</v>
      </c>
      <c r="L29">
        <f t="shared" si="5"/>
        <v>200</v>
      </c>
      <c r="O29" t="s">
        <v>15</v>
      </c>
      <c r="P29">
        <v>20</v>
      </c>
      <c r="Q29">
        <v>35</v>
      </c>
      <c r="R29">
        <f t="shared" si="6"/>
        <v>1</v>
      </c>
      <c r="S29">
        <f t="shared" si="7"/>
        <v>20</v>
      </c>
    </row>
    <row r="30" spans="1:19" x14ac:dyDescent="0.3">
      <c r="A30" t="s">
        <v>13</v>
      </c>
      <c r="B30">
        <v>25</v>
      </c>
      <c r="C30">
        <f t="shared" si="8"/>
        <v>45</v>
      </c>
      <c r="D30">
        <f t="shared" si="3"/>
        <v>1125</v>
      </c>
      <c r="H30" t="s">
        <v>13</v>
      </c>
      <c r="I30">
        <v>25</v>
      </c>
      <c r="J30">
        <v>45</v>
      </c>
      <c r="K30">
        <f t="shared" si="4"/>
        <v>20</v>
      </c>
      <c r="L30">
        <f t="shared" si="5"/>
        <v>500</v>
      </c>
      <c r="O30" t="s">
        <v>13</v>
      </c>
      <c r="P30">
        <v>25</v>
      </c>
      <c r="Q30">
        <v>45</v>
      </c>
      <c r="R30">
        <f t="shared" si="6"/>
        <v>2</v>
      </c>
      <c r="S30">
        <f t="shared" si="7"/>
        <v>50</v>
      </c>
    </row>
    <row r="32" spans="1:19" x14ac:dyDescent="0.3">
      <c r="A32" t="s">
        <v>2</v>
      </c>
      <c r="B32">
        <f>SUM(B26:B30)</f>
        <v>100</v>
      </c>
      <c r="D32">
        <f>SUM(D26:D30)</f>
        <v>3000</v>
      </c>
      <c r="G32" t="s">
        <v>2</v>
      </c>
      <c r="I32">
        <f>SUM(I26:I30)</f>
        <v>100</v>
      </c>
      <c r="L32">
        <f>SUM(L26:L30)</f>
        <v>500</v>
      </c>
      <c r="N32" t="s">
        <v>2</v>
      </c>
      <c r="P32">
        <f>SUM(P26:P30)</f>
        <v>100</v>
      </c>
      <c r="S32">
        <f>SUM(S26:S30)</f>
        <v>50</v>
      </c>
    </row>
    <row r="33" spans="1:19" x14ac:dyDescent="0.3">
      <c r="A33" t="s">
        <v>3</v>
      </c>
      <c r="D33">
        <f>D32/B32</f>
        <v>30</v>
      </c>
      <c r="G33" t="s">
        <v>3</v>
      </c>
      <c r="L33">
        <f>(L32/I32) + 25</f>
        <v>30</v>
      </c>
      <c r="N33" t="s">
        <v>3</v>
      </c>
      <c r="S33">
        <f>25+((S32/P32)*10)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0032-FFED-4A06-8821-FCBA5A2A8685}">
  <dimension ref="A1:T27"/>
  <sheetViews>
    <sheetView topLeftCell="A2" workbookViewId="0">
      <selection activeCell="S16" sqref="S16"/>
    </sheetView>
  </sheetViews>
  <sheetFormatPr defaultRowHeight="14.4" x14ac:dyDescent="0.3"/>
  <cols>
    <col min="12" max="12" width="10.33203125" customWidth="1"/>
  </cols>
  <sheetData>
    <row r="1" spans="1:20" x14ac:dyDescent="0.3">
      <c r="A1" t="s">
        <v>33</v>
      </c>
    </row>
    <row r="2" spans="1:20" x14ac:dyDescent="0.3">
      <c r="A2" t="s">
        <v>21</v>
      </c>
      <c r="B2">
        <v>20</v>
      </c>
      <c r="C2">
        <v>9</v>
      </c>
      <c r="D2">
        <v>25</v>
      </c>
      <c r="E2">
        <v>50</v>
      </c>
      <c r="F2">
        <v>40</v>
      </c>
      <c r="G2">
        <v>80</v>
      </c>
      <c r="L2" t="s">
        <v>21</v>
      </c>
      <c r="M2" s="1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</row>
    <row r="3" spans="1:20" x14ac:dyDescent="0.3">
      <c r="A3" t="s">
        <v>34</v>
      </c>
      <c r="B3">
        <v>6</v>
      </c>
      <c r="C3">
        <v>4</v>
      </c>
      <c r="D3">
        <v>16</v>
      </c>
      <c r="E3">
        <v>7</v>
      </c>
      <c r="F3">
        <v>8</v>
      </c>
      <c r="G3">
        <v>2</v>
      </c>
      <c r="L3" t="s">
        <v>35</v>
      </c>
      <c r="M3">
        <v>4</v>
      </c>
      <c r="N3">
        <v>6</v>
      </c>
      <c r="O3">
        <v>10</v>
      </c>
      <c r="P3">
        <v>5</v>
      </c>
      <c r="Q3">
        <v>7</v>
      </c>
      <c r="R3">
        <v>3</v>
      </c>
      <c r="S3">
        <v>9</v>
      </c>
      <c r="T3">
        <v>6</v>
      </c>
    </row>
    <row r="5" spans="1:20" x14ac:dyDescent="0.3">
      <c r="A5" t="s">
        <v>21</v>
      </c>
      <c r="B5" t="s">
        <v>35</v>
      </c>
      <c r="C5" t="s">
        <v>36</v>
      </c>
      <c r="L5" t="s">
        <v>55</v>
      </c>
    </row>
    <row r="6" spans="1:20" x14ac:dyDescent="0.3">
      <c r="A6">
        <v>20</v>
      </c>
      <c r="B6">
        <v>6</v>
      </c>
      <c r="C6">
        <v>6</v>
      </c>
      <c r="S6" t="s">
        <v>61</v>
      </c>
    </row>
    <row r="7" spans="1:20" x14ac:dyDescent="0.3">
      <c r="A7">
        <v>9</v>
      </c>
      <c r="B7">
        <v>4</v>
      </c>
      <c r="C7">
        <f>B6+B7</f>
        <v>10</v>
      </c>
      <c r="L7" t="s">
        <v>21</v>
      </c>
      <c r="M7" t="s">
        <v>35</v>
      </c>
      <c r="N7" t="s">
        <v>36</v>
      </c>
      <c r="S7" t="s">
        <v>65</v>
      </c>
      <c r="T7" t="s">
        <v>66</v>
      </c>
    </row>
    <row r="8" spans="1:20" x14ac:dyDescent="0.3">
      <c r="A8">
        <v>25</v>
      </c>
      <c r="B8">
        <v>16</v>
      </c>
      <c r="C8">
        <v>26</v>
      </c>
      <c r="L8" t="s">
        <v>56</v>
      </c>
      <c r="M8">
        <v>4</v>
      </c>
      <c r="N8">
        <v>4</v>
      </c>
      <c r="S8" t="s">
        <v>67</v>
      </c>
    </row>
    <row r="9" spans="1:20" x14ac:dyDescent="0.3">
      <c r="A9">
        <v>50</v>
      </c>
      <c r="B9">
        <v>7</v>
      </c>
      <c r="C9">
        <v>33</v>
      </c>
      <c r="L9" t="s">
        <v>57</v>
      </c>
      <c r="M9">
        <v>6</v>
      </c>
      <c r="N9">
        <v>10</v>
      </c>
      <c r="S9" t="s">
        <v>68</v>
      </c>
    </row>
    <row r="10" spans="1:20" x14ac:dyDescent="0.3">
      <c r="A10">
        <v>40</v>
      </c>
      <c r="B10">
        <v>8</v>
      </c>
      <c r="C10">
        <v>41</v>
      </c>
      <c r="L10" t="s">
        <v>62</v>
      </c>
      <c r="M10">
        <v>10</v>
      </c>
      <c r="N10">
        <v>20</v>
      </c>
      <c r="S10" t="s">
        <v>69</v>
      </c>
    </row>
    <row r="11" spans="1:20" x14ac:dyDescent="0.3">
      <c r="A11">
        <v>80</v>
      </c>
      <c r="B11">
        <v>2</v>
      </c>
      <c r="C11">
        <v>43</v>
      </c>
      <c r="L11" t="s">
        <v>63</v>
      </c>
      <c r="M11">
        <v>5</v>
      </c>
      <c r="N11">
        <v>25</v>
      </c>
    </row>
    <row r="12" spans="1:20" x14ac:dyDescent="0.3">
      <c r="L12" t="s">
        <v>64</v>
      </c>
      <c r="M12">
        <v>7</v>
      </c>
      <c r="N12">
        <v>32</v>
      </c>
      <c r="S12">
        <f xml:space="preserve"> 24.5 + ((25-20)/5)*5</f>
        <v>29.5</v>
      </c>
    </row>
    <row r="13" spans="1:20" x14ac:dyDescent="0.3">
      <c r="A13" t="s">
        <v>37</v>
      </c>
      <c r="L13" t="s">
        <v>58</v>
      </c>
      <c r="M13">
        <v>3</v>
      </c>
      <c r="N13">
        <v>35</v>
      </c>
      <c r="S13" t="s">
        <v>70</v>
      </c>
    </row>
    <row r="14" spans="1:20" x14ac:dyDescent="0.3">
      <c r="A14">
        <f>43/2</f>
        <v>21.5</v>
      </c>
      <c r="L14" t="s">
        <v>59</v>
      </c>
      <c r="M14">
        <v>9</v>
      </c>
      <c r="N14">
        <v>44</v>
      </c>
    </row>
    <row r="15" spans="1:20" x14ac:dyDescent="0.3">
      <c r="A15" t="s">
        <v>38</v>
      </c>
      <c r="L15" t="s">
        <v>60</v>
      </c>
      <c r="M15">
        <v>6</v>
      </c>
      <c r="N15">
        <v>50</v>
      </c>
    </row>
    <row r="16" spans="1:20" x14ac:dyDescent="0.3">
      <c r="K16" t="s">
        <v>2</v>
      </c>
      <c r="N16">
        <f>SUM(M8:M15)</f>
        <v>50</v>
      </c>
    </row>
    <row r="18" spans="1:8" x14ac:dyDescent="0.3">
      <c r="A18" t="s">
        <v>21</v>
      </c>
      <c r="B18" t="s">
        <v>10</v>
      </c>
      <c r="C18" s="1" t="s">
        <v>16</v>
      </c>
      <c r="D18" t="s">
        <v>11</v>
      </c>
      <c r="E18" t="s">
        <v>12</v>
      </c>
      <c r="F18" t="s">
        <v>13</v>
      </c>
      <c r="H18" t="s">
        <v>39</v>
      </c>
    </row>
    <row r="19" spans="1:8" x14ac:dyDescent="0.3">
      <c r="A19" t="s">
        <v>35</v>
      </c>
      <c r="B19">
        <v>16</v>
      </c>
      <c r="C19">
        <v>12</v>
      </c>
      <c r="D19">
        <v>18</v>
      </c>
      <c r="E19">
        <v>3</v>
      </c>
      <c r="F19">
        <v>1</v>
      </c>
    </row>
    <row r="21" spans="1:8" x14ac:dyDescent="0.3">
      <c r="A21" t="s">
        <v>21</v>
      </c>
      <c r="B21" t="s">
        <v>35</v>
      </c>
      <c r="C21" t="s">
        <v>36</v>
      </c>
      <c r="E21" t="s">
        <v>40</v>
      </c>
    </row>
    <row r="22" spans="1:8" x14ac:dyDescent="0.3">
      <c r="A22" t="s">
        <v>10</v>
      </c>
      <c r="B22">
        <v>16</v>
      </c>
      <c r="C22">
        <v>16</v>
      </c>
      <c r="E22" t="s">
        <v>41</v>
      </c>
    </row>
    <row r="23" spans="1:8" x14ac:dyDescent="0.3">
      <c r="A23" t="s">
        <v>16</v>
      </c>
      <c r="B23">
        <v>12</v>
      </c>
      <c r="C23">
        <v>28</v>
      </c>
      <c r="E23" t="s">
        <v>42</v>
      </c>
    </row>
    <row r="24" spans="1:8" x14ac:dyDescent="0.3">
      <c r="A24" t="s">
        <v>11</v>
      </c>
      <c r="B24">
        <v>18</v>
      </c>
      <c r="C24">
        <v>46</v>
      </c>
      <c r="E24" t="s">
        <v>43</v>
      </c>
      <c r="H24">
        <f>10 + ((25-16)/12)*10</f>
        <v>17.5</v>
      </c>
    </row>
    <row r="25" spans="1:8" x14ac:dyDescent="0.3">
      <c r="A25" t="s">
        <v>12</v>
      </c>
      <c r="B25">
        <v>3</v>
      </c>
      <c r="C25">
        <v>49</v>
      </c>
      <c r="E25" t="s">
        <v>44</v>
      </c>
      <c r="H25" t="s">
        <v>46</v>
      </c>
    </row>
    <row r="26" spans="1:8" x14ac:dyDescent="0.3">
      <c r="A26" t="s">
        <v>13</v>
      </c>
      <c r="B26">
        <v>1</v>
      </c>
      <c r="C26">
        <v>50</v>
      </c>
      <c r="E26" t="s">
        <v>45</v>
      </c>
    </row>
    <row r="27" spans="1:8" x14ac:dyDescent="0.3">
      <c r="A27" t="s">
        <v>2</v>
      </c>
      <c r="C27">
        <f>SUM(B22:B26)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D720-B289-42C4-81BC-96C7D6C04C34}">
  <dimension ref="A1:X48"/>
  <sheetViews>
    <sheetView tabSelected="1" topLeftCell="A24" workbookViewId="0">
      <selection activeCell="D46" sqref="D46"/>
    </sheetView>
  </sheetViews>
  <sheetFormatPr defaultRowHeight="14.4" x14ac:dyDescent="0.3"/>
  <sheetData>
    <row r="1" spans="1:24" x14ac:dyDescent="0.3">
      <c r="A1" t="s">
        <v>71</v>
      </c>
      <c r="E1" t="s">
        <v>8</v>
      </c>
      <c r="F1">
        <v>11</v>
      </c>
      <c r="G1">
        <v>22</v>
      </c>
      <c r="H1">
        <v>33</v>
      </c>
      <c r="I1">
        <v>44</v>
      </c>
    </row>
    <row r="2" spans="1:24" x14ac:dyDescent="0.3">
      <c r="A2">
        <v>2</v>
      </c>
      <c r="C2">
        <v>2</v>
      </c>
      <c r="E2" t="s">
        <v>74</v>
      </c>
      <c r="F2">
        <v>15</v>
      </c>
      <c r="G2">
        <v>20</v>
      </c>
      <c r="H2">
        <v>19</v>
      </c>
      <c r="I2">
        <v>10</v>
      </c>
    </row>
    <row r="3" spans="1:24" x14ac:dyDescent="0.3">
      <c r="A3">
        <v>4</v>
      </c>
      <c r="C3">
        <v>8</v>
      </c>
      <c r="K3" t="s">
        <v>92</v>
      </c>
    </row>
    <row r="4" spans="1:24" x14ac:dyDescent="0.3">
      <c r="A4">
        <v>2</v>
      </c>
      <c r="C4">
        <v>4</v>
      </c>
      <c r="E4" t="s">
        <v>75</v>
      </c>
    </row>
    <row r="5" spans="1:24" x14ac:dyDescent="0.3">
      <c r="A5">
        <v>5</v>
      </c>
      <c r="C5">
        <v>6</v>
      </c>
      <c r="E5" t="s">
        <v>76</v>
      </c>
      <c r="K5" t="s">
        <v>93</v>
      </c>
    </row>
    <row r="6" spans="1:24" x14ac:dyDescent="0.3">
      <c r="A6">
        <v>7</v>
      </c>
      <c r="C6">
        <v>10</v>
      </c>
      <c r="E6" t="s">
        <v>77</v>
      </c>
      <c r="K6" t="s">
        <v>94</v>
      </c>
    </row>
    <row r="7" spans="1:24" x14ac:dyDescent="0.3">
      <c r="A7">
        <v>2</v>
      </c>
      <c r="C7">
        <v>12</v>
      </c>
      <c r="E7" t="s">
        <v>78</v>
      </c>
    </row>
    <row r="8" spans="1:24" x14ac:dyDescent="0.3">
      <c r="A8">
        <v>8</v>
      </c>
      <c r="C8">
        <v>4</v>
      </c>
      <c r="K8">
        <f>3*20-2*16</f>
        <v>28</v>
      </c>
    </row>
    <row r="9" spans="1:24" x14ac:dyDescent="0.3">
      <c r="A9">
        <v>9</v>
      </c>
      <c r="C9">
        <v>8</v>
      </c>
      <c r="K9" t="s">
        <v>95</v>
      </c>
    </row>
    <row r="10" spans="1:24" x14ac:dyDescent="0.3">
      <c r="C10">
        <v>14</v>
      </c>
    </row>
    <row r="11" spans="1:24" x14ac:dyDescent="0.3">
      <c r="A11">
        <f>MODE(A2:A9)</f>
        <v>2</v>
      </c>
      <c r="C11">
        <v>16</v>
      </c>
    </row>
    <row r="12" spans="1:24" x14ac:dyDescent="0.3">
      <c r="A12" t="s">
        <v>72</v>
      </c>
    </row>
    <row r="13" spans="1:24" x14ac:dyDescent="0.3">
      <c r="C13">
        <f>MODE(C2:C11)</f>
        <v>8</v>
      </c>
      <c r="K13" t="s">
        <v>96</v>
      </c>
      <c r="Q13" t="s">
        <v>8</v>
      </c>
      <c r="R13" t="s">
        <v>10</v>
      </c>
      <c r="S13" t="s">
        <v>16</v>
      </c>
      <c r="T13" t="s">
        <v>11</v>
      </c>
      <c r="U13" t="s">
        <v>105</v>
      </c>
      <c r="V13" t="s">
        <v>13</v>
      </c>
      <c r="W13" t="s">
        <v>14</v>
      </c>
      <c r="X13" t="s">
        <v>80</v>
      </c>
    </row>
    <row r="14" spans="1:24" x14ac:dyDescent="0.3">
      <c r="C14" t="s">
        <v>73</v>
      </c>
      <c r="K14" t="s">
        <v>97</v>
      </c>
      <c r="Q14" t="s">
        <v>74</v>
      </c>
      <c r="R14">
        <v>6</v>
      </c>
      <c r="S14">
        <v>14</v>
      </c>
      <c r="T14">
        <v>10</v>
      </c>
      <c r="U14">
        <v>8</v>
      </c>
      <c r="V14">
        <v>1</v>
      </c>
      <c r="W14">
        <v>3</v>
      </c>
      <c r="X14">
        <v>8</v>
      </c>
    </row>
    <row r="15" spans="1:24" x14ac:dyDescent="0.3">
      <c r="K15" t="s">
        <v>98</v>
      </c>
      <c r="L15" t="s">
        <v>99</v>
      </c>
    </row>
    <row r="16" spans="1:24" x14ac:dyDescent="0.3">
      <c r="A16" t="s">
        <v>79</v>
      </c>
      <c r="B16" t="s">
        <v>74</v>
      </c>
    </row>
    <row r="17" spans="1:23" x14ac:dyDescent="0.3">
      <c r="A17" t="s">
        <v>10</v>
      </c>
      <c r="B17">
        <v>3</v>
      </c>
      <c r="E17" t="s">
        <v>84</v>
      </c>
      <c r="K17" t="s">
        <v>19</v>
      </c>
      <c r="L17" t="s">
        <v>100</v>
      </c>
      <c r="M17" t="s">
        <v>101</v>
      </c>
      <c r="Q17" t="s">
        <v>8</v>
      </c>
      <c r="R17" t="s">
        <v>18</v>
      </c>
      <c r="S17" t="s">
        <v>19</v>
      </c>
      <c r="T17" t="s">
        <v>106</v>
      </c>
      <c r="U17" t="s">
        <v>107</v>
      </c>
      <c r="V17" t="s">
        <v>108</v>
      </c>
      <c r="W17" t="s">
        <v>111</v>
      </c>
    </row>
    <row r="18" spans="1:23" x14ac:dyDescent="0.3">
      <c r="A18" t="s">
        <v>16</v>
      </c>
      <c r="B18">
        <v>5</v>
      </c>
      <c r="K18">
        <v>6</v>
      </c>
      <c r="L18">
        <f>K18-K$27</f>
        <v>-3</v>
      </c>
      <c r="M18">
        <f>L18^2</f>
        <v>9</v>
      </c>
      <c r="Q18" t="s">
        <v>10</v>
      </c>
      <c r="R18">
        <v>6</v>
      </c>
      <c r="S18">
        <v>5</v>
      </c>
      <c r="T18">
        <f>(S18-35)/10</f>
        <v>-3</v>
      </c>
      <c r="U18">
        <f>T18^2</f>
        <v>9</v>
      </c>
      <c r="V18">
        <f>R18*T18</f>
        <v>-18</v>
      </c>
      <c r="W18">
        <f>R18*U18</f>
        <v>54</v>
      </c>
    </row>
    <row r="19" spans="1:23" x14ac:dyDescent="0.3">
      <c r="A19" t="s">
        <v>11</v>
      </c>
      <c r="B19">
        <v>7</v>
      </c>
      <c r="E19" t="s">
        <v>85</v>
      </c>
      <c r="K19">
        <v>7</v>
      </c>
      <c r="L19">
        <f t="shared" ref="L19:L25" si="0">K19-K$27</f>
        <v>-2</v>
      </c>
      <c r="M19">
        <f t="shared" ref="M19:M25" si="1">L19^2</f>
        <v>4</v>
      </c>
      <c r="Q19" t="s">
        <v>16</v>
      </c>
      <c r="R19">
        <v>14</v>
      </c>
      <c r="S19">
        <f>10+S18</f>
        <v>15</v>
      </c>
      <c r="T19">
        <f t="shared" ref="T19:T24" si="2">(S19-35)/10</f>
        <v>-2</v>
      </c>
      <c r="U19">
        <f t="shared" ref="U19:U24" si="3">T19^2</f>
        <v>4</v>
      </c>
      <c r="V19">
        <f t="shared" ref="V19:V24" si="4">R19*T19</f>
        <v>-28</v>
      </c>
      <c r="W19">
        <f t="shared" ref="W19:W24" si="5">R19*U19</f>
        <v>56</v>
      </c>
    </row>
    <row r="20" spans="1:23" x14ac:dyDescent="0.3">
      <c r="A20" t="s">
        <v>12</v>
      </c>
      <c r="B20">
        <v>10</v>
      </c>
      <c r="E20" t="s">
        <v>86</v>
      </c>
      <c r="K20">
        <v>10</v>
      </c>
      <c r="L20">
        <f t="shared" si="0"/>
        <v>1</v>
      </c>
      <c r="M20">
        <f t="shared" si="1"/>
        <v>1</v>
      </c>
      <c r="Q20" t="s">
        <v>11</v>
      </c>
      <c r="R20">
        <v>10</v>
      </c>
      <c r="S20">
        <f t="shared" ref="S20:S24" si="6">10+S19</f>
        <v>25</v>
      </c>
      <c r="T20">
        <f t="shared" si="2"/>
        <v>-1</v>
      </c>
      <c r="U20">
        <f t="shared" si="3"/>
        <v>1</v>
      </c>
      <c r="V20">
        <f t="shared" si="4"/>
        <v>-10</v>
      </c>
      <c r="W20">
        <f t="shared" si="5"/>
        <v>10</v>
      </c>
    </row>
    <row r="21" spans="1:23" x14ac:dyDescent="0.3">
      <c r="A21" t="s">
        <v>13</v>
      </c>
      <c r="B21">
        <v>12</v>
      </c>
      <c r="E21" t="s">
        <v>87</v>
      </c>
      <c r="K21">
        <v>12</v>
      </c>
      <c r="L21">
        <f t="shared" si="0"/>
        <v>3</v>
      </c>
      <c r="M21">
        <f t="shared" si="1"/>
        <v>9</v>
      </c>
      <c r="Q21" t="s">
        <v>12</v>
      </c>
      <c r="R21">
        <v>8</v>
      </c>
      <c r="S21">
        <f t="shared" si="6"/>
        <v>35</v>
      </c>
      <c r="T21">
        <f t="shared" si="2"/>
        <v>0</v>
      </c>
      <c r="U21">
        <f t="shared" si="3"/>
        <v>0</v>
      </c>
      <c r="V21">
        <f t="shared" si="4"/>
        <v>0</v>
      </c>
      <c r="W21">
        <f t="shared" si="5"/>
        <v>0</v>
      </c>
    </row>
    <row r="22" spans="1:23" x14ac:dyDescent="0.3">
      <c r="A22" t="s">
        <v>14</v>
      </c>
      <c r="B22">
        <v>15</v>
      </c>
      <c r="E22" t="s">
        <v>89</v>
      </c>
      <c r="K22">
        <v>13</v>
      </c>
      <c r="L22">
        <f t="shared" si="0"/>
        <v>4</v>
      </c>
      <c r="M22">
        <f t="shared" si="1"/>
        <v>16</v>
      </c>
      <c r="Q22" t="s">
        <v>13</v>
      </c>
      <c r="R22">
        <v>1</v>
      </c>
      <c r="S22">
        <f t="shared" si="6"/>
        <v>45</v>
      </c>
      <c r="T22">
        <f t="shared" si="2"/>
        <v>1</v>
      </c>
      <c r="U22">
        <f t="shared" si="3"/>
        <v>1</v>
      </c>
      <c r="V22">
        <f t="shared" si="4"/>
        <v>1</v>
      </c>
      <c r="W22">
        <f t="shared" si="5"/>
        <v>1</v>
      </c>
    </row>
    <row r="23" spans="1:23" x14ac:dyDescent="0.3">
      <c r="A23" t="s">
        <v>80</v>
      </c>
      <c r="B23">
        <v>12</v>
      </c>
      <c r="E23" t="s">
        <v>90</v>
      </c>
      <c r="K23">
        <v>4</v>
      </c>
      <c r="L23">
        <f t="shared" si="0"/>
        <v>-5</v>
      </c>
      <c r="M23">
        <f t="shared" si="1"/>
        <v>25</v>
      </c>
      <c r="Q23" t="s">
        <v>14</v>
      </c>
      <c r="R23">
        <v>3</v>
      </c>
      <c r="S23">
        <f t="shared" si="6"/>
        <v>55</v>
      </c>
      <c r="T23">
        <f t="shared" si="2"/>
        <v>2</v>
      </c>
      <c r="U23">
        <f t="shared" si="3"/>
        <v>4</v>
      </c>
      <c r="V23">
        <f t="shared" si="4"/>
        <v>6</v>
      </c>
      <c r="W23">
        <f t="shared" si="5"/>
        <v>12</v>
      </c>
    </row>
    <row r="24" spans="1:23" x14ac:dyDescent="0.3">
      <c r="A24" t="s">
        <v>81</v>
      </c>
      <c r="B24">
        <v>6</v>
      </c>
      <c r="E24" t="s">
        <v>88</v>
      </c>
      <c r="K24">
        <v>8</v>
      </c>
      <c r="L24">
        <f t="shared" si="0"/>
        <v>-1</v>
      </c>
      <c r="M24">
        <f t="shared" si="1"/>
        <v>1</v>
      </c>
      <c r="Q24" t="s">
        <v>80</v>
      </c>
      <c r="R24">
        <v>8</v>
      </c>
      <c r="S24">
        <f t="shared" si="6"/>
        <v>65</v>
      </c>
      <c r="T24">
        <f t="shared" si="2"/>
        <v>3</v>
      </c>
      <c r="U24">
        <f t="shared" si="3"/>
        <v>9</v>
      </c>
      <c r="V24">
        <f t="shared" si="4"/>
        <v>24</v>
      </c>
      <c r="W24">
        <f t="shared" si="5"/>
        <v>72</v>
      </c>
    </row>
    <row r="25" spans="1:23" x14ac:dyDescent="0.3">
      <c r="A25" t="s">
        <v>82</v>
      </c>
      <c r="B25">
        <v>2</v>
      </c>
      <c r="E25" t="s">
        <v>45</v>
      </c>
      <c r="K25">
        <v>12</v>
      </c>
      <c r="L25">
        <f t="shared" si="0"/>
        <v>3</v>
      </c>
      <c r="M25">
        <f t="shared" si="1"/>
        <v>9</v>
      </c>
    </row>
    <row r="26" spans="1:23" x14ac:dyDescent="0.3">
      <c r="A26" t="s">
        <v>83</v>
      </c>
      <c r="B26">
        <v>8</v>
      </c>
    </row>
    <row r="27" spans="1:23" x14ac:dyDescent="0.3">
      <c r="E27">
        <f>50+((15-12)/(30-12-12))*10</f>
        <v>55</v>
      </c>
      <c r="J27" t="s">
        <v>102</v>
      </c>
      <c r="K27">
        <v>9</v>
      </c>
      <c r="Q27" t="s">
        <v>109</v>
      </c>
    </row>
    <row r="28" spans="1:23" x14ac:dyDescent="0.3">
      <c r="E28" t="s">
        <v>91</v>
      </c>
      <c r="J28" t="s">
        <v>2</v>
      </c>
      <c r="M28">
        <f>SUM(M18:M25)</f>
        <v>74</v>
      </c>
      <c r="Q28" t="s">
        <v>110</v>
      </c>
    </row>
    <row r="29" spans="1:23" x14ac:dyDescent="0.3">
      <c r="J29" t="s">
        <v>103</v>
      </c>
      <c r="K29">
        <f>COUNT(K18:K25)</f>
        <v>8</v>
      </c>
    </row>
    <row r="30" spans="1:23" x14ac:dyDescent="0.3">
      <c r="Q30" t="s">
        <v>2</v>
      </c>
      <c r="R30">
        <f>SUM(R18:R24)</f>
        <v>50</v>
      </c>
      <c r="V30">
        <f>SUM(V18:V24)</f>
        <v>-25</v>
      </c>
      <c r="W30">
        <f>SUM(W18:W24)</f>
        <v>205</v>
      </c>
    </row>
    <row r="31" spans="1:23" x14ac:dyDescent="0.3">
      <c r="Q31" t="s">
        <v>104</v>
      </c>
      <c r="R31">
        <f>SQRT((W30/R30)-((V30/R30)^2))</f>
        <v>1.9621416870348583</v>
      </c>
    </row>
    <row r="32" spans="1:23" x14ac:dyDescent="0.3">
      <c r="J32" t="s">
        <v>104</v>
      </c>
      <c r="K32">
        <f>SQRT(M28/K29)</f>
        <v>3.0413812651491097</v>
      </c>
    </row>
    <row r="35" spans="1:18" x14ac:dyDescent="0.3">
      <c r="N35" t="s">
        <v>112</v>
      </c>
      <c r="O35" t="s">
        <v>115</v>
      </c>
      <c r="Q35" t="s">
        <v>113</v>
      </c>
      <c r="R35" t="s">
        <v>116</v>
      </c>
    </row>
    <row r="36" spans="1:18" x14ac:dyDescent="0.3">
      <c r="A36" t="s">
        <v>112</v>
      </c>
      <c r="B36">
        <v>85</v>
      </c>
      <c r="C36">
        <v>20</v>
      </c>
      <c r="D36">
        <v>62</v>
      </c>
      <c r="E36">
        <v>28</v>
      </c>
      <c r="F36">
        <v>74</v>
      </c>
      <c r="G36">
        <v>5</v>
      </c>
      <c r="H36">
        <v>69</v>
      </c>
      <c r="I36">
        <v>4</v>
      </c>
      <c r="J36">
        <v>13</v>
      </c>
      <c r="N36">
        <v>85</v>
      </c>
      <c r="O36">
        <f>N36^2</f>
        <v>7225</v>
      </c>
      <c r="Q36">
        <v>72</v>
      </c>
      <c r="R36">
        <f>Q36^2</f>
        <v>5184</v>
      </c>
    </row>
    <row r="37" spans="1:18" x14ac:dyDescent="0.3">
      <c r="A37" t="s">
        <v>113</v>
      </c>
      <c r="B37">
        <v>72</v>
      </c>
      <c r="C37">
        <v>4</v>
      </c>
      <c r="D37">
        <v>15</v>
      </c>
      <c r="E37">
        <v>30</v>
      </c>
      <c r="F37">
        <v>59</v>
      </c>
      <c r="G37">
        <v>15</v>
      </c>
      <c r="H37">
        <v>49</v>
      </c>
      <c r="I37">
        <v>27</v>
      </c>
      <c r="J37">
        <v>26</v>
      </c>
      <c r="N37">
        <v>20</v>
      </c>
      <c r="O37">
        <f t="shared" ref="O37:O44" si="7">N37^2</f>
        <v>400</v>
      </c>
      <c r="Q37">
        <v>4</v>
      </c>
      <c r="R37">
        <f t="shared" ref="R37:R44" si="8">Q37^2</f>
        <v>16</v>
      </c>
    </row>
    <row r="38" spans="1:18" x14ac:dyDescent="0.3">
      <c r="N38">
        <v>62</v>
      </c>
      <c r="O38">
        <f t="shared" si="7"/>
        <v>3844</v>
      </c>
      <c r="Q38">
        <v>15</v>
      </c>
      <c r="R38">
        <f t="shared" si="8"/>
        <v>225</v>
      </c>
    </row>
    <row r="39" spans="1:18" x14ac:dyDescent="0.3">
      <c r="A39" t="s">
        <v>114</v>
      </c>
      <c r="B39">
        <f>COUNT(B36:J36)</f>
        <v>9</v>
      </c>
      <c r="N39">
        <v>28</v>
      </c>
      <c r="O39">
        <f t="shared" si="7"/>
        <v>784</v>
      </c>
      <c r="Q39">
        <v>30</v>
      </c>
      <c r="R39">
        <f t="shared" si="8"/>
        <v>900</v>
      </c>
    </row>
    <row r="40" spans="1:18" x14ac:dyDescent="0.3">
      <c r="N40">
        <v>74</v>
      </c>
      <c r="O40">
        <f t="shared" si="7"/>
        <v>5476</v>
      </c>
      <c r="Q40">
        <v>59</v>
      </c>
      <c r="R40">
        <f t="shared" si="8"/>
        <v>3481</v>
      </c>
    </row>
    <row r="41" spans="1:18" x14ac:dyDescent="0.3">
      <c r="A41" t="s">
        <v>117</v>
      </c>
      <c r="B41">
        <f>SQRT((O46/B39)-((N46/B39)^2))</f>
        <v>30.368111930480996</v>
      </c>
      <c r="N41">
        <v>5</v>
      </c>
      <c r="O41">
        <f t="shared" si="7"/>
        <v>25</v>
      </c>
      <c r="Q41">
        <v>15</v>
      </c>
      <c r="R41">
        <f t="shared" si="8"/>
        <v>225</v>
      </c>
    </row>
    <row r="42" spans="1:18" x14ac:dyDescent="0.3">
      <c r="A42" t="s">
        <v>118</v>
      </c>
      <c r="B42">
        <f>(B41*100)/N48</f>
        <v>75.920279826202488</v>
      </c>
      <c r="N42">
        <v>69</v>
      </c>
      <c r="O42">
        <f t="shared" si="7"/>
        <v>4761</v>
      </c>
      <c r="Q42">
        <v>49</v>
      </c>
      <c r="R42">
        <f t="shared" si="8"/>
        <v>2401</v>
      </c>
    </row>
    <row r="43" spans="1:18" x14ac:dyDescent="0.3">
      <c r="N43">
        <v>4</v>
      </c>
      <c r="O43">
        <f t="shared" si="7"/>
        <v>16</v>
      </c>
      <c r="Q43">
        <v>27</v>
      </c>
      <c r="R43">
        <f t="shared" si="8"/>
        <v>729</v>
      </c>
    </row>
    <row r="44" spans="1:18" x14ac:dyDescent="0.3">
      <c r="N44">
        <v>13</v>
      </c>
      <c r="O44">
        <f t="shared" si="7"/>
        <v>169</v>
      </c>
      <c r="Q44">
        <v>26</v>
      </c>
      <c r="R44">
        <f t="shared" si="8"/>
        <v>676</v>
      </c>
    </row>
    <row r="45" spans="1:18" x14ac:dyDescent="0.3">
      <c r="A45" t="s">
        <v>119</v>
      </c>
      <c r="B45">
        <f>SQRT((R46/B39)-((Q46/B39)^2))</f>
        <v>21.176506899024787</v>
      </c>
    </row>
    <row r="46" spans="1:18" x14ac:dyDescent="0.3">
      <c r="A46" t="s">
        <v>120</v>
      </c>
      <c r="B46">
        <f>(B45*100)/Q48</f>
        <v>64.171233027347853</v>
      </c>
      <c r="N46">
        <f>SUM(N36:N44)</f>
        <v>360</v>
      </c>
      <c r="O46">
        <f>SUM(O36:O44)</f>
        <v>22700</v>
      </c>
      <c r="Q46">
        <f>SUM(Q36:Q44)</f>
        <v>297</v>
      </c>
      <c r="R46">
        <f>SUM(R36:R44)</f>
        <v>13837</v>
      </c>
    </row>
    <row r="48" spans="1:18" x14ac:dyDescent="0.3">
      <c r="N48">
        <f>360/9</f>
        <v>40</v>
      </c>
      <c r="Q48">
        <f>297/9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Median</vt:lpstr>
      <vt:lpstr>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LATHIYA</dc:creator>
  <cp:lastModifiedBy>JAY LATHIYA</cp:lastModifiedBy>
  <dcterms:created xsi:type="dcterms:W3CDTF">2024-08-11T06:17:53Z</dcterms:created>
  <dcterms:modified xsi:type="dcterms:W3CDTF">2024-08-12T11:05:22Z</dcterms:modified>
</cp:coreProperties>
</file>