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0" yWindow="0" windowWidth="14420" windowHeight="137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9" i="1" l="1"/>
  <c r="F68" i="1"/>
  <c r="F67" i="1"/>
  <c r="F66" i="1"/>
  <c r="F65" i="1"/>
  <c r="F64" i="1"/>
  <c r="F63" i="1"/>
  <c r="F62" i="1"/>
  <c r="F61" i="1"/>
  <c r="F60" i="1"/>
  <c r="F59" i="1"/>
  <c r="F51" i="1"/>
  <c r="F50" i="1"/>
  <c r="F49" i="1"/>
  <c r="F48" i="1"/>
  <c r="F47" i="1"/>
  <c r="F46" i="1"/>
  <c r="F45" i="1"/>
  <c r="F44" i="1"/>
  <c r="F43" i="1"/>
  <c r="F42" i="1"/>
  <c r="F17" i="1"/>
  <c r="F16" i="1"/>
  <c r="F15" i="1"/>
  <c r="F13" i="1"/>
  <c r="F14" i="1"/>
  <c r="F12" i="1"/>
  <c r="F11" i="1"/>
  <c r="F10" i="1"/>
  <c r="F9" i="1"/>
  <c r="F8" i="1"/>
  <c r="F34" i="1"/>
  <c r="F33" i="1"/>
  <c r="F32" i="1"/>
  <c r="F31" i="1"/>
  <c r="F30" i="1"/>
  <c r="F29" i="1"/>
  <c r="F28" i="1"/>
  <c r="F27" i="1"/>
  <c r="F26" i="1"/>
  <c r="F25" i="1"/>
  <c r="H27" i="1"/>
  <c r="H8" i="1"/>
  <c r="H25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42" i="1"/>
  <c r="H42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H69" i="1"/>
  <c r="G59" i="1"/>
  <c r="H59" i="1"/>
  <c r="H12" i="1"/>
  <c r="H9" i="1"/>
  <c r="H10" i="1"/>
  <c r="H11" i="1"/>
  <c r="H13" i="1"/>
  <c r="H14" i="1"/>
  <c r="H15" i="1"/>
  <c r="H16" i="1"/>
  <c r="H17" i="1"/>
  <c r="H26" i="1"/>
  <c r="H31" i="1"/>
  <c r="H34" i="1"/>
  <c r="H28" i="1"/>
  <c r="H29" i="1"/>
  <c r="H30" i="1"/>
  <c r="H32" i="1"/>
  <c r="H33" i="1"/>
</calcChain>
</file>

<file path=xl/sharedStrings.xml><?xml version="1.0" encoding="utf-8"?>
<sst xmlns="http://schemas.openxmlformats.org/spreadsheetml/2006/main" count="53" uniqueCount="21">
  <si>
    <t>Table 24</t>
  </si>
  <si>
    <t>Run 1</t>
  </si>
  <si>
    <t>With dielectric in</t>
  </si>
  <si>
    <t>Area [m^2]</t>
  </si>
  <si>
    <t>Seperation d [cm]</t>
  </si>
  <si>
    <t>Battery Voltage [V]</t>
  </si>
  <si>
    <t>dielectric</t>
  </si>
  <si>
    <t>C [nF]</t>
  </si>
  <si>
    <t>Q [nC]</t>
  </si>
  <si>
    <t>E [V/m]</t>
  </si>
  <si>
    <t>U [nJ]</t>
  </si>
  <si>
    <r>
      <rPr>
        <sz val="16"/>
        <color theme="1"/>
        <rFont val="Times New Roman"/>
        <family val="1"/>
      </rPr>
      <t>ɛ</t>
    </r>
    <r>
      <rPr>
        <sz val="10"/>
        <color theme="1"/>
        <rFont val="Times New Roman"/>
        <family val="1"/>
      </rPr>
      <t>o</t>
    </r>
  </si>
  <si>
    <t>Run 2</t>
  </si>
  <si>
    <t>Run 3</t>
  </si>
  <si>
    <t>seperation [cm]</t>
  </si>
  <si>
    <t>Run 4</t>
  </si>
  <si>
    <t xml:space="preserve">dielectric </t>
  </si>
  <si>
    <t>Voltage</t>
  </si>
  <si>
    <r>
      <rPr>
        <sz val="16"/>
        <color theme="1"/>
        <rFont val="Times New Roman"/>
        <family val="1"/>
      </rPr>
      <t>ɛ</t>
    </r>
    <r>
      <rPr>
        <sz val="10"/>
        <color theme="1"/>
        <rFont val="Times New Roman"/>
        <family val="1"/>
      </rPr>
      <t>o nominal</t>
    </r>
  </si>
  <si>
    <t>% error F and G</t>
  </si>
  <si>
    <t>C [F]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</si>
</sst>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4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/>
    </xf>
    <xf numFmtId="11" fontId="0" fillId="0" borderId="1" xfId="0" applyNumberFormat="1" applyBorder="1"/>
    <xf numFmtId="10" fontId="0" fillId="0" borderId="1" xfId="0" applyNumberFormat="1" applyBorder="1"/>
    <xf numFmtId="165" fontId="0" fillId="0" borderId="0" xfId="0" applyNumberFormat="1" applyAlignment="1">
      <alignment horizontal="center"/>
    </xf>
    <xf numFmtId="9" fontId="0" fillId="0" borderId="1" xfId="1" applyFont="1" applyBorder="1"/>
    <xf numFmtId="11" fontId="1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workbookViewId="0">
      <selection activeCell="H17" sqref="H17"/>
    </sheetView>
  </sheetViews>
  <sheetFormatPr baseColWidth="10" defaultColWidth="8.83203125" defaultRowHeight="14" x14ac:dyDescent="0"/>
  <cols>
    <col min="1" max="1" width="15.6640625" customWidth="1"/>
    <col min="2" max="2" width="18.33203125" customWidth="1"/>
    <col min="6" max="6" width="15.5" bestFit="1" customWidth="1"/>
    <col min="7" max="7" width="10.83203125" customWidth="1"/>
    <col min="8" max="8" width="15.1640625" customWidth="1"/>
  </cols>
  <sheetData>
    <row r="1" spans="1:8">
      <c r="A1" t="s">
        <v>0</v>
      </c>
    </row>
    <row r="2" spans="1:8">
      <c r="A2" t="s">
        <v>1</v>
      </c>
    </row>
    <row r="3" spans="1:8">
      <c r="B3" t="s">
        <v>2</v>
      </c>
    </row>
    <row r="4" spans="1:8">
      <c r="B4" t="s">
        <v>3</v>
      </c>
      <c r="C4">
        <v>10</v>
      </c>
    </row>
    <row r="5" spans="1:8">
      <c r="B5" t="s">
        <v>4</v>
      </c>
      <c r="C5">
        <v>10</v>
      </c>
    </row>
    <row r="6" spans="1:8">
      <c r="B6" t="s">
        <v>5</v>
      </c>
      <c r="C6">
        <v>12</v>
      </c>
    </row>
    <row r="7" spans="1:8" ht="18">
      <c r="A7" t="s">
        <v>6</v>
      </c>
      <c r="B7" t="s">
        <v>7</v>
      </c>
      <c r="C7" t="s">
        <v>8</v>
      </c>
      <c r="D7" t="s">
        <v>9</v>
      </c>
      <c r="E7" t="s">
        <v>10</v>
      </c>
      <c r="F7" s="1" t="s">
        <v>11</v>
      </c>
      <c r="G7" s="3" t="s">
        <v>18</v>
      </c>
      <c r="H7" s="2" t="s">
        <v>19</v>
      </c>
    </row>
    <row r="8" spans="1:8" ht="15">
      <c r="A8" s="12">
        <v>10</v>
      </c>
      <c r="B8" s="10">
        <v>8.85</v>
      </c>
      <c r="C8" s="11">
        <v>106.2</v>
      </c>
      <c r="D8" s="11">
        <v>120</v>
      </c>
      <c r="E8" s="11">
        <v>637.20000000000005</v>
      </c>
      <c r="F8" s="13">
        <f>(B8*(10^-9)*(C5)*(10^-2))/(C4)</f>
        <v>8.8500000000000005E-11</v>
      </c>
      <c r="G8" s="13">
        <v>8.8500000000000005E-12</v>
      </c>
      <c r="H8" s="14">
        <f>ABS(F8-G8)/G8*100</f>
        <v>900</v>
      </c>
    </row>
    <row r="9" spans="1:8" ht="15">
      <c r="A9" s="12">
        <v>9</v>
      </c>
      <c r="B9" s="10">
        <v>7.96</v>
      </c>
      <c r="C9" s="11">
        <v>95.58</v>
      </c>
      <c r="D9" s="11">
        <v>120</v>
      </c>
      <c r="E9" s="11">
        <v>573.48</v>
      </c>
      <c r="F9" s="13">
        <f>(B9*(10^-9)*(10)*(10^-2))/(C4)</f>
        <v>7.9600000000000002E-11</v>
      </c>
      <c r="G9" s="13">
        <v>8.8500000000000005E-12</v>
      </c>
      <c r="H9" s="14">
        <f t="shared" ref="H9:H17" si="0">ABS(F9-G9)/G9*100</f>
        <v>799.43502824858751</v>
      </c>
    </row>
    <row r="10" spans="1:8" ht="15">
      <c r="A10" s="12">
        <v>8</v>
      </c>
      <c r="B10" s="10">
        <v>7.08</v>
      </c>
      <c r="C10" s="11">
        <v>84.96</v>
      </c>
      <c r="D10" s="11">
        <v>120</v>
      </c>
      <c r="E10" s="11">
        <v>509.76</v>
      </c>
      <c r="F10" s="13">
        <f>(B10*(10^-9)*(C5)*(10^-2))/(C4)</f>
        <v>7.0800000000000004E-11</v>
      </c>
      <c r="G10" s="13">
        <v>8.8500000000000005E-12</v>
      </c>
      <c r="H10" s="14">
        <f t="shared" si="0"/>
        <v>700</v>
      </c>
    </row>
    <row r="11" spans="1:8" ht="15">
      <c r="A11" s="12">
        <v>7</v>
      </c>
      <c r="B11" s="10">
        <v>6.19</v>
      </c>
      <c r="C11" s="11">
        <v>74.34</v>
      </c>
      <c r="D11" s="11">
        <v>120</v>
      </c>
      <c r="E11" s="11">
        <v>446.04</v>
      </c>
      <c r="F11" s="13">
        <f>(B11*(10^-9)*(C5)*(10^-2))/(C4)</f>
        <v>6.1900000000000027E-11</v>
      </c>
      <c r="G11" s="13">
        <v>8.8500000000000005E-12</v>
      </c>
      <c r="H11" s="14">
        <f t="shared" si="0"/>
        <v>599.43502824858786</v>
      </c>
    </row>
    <row r="12" spans="1:8" ht="15">
      <c r="A12" s="12">
        <v>6</v>
      </c>
      <c r="B12" s="10">
        <v>5.31</v>
      </c>
      <c r="C12" s="11">
        <v>63.72</v>
      </c>
      <c r="D12" s="11">
        <v>120</v>
      </c>
      <c r="E12" s="11">
        <v>382.32</v>
      </c>
      <c r="F12" s="13">
        <f>(B12*(10^-9)*(C5)*(10^-2))/(C4)</f>
        <v>5.3100000000000003E-11</v>
      </c>
      <c r="G12" s="13">
        <v>8.8500000000000005E-12</v>
      </c>
      <c r="H12" s="14">
        <f>ABS(F12-G12)/G12*100</f>
        <v>500</v>
      </c>
    </row>
    <row r="13" spans="1:8" ht="15">
      <c r="A13" s="12">
        <v>5</v>
      </c>
      <c r="B13" s="10">
        <v>4.42</v>
      </c>
      <c r="C13" s="11">
        <v>53.1</v>
      </c>
      <c r="D13" s="11">
        <v>120</v>
      </c>
      <c r="E13" s="11">
        <v>318.60000000000002</v>
      </c>
      <c r="F13" s="13">
        <f>(B13*(10^-9)*(C5)*(10^-2))/C4</f>
        <v>4.42E-11</v>
      </c>
      <c r="G13" s="13">
        <v>8.8500000000000005E-12</v>
      </c>
      <c r="H13" s="14">
        <f t="shared" si="0"/>
        <v>399.43502824858751</v>
      </c>
    </row>
    <row r="14" spans="1:8" ht="15">
      <c r="A14" s="12">
        <v>4</v>
      </c>
      <c r="B14" s="10">
        <v>3.54</v>
      </c>
      <c r="C14" s="11">
        <v>42.48</v>
      </c>
      <c r="D14" s="11">
        <v>120</v>
      </c>
      <c r="E14" s="11">
        <v>254.88</v>
      </c>
      <c r="F14" s="13">
        <f>(B14*(10^-9)*(10)*(10^-2))/(C10)</f>
        <v>4.1666666666666668E-12</v>
      </c>
      <c r="G14" s="13">
        <v>8.8500000000000005E-12</v>
      </c>
      <c r="H14" s="14">
        <f t="shared" si="0"/>
        <v>52.919020715630879</v>
      </c>
    </row>
    <row r="15" spans="1:8" ht="15">
      <c r="A15" s="12">
        <v>3</v>
      </c>
      <c r="B15" s="10">
        <v>2.65</v>
      </c>
      <c r="C15" s="11">
        <v>31.86</v>
      </c>
      <c r="D15" s="11">
        <v>120</v>
      </c>
      <c r="E15" s="11">
        <v>191.16</v>
      </c>
      <c r="F15" s="13">
        <f>(B15*(10^-9)*(10)*(10^-2))/(C11)</f>
        <v>3.56470271724509E-12</v>
      </c>
      <c r="G15" s="13">
        <v>8.8500000000000005E-12</v>
      </c>
      <c r="H15" s="14">
        <f t="shared" si="0"/>
        <v>59.720873251467921</v>
      </c>
    </row>
    <row r="16" spans="1:8" ht="16.25" customHeight="1">
      <c r="A16" s="12">
        <v>2</v>
      </c>
      <c r="B16" s="10">
        <v>1.77</v>
      </c>
      <c r="C16" s="11">
        <v>21.24</v>
      </c>
      <c r="D16" s="11">
        <v>120</v>
      </c>
      <c r="E16" s="11">
        <v>127.44</v>
      </c>
      <c r="F16" s="13">
        <f>(B16*(10^-9)*(10)*(10^-2))/(C12)</f>
        <v>2.7777777777777781E-12</v>
      </c>
      <c r="G16" s="13">
        <v>8.8500000000000005E-12</v>
      </c>
      <c r="H16" s="14">
        <f t="shared" si="0"/>
        <v>68.612680477087252</v>
      </c>
    </row>
    <row r="17" spans="1:8" ht="15">
      <c r="A17" s="12">
        <v>1</v>
      </c>
      <c r="B17" s="10">
        <v>0.89</v>
      </c>
      <c r="C17" s="11">
        <v>10.62</v>
      </c>
      <c r="D17" s="11">
        <v>120</v>
      </c>
      <c r="E17" s="11">
        <v>63.72</v>
      </c>
      <c r="F17" s="13">
        <f>(B17*(10^-9)*(10)*(10^-2))/(C13)</f>
        <v>1.6760828625235404E-12</v>
      </c>
      <c r="G17" s="13">
        <v>8.8500000000000005E-12</v>
      </c>
      <c r="H17" s="14">
        <f t="shared" si="0"/>
        <v>81.061210592954353</v>
      </c>
    </row>
    <row r="19" spans="1:8">
      <c r="A19" t="s">
        <v>12</v>
      </c>
    </row>
    <row r="20" spans="1:8">
      <c r="B20" t="s">
        <v>2</v>
      </c>
    </row>
    <row r="21" spans="1:8">
      <c r="B21" t="s">
        <v>6</v>
      </c>
      <c r="C21">
        <v>1</v>
      </c>
    </row>
    <row r="22" spans="1:8">
      <c r="B22" t="s">
        <v>4</v>
      </c>
      <c r="C22">
        <v>10</v>
      </c>
    </row>
    <row r="23" spans="1:8">
      <c r="B23" t="s">
        <v>5</v>
      </c>
      <c r="C23">
        <v>12</v>
      </c>
    </row>
    <row r="24" spans="1:8" ht="18">
      <c r="A24" t="s">
        <v>3</v>
      </c>
      <c r="B24" t="s">
        <v>20</v>
      </c>
      <c r="C24" t="s">
        <v>8</v>
      </c>
      <c r="D24" t="s">
        <v>9</v>
      </c>
      <c r="E24" t="s">
        <v>10</v>
      </c>
      <c r="F24" s="1" t="s">
        <v>11</v>
      </c>
      <c r="G24" s="5" t="s">
        <v>18</v>
      </c>
      <c r="H24" s="4" t="s">
        <v>19</v>
      </c>
    </row>
    <row r="25" spans="1:8">
      <c r="A25" s="12">
        <v>10</v>
      </c>
      <c r="B25" s="11">
        <v>0.89</v>
      </c>
      <c r="C25" s="11">
        <v>10.62</v>
      </c>
      <c r="D25" s="11">
        <v>120</v>
      </c>
      <c r="E25" s="11">
        <v>63.72</v>
      </c>
      <c r="F25" s="13">
        <f>((B25)*(10^-9)*(C22)*(10^-2))/A25</f>
        <v>8.8999999999999996E-12</v>
      </c>
      <c r="G25" s="13">
        <v>8.8500000000000005E-12</v>
      </c>
      <c r="H25" s="14">
        <f>ABS(F25-G25)/G25*100</f>
        <v>0.56497175141242006</v>
      </c>
    </row>
    <row r="26" spans="1:8">
      <c r="A26" s="12">
        <v>9</v>
      </c>
      <c r="B26" s="11">
        <v>0.8</v>
      </c>
      <c r="C26" s="11">
        <v>9.56</v>
      </c>
      <c r="D26" s="11">
        <v>120</v>
      </c>
      <c r="E26" s="11">
        <v>57.35</v>
      </c>
      <c r="F26" s="13">
        <f>((B26)*(10^-9)*(C22)*(10^-2))/A26</f>
        <v>8.888888888888891E-12</v>
      </c>
      <c r="G26" s="13">
        <v>8.8500000000000005E-12</v>
      </c>
      <c r="H26" s="14">
        <f t="shared" ref="H26:H34" si="1">ABS(F26-G26)/G26*100</f>
        <v>0.43942247332079754</v>
      </c>
    </row>
    <row r="27" spans="1:8">
      <c r="A27" s="12">
        <v>8</v>
      </c>
      <c r="B27" s="11">
        <v>0.71</v>
      </c>
      <c r="C27" s="11">
        <v>8.5</v>
      </c>
      <c r="D27" s="11">
        <v>120</v>
      </c>
      <c r="E27" s="11">
        <v>50.98</v>
      </c>
      <c r="F27" s="13">
        <f>((B27)*(10^-9)*(C22)*(10^-2))/A27</f>
        <v>8.8750000000000017E-12</v>
      </c>
      <c r="G27" s="13">
        <v>8.8500000000000005E-12</v>
      </c>
      <c r="H27" s="14">
        <f t="shared" si="1"/>
        <v>0.2824858757062283</v>
      </c>
    </row>
    <row r="28" spans="1:8">
      <c r="A28" s="12">
        <v>7</v>
      </c>
      <c r="B28" s="11">
        <v>0.62</v>
      </c>
      <c r="C28" s="11">
        <v>7.43</v>
      </c>
      <c r="D28" s="11">
        <v>120</v>
      </c>
      <c r="E28" s="11">
        <v>44.6</v>
      </c>
      <c r="F28" s="13">
        <f>((B28)*(10^-9)*(C22)*(10^-2))/A28</f>
        <v>8.8571428571428573E-12</v>
      </c>
      <c r="G28" s="13">
        <v>8.8500000000000005E-12</v>
      </c>
      <c r="H28" s="14">
        <f t="shared" si="1"/>
        <v>8.071025020177168E-2</v>
      </c>
    </row>
    <row r="29" spans="1:8">
      <c r="A29" s="12">
        <v>6</v>
      </c>
      <c r="B29" s="11">
        <v>0.53</v>
      </c>
      <c r="C29" s="11">
        <v>6.37</v>
      </c>
      <c r="D29" s="11">
        <v>120</v>
      </c>
      <c r="E29" s="11">
        <v>38.229999999999997</v>
      </c>
      <c r="F29" s="13">
        <f>((B29)*(10^-9)*(C22)*(10^-2))/A29</f>
        <v>8.8333333333333335E-12</v>
      </c>
      <c r="G29" s="13">
        <v>8.8500000000000005E-12</v>
      </c>
      <c r="H29" s="14">
        <f t="shared" si="1"/>
        <v>0.18832391713747945</v>
      </c>
    </row>
    <row r="30" spans="1:8">
      <c r="A30" s="12">
        <v>5</v>
      </c>
      <c r="B30" s="11">
        <v>0.44</v>
      </c>
      <c r="C30" s="11">
        <v>5.31</v>
      </c>
      <c r="D30" s="11">
        <v>120</v>
      </c>
      <c r="E30" s="11">
        <v>31.86</v>
      </c>
      <c r="F30" s="13">
        <f>((B30)*(10^-9)*(C22)*(10^-2))/A30</f>
        <v>8.8000000000000013E-12</v>
      </c>
      <c r="G30" s="13">
        <v>8.8500000000000005E-12</v>
      </c>
      <c r="H30" s="14">
        <f t="shared" si="1"/>
        <v>0.56497175141242006</v>
      </c>
    </row>
    <row r="31" spans="1:8">
      <c r="A31" s="12">
        <v>4</v>
      </c>
      <c r="B31" s="11">
        <v>0.35</v>
      </c>
      <c r="C31" s="11">
        <v>4.25</v>
      </c>
      <c r="D31" s="11">
        <v>120</v>
      </c>
      <c r="E31" s="11">
        <v>25.49</v>
      </c>
      <c r="F31" s="11">
        <f>((B31)*(10^-9)*(C22)*(10^-2))/A31</f>
        <v>8.7500000000000005E-12</v>
      </c>
      <c r="G31" s="13">
        <v>8.8500000000000005E-12</v>
      </c>
      <c r="H31" s="14">
        <f t="shared" si="1"/>
        <v>1.1299435028248583</v>
      </c>
    </row>
    <row r="32" spans="1:8">
      <c r="A32" s="12">
        <v>3</v>
      </c>
      <c r="B32" s="11">
        <v>0.27</v>
      </c>
      <c r="C32" s="11">
        <v>3.19</v>
      </c>
      <c r="D32" s="11">
        <v>120</v>
      </c>
      <c r="E32" s="11">
        <v>19.12</v>
      </c>
      <c r="F32" s="13">
        <f>((B32)*(10^-9)*(C22)*(10^-2))/A32</f>
        <v>9.0000000000000028E-12</v>
      </c>
      <c r="G32" s="13">
        <v>8.8500000000000005E-12</v>
      </c>
      <c r="H32" s="14">
        <f t="shared" si="1"/>
        <v>1.6949152542373151</v>
      </c>
    </row>
    <row r="33" spans="1:8">
      <c r="A33" s="12">
        <v>2</v>
      </c>
      <c r="B33" s="11">
        <v>0.18</v>
      </c>
      <c r="C33" s="11">
        <v>2.12</v>
      </c>
      <c r="D33" s="11">
        <v>120</v>
      </c>
      <c r="E33" s="11">
        <v>12.74</v>
      </c>
      <c r="F33" s="13">
        <f>((B33)*(10^-9)*(C22)*(10^-2))/A33</f>
        <v>8.9999999999999996E-12</v>
      </c>
      <c r="G33" s="13">
        <v>8.8500000000000005E-12</v>
      </c>
      <c r="H33" s="14">
        <f t="shared" si="1"/>
        <v>1.6949152542372785</v>
      </c>
    </row>
    <row r="34" spans="1:8">
      <c r="A34" s="12">
        <v>1</v>
      </c>
      <c r="B34" s="11">
        <v>0.09</v>
      </c>
      <c r="C34" s="11">
        <v>1.06</v>
      </c>
      <c r="D34" s="11">
        <v>120</v>
      </c>
      <c r="E34" s="11">
        <v>6.37</v>
      </c>
      <c r="F34" s="13">
        <f>((B34)*(10^-9)*(C22)*(10^-2))/A34</f>
        <v>8.9999999999999996E-12</v>
      </c>
      <c r="G34" s="13">
        <v>8.8500000000000005E-12</v>
      </c>
      <c r="H34" s="14">
        <f t="shared" si="1"/>
        <v>1.6949152542372785</v>
      </c>
    </row>
    <row r="36" spans="1:8">
      <c r="A36" t="s">
        <v>13</v>
      </c>
    </row>
    <row r="37" spans="1:8">
      <c r="B37" t="s">
        <v>2</v>
      </c>
    </row>
    <row r="38" spans="1:8">
      <c r="B38" t="s">
        <v>3</v>
      </c>
      <c r="C38">
        <v>10</v>
      </c>
    </row>
    <row r="39" spans="1:8">
      <c r="B39" t="s">
        <v>6</v>
      </c>
      <c r="C39">
        <v>1</v>
      </c>
    </row>
    <row r="40" spans="1:8">
      <c r="B40" t="s">
        <v>5</v>
      </c>
      <c r="C40">
        <v>12</v>
      </c>
    </row>
    <row r="41" spans="1:8" ht="18">
      <c r="A41" t="s">
        <v>14</v>
      </c>
      <c r="B41" t="s">
        <v>7</v>
      </c>
      <c r="C41" t="s">
        <v>8</v>
      </c>
      <c r="D41" t="s">
        <v>9</v>
      </c>
      <c r="E41" t="s">
        <v>10</v>
      </c>
      <c r="F41" s="1" t="s">
        <v>11</v>
      </c>
      <c r="G41" s="7" t="s">
        <v>18</v>
      </c>
      <c r="H41" s="6" t="s">
        <v>19</v>
      </c>
    </row>
    <row r="42" spans="1:8">
      <c r="A42" s="15">
        <v>0.1</v>
      </c>
      <c r="B42" s="11">
        <v>0.89</v>
      </c>
      <c r="C42" s="11">
        <v>10.62</v>
      </c>
      <c r="D42" s="11">
        <v>120</v>
      </c>
      <c r="E42" s="11">
        <v>63.72</v>
      </c>
      <c r="F42" s="13">
        <f>((B42)*(10^-9)*(A42))/C38</f>
        <v>8.8999999999999996E-12</v>
      </c>
      <c r="G42" s="13">
        <f t="shared" ref="G42:G50" si="2">G25</f>
        <v>8.8500000000000005E-12</v>
      </c>
      <c r="H42" s="16">
        <f>ABS(F42-G42)/G42*100</f>
        <v>0.56497175141242006</v>
      </c>
    </row>
    <row r="43" spans="1:8">
      <c r="A43" s="15">
        <v>0.09</v>
      </c>
      <c r="B43" s="11">
        <v>0.98</v>
      </c>
      <c r="C43" s="11">
        <v>11.8</v>
      </c>
      <c r="D43" s="11">
        <v>133.33000000000001</v>
      </c>
      <c r="E43" s="11">
        <v>70.8</v>
      </c>
      <c r="F43" s="11">
        <f>((B43)*(10^-9)*(A43))/C38</f>
        <v>8.82E-12</v>
      </c>
      <c r="G43" s="13">
        <f t="shared" si="2"/>
        <v>8.8500000000000005E-12</v>
      </c>
      <c r="H43" s="16">
        <f t="shared" ref="H43:H51" si="3">ABS(F43-G43)/G43*100</f>
        <v>0.338983050847463</v>
      </c>
    </row>
    <row r="44" spans="1:8">
      <c r="A44" s="15">
        <v>0.08</v>
      </c>
      <c r="B44" s="11">
        <v>1.1100000000000001</v>
      </c>
      <c r="C44" s="11">
        <v>13.27</v>
      </c>
      <c r="D44" s="11">
        <v>150</v>
      </c>
      <c r="E44" s="11">
        <v>79.650000000000006</v>
      </c>
      <c r="F44" s="11">
        <f>((B44)*(10^-9)*(A44))/C38</f>
        <v>8.8800000000000009E-12</v>
      </c>
      <c r="G44" s="13">
        <f t="shared" si="2"/>
        <v>8.8500000000000005E-12</v>
      </c>
      <c r="H44" s="16">
        <f t="shared" si="3"/>
        <v>0.338983050847463</v>
      </c>
    </row>
    <row r="45" spans="1:8">
      <c r="A45" s="15">
        <v>7.0000000000000007E-2</v>
      </c>
      <c r="B45" s="11">
        <v>1.26</v>
      </c>
      <c r="C45" s="11">
        <v>15.17</v>
      </c>
      <c r="D45" s="11">
        <v>171.43</v>
      </c>
      <c r="E45" s="11">
        <v>91.03</v>
      </c>
      <c r="F45" s="11">
        <f>((B45)*(10^-9)*(A45))/C38</f>
        <v>8.82E-12</v>
      </c>
      <c r="G45" s="13">
        <f t="shared" si="2"/>
        <v>8.8500000000000005E-12</v>
      </c>
      <c r="H45" s="16">
        <f t="shared" si="3"/>
        <v>0.338983050847463</v>
      </c>
    </row>
    <row r="46" spans="1:8">
      <c r="A46" s="15">
        <v>0.06</v>
      </c>
      <c r="B46" s="11">
        <v>1.47</v>
      </c>
      <c r="C46" s="11">
        <v>17.7</v>
      </c>
      <c r="D46" s="11">
        <v>200</v>
      </c>
      <c r="E46" s="11">
        <v>106.2</v>
      </c>
      <c r="F46" s="11">
        <f>((B46)*(10^-9)*(A46))/C38</f>
        <v>8.82E-12</v>
      </c>
      <c r="G46" s="13">
        <f t="shared" si="2"/>
        <v>8.8500000000000005E-12</v>
      </c>
      <c r="H46" s="16">
        <f t="shared" si="3"/>
        <v>0.338983050847463</v>
      </c>
    </row>
    <row r="47" spans="1:8">
      <c r="A47" s="15">
        <v>0.05</v>
      </c>
      <c r="B47" s="11">
        <v>1.77</v>
      </c>
      <c r="C47" s="11">
        <v>21.24</v>
      </c>
      <c r="D47" s="11">
        <v>240</v>
      </c>
      <c r="E47" s="11">
        <v>127.44</v>
      </c>
      <c r="F47" s="11">
        <f>((B47)*(10^-9)*(A47))/C38</f>
        <v>8.8500000000000005E-12</v>
      </c>
      <c r="G47" s="13">
        <f t="shared" si="2"/>
        <v>8.8500000000000005E-12</v>
      </c>
      <c r="H47" s="16">
        <f t="shared" si="3"/>
        <v>0</v>
      </c>
    </row>
    <row r="48" spans="1:8">
      <c r="A48" s="15">
        <v>0.04</v>
      </c>
      <c r="B48" s="11">
        <v>2.21</v>
      </c>
      <c r="C48" s="11">
        <v>26.55</v>
      </c>
      <c r="D48" s="11">
        <v>300</v>
      </c>
      <c r="E48" s="11">
        <v>159.30000000000001</v>
      </c>
      <c r="F48" s="11">
        <f>((B48)*(10^-9)*(A48))/C38</f>
        <v>8.8400000000000003E-12</v>
      </c>
      <c r="G48" s="13">
        <f t="shared" si="2"/>
        <v>8.8500000000000005E-12</v>
      </c>
      <c r="H48" s="16">
        <f t="shared" si="3"/>
        <v>0.11299435028248768</v>
      </c>
    </row>
    <row r="49" spans="1:8">
      <c r="A49" s="15">
        <v>0.03</v>
      </c>
      <c r="B49" s="11">
        <v>2.95</v>
      </c>
      <c r="C49" s="11">
        <v>35.4</v>
      </c>
      <c r="D49" s="11">
        <v>400</v>
      </c>
      <c r="E49" s="11">
        <v>212.4</v>
      </c>
      <c r="F49" s="11">
        <f>((B49)*(10^-9)*(A49))/C38</f>
        <v>8.8500000000000005E-12</v>
      </c>
      <c r="G49" s="13">
        <f t="shared" si="2"/>
        <v>8.8500000000000005E-12</v>
      </c>
      <c r="H49" s="16">
        <f t="shared" si="3"/>
        <v>0</v>
      </c>
    </row>
    <row r="50" spans="1:8">
      <c r="A50" s="15">
        <v>0.02</v>
      </c>
      <c r="B50" s="11">
        <v>4.42</v>
      </c>
      <c r="C50" s="11">
        <v>53.1</v>
      </c>
      <c r="D50" s="11">
        <v>600</v>
      </c>
      <c r="E50" s="11">
        <v>318.60000000000002</v>
      </c>
      <c r="F50" s="11">
        <f>((B50)*(10^-9)*(A50))/C38</f>
        <v>8.8400000000000003E-12</v>
      </c>
      <c r="G50" s="13">
        <f t="shared" si="2"/>
        <v>8.8500000000000005E-12</v>
      </c>
      <c r="H50" s="16">
        <f t="shared" si="3"/>
        <v>0.11299435028248768</v>
      </c>
    </row>
    <row r="51" spans="1:8">
      <c r="A51" s="15">
        <v>0.01</v>
      </c>
      <c r="B51" s="11">
        <v>8.85</v>
      </c>
      <c r="C51" s="11">
        <v>106.2</v>
      </c>
      <c r="D51" s="11">
        <v>1200</v>
      </c>
      <c r="E51" s="11">
        <v>637.20000000000005</v>
      </c>
      <c r="F51" s="11">
        <f>((B51)*(10^-9)*(A51))/C38</f>
        <v>8.8500000000000005E-12</v>
      </c>
      <c r="G51" s="13">
        <f>G34</f>
        <v>8.8500000000000005E-12</v>
      </c>
      <c r="H51" s="16">
        <f t="shared" si="3"/>
        <v>0</v>
      </c>
    </row>
    <row r="53" spans="1:8">
      <c r="A53" t="s">
        <v>15</v>
      </c>
    </row>
    <row r="54" spans="1:8">
      <c r="B54" t="s">
        <v>2</v>
      </c>
    </row>
    <row r="55" spans="1:8">
      <c r="B55" t="s">
        <v>3</v>
      </c>
      <c r="C55">
        <v>10</v>
      </c>
    </row>
    <row r="56" spans="1:8">
      <c r="B56" t="s">
        <v>4</v>
      </c>
      <c r="C56">
        <v>10</v>
      </c>
    </row>
    <row r="57" spans="1:8">
      <c r="B57" t="s">
        <v>16</v>
      </c>
      <c r="C57">
        <v>1</v>
      </c>
    </row>
    <row r="58" spans="1:8" ht="18">
      <c r="A58" t="s">
        <v>17</v>
      </c>
      <c r="B58" t="s">
        <v>7</v>
      </c>
      <c r="C58" t="s">
        <v>8</v>
      </c>
      <c r="D58" t="s">
        <v>9</v>
      </c>
      <c r="E58" t="s">
        <v>10</v>
      </c>
      <c r="F58" s="1" t="s">
        <v>11</v>
      </c>
      <c r="G58" s="9" t="s">
        <v>18</v>
      </c>
      <c r="H58" s="8" t="s">
        <v>19</v>
      </c>
    </row>
    <row r="59" spans="1:8">
      <c r="A59" s="12">
        <v>12</v>
      </c>
      <c r="B59" s="11">
        <v>0.89</v>
      </c>
      <c r="C59" s="11">
        <v>10.62</v>
      </c>
      <c r="D59" s="11">
        <v>120</v>
      </c>
      <c r="E59" s="11">
        <v>63.72</v>
      </c>
      <c r="F59" s="17">
        <f>((B59)*(10^-9)*(C56)*(10^-2)/C55)</f>
        <v>8.8999999999999996E-12</v>
      </c>
      <c r="G59" s="13">
        <f>G42</f>
        <v>8.8500000000000005E-12</v>
      </c>
      <c r="H59" s="14">
        <f>ABS(F59-G59)/G59*100</f>
        <v>0.56497175141242006</v>
      </c>
    </row>
    <row r="60" spans="1:8">
      <c r="A60" s="12">
        <v>10</v>
      </c>
      <c r="B60" s="11">
        <v>0.89</v>
      </c>
      <c r="C60" s="11">
        <v>8.85</v>
      </c>
      <c r="D60" s="11">
        <v>100</v>
      </c>
      <c r="E60" s="11">
        <v>44.25</v>
      </c>
      <c r="F60" s="17">
        <f>((B60)*(10^-9)*(C56)*(10^-2)/C55)</f>
        <v>8.8999999999999996E-12</v>
      </c>
      <c r="G60" s="13">
        <f t="shared" ref="G60:G68" si="4">G43</f>
        <v>8.8500000000000005E-12</v>
      </c>
      <c r="H60" s="14">
        <f t="shared" ref="H60:H69" si="5">ABS(F60-G60)/G60*100</f>
        <v>0.56497175141242006</v>
      </c>
    </row>
    <row r="61" spans="1:8">
      <c r="A61" s="12">
        <v>9</v>
      </c>
      <c r="B61" s="11">
        <v>0.89</v>
      </c>
      <c r="C61" s="11">
        <v>7.96</v>
      </c>
      <c r="D61" s="11">
        <v>90</v>
      </c>
      <c r="E61" s="11">
        <v>35.840000000000003</v>
      </c>
      <c r="F61" s="17">
        <f>((B61)*(10^-9)*(C56)*(10^-2)/C55)</f>
        <v>8.8999999999999996E-12</v>
      </c>
      <c r="G61" s="13">
        <f t="shared" si="4"/>
        <v>8.8500000000000005E-12</v>
      </c>
      <c r="H61" s="14">
        <f t="shared" si="5"/>
        <v>0.56497175141242006</v>
      </c>
    </row>
    <row r="62" spans="1:8">
      <c r="A62" s="12">
        <v>8</v>
      </c>
      <c r="B62" s="11">
        <v>0.89</v>
      </c>
      <c r="C62" s="11">
        <v>7.08</v>
      </c>
      <c r="D62" s="11">
        <v>80</v>
      </c>
      <c r="E62" s="11">
        <v>28.32</v>
      </c>
      <c r="F62" s="17">
        <f>((B62)*(10^-9)*(C56)*(10^-2)/C55)</f>
        <v>8.8999999999999996E-12</v>
      </c>
      <c r="G62" s="13">
        <f t="shared" si="4"/>
        <v>8.8500000000000005E-12</v>
      </c>
      <c r="H62" s="14">
        <f t="shared" si="5"/>
        <v>0.56497175141242006</v>
      </c>
    </row>
    <row r="63" spans="1:8">
      <c r="A63" s="12">
        <v>7</v>
      </c>
      <c r="B63" s="11">
        <v>0.89</v>
      </c>
      <c r="C63" s="11">
        <v>6.2</v>
      </c>
      <c r="D63" s="11">
        <v>70</v>
      </c>
      <c r="E63" s="11">
        <v>21.68</v>
      </c>
      <c r="F63" s="17">
        <f>((B63)*(10^-9)*(C56)*(10^-2)/C55)</f>
        <v>8.8999999999999996E-12</v>
      </c>
      <c r="G63" s="13">
        <f t="shared" si="4"/>
        <v>8.8500000000000005E-12</v>
      </c>
      <c r="H63" s="14">
        <f t="shared" si="5"/>
        <v>0.56497175141242006</v>
      </c>
    </row>
    <row r="64" spans="1:8">
      <c r="A64" s="12">
        <v>6</v>
      </c>
      <c r="B64" s="11">
        <v>0.89</v>
      </c>
      <c r="C64" s="11">
        <v>5.31</v>
      </c>
      <c r="D64" s="11">
        <v>60</v>
      </c>
      <c r="E64" s="11">
        <v>15.93</v>
      </c>
      <c r="F64" s="17">
        <f>((B64)*(10^-9)*(C55)*(10^-2)/C56)</f>
        <v>8.8999999999999996E-12</v>
      </c>
      <c r="G64" s="13">
        <f t="shared" si="4"/>
        <v>8.8500000000000005E-12</v>
      </c>
      <c r="H64" s="14">
        <f t="shared" si="5"/>
        <v>0.56497175141242006</v>
      </c>
    </row>
    <row r="65" spans="1:8">
      <c r="A65" s="12">
        <v>5</v>
      </c>
      <c r="B65" s="11">
        <v>0.89</v>
      </c>
      <c r="C65" s="11">
        <v>4.42</v>
      </c>
      <c r="D65" s="11">
        <v>50</v>
      </c>
      <c r="E65" s="11">
        <v>11.06</v>
      </c>
      <c r="F65" s="17">
        <f>((B65)*(10^-9)*(C55)*(10^-2)/C56)</f>
        <v>8.8999999999999996E-12</v>
      </c>
      <c r="G65" s="13">
        <f t="shared" si="4"/>
        <v>8.8500000000000005E-12</v>
      </c>
      <c r="H65" s="14">
        <f t="shared" si="5"/>
        <v>0.56497175141242006</v>
      </c>
    </row>
    <row r="66" spans="1:8">
      <c r="A66" s="12">
        <v>4</v>
      </c>
      <c r="B66" s="11">
        <v>0.89</v>
      </c>
      <c r="C66" s="11">
        <v>3.54</v>
      </c>
      <c r="D66" s="11">
        <v>40</v>
      </c>
      <c r="E66" s="11">
        <v>7.08</v>
      </c>
      <c r="F66" s="17">
        <f>((B66)*(10^-9)*(C55)*(10^-2)/C56)</f>
        <v>8.8999999999999996E-12</v>
      </c>
      <c r="G66" s="13">
        <f t="shared" si="4"/>
        <v>8.8500000000000005E-12</v>
      </c>
      <c r="H66" s="14">
        <f t="shared" si="5"/>
        <v>0.56497175141242006</v>
      </c>
    </row>
    <row r="67" spans="1:8">
      <c r="A67" s="12">
        <v>3</v>
      </c>
      <c r="B67" s="11">
        <v>0.89</v>
      </c>
      <c r="C67" s="11">
        <v>2.66</v>
      </c>
      <c r="D67" s="11">
        <v>30</v>
      </c>
      <c r="E67" s="11">
        <v>3.98</v>
      </c>
      <c r="F67" s="17">
        <f>((B67)*(10^-9)*(C55)*(10^-2)/C56)</f>
        <v>8.8999999999999996E-12</v>
      </c>
      <c r="G67" s="13">
        <f t="shared" si="4"/>
        <v>8.8500000000000005E-12</v>
      </c>
      <c r="H67" s="14">
        <f t="shared" si="5"/>
        <v>0.56497175141242006</v>
      </c>
    </row>
    <row r="68" spans="1:8">
      <c r="A68" s="12">
        <v>2</v>
      </c>
      <c r="B68" s="11">
        <v>0.89</v>
      </c>
      <c r="C68" s="11">
        <v>1.77</v>
      </c>
      <c r="D68" s="11">
        <v>20</v>
      </c>
      <c r="E68" s="11">
        <v>1.77</v>
      </c>
      <c r="F68" s="17">
        <f>((B68)*(10^-9)*(C55)*(10^-2)/C56)</f>
        <v>8.8999999999999996E-12</v>
      </c>
      <c r="G68" s="13">
        <f t="shared" si="4"/>
        <v>8.8500000000000005E-12</v>
      </c>
      <c r="H68" s="14">
        <f t="shared" si="5"/>
        <v>0.56497175141242006</v>
      </c>
    </row>
    <row r="69" spans="1:8">
      <c r="A69" s="12">
        <v>1</v>
      </c>
      <c r="B69" s="11">
        <v>0.89</v>
      </c>
      <c r="C69" s="11">
        <v>0.89</v>
      </c>
      <c r="D69" s="11">
        <v>10</v>
      </c>
      <c r="E69" s="11">
        <v>0.44</v>
      </c>
      <c r="F69" s="17">
        <f>((B69)*(10^-9)*(C55)*(10^-2)/C56)</f>
        <v>8.8999999999999996E-12</v>
      </c>
      <c r="G69" s="13">
        <v>8.8500000000000005E-12</v>
      </c>
      <c r="H69" s="14">
        <f t="shared" si="5"/>
        <v>0.56497175141242006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 Patel</dc:creator>
  <cp:keywords/>
  <dc:description/>
  <cp:lastModifiedBy>Jay Patel</cp:lastModifiedBy>
  <cp:lastPrinted>2014-09-23T21:28:45Z</cp:lastPrinted>
  <dcterms:created xsi:type="dcterms:W3CDTF">2014-09-23T20:09:06Z</dcterms:created>
  <dcterms:modified xsi:type="dcterms:W3CDTF">2015-10-04T16:13:02Z</dcterms:modified>
  <cp:category/>
</cp:coreProperties>
</file>