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0" yWindow="0" windowWidth="25600" windowHeight="144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K6" i="1"/>
  <c r="L6" i="1"/>
  <c r="M6" i="1"/>
  <c r="P6" i="1"/>
  <c r="J7" i="1"/>
  <c r="K7" i="1"/>
  <c r="L7" i="1"/>
  <c r="M7" i="1"/>
  <c r="P7" i="1"/>
  <c r="J8" i="1"/>
  <c r="K8" i="1"/>
  <c r="L8" i="1"/>
  <c r="M8" i="1"/>
  <c r="P8" i="1"/>
  <c r="L3" i="1"/>
  <c r="K3" i="1"/>
  <c r="J3" i="1"/>
  <c r="J5" i="1"/>
  <c r="K5" i="1"/>
  <c r="L5" i="1"/>
  <c r="M5" i="1"/>
  <c r="P5" i="1"/>
  <c r="L4" i="1"/>
  <c r="K4" i="1"/>
  <c r="J4" i="1"/>
  <c r="M4" i="1"/>
  <c r="P4" i="1"/>
  <c r="M3" i="1"/>
  <c r="P3" i="1"/>
</calcChain>
</file>

<file path=xl/sharedStrings.xml><?xml version="1.0" encoding="utf-8"?>
<sst xmlns="http://schemas.openxmlformats.org/spreadsheetml/2006/main" count="31" uniqueCount="23">
  <si>
    <t>1st</t>
  </si>
  <si>
    <t>attempt</t>
  </si>
  <si>
    <t xml:space="preserve">2nd </t>
  </si>
  <si>
    <t>3rd</t>
  </si>
  <si>
    <t>1st attempt</t>
  </si>
  <si>
    <t>2nd attempt</t>
  </si>
  <si>
    <t>3rd attempt</t>
  </si>
  <si>
    <t>mass of the water</t>
  </si>
  <si>
    <t>Specific Heat of ice</t>
  </si>
  <si>
    <t>Heat of Fusion</t>
  </si>
  <si>
    <t>Specific Heat of liquid water</t>
  </si>
  <si>
    <t>Heat of Vaporization</t>
  </si>
  <si>
    <t>Specific Heat of Steam</t>
  </si>
  <si>
    <t>Nominal</t>
  </si>
  <si>
    <t>average</t>
  </si>
  <si>
    <t>% error</t>
  </si>
  <si>
    <t>Temperature C</t>
  </si>
  <si>
    <t>Heat Added KJ</t>
  </si>
  <si>
    <t xml:space="preserve">Temperature C </t>
  </si>
  <si>
    <t>Kg</t>
  </si>
  <si>
    <t>J/(kg*C°)</t>
  </si>
  <si>
    <t>Units for N</t>
  </si>
  <si>
    <t>kJ/Kg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</si>
</sst>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I8" sqref="I8"/>
    </sheetView>
  </sheetViews>
  <sheetFormatPr baseColWidth="10" defaultColWidth="8.83203125" defaultRowHeight="14" x14ac:dyDescent="0"/>
  <cols>
    <col min="1" max="1" width="14.6640625" bestFit="1" customWidth="1"/>
    <col min="2" max="2" width="13.83203125" bestFit="1" customWidth="1"/>
    <col min="3" max="3" width="4.5" customWidth="1"/>
    <col min="4" max="4" width="14.33203125" bestFit="1" customWidth="1"/>
    <col min="5" max="5" width="13.83203125" bestFit="1" customWidth="1"/>
    <col min="6" max="6" width="4.83203125" customWidth="1"/>
    <col min="7" max="7" width="15" bestFit="1" customWidth="1"/>
    <col min="8" max="8" width="13.83203125" bestFit="1" customWidth="1"/>
    <col min="9" max="9" width="26.5" bestFit="1" customWidth="1"/>
    <col min="10" max="10" width="12.6640625" customWidth="1"/>
    <col min="11" max="11" width="13.1640625" customWidth="1"/>
    <col min="12" max="12" width="11.6640625" customWidth="1"/>
    <col min="13" max="13" width="9.1640625" customWidth="1"/>
    <col min="14" max="14" width="8.5" bestFit="1" customWidth="1"/>
    <col min="15" max="15" width="10.5" bestFit="1" customWidth="1"/>
  </cols>
  <sheetData>
    <row r="1" spans="1:1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  <c r="J1" t="s">
        <v>4</v>
      </c>
      <c r="K1" t="s">
        <v>5</v>
      </c>
      <c r="L1" t="s">
        <v>6</v>
      </c>
      <c r="M1" t="s">
        <v>14</v>
      </c>
      <c r="N1" t="s">
        <v>13</v>
      </c>
      <c r="O1" t="s">
        <v>21</v>
      </c>
      <c r="P1" t="s">
        <v>15</v>
      </c>
    </row>
    <row r="2" spans="1:16">
      <c r="A2" t="s">
        <v>18</v>
      </c>
      <c r="B2" t="s">
        <v>17</v>
      </c>
      <c r="D2" t="s">
        <v>16</v>
      </c>
      <c r="E2" t="s">
        <v>17</v>
      </c>
      <c r="G2" t="s">
        <v>16</v>
      </c>
      <c r="H2" t="s">
        <v>17</v>
      </c>
    </row>
    <row r="3" spans="1:16">
      <c r="A3" s="1">
        <v>-20</v>
      </c>
      <c r="B3" s="1">
        <v>0</v>
      </c>
      <c r="D3" s="1">
        <v>-20</v>
      </c>
      <c r="E3" s="1">
        <v>0</v>
      </c>
      <c r="G3" s="1">
        <v>-20</v>
      </c>
      <c r="H3" s="1">
        <v>0</v>
      </c>
      <c r="I3" t="s">
        <v>7</v>
      </c>
      <c r="J3" s="2">
        <f>(38/(2.1*17)+(380/333)+409/(4.186*97)+2337/2260+(39/(20*2.01)))/5</f>
        <v>1.0434143844619759</v>
      </c>
      <c r="K3" s="2">
        <f>(43/(2.1*19)+(387/333)+406/(4.186*97)+2887/2260+(36/(18*2.01)))/5</f>
        <v>1.1024422928232371</v>
      </c>
      <c r="L3" s="2">
        <f>(43/(2.1*19)+(321/333)+399/(4.186*96)+2942/2260+(35/(27*2.01)))/5</f>
        <v>0.99624892362833195</v>
      </c>
      <c r="M3" s="2">
        <f t="shared" ref="M3:M8" si="0">AVERAGE(J3:L3)</f>
        <v>1.0473685336378484</v>
      </c>
      <c r="N3">
        <v>1</v>
      </c>
      <c r="O3" t="s">
        <v>19</v>
      </c>
      <c r="P3" s="3">
        <f>ABS((M3-N3)/N3)*100</f>
        <v>4.7368533637848431</v>
      </c>
    </row>
    <row r="4" spans="1:16">
      <c r="A4" s="1">
        <v>-16</v>
      </c>
      <c r="B4" s="1">
        <v>8</v>
      </c>
      <c r="D4" s="1">
        <v>-16</v>
      </c>
      <c r="E4" s="1">
        <v>8</v>
      </c>
      <c r="G4" s="1">
        <v>-17</v>
      </c>
      <c r="H4" s="1">
        <v>8</v>
      </c>
      <c r="I4" t="s">
        <v>8</v>
      </c>
      <c r="J4" s="4">
        <f>(38/(1.04*17))*1000</f>
        <v>2149.3212669683257</v>
      </c>
      <c r="K4" s="4">
        <f>(43/(1.04*19))*1000</f>
        <v>2176.1133603238864</v>
      </c>
      <c r="L4" s="4">
        <f>(43/(1.04*19))*1000</f>
        <v>2176.1133603238864</v>
      </c>
      <c r="M4" s="4">
        <f t="shared" si="0"/>
        <v>2167.1826625386998</v>
      </c>
      <c r="N4" s="5">
        <v>2100</v>
      </c>
      <c r="O4" s="5" t="s">
        <v>20</v>
      </c>
      <c r="P4" s="3">
        <f>ABS((M4-N4)/N4)*100</f>
        <v>3.1991744066047518</v>
      </c>
    </row>
    <row r="5" spans="1:16">
      <c r="A5" s="1">
        <v>-13</v>
      </c>
      <c r="B5" s="1">
        <v>16</v>
      </c>
      <c r="D5" s="1">
        <v>-13</v>
      </c>
      <c r="E5" s="1">
        <v>15</v>
      </c>
      <c r="G5" s="1">
        <v>-14</v>
      </c>
      <c r="H5" s="1">
        <v>14</v>
      </c>
      <c r="I5" t="s">
        <v>9</v>
      </c>
      <c r="J5" s="3">
        <f>380/1.04</f>
        <v>365.38461538461536</v>
      </c>
      <c r="K5" s="3">
        <f>387/1.04</f>
        <v>372.11538461538458</v>
      </c>
      <c r="L5" s="3">
        <f>387/1.04</f>
        <v>372.11538461538458</v>
      </c>
      <c r="M5" s="3">
        <f t="shared" si="0"/>
        <v>369.87179487179486</v>
      </c>
      <c r="N5">
        <v>333</v>
      </c>
      <c r="O5" t="s">
        <v>22</v>
      </c>
      <c r="P5" s="4">
        <f>ABS((M5-N5)/N5)*100</f>
        <v>11.072611072611069</v>
      </c>
    </row>
    <row r="6" spans="1:16">
      <c r="A6" s="1">
        <v>-10</v>
      </c>
      <c r="B6" s="1">
        <v>23</v>
      </c>
      <c r="D6" s="1">
        <v>-10</v>
      </c>
      <c r="E6" s="1">
        <v>21</v>
      </c>
      <c r="G6" s="1">
        <v>-11</v>
      </c>
      <c r="H6" s="1">
        <v>21</v>
      </c>
      <c r="I6" t="s">
        <v>10</v>
      </c>
      <c r="J6" s="4">
        <f>409/(1.04*97)*1000</f>
        <v>4054.3219666931004</v>
      </c>
      <c r="K6" s="4">
        <f>406/(1.04*97)*1000</f>
        <v>4024.5836637589214</v>
      </c>
      <c r="L6" s="4">
        <f>399/(1.04*96)*1000</f>
        <v>3996.3942307692309</v>
      </c>
      <c r="M6" s="4">
        <f t="shared" si="0"/>
        <v>4025.0999537404173</v>
      </c>
      <c r="N6">
        <v>4186</v>
      </c>
      <c r="O6" t="s">
        <v>20</v>
      </c>
      <c r="P6" s="3">
        <f t="shared" ref="P6:P8" si="1">ABS((M6-N6)/N6)*100</f>
        <v>3.8437660358237631</v>
      </c>
    </row>
    <row r="7" spans="1:16">
      <c r="A7" s="1">
        <v>-6</v>
      </c>
      <c r="B7" s="1">
        <v>30</v>
      </c>
      <c r="D7" s="1">
        <v>-7</v>
      </c>
      <c r="E7" s="1">
        <v>29</v>
      </c>
      <c r="G7" s="1">
        <v>-7</v>
      </c>
      <c r="H7" s="1">
        <v>29</v>
      </c>
      <c r="I7" t="s">
        <v>11</v>
      </c>
      <c r="J7" s="4">
        <f>2337/1.04</f>
        <v>2247.1153846153848</v>
      </c>
      <c r="K7" s="4">
        <f>2887/1.04</f>
        <v>2775.9615384615386</v>
      </c>
      <c r="L7" s="4">
        <f>2942/1.04</f>
        <v>2828.8461538461538</v>
      </c>
      <c r="M7" s="4">
        <f t="shared" si="0"/>
        <v>2617.3076923076928</v>
      </c>
      <c r="N7">
        <v>2260</v>
      </c>
      <c r="O7" t="s">
        <v>22</v>
      </c>
      <c r="P7" s="4">
        <f t="shared" si="1"/>
        <v>15.810074880871364</v>
      </c>
    </row>
    <row r="8" spans="1:16">
      <c r="A8" s="1">
        <v>-3</v>
      </c>
      <c r="B8" s="1">
        <v>38</v>
      </c>
      <c r="D8" s="1">
        <v>-4</v>
      </c>
      <c r="E8" s="1">
        <v>35</v>
      </c>
      <c r="G8" s="1">
        <v>-4</v>
      </c>
      <c r="H8" s="1">
        <v>36</v>
      </c>
      <c r="I8" t="s">
        <v>12</v>
      </c>
      <c r="J8" s="4">
        <f>(39/(20*1.04))*1000</f>
        <v>1875</v>
      </c>
      <c r="K8" s="4">
        <f>(36/(18*1.04))*1000</f>
        <v>1923.0769230769231</v>
      </c>
      <c r="L8" s="4">
        <f>(35/(17*1.04))*1000</f>
        <v>1979.6380090497739</v>
      </c>
      <c r="M8" s="4">
        <f t="shared" si="0"/>
        <v>1925.9049773755657</v>
      </c>
      <c r="N8">
        <v>2010</v>
      </c>
      <c r="O8" t="s">
        <v>20</v>
      </c>
      <c r="P8" s="3">
        <f t="shared" si="1"/>
        <v>4.1838319713648886</v>
      </c>
    </row>
    <row r="9" spans="1:16">
      <c r="A9" s="1">
        <v>0</v>
      </c>
      <c r="B9" s="1">
        <v>85</v>
      </c>
      <c r="D9" s="1">
        <v>-1</v>
      </c>
      <c r="E9" s="1">
        <v>43</v>
      </c>
      <c r="G9" s="1">
        <v>-1</v>
      </c>
      <c r="H9" s="1">
        <v>43</v>
      </c>
    </row>
    <row r="10" spans="1:16">
      <c r="A10" s="1">
        <v>0</v>
      </c>
      <c r="B10" s="1">
        <v>247</v>
      </c>
      <c r="D10" s="1">
        <v>0</v>
      </c>
      <c r="E10" s="1">
        <v>150</v>
      </c>
      <c r="G10" s="1">
        <v>0</v>
      </c>
      <c r="H10" s="1">
        <v>191</v>
      </c>
    </row>
    <row r="11" spans="1:16">
      <c r="A11" s="1">
        <v>1</v>
      </c>
      <c r="B11" s="1">
        <v>380</v>
      </c>
      <c r="D11" s="1">
        <v>0</v>
      </c>
      <c r="E11" s="1">
        <v>280</v>
      </c>
      <c r="G11" s="1">
        <v>0</v>
      </c>
      <c r="H11" s="1">
        <v>321</v>
      </c>
    </row>
    <row r="12" spans="1:16">
      <c r="A12" s="1">
        <v>32</v>
      </c>
      <c r="B12" s="1">
        <v>512</v>
      </c>
      <c r="D12" s="1">
        <v>2</v>
      </c>
      <c r="E12" s="1">
        <v>387</v>
      </c>
      <c r="G12" s="1">
        <v>2</v>
      </c>
      <c r="H12" s="1">
        <v>387</v>
      </c>
    </row>
    <row r="13" spans="1:16">
      <c r="A13" s="1">
        <v>75</v>
      </c>
      <c r="B13" s="1">
        <v>690</v>
      </c>
      <c r="D13" s="1">
        <v>34</v>
      </c>
      <c r="E13" s="1">
        <v>518</v>
      </c>
      <c r="G13" s="1">
        <v>43</v>
      </c>
      <c r="H13" s="1">
        <v>559</v>
      </c>
    </row>
    <row r="14" spans="1:16">
      <c r="A14" s="1">
        <v>98</v>
      </c>
      <c r="B14" s="1">
        <v>789</v>
      </c>
      <c r="D14" s="1">
        <v>60</v>
      </c>
      <c r="E14" s="1">
        <v>629</v>
      </c>
      <c r="G14" s="1">
        <v>78</v>
      </c>
      <c r="H14" s="1">
        <v>702</v>
      </c>
    </row>
    <row r="15" spans="1:16">
      <c r="A15" s="1">
        <v>100</v>
      </c>
      <c r="B15" s="1">
        <v>1291</v>
      </c>
      <c r="D15" s="1">
        <v>84</v>
      </c>
      <c r="E15" s="1">
        <v>728</v>
      </c>
      <c r="G15" s="1">
        <v>94</v>
      </c>
      <c r="H15" s="1">
        <v>769</v>
      </c>
    </row>
    <row r="16" spans="1:16">
      <c r="A16" s="1">
        <v>100</v>
      </c>
      <c r="B16" s="1">
        <v>2337</v>
      </c>
      <c r="D16" s="1">
        <v>92</v>
      </c>
      <c r="E16" s="1">
        <v>763</v>
      </c>
      <c r="G16" s="1">
        <v>98</v>
      </c>
      <c r="H16" s="1">
        <v>786</v>
      </c>
    </row>
    <row r="17" spans="1:8">
      <c r="A17" s="1">
        <v>101</v>
      </c>
      <c r="B17" s="1">
        <v>3053</v>
      </c>
      <c r="D17" s="1">
        <v>96</v>
      </c>
      <c r="E17" s="1">
        <v>778</v>
      </c>
      <c r="G17" s="1">
        <v>100</v>
      </c>
      <c r="H17" s="1">
        <v>851</v>
      </c>
    </row>
    <row r="18" spans="1:8">
      <c r="A18" s="1">
        <v>103</v>
      </c>
      <c r="B18" s="1">
        <v>3059</v>
      </c>
      <c r="D18" s="1">
        <v>99</v>
      </c>
      <c r="E18" s="1">
        <v>793</v>
      </c>
      <c r="G18" s="1">
        <v>100</v>
      </c>
      <c r="H18" s="1">
        <v>1621</v>
      </c>
    </row>
    <row r="19" spans="1:8">
      <c r="A19" s="1">
        <v>107</v>
      </c>
      <c r="B19" s="1">
        <v>3066</v>
      </c>
      <c r="D19" s="1">
        <v>100</v>
      </c>
      <c r="E19" s="1">
        <v>1291</v>
      </c>
      <c r="G19" s="1">
        <v>100</v>
      </c>
      <c r="H19" s="1">
        <v>2282</v>
      </c>
    </row>
    <row r="20" spans="1:8">
      <c r="A20" s="1">
        <v>110</v>
      </c>
      <c r="B20" s="1">
        <v>3072</v>
      </c>
      <c r="D20" s="1">
        <v>100</v>
      </c>
      <c r="E20" s="1">
        <v>2887</v>
      </c>
      <c r="G20" s="1">
        <v>100</v>
      </c>
      <c r="H20" s="1">
        <v>2942</v>
      </c>
    </row>
    <row r="21" spans="1:8">
      <c r="A21" s="1">
        <v>120</v>
      </c>
      <c r="B21" s="1">
        <v>3092</v>
      </c>
      <c r="D21" s="1">
        <v>102</v>
      </c>
      <c r="E21" s="1">
        <v>3056</v>
      </c>
      <c r="G21" s="1">
        <v>103</v>
      </c>
      <c r="H21" s="1">
        <v>3057</v>
      </c>
    </row>
    <row r="22" spans="1:8">
      <c r="A22" s="1"/>
      <c r="B22" s="1"/>
      <c r="D22" s="1">
        <v>105</v>
      </c>
      <c r="E22" s="1">
        <v>3062</v>
      </c>
      <c r="G22" s="1">
        <v>105</v>
      </c>
      <c r="H22" s="1">
        <v>3062</v>
      </c>
    </row>
    <row r="23" spans="1:8">
      <c r="A23" s="1"/>
      <c r="B23" s="1"/>
      <c r="D23" s="1">
        <v>108</v>
      </c>
      <c r="E23" s="1">
        <v>3068</v>
      </c>
      <c r="G23" s="1">
        <v>107</v>
      </c>
      <c r="H23" s="1">
        <v>3067</v>
      </c>
    </row>
    <row r="24" spans="1:8">
      <c r="A24" s="1"/>
      <c r="B24" s="1"/>
      <c r="D24" s="1">
        <v>112</v>
      </c>
      <c r="E24" s="1">
        <v>3076</v>
      </c>
      <c r="G24" s="1">
        <v>110</v>
      </c>
      <c r="H24" s="1">
        <v>3072</v>
      </c>
    </row>
    <row r="25" spans="1:8">
      <c r="A25" s="1"/>
      <c r="B25" s="1"/>
      <c r="D25" s="1">
        <v>120</v>
      </c>
      <c r="E25" s="1">
        <v>3092</v>
      </c>
      <c r="G25" s="1">
        <v>120</v>
      </c>
      <c r="H25" s="1">
        <v>3092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OneStop</dc:creator>
  <cp:keywords/>
  <dc:description/>
  <cp:lastModifiedBy>Jay Patel</cp:lastModifiedBy>
  <dcterms:created xsi:type="dcterms:W3CDTF">2014-09-04T21:11:59Z</dcterms:created>
  <dcterms:modified xsi:type="dcterms:W3CDTF">2015-09-22T15:21:11Z</dcterms:modified>
  <cp:category/>
</cp:coreProperties>
</file>