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Documents\Code\Challenge\Challenge_1\Challenge-1-xlxs_analysis\"/>
    </mc:Choice>
  </mc:AlternateContent>
  <xr:revisionPtr revIDLastSave="0" documentId="13_ncr:1_{BFF5A941-AC93-410F-8199-BF87F887BA06}" xr6:coauthVersionLast="47" xr6:coauthVersionMax="47" xr10:uidLastSave="{00000000-0000-0000-0000-000000000000}"/>
  <bookViews>
    <workbookView xWindow="-26295" yWindow="1380" windowWidth="19140" windowHeight="11640" xr2:uid="{00000000-000D-0000-FFFF-FFFF00000000}"/>
  </bookViews>
  <sheets>
    <sheet name="Crowdfunding" sheetId="1" r:id="rId1"/>
    <sheet name="CategoryStats" sheetId="3" r:id="rId2"/>
    <sheet name="SubCategoryStats" sheetId="5" r:id="rId3"/>
    <sheet name="LaunchDateOutcomes" sheetId="12" r:id="rId4"/>
    <sheet name="GoalOutcomes" sheetId="13" r:id="rId5"/>
    <sheet name="Summary_sheet" sheetId="14" r:id="rId6"/>
  </sheets>
  <definedNames>
    <definedName name="_xlnm._FilterDatabase" localSheetId="0" hidden="1">Crowdfunding!$A$1:$T$1001</definedName>
    <definedName name="_xlchart.v1.0" hidden="1">Summary_sheet!$I$1</definedName>
    <definedName name="_xlchart.v1.1" hidden="1">Summary_sheet!$I$2:$I$365</definedName>
    <definedName name="_xlchart.v1.2" hidden="1">Summary_sheet!$C$1</definedName>
    <definedName name="_xlchart.v1.3" hidden="1">Summary_sheet!$C$2:$C$566</definedName>
    <definedName name="backers_count">Crowdfunding!$H:$H</definedName>
    <definedName name="goal">Crowdfunding!$D$2:$D$1001</definedName>
    <definedName name="outcome">Crowdfunding!$G$2:$G$1001</definedName>
  </definedNames>
  <calcPr calcId="191029"/>
  <pivotCaches>
    <pivotCache cacheId="5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3" l="1"/>
  <c r="D12" i="13"/>
  <c r="D11" i="13"/>
  <c r="D10" i="13"/>
  <c r="D9" i="13"/>
  <c r="D8" i="13"/>
  <c r="D7" i="13"/>
  <c r="D5" i="13"/>
  <c r="D6" i="13"/>
  <c r="D4" i="13"/>
  <c r="C13" i="13"/>
  <c r="C12" i="13"/>
  <c r="C11" i="13"/>
  <c r="C10" i="13"/>
  <c r="C9" i="13"/>
  <c r="C8" i="13"/>
  <c r="C7" i="13"/>
  <c r="C6" i="13"/>
  <c r="C5" i="13"/>
  <c r="C4" i="13"/>
  <c r="D3" i="13"/>
  <c r="C3" i="13"/>
  <c r="B3" i="13"/>
  <c r="B12" i="13"/>
  <c r="B11" i="13"/>
  <c r="B10" i="13"/>
  <c r="E10" i="13" s="1"/>
  <c r="B9" i="13"/>
  <c r="B8" i="13"/>
  <c r="E8" i="13" s="1"/>
  <c r="B7" i="13"/>
  <c r="E7" i="13" s="1"/>
  <c r="B6" i="13"/>
  <c r="B5" i="13"/>
  <c r="B4" i="13"/>
  <c r="B13" i="13"/>
  <c r="B2" i="13"/>
  <c r="D2" i="13"/>
  <c r="C2" i="13"/>
  <c r="O2" i="1"/>
  <c r="N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G8" i="13" l="1"/>
  <c r="H7" i="13"/>
  <c r="E9" i="13"/>
  <c r="G9" i="13" s="1"/>
  <c r="G10" i="13"/>
  <c r="H8" i="13"/>
  <c r="G11" i="13"/>
  <c r="H10" i="13"/>
  <c r="H11" i="13"/>
  <c r="G7" i="13"/>
  <c r="E6" i="13"/>
  <c r="F6" i="13" s="1"/>
  <c r="F10" i="13"/>
  <c r="E13" i="13"/>
  <c r="H13" i="13" s="1"/>
  <c r="E5" i="13"/>
  <c r="H5" i="13" s="1"/>
  <c r="E12" i="13"/>
  <c r="F12" i="13" s="1"/>
  <c r="E4" i="13"/>
  <c r="F4" i="13" s="1"/>
  <c r="F8" i="13"/>
  <c r="E11" i="13"/>
  <c r="F11" i="13" s="1"/>
  <c r="E3" i="13"/>
  <c r="F3" i="13" s="1"/>
  <c r="F7" i="13"/>
  <c r="E2" i="13"/>
  <c r="F2" i="13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13" i="13" l="1"/>
  <c r="F9" i="13"/>
  <c r="H4" i="13"/>
  <c r="H9" i="13"/>
  <c r="F5" i="13"/>
  <c r="G13" i="13"/>
  <c r="H2" i="13"/>
  <c r="G4" i="13"/>
  <c r="G12" i="13"/>
  <c r="G2" i="13"/>
  <c r="H12" i="13"/>
  <c r="G5" i="13"/>
  <c r="G6" i="13"/>
  <c r="G3" i="13"/>
  <c r="H3" i="13"/>
  <c r="H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<sst xmlns="http://schemas.openxmlformats.org/spreadsheetml/2006/main" count="7082" uniqueCount="2120">
  <si>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</si>
  <si>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</si>
  <si>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</si>
  <si>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</si>
  <si>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</si>
  <si>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</si>
  <si>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</si>
  <si>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</si>
  <si>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</si>
  <si>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</si>
  <si>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</si>
  <si>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</si>
  <si>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</si>
  <si>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</si>
  <si>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</si>
  <si>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</si>
  <si>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</si>
  <si>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</si>
  <si>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</si>
  <si>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</si>
  <si>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</si>
  <si>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</si>
  <si>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</si>
  <si>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</si>
  <si>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</si>
  <si>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</si>
  <si>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</si>
  <si>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</si>
  <si>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</si>
  <si>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</si>
  <si>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</si>
  <si>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</si>
  <si>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</si>
  <si>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</si>
  <si>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</si>
  <si>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</si>
  <si>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</si>
  <si>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</si>
  <si>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</si>
  <si>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</si>
  <si>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</si>
  <si>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</si>
  <si>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</si>
  <si>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</si>
  <si>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</si>
  <si>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</si>
  <si>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</si>
  <si>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</si>
  <si>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</si>
  <si>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</si>
  <si>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</si>
  <si>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</si>
  <si>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</si>
  <si>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</si>
  <si>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</si>
  <si>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</si>
  <si>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</si>
  <si>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</si>
  <si>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</si>
  <si>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</si>
  <si>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</si>
  <si>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</si>
  <si>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</si>
  <si>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</si>
  <si>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</si>
  <si>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</si>
  <si>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</si>
  <si>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</si>
  <si>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</si>
  <si>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</si>
  <si>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</si>
  <si>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</si>
  <si>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</si>
  <si>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</si>
  <si>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</si>
  <si>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</si>
  <si>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</si>
  <si>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</si>
  <si>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</si>
  <si>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</si>
  <si>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</si>
  <si>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</si>
  <si>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</si>
  <si>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</si>
  <si>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</si>
  <si>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</si>
  <si>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</si>
  <si>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</si>
  <si>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</si>
  <si>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</si>
  <si>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</si>
  <si>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</si>
  <si>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</si>
  <si>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</si>
  <si>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</si>
  <si>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</si>
  <si>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</si>
  <si>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</si>
  <si>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</si>
  <si>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</si>
  <si>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</si>
  <si>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</si>
  <si>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</si>
  <si>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</si>
  <si>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</si>
  <si>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</si>
  <si>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</si>
  <si>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</si>
  <si>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</si>
  <si>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</si>
  <si>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</si>
  <si>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</si>
  <si>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</si>
  <si>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</si>
  <si>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</si>
  <si>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</si>
  <si>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</si>
  <si>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</si>
  <si>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</si>
  <si>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</si>
  <si>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</si>
  <si>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</si>
  <si>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</si>
  <si>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</si>
  <si>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</si>
  <si>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</si>
  <si>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</si>
  <si>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</si>
  <si>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</si>
  <si>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</si>
  <si>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</si>
  <si>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</si>
  <si>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</si>
  <si>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</si>
  <si>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</si>
  <si>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</si>
  <si>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</si>
  <si>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</si>
  <si>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</si>
  <si>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</si>
  <si>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</si>
  <si>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</si>
  <si>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</si>
  <si>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</si>
  <si>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</si>
  <si>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</si>
  <si>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</si>
  <si>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</si>
  <si>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</si>
  <si>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</si>
  <si>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</si>
  <si>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</si>
  <si>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</si>
  <si>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</si>
  <si>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</si>
  <si>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</si>
  <si>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</si>
  <si>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</si>
  <si>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</si>
  <si>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</si>
  <si>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</si>
  <si>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</si>
  <si>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</si>
  <si>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</si>
  <si>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</si>
  <si>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</si>
  <si>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</si>
  <si>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</si>
  <si>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</si>
  <si>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</si>
  <si>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</si>
  <si>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</si>
  <si>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</si>
  <si>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</si>
  <si>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</si>
  <si>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</si>
  <si>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</si>
  <si>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</si>
  <si>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</si>
  <si>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</si>
  <si>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</si>
  <si>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</si>
  <si>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</si>
  <si>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</si>
  <si>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</si>
  <si>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</si>
  <si>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</si>
  <si>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</si>
  <si>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</si>
  <si>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</si>
  <si>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</si>
  <si>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</si>
  <si>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</si>
  <si>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</si>
  <si>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</si>
  <si>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</si>
  <si>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</si>
  <si>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</si>
  <si>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</si>
  <si>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</si>
  <si>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</si>
  <si>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</si>
  <si>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</si>
  <si>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</si>
  <si>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</si>
  <si>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</si>
  <si>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</si>
  <si>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</si>
  <si>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</si>
  <si>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</si>
  <si>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</si>
  <si>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</si>
  <si>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</si>
  <si>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</si>
  <si>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</si>
  <si>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</si>
  <si>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</si>
  <si>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</si>
  <si>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</si>
  <si>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</si>
  <si>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</si>
  <si>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</si>
  <si>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</si>
  <si>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</si>
  <si>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</si>
  <si>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</si>
  <si>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</si>
  <si>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</si>
  <si>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</si>
  <si>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</si>
  <si>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</si>
  <si>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</si>
  <si>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</si>
  <si>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</si>
  <si>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</si>
  <si>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</si>
  <si>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</si>
  <si>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</si>
  <si>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</si>
  <si>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</si>
  <si>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</si>
  <si>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</si>
  <si>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</si>
  <si>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</si>
  <si>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</si>
  <si>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</si>
  <si>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</si>
  <si>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</si>
  <si>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</si>
  <si>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</si>
  <si>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</si>
  <si>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</si>
  <si>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</si>
  <si>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</si>
  <si>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</si>
  <si>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</si>
  <si>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</si>
  <si>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</si>
  <si>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</si>
  <si>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</si>
  <si>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</si>
  <si>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</si>
  <si>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</si>
  <si>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</si>
  <si>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</si>
  <si>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</si>
  <si>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</si>
  <si>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</si>
  <si>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</si>
  <si>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</si>
  <si>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</si>
  <si>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</si>
  <si>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</si>
  <si>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</si>
  <si>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</si>
  <si>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</si>
  <si>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</si>
  <si>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</si>
  <si>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</si>
  <si>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</si>
  <si>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</si>
  <si>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</si>
  <si>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</si>
  <si>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</si>
  <si>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</si>
  <si>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</si>
  <si>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</si>
  <si>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</si>
  <si>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</si>
  <si>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</si>
  <si>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</si>
  <si>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</si>
  <si>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</si>
  <si>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</si>
  <si>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</si>
  <si>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</si>
  <si>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</si>
  <si>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</si>
  <si>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</si>
  <si>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</si>
  <si>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</si>
  <si>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</si>
  <si>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</si>
  <si>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</si>
  <si>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</si>
  <si>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</si>
  <si>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</si>
  <si>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</si>
  <si>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</si>
  <si>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</si>
  <si>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</si>
  <si>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</si>
  <si>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</si>
  <si>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</si>
  <si>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</si>
  <si>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</si>
  <si>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</si>
  <si>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</si>
  <si>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</si>
  <si>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</si>
  <si>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</si>
  <si>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</si>
  <si>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</si>
  <si>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</si>
  <si>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</si>
  <si>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</si>
  <si>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</si>
  <si>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</si>
  <si>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</si>
  <si>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</si>
  <si>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</si>
  <si>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</si>
  <si>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</si>
  <si>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</si>
  <si>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</si>
  <si>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</si>
  <si>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</si>
  <si>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</si>
  <si>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</si>
  <si>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</si>
  <si>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</si>
  <si>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</si>
  <si>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</si>
  <si>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</si>
  <si>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</si>
  <si>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</si>
  <si>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</si>
  <si>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</si>
  <si>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</si>
  <si>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</si>
  <si>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</si>
  <si>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</si>
  <si>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</si>
  <si>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</si>
  <si>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</si>
  <si>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</si>
  <si>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</si>
  <si>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</si>
  <si>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</si>
  <si>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</si>
  <si>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</si>
  <si>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</si>
  <si>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</si>
  <si>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</si>
  <si>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</si>
  <si>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</si>
  <si>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</si>
  <si>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</si>
  <si>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</si>
  <si>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</si>
  <si>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</si>
  <si>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</si>
  <si>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</si>
  <si>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</si>
  <si>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</si>
  <si>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</si>
  <si>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</si>
  <si>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</si>
  <si>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</si>
  <si>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</si>
  <si>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</si>
  <si>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</si>
  <si>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</si>
  <si>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</si>
  <si>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</si>
  <si>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</si>
  <si>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</si>
  <si>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</si>
  <si>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</si>
  <si>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</si>
  <si>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</si>
  <si>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</si>
  <si>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</si>
  <si>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</si>
  <si>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</si>
  <si>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</si>
  <si>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</si>
  <si>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</si>
  <si>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</si>
  <si>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</si>
  <si>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</si>
  <si>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</si>
  <si>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</si>
  <si>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</si>
  <si>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</si>
  <si>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</si>
  <si>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</si>
  <si>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</si>
  <si>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</si>
  <si>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</si>
  <si>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</si>
  <si>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</si>
  <si>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</si>
  <si>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</si>
  <si>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</si>
  <si>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</si>
  <si>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</si>
  <si>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</si>
  <si>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</si>
  <si>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</si>
  <si>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</si>
  <si>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</si>
  <si>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</si>
  <si>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</si>
  <si>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</si>
  <si>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</si>
  <si>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</si>
  <si>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</si>
  <si>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</si>
  <si>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</si>
  <si>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</si>
  <si>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</si>
  <si>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</si>
  <si>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</si>
  <si>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</si>
  <si>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</si>
  <si>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</si>
  <si>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</si>
  <si>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</si>
  <si>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</si>
  <si>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</si>
  <si>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</si>
  <si>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</si>
  <si>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</si>
  <si>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</si>
  <si>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</si>
  <si>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</si>
  <si>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</si>
  <si>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</si>
  <si>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</si>
  <si>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</si>
  <si>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</si>
  <si>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</si>
  <si>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</si>
  <si>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</si>
  <si>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</si>
  <si>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</si>
  <si>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</si>
  <si>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</si>
  <si>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</si>
  <si>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</si>
  <si>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</si>
  <si>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</si>
  <si>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</si>
  <si>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</si>
  <si>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</si>
  <si>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</si>
  <si>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</si>
  <si>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</si>
  <si>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</si>
  <si>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</si>
  <si>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</si>
  <si>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</si>
  <si>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</si>
  <si>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</si>
  <si>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</si>
  <si>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</si>
  <si>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</si>
  <si>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</si>
  <si>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</si>
  <si>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</si>
  <si>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</si>
  <si>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</si>
  <si>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</si>
  <si>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</si>
  <si>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</si>
  <si>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</si>
  <si>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</si>
  <si>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</si>
  <si>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</si>
  <si>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</si>
  <si>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</si>
  <si>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</si>
  <si>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</si>
  <si>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</si>
  <si>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</si>
  <si>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</si>
  <si>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</si>
  <si>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</si>
  <si>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</si>
  <si>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</si>
  <si>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</si>
  <si>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</si>
  <si>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</si>
  <si>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</si>
  <si>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</si>
  <si>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</si>
  <si>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</si>
  <si>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</si>
  <si>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</si>
  <si>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</si>
  <si>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</si>
  <si>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</si>
  <si>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</si>
  <si>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</si>
  <si>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</si>
  <si>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</si>
  <si>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</si>
  <si>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</si>
  <si>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</si>
  <si>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</si>
  <si>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</si>
  <si>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</si>
  <si>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</si>
  <si>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</si>
  <si>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</si>
  <si>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</si>
  <si>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</si>
  <si>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</si>
  <si>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</si>
  <si>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</si>
  <si>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</si>
  <si>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</si>
  <si>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</si>
  <si>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</si>
  <si>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</si>
  <si>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</si>
  <si>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</si>
  <si>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</si>
  <si>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</si>
  <si>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</si>
  <si>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</si>
  <si>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</si>
  <si>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</si>
  <si>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</si>
  <si>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</si>
  <si>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</si>
  <si>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</si>
  <si>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</si>
  <si>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</si>
  <si>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</si>
  <si>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</si>
  <si>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</si>
  <si>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</si>
  <si>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</si>
  <si>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</si>
  <si>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</si>
  <si>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</si>
  <si>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</si>
  <si>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</si>
  <si>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</si>
  <si>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</si>
  <si>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</si>
  <si>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</si>
  <si>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</si>
  <si>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</si>
  <si>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</si>
  <si>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</si>
  <si>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</si>
  <si>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</si>
  <si>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</si>
  <si>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</si>
  <si>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</si>
  <si>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</si>
  <si>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</si>
  <si>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</si>
  <si>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</si>
  <si>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</si>
  <si>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</si>
  <si>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</si>
  <si>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</si>
  <si>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</si>
  <si>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</si>
  <si>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</si>
  <si>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</si>
  <si>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</si>
  <si>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</si>
  <si>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</si>
  <si>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</si>
  <si>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</si>
  <si>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</si>
  <si>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</si>
  <si>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</si>
  <si>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</si>
  <si>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</si>
  <si>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</si>
  <si>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</si>
  <si>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</si>
  <si>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</si>
  <si>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</si>
  <si>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</si>
  <si>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</si>
  <si>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</si>
  <si>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</si>
  <si>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</si>
  <si>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</si>
  <si>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</si>
  <si>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</si>
  <si>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</si>
  <si>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</si>
  <si>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</si>
  <si>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</si>
  <si>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</si>
  <si>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</si>
  <si>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</si>
  <si>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</si>
  <si>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</si>
  <si>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</si>
  <si>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</si>
  <si>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</si>
  <si>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</si>
  <si>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</si>
  <si>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</si>
  <si>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</si>
  <si>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</si>
  <si>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</si>
  <si>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</si>
  <si>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</si>
  <si>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</si>
  <si>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</si>
  <si>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</si>
  <si>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</si>
  <si>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</si>
  <si>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</si>
  <si>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</si>
  <si>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</si>
  <si>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</si>
  <si>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</si>
  <si>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</si>
  <si>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</si>
  <si>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</si>
  <si>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</si>
  <si>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</si>
  <si>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</si>
  <si>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</si>
  <si>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</si>
  <si>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</si>
  <si>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</si>
  <si>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</si>
  <si>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</si>
  <si>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</si>
  <si>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</si>
  <si>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</si>
  <si>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</si>
  <si>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</si>
  <si>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</si>
  <si>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</si>
  <si>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</si>
  <si>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</si>
  <si>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</si>
  <si>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</si>
  <si>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</si>
  <si>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</si>
  <si>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</si>
  <si>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</si>
  <si>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</si>
  <si>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</si>
  <si>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</si>
  <si>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</si>
  <si>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</si>
  <si>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</si>
  <si>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</si>
  <si>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</si>
  <si>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</si>
  <si>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</si>
  <si>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</si>
  <si>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</si>
  <si>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</si>
  <si>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</si>
  <si>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</si>
  <si>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</si>
  <si>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</si>
  <si>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</si>
  <si>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</si>
  <si>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</si>
  <si>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</si>
  <si>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</si>
  <si>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</si>
  <si>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</si>
  <si>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</si>
  <si>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</si>
  <si>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</si>
  <si>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</si>
  <si>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</si>
  <si>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</si>
  <si>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</si>
  <si>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</si>
  <si>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</si>
  <si>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</si>
  <si>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</si>
  <si>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</si>
  <si>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</si>
  <si>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</si>
  <si>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</si>
  <si>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</si>
  <si>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</si>
  <si>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</si>
  <si>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</si>
  <si>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</si>
  <si>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</si>
  <si>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</si>
  <si>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</si>
  <si>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</si>
  <si>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</si>
  <si>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</si>
  <si>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</si>
  <si>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</si>
  <si>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</si>
  <si>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</si>
  <si>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</si>
  <si>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</si>
  <si>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</si>
  <si>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</si>
  <si>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</si>
  <si>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</si>
  <si>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</si>
  <si>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</si>
  <si>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</si>
  <si>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</si>
  <si>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</si>
  <si>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</si>
  <si>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</si>
  <si>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</si>
  <si>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</si>
  <si>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</si>
  <si>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</si>
  <si>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</si>
  <si>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</si>
  <si>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</si>
  <si>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</si>
  <si>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</si>
  <si>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</si>
  <si>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</si>
  <si>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</si>
  <si>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</si>
  <si>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</si>
  <si>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</si>
  <si>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</si>
  <si>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</si>
  <si>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</si>
  <si>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</si>
  <si>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</si>
  <si>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</si>
  <si>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</si>
  <si>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</si>
  <si>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</si>
  <si>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</si>
  <si>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</si>
  <si>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</si>
  <si>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</si>
  <si>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</si>
  <si>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</si>
  <si>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</si>
  <si>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</si>
  <si>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</si>
  <si>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</si>
  <si>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</si>
  <si>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</si>
  <si>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</si>
  <si>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</si>
  <si>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</si>
  <si>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</si>
  <si>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</si>
  <si>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</si>
  <si>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</si>
  <si>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</si>
  <si>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</si>
  <si>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</si>
  <si>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</si>
  <si>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</si>
  <si>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</si>
  <si>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</si>
  <si>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</si>
  <si>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</si>
  <si>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</si>
  <si>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</si>
  <si>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</si>
  <si>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</si>
  <si>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</si>
  <si>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</si>
  <si>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</si>
  <si>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</si>
  <si>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</si>
  <si>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</si>
  <si>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</si>
  <si>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</si>
  <si>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</si>
  <si>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</si>
  <si>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</si>
  <si>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</si>
  <si>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</si>
  <si>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</si>
  <si>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</si>
  <si>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</si>
  <si>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</si>
  <si>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</si>
  <si>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</si>
  <si>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</si>
  <si>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</si>
  <si>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</si>
  <si>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</si>
  <si>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</si>
  <si>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</si>
  <si>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</si>
  <si>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</si>
  <si>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</si>
  <si>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</si>
  <si>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</si>
  <si>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</si>
  <si>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</si>
  <si>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</si>
  <si>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</si>
  <si>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</si>
  <si>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</si>
  <si>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</si>
  <si>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</si>
  <si>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</si>
  <si>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</si>
  <si>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</si>
  <si>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</si>
  <si>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</si>
  <si>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</si>
  <si>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</si>
  <si>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</si>
  <si>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</si>
  <si>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</si>
  <si>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</si>
  <si>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</si>
  <si>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</si>
  <si>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</si>
  <si>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</si>
  <si>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</si>
  <si>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</si>
  <si>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</si>
  <si>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</si>
  <si>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</si>
  <si>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</si>
  <si>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</si>
  <si>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</si>
  <si>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</si>
  <si>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</si>
  <si>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</si>
  <si>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</si>
  <si>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</si>
  <si>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</si>
  <si>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</si>
  <si>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</si>
  <si>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</si>
  <si>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</si>
  <si>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</si>
  <si>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</si>
  <si>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</si>
  <si>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</si>
  <si>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</si>
  <si>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</si>
  <si>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</si>
  <si>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</si>
  <si>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</si>
  <si>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</si>
  <si>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</si>
  <si>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</si>
  <si>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</si>
  <si>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</si>
  <si>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</si>
  <si>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</si>
  <si>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</si>
  <si>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</si>
  <si>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</si>
  <si>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</si>
  <si>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</si>
  <si>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</si>
  <si>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</si>
  <si>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</si>
  <si>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</si>
  <si>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</si>
  <si>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</si>
  <si>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</si>
  <si>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</si>
  <si>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</si>
  <si>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</si>
  <si>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</si>
  <si>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</si>
  <si>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</si>
  <si>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</si>
  <si>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</si>
  <si>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</si>
  <si>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</si>
  <si>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</si>
  <si>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</si>
  <si>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</si>
  <si>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</si>
  <si>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</si>
  <si>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</si>
  <si>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</si>
  <si>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</si>
  <si>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</si>
  <si>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</si>
  <si>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</si>
  <si>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</si>
  <si>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</si>
  <si>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</si>
  <si>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</si>
  <si>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</si>
  <si>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</si>
  <si>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</si>
  <si>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</si>
  <si>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</si>
  <si>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</si>
  <si>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</si>
  <si>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</si>
  <si>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</si>
  <si>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</si>
  <si>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</si>
  <si>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</si>
  <si>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</si>
  <si>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</si>
  <si>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</si>
  <si>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</si>
  <si>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</si>
  <si>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</si>
  <si>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</si>
  <si>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</si>
  <si>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</si>
  <si>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</si>
  <si>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</si>
  <si>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</si>
  <si>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</si>
  <si>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</si>
  <si>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</si>
  <si>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</si>
  <si>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</si>
  <si>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</si>
  <si>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</si>
  <si>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</si>
  <si>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</si>
  <si>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</si>
  <si>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</si>
  <si>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</si>
  <si>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</si>
  <si>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</si>
  <si>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</si>
  <si>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</si>
  <si>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</si>
  <si>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</si>
  <si>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</si>
  <si>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</si>
  <si>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</si>
  <si>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</si>
  <si>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</si>
  <si>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</si>
  <si>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</si>
  <si>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</si>
  <si>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</si>
  <si>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</si>
  <si>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</si>
  <si>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</si>
  <si>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</si>
  <si>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</si>
  <si>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</si>
  <si>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</si>
  <si>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</si>
  <si>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</si>
  <si>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</si>
  <si>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</si>
  <si>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</si>
  <si>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</si>
  <si>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</si>
  <si>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</si>
  <si>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</si>
  <si>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</si>
  <si>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</si>
  <si>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</si>
  <si>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</si>
  <si>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</si>
  <si>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</si>
  <si>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</si>
  <si>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</si>
  <si>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</si>
  <si>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</si>
  <si>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</si>
  <si>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</si>
  <si>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</si>
  <si>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</si>
  <si>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</si>
  <si>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</si>
  <si>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</si>
  <si>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</si>
  <si>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</si>
  <si>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</si>
  <si>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</si>
  <si>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</si>
  <si>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</si>
  <si>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</si>
  <si>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</si>
  <si>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</si>
  <si>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</si>
  <si>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</si>
  <si>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</si>
  <si>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</si>
  <si>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</si>
  <si>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</si>
  <si>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</si>
  <si>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</si>
  <si>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</si>
  <si>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</si>
  <si>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</si>
  <si>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</si>
  <si>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</si>
  <si>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</si>
  <si>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</si>
  <si>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</si>
  <si>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</si>
  <si>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</si>
  <si>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</si>
  <si>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</si>
  <si>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</si>
  <si>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</si>
  <si>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</si>
  <si>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</si>
  <si>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</si>
  <si>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</si>
  <si>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</si>
  <si>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</si>
  <si>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</si>
  <si>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</si>
  <si>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</si>
  <si>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</si>
  <si>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</si>
  <si>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</si>
  <si>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</si>
  <si>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</si>
  <si>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</si>
  <si>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</si>
  <si>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</si>
  <si>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</si>
  <si>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</si>
  <si>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</si>
  <si>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</si>
  <si>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</si>
  <si>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</si>
  <si>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</si>
  <si>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</si>
  <si>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</si>
  <si>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</si>
  <si>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</si>
  <si>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</si>
  <si>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</si>
  <si>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</si>
  <si>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</si>
  <si>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</si>
  <si>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</si>
  <si>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</si>
  <si>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</si>
  <si>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</si>
  <si>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</si>
  <si>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</si>
  <si>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</si>
  <si>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</si>
  <si>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</si>
  <si>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</si>
  <si>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</si>
  <si>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</si>
  <si>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</si>
  <si>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</si>
  <si>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</si>
  <si>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</si>
  <si>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</si>
  <si>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</si>
  <si>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</si>
  <si>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</si>
  <si>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</si>
  <si>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</si>
  <si>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</si>
  <si>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</si>
  <si>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</si>
  <si>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</si>
  <si>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</si>
  <si>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</si>
  <si>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</si>
  <si>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</si>
  <si>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</si>
  <si>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</si>
  <si>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</si>
  <si>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</si>
  <si>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</si>
  <si>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</si>
  <si>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</si>
  <si>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</si>
  <si>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</si>
  <si>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</si>
  <si>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</si>
  <si>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</si>
  <si>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</si>
  <si>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</si>
  <si>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</si>
  <si>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</si>
  <si>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</si>
  <si>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</si>
  <si>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</si>
  <si>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</si>
  <si>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</si>
  <si>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</si>
  <si>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</si>
  <si>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</si>
  <si>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</si>
  <si>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</si>
  <si>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</si>
  <si>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</si>
  <si>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</si>
  <si>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</si>
  <si>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</si>
  <si>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</si>
  <si>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</si>
  <si>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</si>
  <si>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</si>
  <si>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</si>
  <si>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</si>
  <si>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</si>
  <si>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</si>
  <si>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</si>
  <si>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</si>
  <si>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</si>
  <si>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</si>
  <si>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</si>
  <si>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</si>
  <si>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</si>
  <si>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</si>
  <si>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</si>
  <si>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</si>
  <si>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</si>
  <si>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</si>
  <si>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</si>
  <si>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</si>
  <si>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</si>
  <si>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</si>
  <si>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</si>
  <si>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</si>
  <si>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</si>
  <si>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</si>
  <si>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</si>
  <si>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</si>
  <si>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</si>
  <si>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</si>
  <si>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</si>
  <si>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</si>
  <si>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</si>
  <si>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</si>
  <si>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</si>
  <si>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</si>
  <si>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</si>
  <si>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</si>
  <si>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</si>
  <si>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</si>
  <si>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</si>
  <si>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</si>
  <si>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</si>
  <si>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</si>
  <si>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</si>
  <si>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</si>
  <si>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</si>
  <si>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</si>
  <si>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</si>
  <si>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</si>
  <si>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</si>
  <si>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</si>
  <si>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</si>
  <si>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</si>
  <si>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</si>
  <si>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</si>
  <si>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</si>
  <si>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</si>
  <si>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</si>
  <si>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</si>
  <si>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</si>
  <si>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</si>
  <si>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</si>
  <si>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</si>
  <si>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</si>
  <si>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</si>
  <si>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</si>
  <si>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</si>
  <si>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</si>
  <si>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</si>
  <si>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</si>
  <si>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</si>
  <si>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</si>
  <si>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</si>
  <si>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</si>
  <si>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</si>
  <si>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</si>
  <si>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</si>
  <si>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</si>
  <si>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</si>
  <si>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</si>
  <si>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</si>
  <si>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</si>
  <si>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</si>
  <si>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</si>
  <si>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</si>
  <si>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</si>
  <si>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</si>
  <si>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</si>
  <si>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</si>
  <si>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</si>
  <si>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</si>
  <si>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</si>
  <si>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</si>
  <si>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</si>
  <si>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</si>
  <si>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</si>
  <si>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</si>
  <si>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</si>
  <si>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</si>
  <si>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</si>
  <si>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</si>
  <si>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</si>
  <si>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</si>
  <si>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</si>
  <si>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</si>
  <si>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</si>
  <si>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</si>
  <si>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</si>
  <si>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</si>
  <si>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</si>
  <si>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</si>
  <si>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</si>
  <si>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</si>
  <si>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</si>
  <si>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</si>
  <si>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</si>
  <si>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</si>
  <si>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</si>
  <si>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</si>
  <si>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</si>
  <si>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</si>
  <si>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</si>
  <si>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</si>
  <si>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</si>
  <si>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</si>
  <si>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</si>
  <si>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</si>
  <si>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</si>
  <si>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</si>
  <si>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</si>
  <si>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</si>
  <si>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</si>
  <si>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</si>
  <si>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</si>
  <si>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</si>
  <si>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</si>
  <si>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</si>
  <si>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</si>
  <si>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</si>
  <si>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</si>
  <si>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</si>
  <si>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</si>
  <si>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</si>
  <si>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</si>
  <si>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</si>
  <si>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</si>
  <si>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</si>
  <si>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</si>
  <si>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</si>
  <si>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</si>
  <si>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</si>
  <si>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</si>
  <si>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</si>
  <si>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</si>
  <si>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</si>
  <si>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</si>
  <si>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</si>
  <si>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</si>
  <si>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</si>
  <si>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</si>
  <si>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</si>
  <si>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</si>
  <si>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</si>
  <si>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</si>
  <si>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</si>
  <si>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</si>
  <si>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</si>
  <si>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</si>
  <si>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</si>
  <si>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</si>
  <si>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</si>
  <si>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</si>
  <si>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</si>
  <si>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</si>
  <si>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</si>
  <si>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</si>
  <si>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</si>
  <si>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</si>
  <si>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</si>
  <si>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</si>
  <si>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</si>
  <si>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</si>
  <si>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</si>
  <si>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</si>
  <si>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</si>
  <si>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</si>
  <si>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</si>
  <si>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</si>
  <si>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</si>
  <si>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</si>
  <si>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</si>
  <si>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</si>
  <si>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</si>
  <si>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</si>
  <si>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</si>
  <si>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</si>
  <si>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</si>
  <si>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</si>
  <si>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</si>
  <si>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</si>
  <si>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</si>
  <si>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</si>
  <si>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</si>
  <si>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</si>
  <si>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</si>
  <si>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</si>
  <si>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</si>
  <si>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</si>
  <si>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</si>
  <si>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</si>
  <si>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</si>
  <si>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</si>
  <si>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</si>
  <si>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</si>
  <si>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</si>
  <si>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</si>
  <si>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</si>
  <si>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</si>
  <si>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</si>
  <si>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</si>
  <si>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</si>
  <si>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</si>
  <si>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</si>
  <si>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</si>
  <si>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</si>
  <si>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</si>
  <si>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</si>
  <si>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</si>
  <si>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</si>
  <si>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</si>
  <si>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</si>
  <si>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</si>
  <si>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</si>
  <si>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</si>
  <si>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</si>
  <si>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</si>
  <si>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</si>
  <si>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</si>
  <si>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</si>
  <si>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</si>
  <si>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</si>
  <si>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</si>
  <si>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</si>
  <si>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</si>
  <si>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</si>
  <si>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</si>
  <si>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</si>
  <si>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</si>
  <si>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</si>
  <si>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</si>
  <si>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</si>
  <si>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</si>
  <si>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</si>
  <si>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</si>
  <si>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</si>
  <si>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</si>
  <si>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</si>
  <si>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</si>
  <si>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</si>
  <si>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</si>
  <si>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</si>
  <si>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</si>
  <si>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</si>
  <si>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</si>
  <si>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</si>
  <si>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</si>
  <si>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</si>
  <si>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</si>
  <si>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</si>
  <si>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</si>
  <si>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</si>
  <si>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</si>
  <si>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</si>
  <si>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</si>
  <si>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</si>
  <si>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</si>
  <si>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</si>
  <si>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</si>
  <si>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</si>
  <si>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</si>
  <si>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</si>
  <si>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</si>
  <si>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</si>
  <si>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</si>
  <si>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</si>
  <si>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</si>
  <si>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</si>
  <si>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</si>
  <si>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</si>
  <si>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</si>
  <si>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</si>
  <si>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</si>
  <si>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</si>
  <si>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</si>
  <si>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</si>
  <si>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</si>
  <si>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</si>
  <si>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</si>
  <si>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</si>
  <si>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</si>
  <si>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</si>
  <si>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</si>
  <si>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</si>
  <si>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</si>
  <si>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</si>
  <si>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</si>
  <si>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</si>
  <si>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</si>
  <si>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</si>
  <si>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</si>
  <si>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</si>
  <si>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</si>
  <si>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</si>
  <si>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</si>
  <si>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</si>
  <si>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</si>
  <si>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</si>
  <si>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</si>
  <si>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</si>
  <si>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</si>
  <si>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</si>
  <si>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</si>
  <si>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</si>
  <si>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</si>
  <si>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</si>
  <si>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</si>
  <si>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</si>
  <si>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</si>
  <si>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</si>
  <si>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</si>
  <si>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</si>
  <si>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</si>
  <si>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</si>
  <si>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</si>
  <si>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</si>
  <si>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</si>
  <si>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</si>
  <si>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</si>
  <si>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</si>
  <si>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</si>
  <si>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</si>
  <si>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</si>
  <si>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</si>
  <si>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</si>
  <si>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</si>
  <si>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</si>
  <si>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</si>
  <si>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</si>
  <si>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</si>
  <si>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</si>
  <si>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</si>
  <si>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</si>
  <si>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</si>
  <si>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</si>
  <si>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</si>
  <si>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</si>
  <si>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</si>
  <si>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</si>
  <si>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</si>
  <si>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</si>
  <si>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</si>
  <si>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</si>
  <si>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</si>
  <si>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</si>
  <si>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</si>
  <si>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</si>
  <si>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</si>
  <si>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</si>
  <si>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</si>
  <si>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</si>
  <si>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</si>
  <si>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</si>
  <si>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</si>
  <si>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</si>
  <si>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</si>
  <si>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</si>
  <si>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</si>
  <si>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</si>
  <si>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</si>
  <si>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</si>
  <si>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</si>
  <si>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</si>
  <si>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</si>
  <si>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</si>
  <si>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</si>
  <si>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</si>
  <si>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</si>
  <si>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</si>
  <si>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</si>
  <si>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</si>
  <si>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</si>
  <si>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</si>
  <si>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</si>
  <si>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</si>
  <si>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</si>
  <si>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</si>
  <si>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</si>
  <si>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</si>
  <si>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</si>
  <si>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</si>
  <si>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</si>
  <si>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</si>
  <si>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</si>
  <si>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</si>
  <si>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</si>
  <si>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</si>
  <si>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</si>
  <si>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</si>
  <si>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</si>
  <si>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</si>
  <si>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</si>
  <si>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</si>
  <si>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</si>
  <si>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</si>
  <si>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</si>
  <si>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</si>
  <si>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</si>
  <si>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</si>
  <si>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</si>
  <si>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</si>
  <si>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</si>
  <si>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</si>
  <si>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</si>
  <si>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</si>
  <si>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</si>
  <si>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</si>
  <si>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</si>
  <si>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</si>
  <si>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</si>
  <si>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</si>
  <si>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</si>
  <si>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</si>
  <si>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</si>
  <si>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</si>
  <si>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</si>
  <si>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</si>
  <si>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</si>
  <si>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</si>
  <si>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</si>
  <si>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</si>
  <si>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</si>
  <si>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</si>
  <si>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</si>
  <si>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</si>
  <si>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</si>
  <si>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</si>
  <si>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</si>
  <si>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</si>
  <si>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</si>
  <si>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</si>
  <si>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</si>
  <si>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</si>
  <si>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</si>
  <si>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</si>
  <si>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</si>
  <si>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</si>
  <si>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</si>
  <si>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</si>
  <si>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</si>
  <si>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</si>
  <si>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</si>
  <si>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</si>
  <si>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</si>
  <si>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</si>
  <si>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</si>
  <si>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</si>
  <si>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</si>
  <si>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</si>
  <si>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</si>
  <si>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</si>
  <si>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</si>
  <si>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</si>
  <si>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</si>
  <si>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</si>
  <si>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</si>
  <si>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</si>
  <si>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</si>
  <si>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</si>
  <si>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</si>
  <si>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</si>
  <si>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</si>
  <si>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</si>
  <si>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</si>
  <si>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</si>
  <si>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</si>
  <si>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</si>
  <si>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</si>
  <si>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</si>
  <si>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</si>
  <si>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</si>
  <si>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</si>
  <si>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</si>
  <si>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</si>
  <si>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</si>
  <si>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</si>
  <si>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</si>
  <si>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</si>
  <si>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</si>
  <si>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</si>
  <si>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</si>
  <si>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</si>
  <si>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</si>
  <si>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</si>
  <si>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</si>
  <si>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</si>
  <si>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</si>
  <si>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</si>
  <si>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</si>
  <si>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</si>
  <si>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</si>
  <si>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</si>
  <si>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</si>
  <si>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</si>
  <si>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</si>
  <si>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</si>
  <si>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</si>
  <si>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</si>
  <si>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</si>
  <si>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</si>
  <si>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</si>
  <si>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</si>
  <si>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</si>
  <si>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</si>
  <si>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</si>
  <si>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</si>
  <si>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</si>
  <si>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</si>
  <si>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</si>
  <si>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</si>
  <si>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</si>
  <si>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</si>
  <si>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</si>
  <si>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</si>
  <si>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</si>
  <si>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</si>
  <si>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</si>
  <si>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</si>
  <si>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</si>
  <si>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</si>
  <si>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</si>
  <si>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</si>
  <si>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</si>
  <si>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</si>
  <si>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</si>
  <si>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</si>
  <si>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</si>
  <si>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</si>
  <si>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</si>
  <si>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</si>
  <si>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</si>
  <si>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</si>
  <si>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</si>
  <si>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</si>
  <si>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</si>
  <si>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</si>
  <si>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</si>
  <si>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</si>
  <si>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</si>
  <si>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</si>
  <si>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</si>
  <si>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</si>
  <si>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</si>
  <si>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</si>
  <si>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</si>
  <si>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</si>
  <si>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</si>
  <si>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</si>
  <si>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</si>
  <si>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</si>
  <si>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</si>
  <si>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</si>
  <si>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</si>
  <si>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</si>
  <si>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</si>
  <si>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</si>
  <si>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</si>
  <si>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</si>
  <si>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</si>
  <si>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</si>
  <si>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</si>
  <si>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</si>
  <si>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</si>
  <si>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</si>
  <si>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</si>
  <si>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</si>
  <si>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</si>
  <si>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</si>
  <si>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</si>
  <si>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</si>
  <si>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</si>
  <si>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</si>
  <si>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</si>
  <si>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</si>
  <si>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</si>
  <si>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</si>
  <si>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</si>
  <si>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</si>
  <si>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</si>
  <si>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</si>
  <si>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</si>
  <si>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</si>
  <si>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</si>
  <si>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</si>
  <si>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</si>
  <si>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</si>
  <si>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</si>
  <si>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</si>
  <si>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</si>
  <si>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</si>
  <si>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</si>
  <si>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</si>
  <si>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</si>
  <si>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</si>
  <si>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</si>
  <si>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</si>
  <si>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</si>
  <si>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</si>
  <si>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</si>
  <si>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</si>
  <si>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</si>
  <si>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</si>
  <si>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</si>
  <si>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</si>
  <si>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</si>
  <si>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</si>
  <si>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</si>
  <si>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</si>
  <si>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</si>
  <si>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</si>
  <si>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</si>
  <si>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</si>
  <si>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</si>
  <si>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</si>
  <si>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</si>
  <si>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</si>
  <si>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</si>
  <si>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</si>
  <si>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</si>
  <si>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</si>
  <si>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</si>
  <si>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</si>
  <si>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</si>
  <si>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</si>
  <si>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</si>
  <si>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</si>
  <si>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</si>
  <si>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</si>
  <si>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</si>
  <si>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</si>
  <si>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</si>
  <si>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</si>
  <si>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</si>
  <si>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</si>
  <si>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</si>
  <si>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</si>
  <si>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</si>
  <si>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</si>
  <si>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</si>
  <si>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</si>
  <si>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</si>
  <si>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</si>
  <si>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</si>
  <si>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</si>
  <si>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</si>
  <si>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</si>
  <si>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</si>
  <si>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</si>
  <si>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</si>
  <si>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</si>
  <si>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</si>
  <si>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</si>
  <si>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</si>
  <si>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</si>
  <si>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</si>
  <si>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</si>
  <si>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</si>
  <si>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</si>
  <si>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</si>
  <si>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</si>
  <si>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</si>
  <si>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</si>
  <si>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</si>
  <si>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</si>
  <si>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</si>
  <si>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</si>
  <si>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</si>
  <si>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</si>
  <si>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</si>
  <si>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</si>
  <si>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</si>
  <si>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</si>
  <si>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</si>
  <si>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</si>
  <si>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</si>
  <si>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</si>
  <si>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</si>
  <si>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</si>
  <si>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</si>
  <si>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</si>
  <si>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</si>
  <si>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</si>
  <si>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</si>
  <si>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</si>
  <si>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</si>
  <si>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</si>
  <si>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</si>
  <si>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</si>
  <si>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</si>
  <si>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</si>
  <si>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</si>
  <si>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</si>
  <si>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</si>
  <si>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</si>
  <si>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</si>
  <si>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</si>
  <si>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</si>
  <si>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</si>
  <si>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</si>
  <si>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</si>
  <si>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</si>
  <si>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</si>
  <si>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</si>
  <si>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</si>
  <si>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</si>
  <si>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</si>
  <si>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</si>
  <si>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</si>
  <si>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</si>
  <si>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</si>
  <si>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</si>
  <si>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</si>
  <si>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</si>
  <si>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</si>
  <si>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</si>
  <si>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</si>
  <si>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</si>
  <si>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</si>
  <si>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</si>
  <si>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</si>
  <si>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</si>
  <si>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</si>
  <si>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</si>
  <si>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</si>
  <si>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</si>
  <si>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</si>
  <si>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</si>
  <si>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</si>
  <si>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</si>
  <si>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</si>
  <si>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</si>
  <si>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</si>
  <si>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</si>
  <si>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</si>
  <si>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</si>
  <si>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</si>
  <si>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</si>
  <si>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</si>
  <si>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</si>
  <si>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</si>
  <si>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</si>
  <si>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</si>
  <si>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</si>
  <si>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</si>
  <si>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</si>
  <si>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</si>
  <si>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</si>
  <si>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</si>
  <si>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</si>
  <si>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</si>
  <si>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</si>
  <si>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</si>
  <si>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</si>
  <si>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</si>
  <si>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</si>
  <si>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</si>
  <si>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</si>
  <si>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</si>
  <si>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</si>
  <si>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</si>
  <si>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</si>
  <si>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</si>
  <si>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</si>
  <si>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</si>
  <si>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</si>
  <si>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</si>
  <si>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</si>
  <si>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</si>
  <si>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</si>
  <si>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</si>
  <si>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</si>
  <si>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</si>
  <si>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</si>
  <si>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</si>
  <si>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</si>
  <si>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</si>
  <si>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</si>
  <si>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</si>
  <si>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</si>
  <si>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</si>
  <si>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</si>
  <si>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</si>
  <si>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</si>
  <si>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</si>
  <si>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</si>
  <si>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</si>
  <si>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</si>
  <si>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</si>
  <si>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</si>
  <si>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</si>
  <si>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</si>
  <si>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</si>
  <si>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</si>
  <si>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</si>
  <si>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</si>
  <si>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</si>
  <si>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</si>
  <si>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</si>
  <si>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</si>
  <si>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</si>
  <si>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</si>
  <si>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</si>
  <si>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</si>
  <si>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</si>
  <si>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</si>
  <si>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</si>
  <si>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</si>
  <si>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</si>
  <si>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</si>
  <si>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</si>
  <si>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</si>
  <si>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</si>
  <si>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</si>
  <si>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</si>
  <si>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</si>
  <si>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</si>
  <si>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</si>
  <si>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</si>
  <si>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</si>
  <si>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</si>
  <si>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</si>
  <si>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</si>
  <si>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</si>
  <si>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</si>
  <si>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</si>
  <si>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</si>
  <si>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</si>
  <si>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</si>
  <si>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</si>
  <si>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</si>
  <si>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</si>
  <si>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</si>
  <si>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</si>
  <si>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</si>
  <si>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</si>
  <si>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</si>
  <si>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</si>
  <si>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</si>
  <si>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</si>
  <si>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</si>
  <si>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</si>
  <si>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</si>
  <si>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</si>
  <si>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</si>
  <si>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</si>
  <si>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</si>
  <si>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</si>
  <si>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</si>
  <si>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</si>
  <si>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</si>
  <si>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</si>
  <si>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</si>
  <si>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</si>
  <si>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</si>
  <si>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</si>
  <si>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</si>
  <si>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</si>
  <si>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</si>
  <si>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</si>
  <si>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</si>
  <si>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</si>
  <si>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</si>
  <si>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</si>
  <si>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</si>
  <si>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</si>
  <si>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</si>
  <si>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</si>
  <si>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</si>
  <si>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</si>
  <si>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</si>
  <si>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</si>
  <si>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</si>
  <si>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</si>
  <si>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</si>
  <si>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</si>
  <si>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</si>
  <si>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</si>
  <si>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</si>
  <si>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</si>
  <si>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</si>
  <si>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</si>
  <si>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</si>
  <si>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</si>
  <si>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</si>
  <si>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</si>
  <si>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</si>
  <si>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</si>
  <si>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</si>
  <si>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</si>
  <si>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</si>
  <si>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Count of outcome</t>
  </si>
  <si>
    <t>(All)</t>
  </si>
  <si>
    <t>Row Labels</t>
  </si>
  <si>
    <t>Grand Total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</si>
  <si>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</si>
  <si>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</si>
  <si>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</si>
  <si>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</si>
  <si>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</si>
  <si>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</si>
  <si>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</si>
  <si>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</si>
  <si>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</si>
  <si>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</si>
  <si>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</si>
  <si>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</si>
  <si>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</si>
  <si>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</si>
  <si>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</si>
  <si>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</si>
  <si>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</si>
  <si>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</si>
  <si>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</si>
  <si>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</si>
  <si>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</si>
  <si>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</si>
  <si>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</si>
  <si>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</si>
  <si>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</si>
  <si>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</si>
  <si>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</si>
  <si>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</si>
  <si>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</si>
  <si>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</si>
  <si>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</si>
  <si>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</si>
  <si>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</si>
  <si>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</si>
  <si>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DateEndedConversion</t>
  </si>
  <si>
    <t>DateCreatedConversion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</si>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</sst>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49" fontId="0" fillId="0" borderId="0" xfId="0" applyNumberFormat="1"/>
    <xf numFmtId="0" fontId="0" fillId="0" borderId="10" xfId="0" applyBorder="1"/>
    <xf numFmtId="0" fontId="19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BABB8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BABB8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BABB8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6310A"/>
      <color rgb="FFFBABB8"/>
      <color rgb="FFB9FAAC"/>
      <color rgb="FFD8AFF7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B-4E0C-8A4F-45430B5091F4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B-4E0C-8A4F-45430B5091F4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B-4E0C-8A4F-45430B5091F4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BB-4E0C-8A4F-45430B509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3259855"/>
        <c:axId val="523256111"/>
      </c:barChart>
      <c:catAx>
        <c:axId val="52325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tx1"/>
                    </a:solidFill>
                  </a:rPr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56111"/>
        <c:crosses val="autoZero"/>
        <c:auto val="1"/>
        <c:lblAlgn val="ctr"/>
        <c:lblOffset val="100"/>
        <c:noMultiLvlLbl val="0"/>
      </c:catAx>
      <c:valAx>
        <c:axId val="523256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tx1"/>
                    </a:solidFill>
                  </a:rPr>
                  <a:t>Total</a:t>
                </a:r>
                <a:r>
                  <a:rPr lang="en-CA" sz="1200" b="1" baseline="0">
                    <a:solidFill>
                      <a:schemeClr val="tx1"/>
                    </a:solidFill>
                  </a:rPr>
                  <a:t> Outcomes</a:t>
                </a:r>
                <a:endParaRPr lang="en-CA" sz="12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5841584158415842E-2"/>
              <c:y val="0.243173132770168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5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[CrowdfundingBook.xlsx]SubCategoryStats!PivotTable2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327224733077"/>
          <c:y val="0.15706447691242695"/>
          <c:w val="0.86912248906699374"/>
          <c:h val="0.578876894814988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C-40A2-BE1D-27E6FA4428EB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C-40A2-BE1D-27E6FA4428EB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3C-40A2-BE1D-27E6FA4428EB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3C-40A2-BE1D-27E6FA442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254031"/>
        <c:axId val="327234063"/>
      </c:barChart>
      <c:catAx>
        <c:axId val="32725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>
                    <a:solidFill>
                      <a:schemeClr val="tx1"/>
                    </a:solidFill>
                  </a:rPr>
                  <a:t>Sub Categories</a:t>
                </a:r>
              </a:p>
            </c:rich>
          </c:tx>
          <c:layout>
            <c:manualLayout>
              <c:xMode val="edge"/>
              <c:yMode val="edge"/>
              <c:x val="0.44703978657421217"/>
              <c:y val="0.92911405711044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34063"/>
        <c:crosses val="autoZero"/>
        <c:auto val="1"/>
        <c:lblAlgn val="ctr"/>
        <c:lblOffset val="100"/>
        <c:noMultiLvlLbl val="0"/>
      </c:catAx>
      <c:valAx>
        <c:axId val="327234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>
                    <a:solidFill>
                      <a:schemeClr val="tx1"/>
                    </a:solidFill>
                  </a:rPr>
                  <a:t>Total Outcome</a:t>
                </a:r>
              </a:p>
            </c:rich>
          </c:tx>
          <c:layout>
            <c:manualLayout>
              <c:xMode val="edge"/>
              <c:yMode val="edge"/>
              <c:x val="1.5071226354032408E-2"/>
              <c:y val="0.31242950421324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5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02816909791035"/>
          <c:y val="0.15342393710571825"/>
          <c:w val="0.10262035697918713"/>
          <c:h val="0.30725417244559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[CrowdfundingBook.xlsx]LaunchDateOutcomes!PivotTable2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2-4182-A164-4B36C4F9D40F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2-4182-A164-4B36C4F9D40F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C2-4182-A164-4B36C4F9D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27503"/>
        <c:axId val="121129167"/>
      </c:lineChart>
      <c:catAx>
        <c:axId val="12112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29167"/>
        <c:crosses val="autoZero"/>
        <c:auto val="1"/>
        <c:lblAlgn val="ctr"/>
        <c:lblOffset val="100"/>
        <c:noMultiLvlLbl val="0"/>
      </c:catAx>
      <c:valAx>
        <c:axId val="121129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tx1"/>
                    </a:solidFill>
                  </a:rPr>
                  <a:t>Monthly Outcomes</a:t>
                </a:r>
              </a:p>
            </c:rich>
          </c:tx>
          <c:layout>
            <c:manualLayout>
              <c:xMode val="edge"/>
              <c:yMode val="edge"/>
              <c:x val="1.1709972975080871E-2"/>
              <c:y val="0.20538550791387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2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GoalOutcomes!$F$2:$F$13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DDF-4965-9D63-26862C7AF7DD}"/>
            </c:ext>
          </c:extLst>
        </c:ser>
        <c:ser>
          <c:idx val="5"/>
          <c:order val="1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GoalOutcomes!$G$2:$G$13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DDF-4965-9D63-26862C7AF7DD}"/>
            </c:ext>
          </c:extLst>
        </c:ser>
        <c:ser>
          <c:idx val="6"/>
          <c:order val="2"/>
          <c:tx>
            <c:strRef>
              <c:f>GoalOutcomes!$H$1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GoalOutcomes!$H$2:$H$13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DDF-4965-9D63-26862C7AF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93855"/>
        <c:axId val="623891775"/>
      </c:scatterChart>
      <c:valAx>
        <c:axId val="62389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91775"/>
        <c:crosses val="autoZero"/>
        <c:crossBetween val="midCat"/>
      </c:valAx>
      <c:valAx>
        <c:axId val="623891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93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B30FFBCD-E769-4DE9-AB86-029D4419D653}" formatIdx="0">
          <cx:tx>
            <cx:txData>
              <cx:f>_xlchart.v1.0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6CBD9B99-183A-4008-8514-787DEB4C5748}">
          <cx:tx>
            <cx:txData>
              <cx:f>_xlchart.v1.2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1</xdr:row>
      <xdr:rowOff>106680</xdr:rowOff>
    </xdr:from>
    <xdr:to>
      <xdr:col>13</xdr:col>
      <xdr:colOff>605790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2AFB9-667D-7770-9205-28E047261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8255</xdr:rowOff>
    </xdr:from>
    <xdr:to>
      <xdr:col>17</xdr:col>
      <xdr:colOff>163195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6F165-F0EF-8C77-2760-8AB8BB558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573087</xdr:colOff>
      <xdr:row>4</xdr:row>
      <xdr:rowOff>25399</xdr:rowOff>
    </xdr:from>
    <xdr:to>
      <xdr:col>12</xdr:col>
      <xdr:colOff>457200</xdr:colOff>
      <xdr:row>18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401F5-960B-D45F-07B2-43A077DBC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11</xdr:row>
      <xdr:rowOff>133350</xdr:rowOff>
    </xdr:from>
    <xdr:to>
      <xdr:col>12</xdr:col>
      <xdr:colOff>352425</xdr:colOff>
      <xdr:row>31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D161F-7E45-D74E-20CE-0D143888E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325437</xdr:colOff>
      <xdr:row>16</xdr:row>
      <xdr:rowOff>152399</xdr:rowOff>
    </xdr:from>
    <xdr:to>
      <xdr:col>13</xdr:col>
      <xdr:colOff>301625</xdr:colOff>
      <xdr:row>26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B313189-D9AA-F515-B896-D343C245D6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9687" y="3352799"/>
              <a:ext cx="3224213" cy="1930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20638</xdr:colOff>
      <xdr:row>17</xdr:row>
      <xdr:rowOff>82550</xdr:rowOff>
    </xdr:from>
    <xdr:to>
      <xdr:col>6</xdr:col>
      <xdr:colOff>638175</xdr:colOff>
      <xdr:row>28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7677526E-00DA-4A7A-8296-0E674224F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0938" y="3486150"/>
              <a:ext cx="3205162" cy="2197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" refreshedDate="44946.901860763886" createdVersion="8" refreshedVersion="8" minRefreshableVersion="3" recordCount="1000" xr:uid="{72E80D32-8A12-42E7-8963-D6B6460274D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" refreshedDate="44946.942208101849" createdVersion="8" refreshedVersion="8" minRefreshableVersion="3" recordCount="1001" xr:uid="{E64E6813-6A29-4BEB-8652-3143AEE637CC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Evans" refreshedDate="44979.440119444444" createdVersion="8" refreshedVersion="8" minRefreshableVersion="3" recordCount="1001" xr:uid="{87DC8E4B-DCF0-40F4-A625-280E7E732182}">
  <cacheSource type="worksheet">
    <worksheetSource ref="G1:S1048576" sheet="Crowdfunding"/>
  </cacheSource>
  <cacheFields count="15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Created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4" base="7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Ended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Quarters" numFmtId="0" databaseField="0">
      <fieldGroup base="7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n v="0"/>
    <s v="CA"/>
    <s v="CAD"/>
    <n v="1448690400"/>
    <n v="1450159200"/>
    <x v="0"/>
    <d v="2015-12-15T06:00:00"/>
    <b v="0"/>
    <b v="0"/>
    <s v="food/food trucks"/>
    <x v="0"/>
  </r>
  <r>
    <x v="1"/>
    <n v="158"/>
    <n v="92.15"/>
    <s v="US"/>
    <s v="USD"/>
    <n v="1408424400"/>
    <n v="1408597200"/>
    <x v="1"/>
    <d v="2014-08-21T05:00:00"/>
    <b v="0"/>
    <b v="1"/>
    <s v="music/rock"/>
    <x v="1"/>
  </r>
  <r>
    <x v="1"/>
    <n v="1425"/>
    <n v="100.02"/>
    <s v="AU"/>
    <s v="AUD"/>
    <n v="1384668000"/>
    <n v="1384840800"/>
    <x v="2"/>
    <d v="2013-11-19T06:00:00"/>
    <b v="0"/>
    <b v="0"/>
    <s v="technology/web"/>
    <x v="2"/>
  </r>
  <r>
    <x v="0"/>
    <n v="24"/>
    <n v="103.21"/>
    <s v="US"/>
    <s v="USD"/>
    <n v="1565499600"/>
    <n v="1568955600"/>
    <x v="3"/>
    <d v="2019-09-20T05:00:00"/>
    <b v="0"/>
    <b v="0"/>
    <s v="music/rock"/>
    <x v="1"/>
  </r>
  <r>
    <x v="0"/>
    <n v="53"/>
    <n v="99.34"/>
    <s v="US"/>
    <s v="USD"/>
    <n v="1547964000"/>
    <n v="1548309600"/>
    <x v="4"/>
    <d v="2019-01-24T06:00:00"/>
    <b v="0"/>
    <b v="0"/>
    <s v="theater/plays"/>
    <x v="3"/>
  </r>
  <r>
    <x v="1"/>
    <n v="174"/>
    <n v="75.83"/>
    <s v="DK"/>
    <s v="DKK"/>
    <n v="1346130000"/>
    <n v="1347080400"/>
    <x v="5"/>
    <d v="2012-09-08T05:00:00"/>
    <b v="0"/>
    <b v="0"/>
    <s v="theater/plays"/>
    <x v="3"/>
  </r>
  <r>
    <x v="0"/>
    <n v="18"/>
    <n v="60.56"/>
    <s v="GB"/>
    <s v="GBP"/>
    <n v="1505278800"/>
    <n v="1505365200"/>
    <x v="6"/>
    <d v="2017-09-14T05:00:00"/>
    <b v="0"/>
    <b v="0"/>
    <s v="film &amp; video/documentary"/>
    <x v="4"/>
  </r>
  <r>
    <x v="1"/>
    <n v="227"/>
    <n v="64.94"/>
    <s v="DK"/>
    <s v="DKK"/>
    <n v="1439442000"/>
    <n v="1439614800"/>
    <x v="7"/>
    <d v="2015-08-15T05:00:00"/>
    <b v="0"/>
    <b v="0"/>
    <s v="theater/plays"/>
    <x v="3"/>
  </r>
  <r>
    <x v="2"/>
    <n v="708"/>
    <n v="31"/>
    <s v="DK"/>
    <s v="DKK"/>
    <n v="1281330000"/>
    <n v="1281502800"/>
    <x v="8"/>
    <d v="2010-08-11T05:00:00"/>
    <b v="0"/>
    <b v="0"/>
    <s v="theater/plays"/>
    <x v="3"/>
  </r>
  <r>
    <x v="0"/>
    <n v="44"/>
    <n v="72.91"/>
    <s v="US"/>
    <s v="USD"/>
    <n v="1379566800"/>
    <n v="1383804000"/>
    <x v="9"/>
    <d v="2013-11-07T06:00:00"/>
    <b v="0"/>
    <b v="0"/>
    <s v="music/electric music"/>
    <x v="1"/>
  </r>
  <r>
    <x v="1"/>
    <n v="220"/>
    <n v="62.9"/>
    <s v="US"/>
    <s v="USD"/>
    <n v="1281762000"/>
    <n v="1285909200"/>
    <x v="10"/>
    <d v="2010-10-01T05:00:00"/>
    <b v="0"/>
    <b v="0"/>
    <s v="film &amp; video/drama"/>
    <x v="4"/>
  </r>
  <r>
    <x v="0"/>
    <n v="27"/>
    <n v="112.22"/>
    <s v="US"/>
    <s v="USD"/>
    <n v="1285045200"/>
    <n v="1285563600"/>
    <x v="11"/>
    <d v="2010-09-27T05:00:00"/>
    <b v="0"/>
    <b v="1"/>
    <s v="theater/plays"/>
    <x v="3"/>
  </r>
  <r>
    <x v="0"/>
    <n v="55"/>
    <n v="102.35"/>
    <s v="US"/>
    <s v="USD"/>
    <n v="1571720400"/>
    <n v="1572411600"/>
    <x v="12"/>
    <d v="2019-10-30T05:00:00"/>
    <b v="0"/>
    <b v="0"/>
    <s v="film &amp; video/drama"/>
    <x v="4"/>
  </r>
  <r>
    <x v="1"/>
    <n v="98"/>
    <n v="105.05"/>
    <s v="US"/>
    <s v="USD"/>
    <n v="1465621200"/>
    <n v="1466658000"/>
    <x v="13"/>
    <d v="2016-06-23T05:00:00"/>
    <b v="0"/>
    <b v="0"/>
    <s v="music/indie rock"/>
    <x v="1"/>
  </r>
  <r>
    <x v="0"/>
    <n v="200"/>
    <n v="94.15"/>
    <s v="US"/>
    <s v="USD"/>
    <n v="1331013600"/>
    <n v="1333342800"/>
    <x v="14"/>
    <d v="2012-04-02T05:00:00"/>
    <b v="0"/>
    <b v="0"/>
    <s v="music/indie rock"/>
    <x v="1"/>
  </r>
  <r>
    <x v="0"/>
    <n v="452"/>
    <n v="84.99"/>
    <s v="US"/>
    <s v="USD"/>
    <n v="1575957600"/>
    <n v="1576303200"/>
    <x v="15"/>
    <d v="2019-12-14T06:00:00"/>
    <b v="0"/>
    <b v="0"/>
    <s v="technology/wearables"/>
    <x v="2"/>
  </r>
  <r>
    <x v="1"/>
    <n v="100"/>
    <n v="110.41"/>
    <s v="US"/>
    <s v="USD"/>
    <n v="1390370400"/>
    <n v="1392271200"/>
    <x v="16"/>
    <d v="2014-02-13T06:00:00"/>
    <b v="0"/>
    <b v="0"/>
    <s v="publishing/nonfiction"/>
    <x v="5"/>
  </r>
  <r>
    <x v="1"/>
    <n v="1249"/>
    <n v="107.96"/>
    <s v="US"/>
    <s v="USD"/>
    <n v="1294812000"/>
    <n v="1294898400"/>
    <x v="17"/>
    <d v="2011-01-13T06:00:00"/>
    <b v="0"/>
    <b v="0"/>
    <s v="film &amp; video/animation"/>
    <x v="4"/>
  </r>
  <r>
    <x v="3"/>
    <n v="135"/>
    <n v="45.1"/>
    <s v="US"/>
    <s v="USD"/>
    <n v="1536382800"/>
    <n v="1537074000"/>
    <x v="18"/>
    <d v="2018-09-16T05:00:00"/>
    <b v="0"/>
    <b v="0"/>
    <s v="theater/plays"/>
    <x v="3"/>
  </r>
  <r>
    <x v="0"/>
    <n v="674"/>
    <n v="45"/>
    <s v="US"/>
    <s v="USD"/>
    <n v="1551679200"/>
    <n v="1553490000"/>
    <x v="19"/>
    <d v="2019-03-25T05:00:00"/>
    <b v="0"/>
    <b v="1"/>
    <s v="theater/plays"/>
    <x v="3"/>
  </r>
  <r>
    <x v="1"/>
    <n v="1396"/>
    <n v="105.97"/>
    <s v="US"/>
    <s v="USD"/>
    <n v="1406523600"/>
    <n v="1406523600"/>
    <x v="20"/>
    <d v="2014-07-28T05:00:00"/>
    <b v="0"/>
    <b v="0"/>
    <s v="film &amp; video/drama"/>
    <x v="4"/>
  </r>
  <r>
    <x v="0"/>
    <n v="558"/>
    <n v="69.06"/>
    <s v="US"/>
    <s v="USD"/>
    <n v="1313384400"/>
    <n v="1316322000"/>
    <x v="21"/>
    <d v="2011-09-18T05:00:00"/>
    <b v="0"/>
    <b v="0"/>
    <s v="theater/plays"/>
    <x v="3"/>
  </r>
  <r>
    <x v="1"/>
    <n v="890"/>
    <n v="85.04"/>
    <s v="US"/>
    <s v="USD"/>
    <n v="1522731600"/>
    <n v="1524027600"/>
    <x v="22"/>
    <d v="2018-04-18T05:00:00"/>
    <b v="0"/>
    <b v="0"/>
    <s v="theater/plays"/>
    <x v="3"/>
  </r>
  <r>
    <x v="1"/>
    <n v="142"/>
    <n v="105.23"/>
    <s v="GB"/>
    <s v="GBP"/>
    <n v="1550124000"/>
    <n v="1554699600"/>
    <x v="23"/>
    <d v="2019-04-08T05:00:00"/>
    <b v="0"/>
    <b v="0"/>
    <s v="film &amp; video/documentary"/>
    <x v="4"/>
  </r>
  <r>
    <x v="1"/>
    <n v="2673"/>
    <n v="39"/>
    <s v="US"/>
    <s v="USD"/>
    <n v="1403326800"/>
    <n v="1403499600"/>
    <x v="24"/>
    <d v="2014-06-23T05:00:00"/>
    <b v="0"/>
    <b v="0"/>
    <s v="technology/wearables"/>
    <x v="2"/>
  </r>
  <r>
    <x v="1"/>
    <n v="163"/>
    <n v="73.03"/>
    <s v="US"/>
    <s v="USD"/>
    <n v="1305694800"/>
    <n v="1307422800"/>
    <x v="25"/>
    <d v="2011-06-07T05:00:00"/>
    <b v="0"/>
    <b v="1"/>
    <s v="games/video games"/>
    <x v="6"/>
  </r>
  <r>
    <x v="3"/>
    <n v="1480"/>
    <n v="35.01"/>
    <s v="US"/>
    <s v="USD"/>
    <n v="1533013200"/>
    <n v="1535346000"/>
    <x v="26"/>
    <d v="2018-08-27T05:00:00"/>
    <b v="0"/>
    <b v="0"/>
    <s v="theater/plays"/>
    <x v="3"/>
  </r>
  <r>
    <x v="0"/>
    <n v="15"/>
    <n v="106.6"/>
    <s v="US"/>
    <s v="USD"/>
    <n v="1443848400"/>
    <n v="1444539600"/>
    <x v="27"/>
    <d v="2015-10-11T05:00:00"/>
    <b v="0"/>
    <b v="0"/>
    <s v="music/rock"/>
    <x v="1"/>
  </r>
  <r>
    <x v="1"/>
    <n v="2220"/>
    <n v="62"/>
    <s v="US"/>
    <s v="USD"/>
    <n v="1265695200"/>
    <n v="1267682400"/>
    <x v="28"/>
    <d v="2010-03-04T06:00:00"/>
    <b v="0"/>
    <b v="1"/>
    <s v="theater/plays"/>
    <x v="3"/>
  </r>
  <r>
    <x v="1"/>
    <n v="1606"/>
    <n v="94"/>
    <s v="CH"/>
    <s v="CHF"/>
    <n v="1532062800"/>
    <n v="1535518800"/>
    <x v="29"/>
    <d v="2018-08-29T05:00:00"/>
    <b v="0"/>
    <b v="0"/>
    <s v="film &amp; video/shorts"/>
    <x v="4"/>
  </r>
  <r>
    <x v="1"/>
    <n v="129"/>
    <n v="112.05"/>
    <s v="US"/>
    <s v="USD"/>
    <n v="1558674000"/>
    <n v="1559106000"/>
    <x v="30"/>
    <d v="2019-05-29T05:00:00"/>
    <b v="0"/>
    <b v="0"/>
    <s v="film &amp; video/animation"/>
    <x v="4"/>
  </r>
  <r>
    <x v="1"/>
    <n v="226"/>
    <n v="48.01"/>
    <s v="GB"/>
    <s v="GBP"/>
    <n v="1451973600"/>
    <n v="1454392800"/>
    <x v="31"/>
    <d v="2016-02-02T06:00:00"/>
    <b v="0"/>
    <b v="0"/>
    <s v="games/video games"/>
    <x v="6"/>
  </r>
  <r>
    <x v="0"/>
    <n v="2307"/>
    <n v="38"/>
    <s v="IT"/>
    <s v="EUR"/>
    <n v="1515564000"/>
    <n v="1517896800"/>
    <x v="32"/>
    <d v="2018-02-06T06:00:00"/>
    <b v="0"/>
    <b v="0"/>
    <s v="film &amp; video/documentary"/>
    <x v="4"/>
  </r>
  <r>
    <x v="1"/>
    <n v="5419"/>
    <n v="35"/>
    <s v="US"/>
    <s v="USD"/>
    <n v="1412485200"/>
    <n v="1415685600"/>
    <x v="33"/>
    <d v="2014-11-11T06:00:00"/>
    <b v="0"/>
    <b v="0"/>
    <s v="theater/plays"/>
    <x v="3"/>
  </r>
  <r>
    <x v="1"/>
    <n v="165"/>
    <n v="85"/>
    <s v="US"/>
    <s v="USD"/>
    <n v="1490245200"/>
    <n v="1490677200"/>
    <x v="34"/>
    <d v="2017-03-28T05:00:00"/>
    <b v="0"/>
    <b v="0"/>
    <s v="film &amp; video/documentary"/>
    <x v="4"/>
  </r>
  <r>
    <x v="1"/>
    <n v="1965"/>
    <n v="95.99"/>
    <s v="DK"/>
    <s v="DKK"/>
    <n v="1547877600"/>
    <n v="1551506400"/>
    <x v="35"/>
    <d v="2019-03-02T06:00:00"/>
    <b v="0"/>
    <b v="1"/>
    <s v="film &amp; video/drama"/>
    <x v="4"/>
  </r>
  <r>
    <x v="1"/>
    <n v="16"/>
    <n v="68.81"/>
    <s v="US"/>
    <s v="USD"/>
    <n v="1298700000"/>
    <n v="1300856400"/>
    <x v="36"/>
    <d v="2011-03-23T05:00:00"/>
    <b v="0"/>
    <b v="0"/>
    <s v="theater/plays"/>
    <x v="3"/>
  </r>
  <r>
    <x v="1"/>
    <n v="107"/>
    <n v="105.97"/>
    <s v="US"/>
    <s v="USD"/>
    <n v="1570338000"/>
    <n v="1573192800"/>
    <x v="37"/>
    <d v="2019-11-08T06:00:00"/>
    <b v="0"/>
    <b v="1"/>
    <s v="publishing/fiction"/>
    <x v="5"/>
  </r>
  <r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</r>
  <r>
    <x v="0"/>
    <n v="88"/>
    <n v="57.13"/>
    <s v="DK"/>
    <s v="DKK"/>
    <n v="1361772000"/>
    <n v="1362978000"/>
    <x v="39"/>
    <d v="2013-03-11T05:00:00"/>
    <b v="0"/>
    <b v="0"/>
    <s v="theater/plays"/>
    <x v="3"/>
  </r>
  <r>
    <x v="1"/>
    <n v="198"/>
    <n v="75.14"/>
    <s v="US"/>
    <s v="USD"/>
    <n v="1275714000"/>
    <n v="1277355600"/>
    <x v="40"/>
    <d v="2010-06-24T05:00:00"/>
    <b v="0"/>
    <b v="1"/>
    <s v="technology/wearables"/>
    <x v="2"/>
  </r>
  <r>
    <x v="1"/>
    <n v="111"/>
    <n v="107.42"/>
    <s v="IT"/>
    <s v="EUR"/>
    <n v="1346734800"/>
    <n v="1348981200"/>
    <x v="41"/>
    <d v="2012-09-30T05:00:00"/>
    <b v="0"/>
    <b v="1"/>
    <s v="music/rock"/>
    <x v="1"/>
  </r>
  <r>
    <x v="1"/>
    <n v="222"/>
    <n v="36"/>
    <s v="US"/>
    <s v="USD"/>
    <n v="1309755600"/>
    <n v="1310533200"/>
    <x v="42"/>
    <d v="2011-07-13T05:00:00"/>
    <b v="0"/>
    <b v="0"/>
    <s v="food/food trucks"/>
    <x v="0"/>
  </r>
  <r>
    <x v="1"/>
    <n v="6212"/>
    <n v="27"/>
    <s v="US"/>
    <s v="USD"/>
    <n v="1406178000"/>
    <n v="1407560400"/>
    <x v="43"/>
    <d v="2014-08-09T05:00:00"/>
    <b v="0"/>
    <b v="0"/>
    <s v="publishing/radio &amp; podcasts"/>
    <x v="5"/>
  </r>
  <r>
    <x v="1"/>
    <n v="98"/>
    <n v="107.56"/>
    <s v="DK"/>
    <s v="DKK"/>
    <n v="1552798800"/>
    <n v="1552885200"/>
    <x v="44"/>
    <d v="2019-03-18T05:00:00"/>
    <b v="0"/>
    <b v="0"/>
    <s v="publishing/fiction"/>
    <x v="5"/>
  </r>
  <r>
    <x v="0"/>
    <n v="48"/>
    <n v="94.38"/>
    <s v="US"/>
    <s v="USD"/>
    <n v="1478062800"/>
    <n v="1479362400"/>
    <x v="45"/>
    <d v="2016-11-17T06:00:00"/>
    <b v="0"/>
    <b v="1"/>
    <s v="theater/plays"/>
    <x v="3"/>
  </r>
  <r>
    <x v="1"/>
    <n v="92"/>
    <n v="46.16"/>
    <s v="US"/>
    <s v="USD"/>
    <n v="1278565200"/>
    <n v="1280552400"/>
    <x v="46"/>
    <d v="2010-07-31T05:00:00"/>
    <b v="0"/>
    <b v="0"/>
    <s v="music/rock"/>
    <x v="1"/>
  </r>
  <r>
    <x v="1"/>
    <n v="149"/>
    <n v="47.85"/>
    <s v="US"/>
    <s v="USD"/>
    <n v="1396069200"/>
    <n v="1398661200"/>
    <x v="47"/>
    <d v="2014-04-28T05:00:00"/>
    <b v="0"/>
    <b v="0"/>
    <s v="theater/plays"/>
    <x v="3"/>
  </r>
  <r>
    <x v="1"/>
    <n v="2431"/>
    <n v="53.01"/>
    <s v="US"/>
    <s v="USD"/>
    <n v="1435208400"/>
    <n v="1436245200"/>
    <x v="48"/>
    <d v="2015-07-07T05:00:00"/>
    <b v="0"/>
    <b v="0"/>
    <s v="theater/plays"/>
    <x v="3"/>
  </r>
  <r>
    <x v="1"/>
    <n v="303"/>
    <n v="45.06"/>
    <s v="US"/>
    <s v="USD"/>
    <n v="1571547600"/>
    <n v="1575439200"/>
    <x v="49"/>
    <d v="2019-12-04T06:00:00"/>
    <b v="0"/>
    <b v="0"/>
    <s v="music/rock"/>
    <x v="1"/>
  </r>
  <r>
    <x v="0"/>
    <n v="1"/>
    <n v="2"/>
    <s v="IT"/>
    <s v="EUR"/>
    <n v="1375333200"/>
    <n v="1377752400"/>
    <x v="50"/>
    <d v="2013-08-29T05:00:00"/>
    <b v="0"/>
    <b v="0"/>
    <s v="music/metal"/>
    <x v="1"/>
  </r>
  <r>
    <x v="0"/>
    <n v="1467"/>
    <n v="99.01"/>
    <s v="GB"/>
    <s v="GBP"/>
    <n v="1332824400"/>
    <n v="1334206800"/>
    <x v="51"/>
    <d v="2012-04-12T05:00:00"/>
    <b v="0"/>
    <b v="1"/>
    <s v="technology/wearables"/>
    <x v="2"/>
  </r>
  <r>
    <x v="0"/>
    <n v="75"/>
    <n v="32.79"/>
    <s v="US"/>
    <s v="USD"/>
    <n v="1284526800"/>
    <n v="1284872400"/>
    <x v="52"/>
    <d v="2010-09-19T05:00:00"/>
    <b v="0"/>
    <b v="0"/>
    <s v="theater/plays"/>
    <x v="3"/>
  </r>
  <r>
    <x v="1"/>
    <n v="209"/>
    <n v="59.12"/>
    <s v="US"/>
    <s v="USD"/>
    <n v="1400562000"/>
    <n v="1403931600"/>
    <x v="53"/>
    <d v="2014-06-28T05:00:00"/>
    <b v="0"/>
    <b v="0"/>
    <s v="film &amp; video/drama"/>
    <x v="4"/>
  </r>
  <r>
    <x v="0"/>
    <n v="120"/>
    <n v="44.93"/>
    <s v="US"/>
    <s v="USD"/>
    <n v="1520748000"/>
    <n v="1521262800"/>
    <x v="54"/>
    <d v="2018-03-17T05:00:00"/>
    <b v="0"/>
    <b v="0"/>
    <s v="technology/wearables"/>
    <x v="2"/>
  </r>
  <r>
    <x v="1"/>
    <n v="131"/>
    <n v="89.66"/>
    <s v="US"/>
    <s v="USD"/>
    <n v="1532926800"/>
    <n v="1533358800"/>
    <x v="55"/>
    <d v="2018-08-04T05:00:00"/>
    <b v="0"/>
    <b v="0"/>
    <s v="music/jazz"/>
    <x v="1"/>
  </r>
  <r>
    <x v="1"/>
    <n v="164"/>
    <n v="70.08"/>
    <s v="US"/>
    <s v="USD"/>
    <n v="1420869600"/>
    <n v="1421474400"/>
    <x v="56"/>
    <d v="2015-01-17T06:00:00"/>
    <b v="0"/>
    <b v="0"/>
    <s v="technology/wearables"/>
    <x v="2"/>
  </r>
  <r>
    <x v="1"/>
    <n v="201"/>
    <n v="31.06"/>
    <s v="US"/>
    <s v="USD"/>
    <n v="1504242000"/>
    <n v="1505278800"/>
    <x v="57"/>
    <d v="2017-09-13T05:00:00"/>
    <b v="0"/>
    <b v="0"/>
    <s v="games/video games"/>
    <x v="6"/>
  </r>
  <r>
    <x v="1"/>
    <n v="211"/>
    <n v="29.06"/>
    <s v="US"/>
    <s v="USD"/>
    <n v="1442811600"/>
    <n v="1443934800"/>
    <x v="58"/>
    <d v="2015-10-04T05:00:00"/>
    <b v="0"/>
    <b v="0"/>
    <s v="theater/plays"/>
    <x v="3"/>
  </r>
  <r>
    <x v="1"/>
    <n v="128"/>
    <n v="30.09"/>
    <s v="US"/>
    <s v="USD"/>
    <n v="1497243600"/>
    <n v="1498539600"/>
    <x v="59"/>
    <d v="2017-06-27T05:00:00"/>
    <b v="0"/>
    <b v="1"/>
    <s v="theater/plays"/>
    <x v="3"/>
  </r>
  <r>
    <x v="1"/>
    <n v="1600"/>
    <n v="85"/>
    <s v="CA"/>
    <s v="CAD"/>
    <n v="1342501200"/>
    <n v="1342760400"/>
    <x v="60"/>
    <d v="2012-07-20T05:00:00"/>
    <b v="0"/>
    <b v="0"/>
    <s v="theater/plays"/>
    <x v="3"/>
  </r>
  <r>
    <x v="0"/>
    <n v="2253"/>
    <n v="82"/>
    <s v="CA"/>
    <s v="CAD"/>
    <n v="1298268000"/>
    <n v="1301720400"/>
    <x v="61"/>
    <d v="2011-04-02T05:00:00"/>
    <b v="0"/>
    <b v="0"/>
    <s v="theater/plays"/>
    <x v="3"/>
  </r>
  <r>
    <x v="1"/>
    <n v="249"/>
    <n v="58.04"/>
    <s v="US"/>
    <s v="USD"/>
    <n v="1433480400"/>
    <n v="1433566800"/>
    <x v="62"/>
    <d v="2015-06-06T05:00:00"/>
    <b v="0"/>
    <b v="0"/>
    <s v="technology/web"/>
    <x v="2"/>
  </r>
  <r>
    <x v="0"/>
    <n v="5"/>
    <n v="111.4"/>
    <s v="US"/>
    <s v="USD"/>
    <n v="1493355600"/>
    <n v="1493874000"/>
    <x v="63"/>
    <d v="2017-05-04T05:00:00"/>
    <b v="0"/>
    <b v="0"/>
    <s v="theater/plays"/>
    <x v="3"/>
  </r>
  <r>
    <x v="0"/>
    <n v="38"/>
    <n v="71.95"/>
    <s v="US"/>
    <s v="USD"/>
    <n v="1530507600"/>
    <n v="1531803600"/>
    <x v="64"/>
    <d v="2018-07-17T05:00:00"/>
    <b v="0"/>
    <b v="1"/>
    <s v="technology/web"/>
    <x v="2"/>
  </r>
  <r>
    <x v="1"/>
    <n v="236"/>
    <n v="61.04"/>
    <s v="US"/>
    <s v="USD"/>
    <n v="1296108000"/>
    <n v="1296712800"/>
    <x v="65"/>
    <d v="2011-02-03T06:00:00"/>
    <b v="0"/>
    <b v="0"/>
    <s v="theater/plays"/>
    <x v="3"/>
  </r>
  <r>
    <x v="0"/>
    <n v="12"/>
    <n v="108.92"/>
    <s v="US"/>
    <s v="USD"/>
    <n v="1428469200"/>
    <n v="1428901200"/>
    <x v="66"/>
    <d v="2015-04-13T05:00:00"/>
    <b v="0"/>
    <b v="1"/>
    <s v="theater/plays"/>
    <x v="3"/>
  </r>
  <r>
    <x v="1"/>
    <n v="4065"/>
    <n v="29"/>
    <s v="GB"/>
    <s v="GBP"/>
    <n v="1264399200"/>
    <n v="1264831200"/>
    <x v="67"/>
    <d v="2010-01-30T06:00:00"/>
    <b v="0"/>
    <b v="1"/>
    <s v="technology/wearables"/>
    <x v="2"/>
  </r>
  <r>
    <x v="1"/>
    <n v="246"/>
    <n v="58.98"/>
    <s v="IT"/>
    <s v="EUR"/>
    <n v="1501131600"/>
    <n v="1505192400"/>
    <x v="68"/>
    <d v="2017-09-12T05:00:00"/>
    <b v="0"/>
    <b v="1"/>
    <s v="theater/plays"/>
    <x v="3"/>
  </r>
  <r>
    <x v="3"/>
    <n v="17"/>
    <n v="111.82"/>
    <s v="US"/>
    <s v="USD"/>
    <n v="1292738400"/>
    <n v="1295676000"/>
    <x v="69"/>
    <d v="2011-01-22T06:00:00"/>
    <b v="0"/>
    <b v="0"/>
    <s v="theater/plays"/>
    <x v="3"/>
  </r>
  <r>
    <x v="1"/>
    <n v="2475"/>
    <n v="64"/>
    <s v="IT"/>
    <s v="EUR"/>
    <n v="1288674000"/>
    <n v="1292911200"/>
    <x v="70"/>
    <d v="2010-12-21T06:00:00"/>
    <b v="0"/>
    <b v="1"/>
    <s v="theater/plays"/>
    <x v="3"/>
  </r>
  <r>
    <x v="1"/>
    <n v="76"/>
    <n v="85.32"/>
    <s v="US"/>
    <s v="USD"/>
    <n v="1575093600"/>
    <n v="1575439200"/>
    <x v="71"/>
    <d v="2019-12-04T06:00:00"/>
    <b v="0"/>
    <b v="0"/>
    <s v="theater/plays"/>
    <x v="3"/>
  </r>
  <r>
    <x v="1"/>
    <n v="54"/>
    <n v="74.48"/>
    <s v="US"/>
    <s v="USD"/>
    <n v="1435726800"/>
    <n v="1438837200"/>
    <x v="72"/>
    <d v="2015-08-06T05:00:00"/>
    <b v="0"/>
    <b v="0"/>
    <s v="film &amp; video/animation"/>
    <x v="4"/>
  </r>
  <r>
    <x v="1"/>
    <n v="88"/>
    <n v="105.15"/>
    <s v="US"/>
    <s v="USD"/>
    <n v="1480226400"/>
    <n v="1480485600"/>
    <x v="73"/>
    <d v="2016-11-30T06:00:00"/>
    <b v="0"/>
    <b v="0"/>
    <s v="music/jazz"/>
    <x v="1"/>
  </r>
  <r>
    <x v="1"/>
    <n v="85"/>
    <n v="56.19"/>
    <s v="GB"/>
    <s v="GBP"/>
    <n v="1459054800"/>
    <n v="1459141200"/>
    <x v="74"/>
    <d v="2016-03-28T05:00:00"/>
    <b v="0"/>
    <b v="0"/>
    <s v="music/metal"/>
    <x v="1"/>
  </r>
  <r>
    <x v="1"/>
    <n v="170"/>
    <n v="85.92"/>
    <s v="US"/>
    <s v="USD"/>
    <n v="1531630800"/>
    <n v="1532322000"/>
    <x v="75"/>
    <d v="2018-07-23T05:00:00"/>
    <b v="0"/>
    <b v="0"/>
    <s v="photography/photography books"/>
    <x v="7"/>
  </r>
  <r>
    <x v="0"/>
    <n v="1684"/>
    <n v="57"/>
    <s v="US"/>
    <s v="USD"/>
    <n v="1421992800"/>
    <n v="1426222800"/>
    <x v="76"/>
    <d v="2015-03-13T05:00:00"/>
    <b v="1"/>
    <b v="1"/>
    <s v="theater/plays"/>
    <x v="3"/>
  </r>
  <r>
    <x v="0"/>
    <n v="56"/>
    <n v="79.64"/>
    <s v="US"/>
    <s v="USD"/>
    <n v="1285563600"/>
    <n v="1286773200"/>
    <x v="77"/>
    <d v="2010-10-11T05:00:00"/>
    <b v="0"/>
    <b v="1"/>
    <s v="film &amp; video/animation"/>
    <x v="4"/>
  </r>
  <r>
    <x v="1"/>
    <n v="330"/>
    <n v="41.02"/>
    <s v="US"/>
    <s v="USD"/>
    <n v="1523854800"/>
    <n v="1523941200"/>
    <x v="78"/>
    <d v="2018-04-17T05:00:00"/>
    <b v="0"/>
    <b v="0"/>
    <s v="publishing/translations"/>
    <x v="5"/>
  </r>
  <r>
    <x v="0"/>
    <n v="838"/>
    <n v="48"/>
    <s v="US"/>
    <s v="USD"/>
    <n v="1529125200"/>
    <n v="1529557200"/>
    <x v="79"/>
    <d v="2018-06-21T05:00:00"/>
    <b v="0"/>
    <b v="0"/>
    <s v="theater/plays"/>
    <x v="3"/>
  </r>
  <r>
    <x v="1"/>
    <n v="127"/>
    <n v="55.21"/>
    <s v="US"/>
    <s v="USD"/>
    <n v="1503982800"/>
    <n v="1506574800"/>
    <x v="80"/>
    <d v="2017-09-28T05:00:00"/>
    <b v="0"/>
    <b v="0"/>
    <s v="games/video games"/>
    <x v="6"/>
  </r>
  <r>
    <x v="1"/>
    <n v="411"/>
    <n v="92.11"/>
    <s v="US"/>
    <s v="USD"/>
    <n v="1511416800"/>
    <n v="1513576800"/>
    <x v="81"/>
    <d v="2017-12-18T06:00:00"/>
    <b v="0"/>
    <b v="0"/>
    <s v="music/rock"/>
    <x v="1"/>
  </r>
  <r>
    <x v="1"/>
    <n v="180"/>
    <n v="83.18"/>
    <s v="GB"/>
    <s v="GBP"/>
    <n v="1547704800"/>
    <n v="1548309600"/>
    <x v="82"/>
    <d v="2019-01-24T06:00:00"/>
    <b v="0"/>
    <b v="1"/>
    <s v="games/video games"/>
    <x v="6"/>
  </r>
  <r>
    <x v="0"/>
    <n v="1000"/>
    <n v="40"/>
    <s v="US"/>
    <s v="USD"/>
    <n v="1469682000"/>
    <n v="1471582800"/>
    <x v="83"/>
    <d v="2016-08-19T05:00:00"/>
    <b v="0"/>
    <b v="0"/>
    <s v="music/electric music"/>
    <x v="1"/>
  </r>
  <r>
    <x v="1"/>
    <n v="374"/>
    <n v="111.13"/>
    <s v="US"/>
    <s v="USD"/>
    <n v="1343451600"/>
    <n v="1344315600"/>
    <x v="84"/>
    <d v="2012-08-07T05:00:00"/>
    <b v="0"/>
    <b v="0"/>
    <s v="technology/wearables"/>
    <x v="2"/>
  </r>
  <r>
    <x v="1"/>
    <n v="71"/>
    <n v="90.56"/>
    <s v="AU"/>
    <s v="AUD"/>
    <n v="1315717200"/>
    <n v="1316408400"/>
    <x v="85"/>
    <d v="2011-09-19T05:00:00"/>
    <b v="0"/>
    <b v="0"/>
    <s v="music/indie rock"/>
    <x v="1"/>
  </r>
  <r>
    <x v="1"/>
    <n v="203"/>
    <n v="61.11"/>
    <s v="US"/>
    <s v="USD"/>
    <n v="1430715600"/>
    <n v="1431838800"/>
    <x v="86"/>
    <d v="2015-05-17T05:00:00"/>
    <b v="1"/>
    <b v="0"/>
    <s v="theater/plays"/>
    <x v="3"/>
  </r>
  <r>
    <x v="0"/>
    <n v="1482"/>
    <n v="83.02"/>
    <s v="AU"/>
    <s v="AUD"/>
    <n v="1299564000"/>
    <n v="1300510800"/>
    <x v="87"/>
    <d v="2011-03-19T05:00:00"/>
    <b v="0"/>
    <b v="1"/>
    <s v="music/rock"/>
    <x v="1"/>
  </r>
  <r>
    <x v="1"/>
    <n v="113"/>
    <n v="110.76"/>
    <s v="US"/>
    <s v="USD"/>
    <n v="1429160400"/>
    <n v="1431061200"/>
    <x v="88"/>
    <d v="2015-05-08T05:00:00"/>
    <b v="0"/>
    <b v="0"/>
    <s v="publishing/translations"/>
    <x v="5"/>
  </r>
  <r>
    <x v="1"/>
    <n v="96"/>
    <n v="89.46"/>
    <s v="US"/>
    <s v="USD"/>
    <n v="1271307600"/>
    <n v="1271480400"/>
    <x v="89"/>
    <d v="2010-04-17T05:00:00"/>
    <b v="0"/>
    <b v="0"/>
    <s v="theater/plays"/>
    <x v="3"/>
  </r>
  <r>
    <x v="0"/>
    <n v="106"/>
    <n v="57.85"/>
    <s v="US"/>
    <s v="USD"/>
    <n v="1456380000"/>
    <n v="1456380000"/>
    <x v="90"/>
    <d v="2016-02-25T06:00:00"/>
    <b v="0"/>
    <b v="1"/>
    <s v="theater/plays"/>
    <x v="3"/>
  </r>
  <r>
    <x v="0"/>
    <n v="679"/>
    <n v="110"/>
    <s v="IT"/>
    <s v="EUR"/>
    <n v="1470459600"/>
    <n v="1472878800"/>
    <x v="91"/>
    <d v="2016-09-03T05:00:00"/>
    <b v="0"/>
    <b v="0"/>
    <s v="publishing/translations"/>
    <x v="5"/>
  </r>
  <r>
    <x v="1"/>
    <n v="498"/>
    <n v="103.97"/>
    <s v="CH"/>
    <s v="CHF"/>
    <n v="1277269200"/>
    <n v="1277355600"/>
    <x v="92"/>
    <d v="2010-06-24T05:00:00"/>
    <b v="0"/>
    <b v="1"/>
    <s v="games/video games"/>
    <x v="6"/>
  </r>
  <r>
    <x v="3"/>
    <n v="610"/>
    <n v="108"/>
    <s v="US"/>
    <s v="USD"/>
    <n v="1350709200"/>
    <n v="1351054800"/>
    <x v="93"/>
    <d v="2012-10-24T05:00:00"/>
    <b v="0"/>
    <b v="1"/>
    <s v="theater/plays"/>
    <x v="3"/>
  </r>
  <r>
    <x v="1"/>
    <n v="180"/>
    <n v="48.93"/>
    <s v="GB"/>
    <s v="GBP"/>
    <n v="1554613200"/>
    <n v="1555563600"/>
    <x v="94"/>
    <d v="2019-04-18T05:00:00"/>
    <b v="0"/>
    <b v="0"/>
    <s v="technology/web"/>
    <x v="2"/>
  </r>
  <r>
    <x v="1"/>
    <n v="27"/>
    <n v="37.67"/>
    <s v="US"/>
    <s v="USD"/>
    <n v="1571029200"/>
    <n v="1571634000"/>
    <x v="95"/>
    <d v="2019-10-21T05:00:00"/>
    <b v="0"/>
    <b v="0"/>
    <s v="film &amp; video/documentary"/>
    <x v="4"/>
  </r>
  <r>
    <x v="1"/>
    <n v="2331"/>
    <n v="65"/>
    <s v="US"/>
    <s v="USD"/>
    <n v="1299736800"/>
    <n v="1300856400"/>
    <x v="96"/>
    <d v="2011-03-23T05:00:00"/>
    <b v="0"/>
    <b v="0"/>
    <s v="theater/plays"/>
    <x v="3"/>
  </r>
  <r>
    <x v="1"/>
    <n v="113"/>
    <n v="106.61"/>
    <s v="US"/>
    <s v="USD"/>
    <n v="1435208400"/>
    <n v="1439874000"/>
    <x v="48"/>
    <d v="2015-08-18T05:00:00"/>
    <b v="0"/>
    <b v="0"/>
    <s v="food/food trucks"/>
    <x v="0"/>
  </r>
  <r>
    <x v="0"/>
    <n v="1220"/>
    <n v="27.01"/>
    <s v="AU"/>
    <s v="AUD"/>
    <n v="1437973200"/>
    <n v="1438318800"/>
    <x v="97"/>
    <d v="2015-07-31T05:00:00"/>
    <b v="0"/>
    <b v="0"/>
    <s v="games/video games"/>
    <x v="6"/>
  </r>
  <r>
    <x v="1"/>
    <n v="164"/>
    <n v="91.16"/>
    <s v="US"/>
    <s v="USD"/>
    <n v="1416895200"/>
    <n v="1419400800"/>
    <x v="98"/>
    <d v="2014-12-24T06:00:00"/>
    <b v="0"/>
    <b v="0"/>
    <s v="theater/plays"/>
    <x v="3"/>
  </r>
  <r>
    <x v="0"/>
    <n v="1"/>
    <n v="1"/>
    <s v="US"/>
    <s v="USD"/>
    <n v="1319000400"/>
    <n v="1320555600"/>
    <x v="99"/>
    <d v="2011-11-06T05:00:00"/>
    <b v="0"/>
    <b v="0"/>
    <s v="theater/plays"/>
    <x v="3"/>
  </r>
  <r>
    <x v="1"/>
    <n v="164"/>
    <n v="56.05"/>
    <s v="US"/>
    <s v="USD"/>
    <n v="1424498400"/>
    <n v="1425103200"/>
    <x v="100"/>
    <d v="2015-02-28T06:00:00"/>
    <b v="0"/>
    <b v="1"/>
    <s v="music/electric music"/>
    <x v="1"/>
  </r>
  <r>
    <x v="1"/>
    <n v="336"/>
    <n v="31.02"/>
    <s v="US"/>
    <s v="USD"/>
    <n v="1526274000"/>
    <n v="1526878800"/>
    <x v="101"/>
    <d v="2018-05-21T05:00:00"/>
    <b v="0"/>
    <b v="1"/>
    <s v="technology/wearables"/>
    <x v="2"/>
  </r>
  <r>
    <x v="0"/>
    <n v="37"/>
    <n v="66.510000000000005"/>
    <s v="IT"/>
    <s v="EUR"/>
    <n v="1287896400"/>
    <n v="1288674000"/>
    <x v="102"/>
    <d v="2010-11-02T05:00:00"/>
    <b v="0"/>
    <b v="0"/>
    <s v="music/electric music"/>
    <x v="1"/>
  </r>
  <r>
    <x v="1"/>
    <n v="1917"/>
    <n v="89.01"/>
    <s v="US"/>
    <s v="USD"/>
    <n v="1495515600"/>
    <n v="1495602000"/>
    <x v="103"/>
    <d v="2017-05-24T05:00:00"/>
    <b v="0"/>
    <b v="0"/>
    <s v="music/indie rock"/>
    <x v="1"/>
  </r>
  <r>
    <x v="1"/>
    <n v="95"/>
    <n v="103.46"/>
    <s v="US"/>
    <s v="USD"/>
    <n v="1364878800"/>
    <n v="1366434000"/>
    <x v="104"/>
    <d v="2013-04-20T05:00:00"/>
    <b v="0"/>
    <b v="0"/>
    <s v="technology/web"/>
    <x v="2"/>
  </r>
  <r>
    <x v="1"/>
    <n v="147"/>
    <n v="95.28"/>
    <s v="US"/>
    <s v="USD"/>
    <n v="1567918800"/>
    <n v="1568350800"/>
    <x v="105"/>
    <d v="2019-09-13T05:00:00"/>
    <b v="0"/>
    <b v="0"/>
    <s v="theater/plays"/>
    <x v="3"/>
  </r>
  <r>
    <x v="1"/>
    <n v="86"/>
    <n v="75.900000000000006"/>
    <s v="US"/>
    <s v="USD"/>
    <n v="1524459600"/>
    <n v="1525928400"/>
    <x v="106"/>
    <d v="2018-05-10T05:00:00"/>
    <b v="0"/>
    <b v="1"/>
    <s v="theater/plays"/>
    <x v="3"/>
  </r>
  <r>
    <x v="1"/>
    <n v="83"/>
    <n v="107.58"/>
    <s v="US"/>
    <s v="USD"/>
    <n v="1333688400"/>
    <n v="1336885200"/>
    <x v="107"/>
    <d v="2012-05-13T05:00:00"/>
    <b v="0"/>
    <b v="0"/>
    <s v="film &amp; video/documentary"/>
    <x v="4"/>
  </r>
  <r>
    <x v="0"/>
    <n v="60"/>
    <n v="51.32"/>
    <s v="US"/>
    <s v="USD"/>
    <n v="1389506400"/>
    <n v="1389679200"/>
    <x v="108"/>
    <d v="2014-01-14T06:00:00"/>
    <b v="0"/>
    <b v="0"/>
    <s v="film &amp; video/television"/>
    <x v="4"/>
  </r>
  <r>
    <x v="0"/>
    <n v="296"/>
    <n v="71.98"/>
    <s v="US"/>
    <s v="USD"/>
    <n v="1536642000"/>
    <n v="1538283600"/>
    <x v="109"/>
    <d v="2018-09-30T05:00:00"/>
    <b v="0"/>
    <b v="0"/>
    <s v="food/food trucks"/>
    <x v="0"/>
  </r>
  <r>
    <x v="1"/>
    <n v="676"/>
    <n v="108.95"/>
    <s v="US"/>
    <s v="USD"/>
    <n v="1348290000"/>
    <n v="1348808400"/>
    <x v="110"/>
    <d v="2012-09-28T05:00:00"/>
    <b v="0"/>
    <b v="0"/>
    <s v="publishing/radio &amp; podcasts"/>
    <x v="5"/>
  </r>
  <r>
    <x v="1"/>
    <n v="361"/>
    <n v="35"/>
    <s v="AU"/>
    <s v="AUD"/>
    <n v="1408856400"/>
    <n v="1410152400"/>
    <x v="111"/>
    <d v="2014-09-08T05:00:00"/>
    <b v="0"/>
    <b v="0"/>
    <s v="technology/web"/>
    <x v="2"/>
  </r>
  <r>
    <x v="1"/>
    <n v="131"/>
    <n v="94.94"/>
    <s v="US"/>
    <s v="USD"/>
    <n v="1505192400"/>
    <n v="1505797200"/>
    <x v="112"/>
    <d v="2017-09-19T05:00:00"/>
    <b v="0"/>
    <b v="0"/>
    <s v="food/food trucks"/>
    <x v="0"/>
  </r>
  <r>
    <x v="1"/>
    <n v="126"/>
    <n v="109.65"/>
    <s v="US"/>
    <s v="USD"/>
    <n v="1554786000"/>
    <n v="1554872400"/>
    <x v="113"/>
    <d v="2019-04-10T05:00:00"/>
    <b v="0"/>
    <b v="1"/>
    <s v="technology/wearables"/>
    <x v="2"/>
  </r>
  <r>
    <x v="0"/>
    <n v="3304"/>
    <n v="44"/>
    <s v="IT"/>
    <s v="EUR"/>
    <n v="1510898400"/>
    <n v="1513922400"/>
    <x v="114"/>
    <d v="2017-12-22T06:00:00"/>
    <b v="0"/>
    <b v="0"/>
    <s v="publishing/fiction"/>
    <x v="5"/>
  </r>
  <r>
    <x v="0"/>
    <n v="73"/>
    <n v="86.79"/>
    <s v="US"/>
    <s v="USD"/>
    <n v="1442552400"/>
    <n v="1442638800"/>
    <x v="115"/>
    <d v="2015-09-19T05:00:00"/>
    <b v="0"/>
    <b v="0"/>
    <s v="theater/plays"/>
    <x v="3"/>
  </r>
  <r>
    <x v="1"/>
    <n v="275"/>
    <n v="30.99"/>
    <s v="US"/>
    <s v="USD"/>
    <n v="1316667600"/>
    <n v="1317186000"/>
    <x v="116"/>
    <d v="2011-09-28T05:00:00"/>
    <b v="0"/>
    <b v="0"/>
    <s v="film &amp; video/television"/>
    <x v="4"/>
  </r>
  <r>
    <x v="1"/>
    <n v="67"/>
    <n v="94.79"/>
    <s v="US"/>
    <s v="USD"/>
    <n v="1390716000"/>
    <n v="1391234400"/>
    <x v="117"/>
    <d v="2014-02-01T06:00:00"/>
    <b v="0"/>
    <b v="0"/>
    <s v="photography/photography books"/>
    <x v="7"/>
  </r>
  <r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</r>
  <r>
    <x v="1"/>
    <n v="1782"/>
    <n v="63"/>
    <s v="US"/>
    <s v="USD"/>
    <n v="1429246800"/>
    <n v="1429592400"/>
    <x v="119"/>
    <d v="2015-04-21T05:00:00"/>
    <b v="0"/>
    <b v="1"/>
    <s v="games/mobile games"/>
    <x v="6"/>
  </r>
  <r>
    <x v="1"/>
    <n v="903"/>
    <n v="110.03"/>
    <s v="US"/>
    <s v="USD"/>
    <n v="1412485200"/>
    <n v="1413608400"/>
    <x v="33"/>
    <d v="2014-10-18T05:00:00"/>
    <b v="0"/>
    <b v="0"/>
    <s v="games/video games"/>
    <x v="6"/>
  </r>
  <r>
    <x v="0"/>
    <n v="3387"/>
    <n v="26"/>
    <s v="US"/>
    <s v="USD"/>
    <n v="1417068000"/>
    <n v="1419400800"/>
    <x v="120"/>
    <d v="2014-12-24T06:00:00"/>
    <b v="0"/>
    <b v="0"/>
    <s v="publishing/fiction"/>
    <x v="5"/>
  </r>
  <r>
    <x v="0"/>
    <n v="662"/>
    <n v="49.99"/>
    <s v="CA"/>
    <s v="CAD"/>
    <n v="1448344800"/>
    <n v="1448604000"/>
    <x v="121"/>
    <d v="2015-11-27T06:00:00"/>
    <b v="1"/>
    <b v="0"/>
    <s v="theater/plays"/>
    <x v="3"/>
  </r>
  <r>
    <x v="1"/>
    <n v="94"/>
    <n v="101.72"/>
    <s v="IT"/>
    <s v="EUR"/>
    <n v="1557723600"/>
    <n v="1562302800"/>
    <x v="122"/>
    <d v="2019-07-05T05:00:00"/>
    <b v="0"/>
    <b v="0"/>
    <s v="photography/photography books"/>
    <x v="7"/>
  </r>
  <r>
    <x v="1"/>
    <n v="180"/>
    <n v="47.08"/>
    <s v="US"/>
    <s v="USD"/>
    <n v="1537333200"/>
    <n v="1537678800"/>
    <x v="123"/>
    <d v="2018-09-23T05:00:00"/>
    <b v="0"/>
    <b v="0"/>
    <s v="theater/plays"/>
    <x v="3"/>
  </r>
  <r>
    <x v="0"/>
    <n v="774"/>
    <n v="89.94"/>
    <s v="US"/>
    <s v="USD"/>
    <n v="1471150800"/>
    <n v="1473570000"/>
    <x v="124"/>
    <d v="2016-09-11T05:00:00"/>
    <b v="0"/>
    <b v="1"/>
    <s v="theater/plays"/>
    <x v="3"/>
  </r>
  <r>
    <x v="0"/>
    <n v="672"/>
    <n v="78.97"/>
    <s v="CA"/>
    <s v="CAD"/>
    <n v="1273640400"/>
    <n v="1273899600"/>
    <x v="125"/>
    <d v="2010-05-15T05:00:00"/>
    <b v="0"/>
    <b v="0"/>
    <s v="theater/plays"/>
    <x v="3"/>
  </r>
  <r>
    <x v="3"/>
    <n v="532"/>
    <n v="80.069999999999993"/>
    <s v="US"/>
    <s v="USD"/>
    <n v="1282885200"/>
    <n v="1284008400"/>
    <x v="126"/>
    <d v="2010-09-09T05:00:00"/>
    <b v="0"/>
    <b v="0"/>
    <s v="music/rock"/>
    <x v="1"/>
  </r>
  <r>
    <x v="3"/>
    <n v="55"/>
    <n v="86.47"/>
    <s v="AU"/>
    <s v="AUD"/>
    <n v="1422943200"/>
    <n v="1425103200"/>
    <x v="127"/>
    <d v="2015-02-28T06:00:00"/>
    <b v="0"/>
    <b v="0"/>
    <s v="food/food trucks"/>
    <x v="0"/>
  </r>
  <r>
    <x v="1"/>
    <n v="533"/>
    <n v="28"/>
    <s v="DK"/>
    <s v="DKK"/>
    <n v="1319605200"/>
    <n v="1320991200"/>
    <x v="128"/>
    <d v="2011-11-11T06:00:00"/>
    <b v="0"/>
    <b v="0"/>
    <s v="film &amp; video/drama"/>
    <x v="4"/>
  </r>
  <r>
    <x v="1"/>
    <n v="2443"/>
    <n v="68"/>
    <s v="GB"/>
    <s v="GBP"/>
    <n v="1385704800"/>
    <n v="1386828000"/>
    <x v="129"/>
    <d v="2013-12-12T06:00:00"/>
    <b v="0"/>
    <b v="0"/>
    <s v="technology/web"/>
    <x v="2"/>
  </r>
  <r>
    <x v="1"/>
    <n v="89"/>
    <n v="43.08"/>
    <s v="US"/>
    <s v="USD"/>
    <n v="1515736800"/>
    <n v="1517119200"/>
    <x v="130"/>
    <d v="2018-01-28T06:00:00"/>
    <b v="0"/>
    <b v="1"/>
    <s v="theater/plays"/>
    <x v="3"/>
  </r>
  <r>
    <x v="1"/>
    <n v="159"/>
    <n v="87.96"/>
    <s v="US"/>
    <s v="USD"/>
    <n v="1313125200"/>
    <n v="1315026000"/>
    <x v="131"/>
    <d v="2011-09-03T05:00:00"/>
    <b v="0"/>
    <b v="0"/>
    <s v="music/world music"/>
    <x v="1"/>
  </r>
  <r>
    <x v="0"/>
    <n v="940"/>
    <n v="94.99"/>
    <s v="CH"/>
    <s v="CHF"/>
    <n v="1308459600"/>
    <n v="1312693200"/>
    <x v="132"/>
    <d v="2011-08-07T05:00:00"/>
    <b v="0"/>
    <b v="1"/>
    <s v="film &amp; video/documentary"/>
    <x v="4"/>
  </r>
  <r>
    <x v="0"/>
    <n v="117"/>
    <n v="46.91"/>
    <s v="US"/>
    <s v="USD"/>
    <n v="1362636000"/>
    <n v="1363064400"/>
    <x v="133"/>
    <d v="2013-03-12T05:00:00"/>
    <b v="0"/>
    <b v="1"/>
    <s v="theater/plays"/>
    <x v="3"/>
  </r>
  <r>
    <x v="3"/>
    <n v="58"/>
    <n v="46.91"/>
    <s v="US"/>
    <s v="USD"/>
    <n v="1402117200"/>
    <n v="1403154000"/>
    <x v="134"/>
    <d v="2014-06-19T05:00:00"/>
    <b v="0"/>
    <b v="1"/>
    <s v="film &amp; video/drama"/>
    <x v="4"/>
  </r>
  <r>
    <x v="1"/>
    <n v="50"/>
    <n v="94.24"/>
    <s v="US"/>
    <s v="USD"/>
    <n v="1286341200"/>
    <n v="1286859600"/>
    <x v="135"/>
    <d v="2010-10-12T05:00:00"/>
    <b v="0"/>
    <b v="0"/>
    <s v="publishing/nonfiction"/>
    <x v="5"/>
  </r>
  <r>
    <x v="0"/>
    <n v="115"/>
    <n v="80.14"/>
    <s v="US"/>
    <s v="USD"/>
    <n v="1348808400"/>
    <n v="1349326800"/>
    <x v="136"/>
    <d v="2012-10-04T05:00:00"/>
    <b v="0"/>
    <b v="0"/>
    <s v="games/mobile games"/>
    <x v="6"/>
  </r>
  <r>
    <x v="0"/>
    <n v="326"/>
    <n v="59.04"/>
    <s v="US"/>
    <s v="USD"/>
    <n v="1429592400"/>
    <n v="1430974800"/>
    <x v="137"/>
    <d v="2015-05-07T05:00:00"/>
    <b v="0"/>
    <b v="1"/>
    <s v="technology/wearables"/>
    <x v="2"/>
  </r>
  <r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</r>
  <r>
    <x v="1"/>
    <n v="1071"/>
    <n v="60.99"/>
    <s v="US"/>
    <s v="USD"/>
    <n v="1434085200"/>
    <n v="1434603600"/>
    <x v="139"/>
    <d v="2015-06-18T05:00:00"/>
    <b v="0"/>
    <b v="0"/>
    <s v="technology/web"/>
    <x v="2"/>
  </r>
  <r>
    <x v="1"/>
    <n v="117"/>
    <n v="98.31"/>
    <s v="US"/>
    <s v="USD"/>
    <n v="1333688400"/>
    <n v="1337230800"/>
    <x v="107"/>
    <d v="2012-05-17T05:00:00"/>
    <b v="0"/>
    <b v="0"/>
    <s v="technology/web"/>
    <x v="2"/>
  </r>
  <r>
    <x v="1"/>
    <n v="70"/>
    <n v="104.6"/>
    <s v="US"/>
    <s v="USD"/>
    <n v="1277701200"/>
    <n v="1279429200"/>
    <x v="140"/>
    <d v="2010-07-18T05:00:00"/>
    <b v="0"/>
    <b v="0"/>
    <s v="music/indie rock"/>
    <x v="1"/>
  </r>
  <r>
    <x v="1"/>
    <n v="135"/>
    <n v="86.07"/>
    <s v="US"/>
    <s v="USD"/>
    <n v="1560747600"/>
    <n v="1561438800"/>
    <x v="141"/>
    <d v="2019-06-25T05:00:00"/>
    <b v="0"/>
    <b v="0"/>
    <s v="theater/plays"/>
    <x v="3"/>
  </r>
  <r>
    <x v="1"/>
    <n v="768"/>
    <n v="76.989999999999995"/>
    <s v="CH"/>
    <s v="CHF"/>
    <n v="1410066000"/>
    <n v="1410498000"/>
    <x v="142"/>
    <d v="2014-09-12T05:00:00"/>
    <b v="0"/>
    <b v="0"/>
    <s v="technology/wearables"/>
    <x v="2"/>
  </r>
  <r>
    <x v="3"/>
    <n v="51"/>
    <n v="29.76"/>
    <s v="US"/>
    <s v="USD"/>
    <n v="1320732000"/>
    <n v="1322460000"/>
    <x v="143"/>
    <d v="2011-11-28T06:00:00"/>
    <b v="0"/>
    <b v="0"/>
    <s v="theater/plays"/>
    <x v="3"/>
  </r>
  <r>
    <x v="1"/>
    <n v="199"/>
    <n v="46.92"/>
    <s v="US"/>
    <s v="USD"/>
    <n v="1465794000"/>
    <n v="1466312400"/>
    <x v="144"/>
    <d v="2016-06-19T05:00:00"/>
    <b v="0"/>
    <b v="1"/>
    <s v="theater/plays"/>
    <x v="3"/>
  </r>
  <r>
    <x v="1"/>
    <n v="107"/>
    <n v="105.19"/>
    <s v="US"/>
    <s v="USD"/>
    <n v="1500958800"/>
    <n v="1501736400"/>
    <x v="145"/>
    <d v="2017-08-03T05:00:00"/>
    <b v="0"/>
    <b v="0"/>
    <s v="technology/wearables"/>
    <x v="2"/>
  </r>
  <r>
    <x v="1"/>
    <n v="195"/>
    <n v="69.91"/>
    <s v="US"/>
    <s v="USD"/>
    <n v="1357020000"/>
    <n v="1361512800"/>
    <x v="146"/>
    <d v="2013-02-22T06:00:00"/>
    <b v="0"/>
    <b v="0"/>
    <s v="music/indie rock"/>
    <x v="1"/>
  </r>
  <r>
    <x v="0"/>
    <n v="1"/>
    <n v="1"/>
    <s v="US"/>
    <s v="USD"/>
    <n v="1544940000"/>
    <n v="1545026400"/>
    <x v="147"/>
    <d v="2018-12-17T06:00:00"/>
    <b v="0"/>
    <b v="0"/>
    <s v="music/rock"/>
    <x v="1"/>
  </r>
  <r>
    <x v="0"/>
    <n v="1467"/>
    <n v="60.01"/>
    <s v="US"/>
    <s v="USD"/>
    <n v="1402290000"/>
    <n v="1406696400"/>
    <x v="148"/>
    <d v="2014-07-30T05:00:00"/>
    <b v="0"/>
    <b v="0"/>
    <s v="music/electric music"/>
    <x v="1"/>
  </r>
  <r>
    <x v="1"/>
    <n v="3376"/>
    <n v="52.01"/>
    <s v="US"/>
    <s v="USD"/>
    <n v="1487311200"/>
    <n v="1487916000"/>
    <x v="149"/>
    <d v="2017-02-24T06:00:00"/>
    <b v="0"/>
    <b v="0"/>
    <s v="music/indie rock"/>
    <x v="1"/>
  </r>
  <r>
    <x v="0"/>
    <n v="5681"/>
    <n v="31"/>
    <s v="US"/>
    <s v="USD"/>
    <n v="1350622800"/>
    <n v="1351141200"/>
    <x v="150"/>
    <d v="2012-10-25T05:00:00"/>
    <b v="0"/>
    <b v="0"/>
    <s v="theater/plays"/>
    <x v="3"/>
  </r>
  <r>
    <x v="0"/>
    <n v="1059"/>
    <n v="95.04"/>
    <s v="US"/>
    <s v="USD"/>
    <n v="1463029200"/>
    <n v="1465016400"/>
    <x v="151"/>
    <d v="2016-06-04T05:00:00"/>
    <b v="0"/>
    <b v="1"/>
    <s v="music/indie rock"/>
    <x v="1"/>
  </r>
  <r>
    <x v="0"/>
    <n v="1194"/>
    <n v="75.97"/>
    <s v="US"/>
    <s v="USD"/>
    <n v="1269493200"/>
    <n v="1270789200"/>
    <x v="152"/>
    <d v="2010-04-09T05:00:00"/>
    <b v="0"/>
    <b v="0"/>
    <s v="theater/plays"/>
    <x v="3"/>
  </r>
  <r>
    <x v="3"/>
    <n v="379"/>
    <n v="71.010000000000005"/>
    <s v="AU"/>
    <s v="AUD"/>
    <n v="1570251600"/>
    <n v="1572325200"/>
    <x v="153"/>
    <d v="2019-10-29T05:00:00"/>
    <b v="0"/>
    <b v="0"/>
    <s v="music/rock"/>
    <x v="1"/>
  </r>
  <r>
    <x v="0"/>
    <n v="30"/>
    <n v="73.73"/>
    <s v="AU"/>
    <s v="AUD"/>
    <n v="1388383200"/>
    <n v="1389420000"/>
    <x v="154"/>
    <d v="2014-01-11T06:00:00"/>
    <b v="0"/>
    <b v="0"/>
    <s v="photography/photography books"/>
    <x v="7"/>
  </r>
  <r>
    <x v="1"/>
    <n v="41"/>
    <n v="113.17"/>
    <s v="US"/>
    <s v="USD"/>
    <n v="1449554400"/>
    <n v="1449640800"/>
    <x v="155"/>
    <d v="2015-12-09T06:00:00"/>
    <b v="0"/>
    <b v="0"/>
    <s v="music/rock"/>
    <x v="1"/>
  </r>
  <r>
    <x v="1"/>
    <n v="1821"/>
    <n v="105.01"/>
    <s v="US"/>
    <s v="USD"/>
    <n v="1553662800"/>
    <n v="1555218000"/>
    <x v="156"/>
    <d v="2019-04-14T05:00:00"/>
    <b v="0"/>
    <b v="1"/>
    <s v="theater/plays"/>
    <x v="3"/>
  </r>
  <r>
    <x v="1"/>
    <n v="164"/>
    <n v="79.180000000000007"/>
    <s v="US"/>
    <s v="USD"/>
    <n v="1556341200"/>
    <n v="1557723600"/>
    <x v="157"/>
    <d v="2019-05-13T05:00:00"/>
    <b v="0"/>
    <b v="0"/>
    <s v="technology/wearables"/>
    <x v="2"/>
  </r>
  <r>
    <x v="0"/>
    <n v="75"/>
    <n v="57.33"/>
    <s v="US"/>
    <s v="USD"/>
    <n v="1442984400"/>
    <n v="1443502800"/>
    <x v="158"/>
    <d v="2015-09-29T05:00:00"/>
    <b v="0"/>
    <b v="1"/>
    <s v="technology/web"/>
    <x v="2"/>
  </r>
  <r>
    <x v="1"/>
    <n v="157"/>
    <n v="58.18"/>
    <s v="CH"/>
    <s v="CHF"/>
    <n v="1544248800"/>
    <n v="1546840800"/>
    <x v="159"/>
    <d v="2019-01-07T06:00:00"/>
    <b v="0"/>
    <b v="0"/>
    <s v="music/rock"/>
    <x v="1"/>
  </r>
  <r>
    <x v="1"/>
    <n v="246"/>
    <n v="36.03"/>
    <s v="US"/>
    <s v="USD"/>
    <n v="1508475600"/>
    <n v="1512712800"/>
    <x v="160"/>
    <d v="2017-12-08T06:00:00"/>
    <b v="0"/>
    <b v="1"/>
    <s v="photography/photography books"/>
    <x v="7"/>
  </r>
  <r>
    <x v="1"/>
    <n v="1396"/>
    <n v="107.99"/>
    <s v="US"/>
    <s v="USD"/>
    <n v="1507438800"/>
    <n v="1507525200"/>
    <x v="161"/>
    <d v="2017-10-09T05:00:00"/>
    <b v="0"/>
    <b v="0"/>
    <s v="theater/plays"/>
    <x v="3"/>
  </r>
  <r>
    <x v="1"/>
    <n v="2506"/>
    <n v="44.01"/>
    <s v="US"/>
    <s v="USD"/>
    <n v="1501563600"/>
    <n v="1504328400"/>
    <x v="162"/>
    <d v="2017-09-02T05:00:00"/>
    <b v="0"/>
    <b v="0"/>
    <s v="technology/web"/>
    <x v="2"/>
  </r>
  <r>
    <x v="1"/>
    <n v="244"/>
    <n v="55.08"/>
    <s v="US"/>
    <s v="USD"/>
    <n v="1292997600"/>
    <n v="1293343200"/>
    <x v="163"/>
    <d v="2010-12-26T06:00:00"/>
    <b v="0"/>
    <b v="0"/>
    <s v="photography/photography books"/>
    <x v="7"/>
  </r>
  <r>
    <x v="1"/>
    <n v="146"/>
    <n v="74"/>
    <s v="AU"/>
    <s v="AUD"/>
    <n v="1370840400"/>
    <n v="1371704400"/>
    <x v="164"/>
    <d v="2013-06-20T05:00:00"/>
    <b v="0"/>
    <b v="0"/>
    <s v="theater/plays"/>
    <x v="3"/>
  </r>
  <r>
    <x v="0"/>
    <n v="955"/>
    <n v="42"/>
    <s v="DK"/>
    <s v="DKK"/>
    <n v="1550815200"/>
    <n v="1552798800"/>
    <x v="165"/>
    <d v="2019-03-17T05:00:00"/>
    <b v="0"/>
    <b v="1"/>
    <s v="music/indie rock"/>
    <x v="1"/>
  </r>
  <r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</r>
  <r>
    <x v="0"/>
    <n v="67"/>
    <n v="82.51"/>
    <s v="US"/>
    <s v="USD"/>
    <n v="1501736400"/>
    <n v="1502341200"/>
    <x v="167"/>
    <d v="2017-08-10T05:00:00"/>
    <b v="0"/>
    <b v="0"/>
    <s v="music/indie rock"/>
    <x v="1"/>
  </r>
  <r>
    <x v="0"/>
    <n v="5"/>
    <n v="104.2"/>
    <s v="US"/>
    <s v="USD"/>
    <n v="1395291600"/>
    <n v="1397192400"/>
    <x v="168"/>
    <d v="2014-04-11T05:00:00"/>
    <b v="0"/>
    <b v="0"/>
    <s v="publishing/translations"/>
    <x v="5"/>
  </r>
  <r>
    <x v="0"/>
    <n v="26"/>
    <n v="25.5"/>
    <s v="US"/>
    <s v="USD"/>
    <n v="1405746000"/>
    <n v="1407042000"/>
    <x v="169"/>
    <d v="2014-08-03T05:00:00"/>
    <b v="0"/>
    <b v="1"/>
    <s v="film &amp; video/documentary"/>
    <x v="4"/>
  </r>
  <r>
    <x v="1"/>
    <n v="1561"/>
    <n v="100.98"/>
    <s v="US"/>
    <s v="USD"/>
    <n v="1368853200"/>
    <n v="1369371600"/>
    <x v="170"/>
    <d v="2013-05-24T05:00:00"/>
    <b v="0"/>
    <b v="0"/>
    <s v="theater/plays"/>
    <x v="3"/>
  </r>
  <r>
    <x v="1"/>
    <n v="48"/>
    <n v="111.83"/>
    <s v="US"/>
    <s v="USD"/>
    <n v="1444021200"/>
    <n v="1444107600"/>
    <x v="171"/>
    <d v="2015-10-06T05:00:00"/>
    <b v="0"/>
    <b v="1"/>
    <s v="technology/wearables"/>
    <x v="2"/>
  </r>
  <r>
    <x v="0"/>
    <n v="1130"/>
    <n v="42"/>
    <s v="US"/>
    <s v="USD"/>
    <n v="1472619600"/>
    <n v="1474261200"/>
    <x v="172"/>
    <d v="2016-09-19T05:00:00"/>
    <b v="0"/>
    <b v="0"/>
    <s v="theater/plays"/>
    <x v="3"/>
  </r>
  <r>
    <x v="0"/>
    <n v="782"/>
    <n v="110.05"/>
    <s v="US"/>
    <s v="USD"/>
    <n v="1472878800"/>
    <n v="1473656400"/>
    <x v="173"/>
    <d v="2016-09-12T05:00:00"/>
    <b v="0"/>
    <b v="0"/>
    <s v="theater/plays"/>
    <x v="3"/>
  </r>
  <r>
    <x v="1"/>
    <n v="2739"/>
    <n v="59"/>
    <s v="US"/>
    <s v="USD"/>
    <n v="1289800800"/>
    <n v="1291960800"/>
    <x v="174"/>
    <d v="2010-12-10T06:00:00"/>
    <b v="0"/>
    <b v="0"/>
    <s v="theater/plays"/>
    <x v="3"/>
  </r>
  <r>
    <x v="0"/>
    <n v="210"/>
    <n v="32.99"/>
    <s v="US"/>
    <s v="USD"/>
    <n v="1505970000"/>
    <n v="1506747600"/>
    <x v="175"/>
    <d v="2017-09-30T05:00:00"/>
    <b v="0"/>
    <b v="0"/>
    <s v="food/food trucks"/>
    <x v="0"/>
  </r>
  <r>
    <x v="1"/>
    <n v="3537"/>
    <n v="45.01"/>
    <s v="CA"/>
    <s v="CAD"/>
    <n v="1363496400"/>
    <n v="1363582800"/>
    <x v="176"/>
    <d v="2013-03-18T05:00:00"/>
    <b v="0"/>
    <b v="1"/>
    <s v="theater/plays"/>
    <x v="3"/>
  </r>
  <r>
    <x v="1"/>
    <n v="2107"/>
    <n v="81.98"/>
    <s v="AU"/>
    <s v="AUD"/>
    <n v="1269234000"/>
    <n v="1269666000"/>
    <x v="177"/>
    <d v="2010-03-27T05:00:00"/>
    <b v="0"/>
    <b v="0"/>
    <s v="technology/wearables"/>
    <x v="2"/>
  </r>
  <r>
    <x v="0"/>
    <n v="136"/>
    <n v="39.08"/>
    <s v="US"/>
    <s v="USD"/>
    <n v="1507093200"/>
    <n v="1508648400"/>
    <x v="178"/>
    <d v="2017-10-22T05:00:00"/>
    <b v="0"/>
    <b v="0"/>
    <s v="technology/web"/>
    <x v="2"/>
  </r>
  <r>
    <x v="1"/>
    <n v="3318"/>
    <n v="59"/>
    <s v="DK"/>
    <s v="DKK"/>
    <n v="1560574800"/>
    <n v="1561957200"/>
    <x v="179"/>
    <d v="2019-07-01T05:00:00"/>
    <b v="0"/>
    <b v="0"/>
    <s v="theater/plays"/>
    <x v="3"/>
  </r>
  <r>
    <x v="0"/>
    <n v="86"/>
    <n v="40.99"/>
    <s v="CA"/>
    <s v="CAD"/>
    <n v="1284008400"/>
    <n v="1285131600"/>
    <x v="180"/>
    <d v="2010-09-22T05:00:00"/>
    <b v="0"/>
    <b v="0"/>
    <s v="music/rock"/>
    <x v="1"/>
  </r>
  <r>
    <x v="1"/>
    <n v="340"/>
    <n v="31.03"/>
    <s v="US"/>
    <s v="USD"/>
    <n v="1556859600"/>
    <n v="1556946000"/>
    <x v="181"/>
    <d v="2019-05-04T05:00:00"/>
    <b v="0"/>
    <b v="0"/>
    <s v="theater/plays"/>
    <x v="3"/>
  </r>
  <r>
    <x v="0"/>
    <n v="19"/>
    <n v="37.79"/>
    <s v="US"/>
    <s v="USD"/>
    <n v="1526187600"/>
    <n v="1527138000"/>
    <x v="182"/>
    <d v="2018-05-24T05:00:00"/>
    <b v="0"/>
    <b v="0"/>
    <s v="film &amp; video/television"/>
    <x v="4"/>
  </r>
  <r>
    <x v="0"/>
    <n v="886"/>
    <n v="32.01"/>
    <s v="US"/>
    <s v="USD"/>
    <n v="1400821200"/>
    <n v="1402117200"/>
    <x v="183"/>
    <d v="2014-06-07T05:00:00"/>
    <b v="0"/>
    <b v="0"/>
    <s v="theater/plays"/>
    <x v="3"/>
  </r>
  <r>
    <x v="1"/>
    <n v="1442"/>
    <n v="95.97"/>
    <s v="CA"/>
    <s v="CAD"/>
    <n v="1361599200"/>
    <n v="1364014800"/>
    <x v="184"/>
    <d v="2013-03-23T05:00:00"/>
    <b v="0"/>
    <b v="1"/>
    <s v="film &amp; video/shorts"/>
    <x v="4"/>
  </r>
  <r>
    <x v="0"/>
    <n v="35"/>
    <n v="75"/>
    <s v="IT"/>
    <s v="EUR"/>
    <n v="1417500000"/>
    <n v="1417586400"/>
    <x v="185"/>
    <d v="2014-12-03T06:00:00"/>
    <b v="0"/>
    <b v="0"/>
    <s v="theater/plays"/>
    <x v="3"/>
  </r>
  <r>
    <x v="3"/>
    <n v="441"/>
    <n v="102.05"/>
    <s v="US"/>
    <s v="USD"/>
    <n v="1457071200"/>
    <n v="1457071200"/>
    <x v="186"/>
    <d v="2016-03-04T06:00:00"/>
    <b v="0"/>
    <b v="0"/>
    <s v="theater/plays"/>
    <x v="3"/>
  </r>
  <r>
    <x v="0"/>
    <n v="24"/>
    <n v="105.75"/>
    <s v="US"/>
    <s v="USD"/>
    <n v="1370322000"/>
    <n v="1370408400"/>
    <x v="187"/>
    <d v="2013-06-05T05:00:00"/>
    <b v="0"/>
    <b v="1"/>
    <s v="theater/plays"/>
    <x v="3"/>
  </r>
  <r>
    <x v="0"/>
    <n v="86"/>
    <n v="37.07"/>
    <s v="IT"/>
    <s v="EUR"/>
    <n v="1552366800"/>
    <n v="1552626000"/>
    <x v="188"/>
    <d v="2019-03-15T05:00:00"/>
    <b v="0"/>
    <b v="0"/>
    <s v="theater/plays"/>
    <x v="3"/>
  </r>
  <r>
    <x v="0"/>
    <n v="243"/>
    <n v="35.049999999999997"/>
    <s v="US"/>
    <s v="USD"/>
    <n v="1403845200"/>
    <n v="1404190800"/>
    <x v="189"/>
    <d v="2014-07-01T05:00:00"/>
    <b v="0"/>
    <b v="0"/>
    <s v="music/rock"/>
    <x v="1"/>
  </r>
  <r>
    <x v="0"/>
    <n v="65"/>
    <n v="46.34"/>
    <s v="US"/>
    <s v="USD"/>
    <n v="1523163600"/>
    <n v="1523509200"/>
    <x v="190"/>
    <d v="2018-04-12T05:00:00"/>
    <b v="1"/>
    <b v="0"/>
    <s v="music/indie rock"/>
    <x v="1"/>
  </r>
  <r>
    <x v="1"/>
    <n v="126"/>
    <n v="69.17"/>
    <s v="US"/>
    <s v="USD"/>
    <n v="1442206800"/>
    <n v="1443589200"/>
    <x v="191"/>
    <d v="2015-09-30T05:00:00"/>
    <b v="0"/>
    <b v="0"/>
    <s v="music/metal"/>
    <x v="1"/>
  </r>
  <r>
    <x v="1"/>
    <n v="524"/>
    <n v="109.08"/>
    <s v="US"/>
    <s v="USD"/>
    <n v="1532840400"/>
    <n v="1533445200"/>
    <x v="192"/>
    <d v="2018-08-05T05:00:00"/>
    <b v="0"/>
    <b v="0"/>
    <s v="music/electric music"/>
    <x v="1"/>
  </r>
  <r>
    <x v="0"/>
    <n v="100"/>
    <n v="51.78"/>
    <s v="DK"/>
    <s v="DKK"/>
    <n v="1472878800"/>
    <n v="1474520400"/>
    <x v="173"/>
    <d v="2016-09-22T05:00:00"/>
    <b v="0"/>
    <b v="0"/>
    <s v="technology/wearables"/>
    <x v="2"/>
  </r>
  <r>
    <x v="1"/>
    <n v="1989"/>
    <n v="82.01"/>
    <s v="US"/>
    <s v="USD"/>
    <n v="1498194000"/>
    <n v="1499403600"/>
    <x v="193"/>
    <d v="2017-07-07T05:00:00"/>
    <b v="0"/>
    <b v="0"/>
    <s v="film &amp; video/drama"/>
    <x v="4"/>
  </r>
  <r>
    <x v="0"/>
    <n v="168"/>
    <n v="35.96"/>
    <s v="US"/>
    <s v="USD"/>
    <n v="1281070800"/>
    <n v="1283576400"/>
    <x v="194"/>
    <d v="2010-09-04T05:00:00"/>
    <b v="0"/>
    <b v="0"/>
    <s v="music/electric music"/>
    <x v="1"/>
  </r>
  <r>
    <x v="0"/>
    <n v="13"/>
    <n v="74.459999999999994"/>
    <s v="US"/>
    <s v="USD"/>
    <n v="1436245200"/>
    <n v="1436590800"/>
    <x v="195"/>
    <d v="2015-07-11T05:00:00"/>
    <b v="0"/>
    <b v="0"/>
    <s v="music/rock"/>
    <x v="1"/>
  </r>
  <r>
    <x v="0"/>
    <n v="1"/>
    <n v="2"/>
    <s v="CA"/>
    <s v="CAD"/>
    <n v="1269493200"/>
    <n v="1270443600"/>
    <x v="152"/>
    <d v="2010-04-05T05:00:00"/>
    <b v="0"/>
    <b v="0"/>
    <s v="theater/plays"/>
    <x v="3"/>
  </r>
  <r>
    <x v="1"/>
    <n v="157"/>
    <n v="91.11"/>
    <s v="US"/>
    <s v="USD"/>
    <n v="1406264400"/>
    <n v="1407819600"/>
    <x v="196"/>
    <d v="2014-08-12T05:00:00"/>
    <b v="0"/>
    <b v="0"/>
    <s v="technology/web"/>
    <x v="2"/>
  </r>
  <r>
    <x v="3"/>
    <n v="82"/>
    <n v="79.790000000000006"/>
    <s v="US"/>
    <s v="USD"/>
    <n v="1317531600"/>
    <n v="1317877200"/>
    <x v="197"/>
    <d v="2011-10-06T05:00:00"/>
    <b v="0"/>
    <b v="0"/>
    <s v="food/food trucks"/>
    <x v="0"/>
  </r>
  <r>
    <x v="1"/>
    <n v="4498"/>
    <n v="43"/>
    <s v="AU"/>
    <s v="AUD"/>
    <n v="1484632800"/>
    <n v="1484805600"/>
    <x v="198"/>
    <d v="2017-01-19T06:00:00"/>
    <b v="0"/>
    <b v="0"/>
    <s v="theater/plays"/>
    <x v="3"/>
  </r>
  <r>
    <x v="0"/>
    <n v="40"/>
    <n v="63.23"/>
    <s v="US"/>
    <s v="USD"/>
    <n v="1301806800"/>
    <n v="1302670800"/>
    <x v="199"/>
    <d v="2011-04-13T05:00:00"/>
    <b v="0"/>
    <b v="0"/>
    <s v="music/jazz"/>
    <x v="1"/>
  </r>
  <r>
    <x v="1"/>
    <n v="80"/>
    <n v="70.180000000000007"/>
    <s v="US"/>
    <s v="USD"/>
    <n v="1539752400"/>
    <n v="1540789200"/>
    <x v="200"/>
    <d v="2018-10-29T05:00:00"/>
    <b v="1"/>
    <b v="0"/>
    <s v="theater/plays"/>
    <x v="3"/>
  </r>
  <r>
    <x v="3"/>
    <n v="57"/>
    <n v="61.33"/>
    <s v="US"/>
    <s v="USD"/>
    <n v="1267250400"/>
    <n v="1268028000"/>
    <x v="201"/>
    <d v="2010-03-08T06:00:00"/>
    <b v="0"/>
    <b v="0"/>
    <s v="publishing/fiction"/>
    <x v="5"/>
  </r>
  <r>
    <x v="1"/>
    <n v="43"/>
    <n v="99"/>
    <s v="US"/>
    <s v="USD"/>
    <n v="1535432400"/>
    <n v="1537160400"/>
    <x v="202"/>
    <d v="2018-09-17T05:00:00"/>
    <b v="0"/>
    <b v="1"/>
    <s v="music/rock"/>
    <x v="1"/>
  </r>
  <r>
    <x v="1"/>
    <n v="2053"/>
    <n v="96.98"/>
    <s v="US"/>
    <s v="USD"/>
    <n v="1510207200"/>
    <n v="1512280800"/>
    <x v="203"/>
    <d v="2017-12-03T06:00:00"/>
    <b v="0"/>
    <b v="0"/>
    <s v="film &amp; video/documentary"/>
    <x v="4"/>
  </r>
  <r>
    <x v="2"/>
    <n v="808"/>
    <n v="51"/>
    <s v="AU"/>
    <s v="AUD"/>
    <n v="1462510800"/>
    <n v="1463115600"/>
    <x v="204"/>
    <d v="2016-05-13T05:00:00"/>
    <b v="0"/>
    <b v="0"/>
    <s v="film &amp; video/documentary"/>
    <x v="4"/>
  </r>
  <r>
    <x v="0"/>
    <n v="226"/>
    <n v="28.04"/>
    <s v="DK"/>
    <s v="DKK"/>
    <n v="1488520800"/>
    <n v="1490850000"/>
    <x v="205"/>
    <d v="2017-03-30T05:00:00"/>
    <b v="0"/>
    <b v="0"/>
    <s v="film &amp; video/science fiction"/>
    <x v="4"/>
  </r>
  <r>
    <x v="0"/>
    <n v="1625"/>
    <n v="60.98"/>
    <s v="US"/>
    <s v="USD"/>
    <n v="1377579600"/>
    <n v="1379653200"/>
    <x v="206"/>
    <d v="2013-09-20T05:00:00"/>
    <b v="0"/>
    <b v="0"/>
    <s v="theater/plays"/>
    <x v="3"/>
  </r>
  <r>
    <x v="1"/>
    <n v="168"/>
    <n v="73.209999999999994"/>
    <s v="US"/>
    <s v="USD"/>
    <n v="1576389600"/>
    <n v="1580364000"/>
    <x v="207"/>
    <d v="2020-01-30T06:00:00"/>
    <b v="0"/>
    <b v="0"/>
    <s v="theater/plays"/>
    <x v="3"/>
  </r>
  <r>
    <x v="1"/>
    <n v="4289"/>
    <n v="40"/>
    <s v="US"/>
    <s v="USD"/>
    <n v="1289019600"/>
    <n v="1289714400"/>
    <x v="208"/>
    <d v="2010-11-14T06:00:00"/>
    <b v="0"/>
    <b v="1"/>
    <s v="music/indie rock"/>
    <x v="1"/>
  </r>
  <r>
    <x v="1"/>
    <n v="165"/>
    <n v="86.81"/>
    <s v="US"/>
    <s v="USD"/>
    <n v="1282194000"/>
    <n v="1282712400"/>
    <x v="209"/>
    <d v="2010-08-25T05:00:00"/>
    <b v="0"/>
    <b v="0"/>
    <s v="music/rock"/>
    <x v="1"/>
  </r>
  <r>
    <x v="0"/>
    <n v="143"/>
    <n v="42.13"/>
    <s v="US"/>
    <s v="USD"/>
    <n v="1550037600"/>
    <n v="1550210400"/>
    <x v="210"/>
    <d v="2019-02-15T06:00:00"/>
    <b v="0"/>
    <b v="0"/>
    <s v="theater/plays"/>
    <x v="3"/>
  </r>
  <r>
    <x v="1"/>
    <n v="1815"/>
    <n v="103.98"/>
    <s v="US"/>
    <s v="USD"/>
    <n v="1321941600"/>
    <n v="1322114400"/>
    <x v="211"/>
    <d v="2011-11-24T06:00:00"/>
    <b v="0"/>
    <b v="0"/>
    <s v="theater/plays"/>
    <x v="3"/>
  </r>
  <r>
    <x v="0"/>
    <n v="934"/>
    <n v="62"/>
    <s v="US"/>
    <s v="USD"/>
    <n v="1556427600"/>
    <n v="1557205200"/>
    <x v="212"/>
    <d v="2019-05-07T05:00:00"/>
    <b v="0"/>
    <b v="0"/>
    <s v="film &amp; video/science fiction"/>
    <x v="4"/>
  </r>
  <r>
    <x v="1"/>
    <n v="397"/>
    <n v="31.01"/>
    <s v="GB"/>
    <s v="GBP"/>
    <n v="1320991200"/>
    <n v="1323928800"/>
    <x v="213"/>
    <d v="2011-12-15T06:00:00"/>
    <b v="0"/>
    <b v="1"/>
    <s v="film &amp; video/shorts"/>
    <x v="4"/>
  </r>
  <r>
    <x v="1"/>
    <n v="1539"/>
    <n v="89.99"/>
    <s v="US"/>
    <s v="USD"/>
    <n v="1345093200"/>
    <n v="1346130000"/>
    <x v="214"/>
    <d v="2012-08-28T05:00:00"/>
    <b v="0"/>
    <b v="0"/>
    <s v="film &amp; video/animation"/>
    <x v="4"/>
  </r>
  <r>
    <x v="0"/>
    <n v="17"/>
    <n v="39.24"/>
    <s v="US"/>
    <s v="USD"/>
    <n v="1309496400"/>
    <n v="1311051600"/>
    <x v="215"/>
    <d v="2011-07-19T05:00:00"/>
    <b v="1"/>
    <b v="0"/>
    <s v="theater/plays"/>
    <x v="3"/>
  </r>
  <r>
    <x v="0"/>
    <n v="2179"/>
    <n v="54.99"/>
    <s v="US"/>
    <s v="USD"/>
    <n v="1340254800"/>
    <n v="1340427600"/>
    <x v="216"/>
    <d v="2012-06-23T05:00:00"/>
    <b v="1"/>
    <b v="0"/>
    <s v="food/food trucks"/>
    <x v="0"/>
  </r>
  <r>
    <x v="1"/>
    <n v="138"/>
    <n v="47.99"/>
    <s v="US"/>
    <s v="USD"/>
    <n v="1412226000"/>
    <n v="1412312400"/>
    <x v="217"/>
    <d v="2014-10-03T05:00:00"/>
    <b v="0"/>
    <b v="0"/>
    <s v="photography/photography books"/>
    <x v="7"/>
  </r>
  <r>
    <x v="0"/>
    <n v="931"/>
    <n v="87.97"/>
    <s v="US"/>
    <s v="USD"/>
    <n v="1458104400"/>
    <n v="1459314000"/>
    <x v="218"/>
    <d v="2016-03-30T05:00:00"/>
    <b v="0"/>
    <b v="0"/>
    <s v="theater/plays"/>
    <x v="3"/>
  </r>
  <r>
    <x v="1"/>
    <n v="3594"/>
    <n v="52"/>
    <s v="US"/>
    <s v="USD"/>
    <n v="1411534800"/>
    <n v="1415426400"/>
    <x v="219"/>
    <d v="2014-11-08T06:00:00"/>
    <b v="0"/>
    <b v="0"/>
    <s v="film &amp; video/science fiction"/>
    <x v="4"/>
  </r>
  <r>
    <x v="1"/>
    <n v="5880"/>
    <n v="30"/>
    <s v="US"/>
    <s v="USD"/>
    <n v="1399093200"/>
    <n v="1399093200"/>
    <x v="220"/>
    <d v="2014-05-03T05:00:00"/>
    <b v="1"/>
    <b v="0"/>
    <s v="music/rock"/>
    <x v="1"/>
  </r>
  <r>
    <x v="1"/>
    <n v="112"/>
    <n v="98.21"/>
    <s v="US"/>
    <s v="USD"/>
    <n v="1270702800"/>
    <n v="1273899600"/>
    <x v="221"/>
    <d v="2010-05-15T05:00:00"/>
    <b v="0"/>
    <b v="0"/>
    <s v="photography/photography books"/>
    <x v="7"/>
  </r>
  <r>
    <x v="1"/>
    <n v="943"/>
    <n v="108.96"/>
    <s v="US"/>
    <s v="USD"/>
    <n v="1431666000"/>
    <n v="1432184400"/>
    <x v="222"/>
    <d v="2015-05-21T05:00:00"/>
    <b v="0"/>
    <b v="0"/>
    <s v="games/mobile games"/>
    <x v="6"/>
  </r>
  <r>
    <x v="1"/>
    <n v="2468"/>
    <n v="67"/>
    <s v="US"/>
    <s v="USD"/>
    <n v="1472619600"/>
    <n v="1474779600"/>
    <x v="172"/>
    <d v="2016-09-25T05:00:00"/>
    <b v="0"/>
    <b v="0"/>
    <s v="film &amp; video/animation"/>
    <x v="4"/>
  </r>
  <r>
    <x v="1"/>
    <n v="2551"/>
    <n v="64.989999999999995"/>
    <s v="US"/>
    <s v="USD"/>
    <n v="1496293200"/>
    <n v="1500440400"/>
    <x v="223"/>
    <d v="2017-07-19T05:00:00"/>
    <b v="0"/>
    <b v="1"/>
    <s v="games/mobile games"/>
    <x v="6"/>
  </r>
  <r>
    <x v="1"/>
    <n v="101"/>
    <n v="99.84"/>
    <s v="US"/>
    <s v="USD"/>
    <n v="1575612000"/>
    <n v="1575612000"/>
    <x v="224"/>
    <d v="2019-12-06T06:00:00"/>
    <b v="0"/>
    <b v="0"/>
    <s v="games/video games"/>
    <x v="6"/>
  </r>
  <r>
    <x v="3"/>
    <n v="67"/>
    <n v="82.43"/>
    <s v="US"/>
    <s v="USD"/>
    <n v="1369112400"/>
    <n v="1374123600"/>
    <x v="225"/>
    <d v="2013-07-18T05:00:00"/>
    <b v="0"/>
    <b v="0"/>
    <s v="theater/plays"/>
    <x v="3"/>
  </r>
  <r>
    <x v="1"/>
    <n v="92"/>
    <n v="63.29"/>
    <s v="US"/>
    <s v="USD"/>
    <n v="1469422800"/>
    <n v="1469509200"/>
    <x v="226"/>
    <d v="2016-07-26T05:00:00"/>
    <b v="0"/>
    <b v="0"/>
    <s v="theater/plays"/>
    <x v="3"/>
  </r>
  <r>
    <x v="1"/>
    <n v="62"/>
    <n v="96.77"/>
    <s v="US"/>
    <s v="USD"/>
    <n v="1307854800"/>
    <n v="1309237200"/>
    <x v="227"/>
    <d v="2011-06-28T05:00:00"/>
    <b v="0"/>
    <b v="0"/>
    <s v="film &amp; video/animation"/>
    <x v="4"/>
  </r>
  <r>
    <x v="1"/>
    <n v="149"/>
    <n v="54.91"/>
    <s v="IT"/>
    <s v="EUR"/>
    <n v="1503378000"/>
    <n v="1503982800"/>
    <x v="228"/>
    <d v="2017-08-29T05:00:00"/>
    <b v="0"/>
    <b v="1"/>
    <s v="games/video games"/>
    <x v="6"/>
  </r>
  <r>
    <x v="0"/>
    <n v="92"/>
    <n v="39.01"/>
    <s v="US"/>
    <s v="USD"/>
    <n v="1486965600"/>
    <n v="1487397600"/>
    <x v="229"/>
    <d v="2017-02-18T06:00:00"/>
    <b v="0"/>
    <b v="0"/>
    <s v="film &amp; video/animation"/>
    <x v="4"/>
  </r>
  <r>
    <x v="0"/>
    <n v="57"/>
    <n v="75.84"/>
    <s v="AU"/>
    <s v="AUD"/>
    <n v="1561438800"/>
    <n v="1562043600"/>
    <x v="230"/>
    <d v="2019-07-02T05:00:00"/>
    <b v="0"/>
    <b v="1"/>
    <s v="music/rock"/>
    <x v="1"/>
  </r>
  <r>
    <x v="1"/>
    <n v="329"/>
    <n v="45.05"/>
    <s v="US"/>
    <s v="USD"/>
    <n v="1398402000"/>
    <n v="1398574800"/>
    <x v="231"/>
    <d v="2014-04-27T05:00:00"/>
    <b v="0"/>
    <b v="0"/>
    <s v="film &amp; video/animation"/>
    <x v="4"/>
  </r>
  <r>
    <x v="1"/>
    <n v="97"/>
    <n v="104.52"/>
    <s v="DK"/>
    <s v="DKK"/>
    <n v="1513231200"/>
    <n v="1515391200"/>
    <x v="232"/>
    <d v="2018-01-08T06:00:00"/>
    <b v="0"/>
    <b v="1"/>
    <s v="theater/plays"/>
    <x v="3"/>
  </r>
  <r>
    <x v="0"/>
    <n v="41"/>
    <n v="76.27"/>
    <s v="US"/>
    <s v="USD"/>
    <n v="1440824400"/>
    <n v="1441170000"/>
    <x v="233"/>
    <d v="2015-09-02T05:00:00"/>
    <b v="0"/>
    <b v="0"/>
    <s v="technology/wearables"/>
    <x v="2"/>
  </r>
  <r>
    <x v="1"/>
    <n v="1784"/>
    <n v="69.02"/>
    <s v="US"/>
    <s v="USD"/>
    <n v="1281070800"/>
    <n v="1281157200"/>
    <x v="194"/>
    <d v="2010-08-07T05:00:00"/>
    <b v="0"/>
    <b v="0"/>
    <s v="theater/plays"/>
    <x v="3"/>
  </r>
  <r>
    <x v="1"/>
    <n v="1684"/>
    <n v="101.98"/>
    <s v="AU"/>
    <s v="AUD"/>
    <n v="1397365200"/>
    <n v="1398229200"/>
    <x v="234"/>
    <d v="2014-04-23T05:00:00"/>
    <b v="0"/>
    <b v="1"/>
    <s v="publishing/nonfiction"/>
    <x v="5"/>
  </r>
  <r>
    <x v="1"/>
    <n v="250"/>
    <n v="42.92"/>
    <s v="US"/>
    <s v="USD"/>
    <n v="1494392400"/>
    <n v="1495256400"/>
    <x v="235"/>
    <d v="2017-05-20T05:00:00"/>
    <b v="0"/>
    <b v="1"/>
    <s v="music/rock"/>
    <x v="1"/>
  </r>
  <r>
    <x v="1"/>
    <n v="238"/>
    <n v="43.03"/>
    <s v="US"/>
    <s v="USD"/>
    <n v="1520143200"/>
    <n v="1520402400"/>
    <x v="236"/>
    <d v="2018-03-07T06:00:00"/>
    <b v="0"/>
    <b v="0"/>
    <s v="theater/plays"/>
    <x v="3"/>
  </r>
  <r>
    <x v="1"/>
    <n v="53"/>
    <n v="75.25"/>
    <s v="US"/>
    <s v="USD"/>
    <n v="1405314000"/>
    <n v="1409806800"/>
    <x v="237"/>
    <d v="2014-09-04T05:00:00"/>
    <b v="0"/>
    <b v="0"/>
    <s v="theater/plays"/>
    <x v="3"/>
  </r>
  <r>
    <x v="1"/>
    <n v="214"/>
    <n v="69.02"/>
    <s v="US"/>
    <s v="USD"/>
    <n v="1396846800"/>
    <n v="1396933200"/>
    <x v="238"/>
    <d v="2014-04-08T05:00:00"/>
    <b v="0"/>
    <b v="0"/>
    <s v="theater/plays"/>
    <x v="3"/>
  </r>
  <r>
    <x v="1"/>
    <n v="222"/>
    <n v="65.989999999999995"/>
    <s v="US"/>
    <s v="USD"/>
    <n v="1375678800"/>
    <n v="1376024400"/>
    <x v="239"/>
    <d v="2013-08-09T05:00:00"/>
    <b v="0"/>
    <b v="0"/>
    <s v="technology/web"/>
    <x v="2"/>
  </r>
  <r>
    <x v="1"/>
    <n v="1884"/>
    <n v="98.01"/>
    <s v="US"/>
    <s v="USD"/>
    <n v="1482386400"/>
    <n v="1483682400"/>
    <x v="240"/>
    <d v="2017-01-06T06:00:00"/>
    <b v="0"/>
    <b v="1"/>
    <s v="publishing/fiction"/>
    <x v="5"/>
  </r>
  <r>
    <x v="1"/>
    <n v="218"/>
    <n v="60.11"/>
    <s v="AU"/>
    <s v="AUD"/>
    <n v="1420005600"/>
    <n v="1420437600"/>
    <x v="241"/>
    <d v="2015-01-05T06:00:00"/>
    <b v="0"/>
    <b v="0"/>
    <s v="games/mobile games"/>
    <x v="6"/>
  </r>
  <r>
    <x v="1"/>
    <n v="6465"/>
    <n v="26"/>
    <s v="US"/>
    <s v="USD"/>
    <n v="1420178400"/>
    <n v="1420783200"/>
    <x v="242"/>
    <d v="2015-01-09T06:00:00"/>
    <b v="0"/>
    <b v="0"/>
    <s v="publishing/translations"/>
    <x v="5"/>
  </r>
  <r>
    <x v="0"/>
    <n v="1"/>
    <n v="3"/>
    <s v="US"/>
    <s v="USD"/>
    <n v="1264399200"/>
    <n v="1267423200"/>
    <x v="67"/>
    <d v="2010-03-01T06:00:00"/>
    <b v="0"/>
    <b v="0"/>
    <s v="music/rock"/>
    <x v="1"/>
  </r>
  <r>
    <x v="0"/>
    <n v="101"/>
    <n v="38.020000000000003"/>
    <s v="US"/>
    <s v="USD"/>
    <n v="1355032800"/>
    <n v="1355205600"/>
    <x v="243"/>
    <d v="2012-12-11T06:00:00"/>
    <b v="0"/>
    <b v="0"/>
    <s v="theater/plays"/>
    <x v="3"/>
  </r>
  <r>
    <x v="1"/>
    <n v="59"/>
    <n v="106.15"/>
    <s v="US"/>
    <s v="USD"/>
    <n v="1382677200"/>
    <n v="1383109200"/>
    <x v="244"/>
    <d v="2013-10-30T05:00:00"/>
    <b v="0"/>
    <b v="0"/>
    <s v="theater/plays"/>
    <x v="3"/>
  </r>
  <r>
    <x v="0"/>
    <n v="1335"/>
    <n v="81.02"/>
    <s v="CA"/>
    <s v="CAD"/>
    <n v="1302238800"/>
    <n v="1303275600"/>
    <x v="245"/>
    <d v="2011-04-20T05:00:00"/>
    <b v="0"/>
    <b v="0"/>
    <s v="film &amp; video/drama"/>
    <x v="4"/>
  </r>
  <r>
    <x v="1"/>
    <n v="88"/>
    <n v="96.65"/>
    <s v="US"/>
    <s v="USD"/>
    <n v="1487656800"/>
    <n v="1487829600"/>
    <x v="246"/>
    <d v="2017-02-23T06:00:00"/>
    <b v="0"/>
    <b v="0"/>
    <s v="publishing/nonfiction"/>
    <x v="5"/>
  </r>
  <r>
    <x v="1"/>
    <n v="1697"/>
    <n v="57"/>
    <s v="US"/>
    <s v="USD"/>
    <n v="1297836000"/>
    <n v="1298268000"/>
    <x v="247"/>
    <d v="2011-02-21T06:00:00"/>
    <b v="0"/>
    <b v="1"/>
    <s v="music/rock"/>
    <x v="1"/>
  </r>
  <r>
    <x v="0"/>
    <n v="15"/>
    <n v="63.93"/>
    <s v="GB"/>
    <s v="GBP"/>
    <n v="1453615200"/>
    <n v="1456812000"/>
    <x v="248"/>
    <d v="2016-03-01T06:00:00"/>
    <b v="0"/>
    <b v="0"/>
    <s v="music/rock"/>
    <x v="1"/>
  </r>
  <r>
    <x v="1"/>
    <n v="92"/>
    <n v="90.46"/>
    <s v="US"/>
    <s v="USD"/>
    <n v="1362463200"/>
    <n v="1363669200"/>
    <x v="249"/>
    <d v="2013-03-19T05:00:00"/>
    <b v="0"/>
    <b v="0"/>
    <s v="theater/plays"/>
    <x v="3"/>
  </r>
  <r>
    <x v="1"/>
    <n v="186"/>
    <n v="72.17"/>
    <s v="US"/>
    <s v="USD"/>
    <n v="1481176800"/>
    <n v="1482904800"/>
    <x v="250"/>
    <d v="2016-12-28T06:00:00"/>
    <b v="0"/>
    <b v="1"/>
    <s v="theater/plays"/>
    <x v="3"/>
  </r>
  <r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</r>
  <r>
    <x v="1"/>
    <n v="261"/>
    <n v="38.07"/>
    <s v="US"/>
    <s v="USD"/>
    <n v="1348808400"/>
    <n v="1349845200"/>
    <x v="136"/>
    <d v="2012-10-10T05:00:00"/>
    <b v="0"/>
    <b v="0"/>
    <s v="music/rock"/>
    <x v="1"/>
  </r>
  <r>
    <x v="0"/>
    <n v="454"/>
    <n v="57.94"/>
    <s v="US"/>
    <s v="USD"/>
    <n v="1282712400"/>
    <n v="1283058000"/>
    <x v="252"/>
    <d v="2010-08-29T05:00:00"/>
    <b v="0"/>
    <b v="1"/>
    <s v="music/rock"/>
    <x v="1"/>
  </r>
  <r>
    <x v="1"/>
    <n v="107"/>
    <n v="49.79"/>
    <s v="US"/>
    <s v="USD"/>
    <n v="1301979600"/>
    <n v="1304226000"/>
    <x v="253"/>
    <d v="2011-05-01T05:00:00"/>
    <b v="0"/>
    <b v="1"/>
    <s v="music/indie rock"/>
    <x v="1"/>
  </r>
  <r>
    <x v="1"/>
    <n v="199"/>
    <n v="54.05"/>
    <s v="US"/>
    <s v="USD"/>
    <n v="1263016800"/>
    <n v="1263016800"/>
    <x v="254"/>
    <d v="2010-01-09T06:00:00"/>
    <b v="0"/>
    <b v="0"/>
    <s v="photography/photography books"/>
    <x v="7"/>
  </r>
  <r>
    <x v="1"/>
    <n v="5512"/>
    <n v="30"/>
    <s v="US"/>
    <s v="USD"/>
    <n v="1360648800"/>
    <n v="1362031200"/>
    <x v="255"/>
    <d v="2013-02-28T06:00:00"/>
    <b v="0"/>
    <b v="0"/>
    <s v="theater/plays"/>
    <x v="3"/>
  </r>
  <r>
    <x v="1"/>
    <n v="86"/>
    <n v="70.13"/>
    <s v="US"/>
    <s v="USD"/>
    <n v="1451800800"/>
    <n v="1455602400"/>
    <x v="256"/>
    <d v="2016-02-16T06:00:00"/>
    <b v="0"/>
    <b v="0"/>
    <s v="theater/plays"/>
    <x v="3"/>
  </r>
  <r>
    <x v="0"/>
    <n v="3182"/>
    <n v="27"/>
    <s v="IT"/>
    <s v="EUR"/>
    <n v="1415340000"/>
    <n v="1418191200"/>
    <x v="257"/>
    <d v="2014-12-10T06:00:00"/>
    <b v="0"/>
    <b v="1"/>
    <s v="music/jazz"/>
    <x v="1"/>
  </r>
  <r>
    <x v="1"/>
    <n v="2768"/>
    <n v="51.99"/>
    <s v="AU"/>
    <s v="AUD"/>
    <n v="1351054800"/>
    <n v="1352440800"/>
    <x v="258"/>
    <d v="2012-11-09T06:00:00"/>
    <b v="0"/>
    <b v="0"/>
    <s v="theater/plays"/>
    <x v="3"/>
  </r>
  <r>
    <x v="1"/>
    <n v="48"/>
    <n v="56.42"/>
    <s v="US"/>
    <s v="USD"/>
    <n v="1349326800"/>
    <n v="1353304800"/>
    <x v="259"/>
    <d v="2012-11-19T06:00:00"/>
    <b v="0"/>
    <b v="0"/>
    <s v="film &amp; video/documentary"/>
    <x v="4"/>
  </r>
  <r>
    <x v="1"/>
    <n v="87"/>
    <n v="101.63"/>
    <s v="US"/>
    <s v="USD"/>
    <n v="1548914400"/>
    <n v="1550728800"/>
    <x v="260"/>
    <d v="2019-02-21T06:00:00"/>
    <b v="0"/>
    <b v="0"/>
    <s v="film &amp; video/television"/>
    <x v="4"/>
  </r>
  <r>
    <x v="3"/>
    <n v="1890"/>
    <n v="25.01"/>
    <s v="US"/>
    <s v="USD"/>
    <n v="1291269600"/>
    <n v="1291442400"/>
    <x v="261"/>
    <d v="2010-12-04T06:00:00"/>
    <b v="0"/>
    <b v="0"/>
    <s v="games/video games"/>
    <x v="6"/>
  </r>
  <r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</r>
  <r>
    <x v="1"/>
    <n v="1894"/>
    <n v="82.02"/>
    <s v="US"/>
    <s v="USD"/>
    <n v="1562734800"/>
    <n v="1564894800"/>
    <x v="263"/>
    <d v="2019-08-04T05:00:00"/>
    <b v="0"/>
    <b v="1"/>
    <s v="theater/plays"/>
    <x v="3"/>
  </r>
  <r>
    <x v="1"/>
    <n v="282"/>
    <n v="37.96"/>
    <s v="CA"/>
    <s v="CAD"/>
    <n v="1505624400"/>
    <n v="1505883600"/>
    <x v="264"/>
    <d v="2017-09-20T05:00:00"/>
    <b v="0"/>
    <b v="0"/>
    <s v="theater/plays"/>
    <x v="3"/>
  </r>
  <r>
    <x v="0"/>
    <n v="15"/>
    <n v="51.53"/>
    <s v="US"/>
    <s v="USD"/>
    <n v="1509948000"/>
    <n v="1510380000"/>
    <x v="265"/>
    <d v="2017-11-11T06:00:00"/>
    <b v="0"/>
    <b v="0"/>
    <s v="theater/plays"/>
    <x v="3"/>
  </r>
  <r>
    <x v="1"/>
    <n v="116"/>
    <n v="81.2"/>
    <s v="US"/>
    <s v="USD"/>
    <n v="1554526800"/>
    <n v="1555218000"/>
    <x v="266"/>
    <d v="2019-04-14T05:00:00"/>
    <b v="0"/>
    <b v="0"/>
    <s v="publishing/translations"/>
    <x v="5"/>
  </r>
  <r>
    <x v="0"/>
    <n v="133"/>
    <n v="40.03"/>
    <s v="US"/>
    <s v="USD"/>
    <n v="1334811600"/>
    <n v="1335243600"/>
    <x v="267"/>
    <d v="2012-04-24T05:00:00"/>
    <b v="0"/>
    <b v="1"/>
    <s v="games/video games"/>
    <x v="6"/>
  </r>
  <r>
    <x v="1"/>
    <n v="83"/>
    <n v="89.94"/>
    <s v="US"/>
    <s v="USD"/>
    <n v="1279515600"/>
    <n v="1279688400"/>
    <x v="268"/>
    <d v="2010-07-21T05:00:00"/>
    <b v="0"/>
    <b v="0"/>
    <s v="theater/plays"/>
    <x v="3"/>
  </r>
  <r>
    <x v="1"/>
    <n v="91"/>
    <n v="96.69"/>
    <s v="US"/>
    <s v="USD"/>
    <n v="1353909600"/>
    <n v="1356069600"/>
    <x v="269"/>
    <d v="2012-12-21T06:00:00"/>
    <b v="0"/>
    <b v="0"/>
    <s v="technology/web"/>
    <x v="2"/>
  </r>
  <r>
    <x v="1"/>
    <n v="546"/>
    <n v="25.01"/>
    <s v="US"/>
    <s v="USD"/>
    <n v="1535950800"/>
    <n v="1536210000"/>
    <x v="270"/>
    <d v="2018-09-06T05:00:00"/>
    <b v="0"/>
    <b v="0"/>
    <s v="theater/plays"/>
    <x v="3"/>
  </r>
  <r>
    <x v="1"/>
    <n v="393"/>
    <n v="36.99"/>
    <s v="US"/>
    <s v="USD"/>
    <n v="1511244000"/>
    <n v="1511762400"/>
    <x v="271"/>
    <d v="2017-11-27T06:00:00"/>
    <b v="0"/>
    <b v="0"/>
    <s v="film &amp; video/animation"/>
    <x v="4"/>
  </r>
  <r>
    <x v="0"/>
    <n v="2062"/>
    <n v="73.010000000000005"/>
    <s v="US"/>
    <s v="USD"/>
    <n v="1331445600"/>
    <n v="1333256400"/>
    <x v="272"/>
    <d v="2012-04-01T05:00:00"/>
    <b v="0"/>
    <b v="1"/>
    <s v="theater/plays"/>
    <x v="3"/>
  </r>
  <r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</r>
  <r>
    <x v="0"/>
    <n v="29"/>
    <n v="52.31"/>
    <s v="DK"/>
    <s v="DKK"/>
    <n v="1464584400"/>
    <n v="1465016400"/>
    <x v="273"/>
    <d v="2016-06-04T05:00:00"/>
    <b v="0"/>
    <b v="0"/>
    <s v="music/rock"/>
    <x v="1"/>
  </r>
  <r>
    <x v="0"/>
    <n v="132"/>
    <n v="61.77"/>
    <s v="US"/>
    <s v="USD"/>
    <n v="1335848400"/>
    <n v="1336280400"/>
    <x v="274"/>
    <d v="2012-05-06T05:00:00"/>
    <b v="0"/>
    <b v="0"/>
    <s v="technology/web"/>
    <x v="2"/>
  </r>
  <r>
    <x v="1"/>
    <n v="254"/>
    <n v="25.03"/>
    <s v="US"/>
    <s v="USD"/>
    <n v="1473483600"/>
    <n v="1476766800"/>
    <x v="275"/>
    <d v="2016-10-18T05:00:00"/>
    <b v="0"/>
    <b v="0"/>
    <s v="theater/plays"/>
    <x v="3"/>
  </r>
  <r>
    <x v="3"/>
    <n v="184"/>
    <n v="106.29"/>
    <s v="US"/>
    <s v="USD"/>
    <n v="1479880800"/>
    <n v="1480485600"/>
    <x v="276"/>
    <d v="2016-11-30T06:00:00"/>
    <b v="0"/>
    <b v="0"/>
    <s v="theater/plays"/>
    <x v="3"/>
  </r>
  <r>
    <x v="1"/>
    <n v="176"/>
    <n v="75.069999999999993"/>
    <s v="US"/>
    <s v="USD"/>
    <n v="1430197200"/>
    <n v="1430197200"/>
    <x v="277"/>
    <d v="2015-04-28T05:00:00"/>
    <b v="0"/>
    <b v="0"/>
    <s v="music/electric music"/>
    <x v="1"/>
  </r>
  <r>
    <x v="0"/>
    <n v="137"/>
    <n v="39.97"/>
    <s v="DK"/>
    <s v="DKK"/>
    <n v="1331701200"/>
    <n v="1331787600"/>
    <x v="278"/>
    <d v="2012-03-15T05:00:00"/>
    <b v="0"/>
    <b v="1"/>
    <s v="music/metal"/>
    <x v="1"/>
  </r>
  <r>
    <x v="1"/>
    <n v="337"/>
    <n v="39.979999999999997"/>
    <s v="CA"/>
    <s v="CAD"/>
    <n v="1438578000"/>
    <n v="1438837200"/>
    <x v="279"/>
    <d v="2015-08-06T05:00:00"/>
    <b v="0"/>
    <b v="0"/>
    <s v="theater/plays"/>
    <x v="3"/>
  </r>
  <r>
    <x v="0"/>
    <n v="908"/>
    <n v="101.02"/>
    <s v="US"/>
    <s v="USD"/>
    <n v="1368162000"/>
    <n v="1370926800"/>
    <x v="280"/>
    <d v="2013-06-11T05:00:00"/>
    <b v="0"/>
    <b v="1"/>
    <s v="film &amp; video/documentary"/>
    <x v="4"/>
  </r>
  <r>
    <x v="1"/>
    <n v="107"/>
    <n v="76.81"/>
    <s v="US"/>
    <s v="USD"/>
    <n v="1318654800"/>
    <n v="1319000400"/>
    <x v="281"/>
    <d v="2011-10-19T05:00:00"/>
    <b v="1"/>
    <b v="0"/>
    <s v="technology/web"/>
    <x v="2"/>
  </r>
  <r>
    <x v="0"/>
    <n v="10"/>
    <n v="71.7"/>
    <s v="US"/>
    <s v="USD"/>
    <n v="1331874000"/>
    <n v="1333429200"/>
    <x v="282"/>
    <d v="2012-04-03T05:00:00"/>
    <b v="0"/>
    <b v="0"/>
    <s v="food/food trucks"/>
    <x v="0"/>
  </r>
  <r>
    <x v="3"/>
    <n v="32"/>
    <n v="33.28"/>
    <s v="IT"/>
    <s v="EUR"/>
    <n v="1286254800"/>
    <n v="1287032400"/>
    <x v="283"/>
    <d v="2010-10-14T05:00:00"/>
    <b v="0"/>
    <b v="0"/>
    <s v="theater/plays"/>
    <x v="3"/>
  </r>
  <r>
    <x v="1"/>
    <n v="183"/>
    <n v="43.92"/>
    <s v="US"/>
    <s v="USD"/>
    <n v="1540530000"/>
    <n v="1541570400"/>
    <x v="284"/>
    <d v="2018-11-07T06:00:00"/>
    <b v="0"/>
    <b v="0"/>
    <s v="theater/plays"/>
    <x v="3"/>
  </r>
  <r>
    <x v="0"/>
    <n v="1910"/>
    <n v="36"/>
    <s v="CH"/>
    <s v="CHF"/>
    <n v="1381813200"/>
    <n v="1383976800"/>
    <x v="285"/>
    <d v="2013-11-09T06:00:00"/>
    <b v="0"/>
    <b v="0"/>
    <s v="theater/plays"/>
    <x v="3"/>
  </r>
  <r>
    <x v="0"/>
    <n v="38"/>
    <n v="88.21"/>
    <s v="AU"/>
    <s v="AUD"/>
    <n v="1548655200"/>
    <n v="1550556000"/>
    <x v="286"/>
    <d v="2019-02-19T06:00:00"/>
    <b v="0"/>
    <b v="0"/>
    <s v="theater/plays"/>
    <x v="3"/>
  </r>
  <r>
    <x v="0"/>
    <n v="104"/>
    <n v="65.239999999999995"/>
    <s v="AU"/>
    <s v="AUD"/>
    <n v="1389679200"/>
    <n v="1390456800"/>
    <x v="287"/>
    <d v="2014-01-23T06:00:00"/>
    <b v="0"/>
    <b v="1"/>
    <s v="theater/plays"/>
    <x v="3"/>
  </r>
  <r>
    <x v="1"/>
    <n v="72"/>
    <n v="69.959999999999994"/>
    <s v="US"/>
    <s v="USD"/>
    <n v="1456466400"/>
    <n v="1458018000"/>
    <x v="288"/>
    <d v="2016-03-15T05:00:00"/>
    <b v="0"/>
    <b v="1"/>
    <s v="music/rock"/>
    <x v="1"/>
  </r>
  <r>
    <x v="0"/>
    <n v="49"/>
    <n v="39.880000000000003"/>
    <s v="US"/>
    <s v="USD"/>
    <n v="1456984800"/>
    <n v="1461819600"/>
    <x v="289"/>
    <d v="2016-04-28T05:00:00"/>
    <b v="0"/>
    <b v="0"/>
    <s v="food/food trucks"/>
    <x v="0"/>
  </r>
  <r>
    <x v="0"/>
    <n v="1"/>
    <n v="5"/>
    <s v="DK"/>
    <s v="DKK"/>
    <n v="1504069200"/>
    <n v="1504155600"/>
    <x v="290"/>
    <d v="2017-08-31T05:00:00"/>
    <b v="0"/>
    <b v="1"/>
    <s v="publishing/nonfiction"/>
    <x v="5"/>
  </r>
  <r>
    <x v="1"/>
    <n v="295"/>
    <n v="41.02"/>
    <s v="US"/>
    <s v="USD"/>
    <n v="1424930400"/>
    <n v="1426395600"/>
    <x v="291"/>
    <d v="2015-03-15T05:00:00"/>
    <b v="0"/>
    <b v="0"/>
    <s v="film &amp; video/documentary"/>
    <x v="4"/>
  </r>
  <r>
    <x v="0"/>
    <n v="245"/>
    <n v="98.91"/>
    <s v="US"/>
    <s v="USD"/>
    <n v="1535864400"/>
    <n v="1537074000"/>
    <x v="292"/>
    <d v="2018-09-16T05:00:00"/>
    <b v="0"/>
    <b v="0"/>
    <s v="theater/plays"/>
    <x v="3"/>
  </r>
  <r>
    <x v="0"/>
    <n v="32"/>
    <n v="87.78"/>
    <s v="US"/>
    <s v="USD"/>
    <n v="1452146400"/>
    <n v="1452578400"/>
    <x v="293"/>
    <d v="2016-01-12T06:00:00"/>
    <b v="0"/>
    <b v="0"/>
    <s v="music/indie rock"/>
    <x v="1"/>
  </r>
  <r>
    <x v="1"/>
    <n v="142"/>
    <n v="80.77"/>
    <s v="US"/>
    <s v="USD"/>
    <n v="1470546000"/>
    <n v="1474088400"/>
    <x v="294"/>
    <d v="2016-09-17T05:00:00"/>
    <b v="0"/>
    <b v="0"/>
    <s v="film &amp; video/documentary"/>
    <x v="4"/>
  </r>
  <r>
    <x v="1"/>
    <n v="85"/>
    <n v="94.28"/>
    <s v="US"/>
    <s v="USD"/>
    <n v="1458363600"/>
    <n v="1461906000"/>
    <x v="295"/>
    <d v="2016-04-29T05:00:00"/>
    <b v="0"/>
    <b v="0"/>
    <s v="theater/plays"/>
    <x v="3"/>
  </r>
  <r>
    <x v="0"/>
    <n v="7"/>
    <n v="73.430000000000007"/>
    <s v="US"/>
    <s v="USD"/>
    <n v="1500008400"/>
    <n v="1500267600"/>
    <x v="296"/>
    <d v="2017-07-17T05:00:00"/>
    <b v="0"/>
    <b v="1"/>
    <s v="theater/plays"/>
    <x v="3"/>
  </r>
  <r>
    <x v="1"/>
    <n v="659"/>
    <n v="65.97"/>
    <s v="DK"/>
    <s v="DKK"/>
    <n v="1338958800"/>
    <n v="1340686800"/>
    <x v="297"/>
    <d v="2012-06-26T05:00:00"/>
    <b v="0"/>
    <b v="1"/>
    <s v="publishing/fiction"/>
    <x v="5"/>
  </r>
  <r>
    <x v="0"/>
    <n v="803"/>
    <n v="109.04"/>
    <s v="US"/>
    <s v="USD"/>
    <n v="1303102800"/>
    <n v="1303189200"/>
    <x v="298"/>
    <d v="2011-04-19T05:00:00"/>
    <b v="0"/>
    <b v="0"/>
    <s v="theater/plays"/>
    <x v="3"/>
  </r>
  <r>
    <x v="3"/>
    <n v="75"/>
    <n v="41.16"/>
    <s v="US"/>
    <s v="USD"/>
    <n v="1316581200"/>
    <n v="1318309200"/>
    <x v="299"/>
    <d v="2011-10-11T05:00:00"/>
    <b v="0"/>
    <b v="1"/>
    <s v="music/indie rock"/>
    <x v="1"/>
  </r>
  <r>
    <x v="0"/>
    <n v="16"/>
    <n v="99.13"/>
    <s v="US"/>
    <s v="USD"/>
    <n v="1270789200"/>
    <n v="1272171600"/>
    <x v="300"/>
    <d v="2010-04-25T05:00:00"/>
    <b v="0"/>
    <b v="0"/>
    <s v="games/video games"/>
    <x v="6"/>
  </r>
  <r>
    <x v="1"/>
    <n v="121"/>
    <n v="105.88"/>
    <s v="US"/>
    <s v="USD"/>
    <n v="1297836000"/>
    <n v="1298872800"/>
    <x v="247"/>
    <d v="2011-02-28T06:00:00"/>
    <b v="0"/>
    <b v="0"/>
    <s v="theater/plays"/>
    <x v="3"/>
  </r>
  <r>
    <x v="1"/>
    <n v="3742"/>
    <n v="49"/>
    <s v="US"/>
    <s v="USD"/>
    <n v="1382677200"/>
    <n v="1383282000"/>
    <x v="244"/>
    <d v="2013-11-01T05:00:00"/>
    <b v="0"/>
    <b v="0"/>
    <s v="theater/plays"/>
    <x v="3"/>
  </r>
  <r>
    <x v="1"/>
    <n v="223"/>
    <n v="39"/>
    <s v="US"/>
    <s v="USD"/>
    <n v="1330322400"/>
    <n v="1330495200"/>
    <x v="301"/>
    <d v="2012-02-29T06:00:00"/>
    <b v="0"/>
    <b v="0"/>
    <s v="music/rock"/>
    <x v="1"/>
  </r>
  <r>
    <x v="1"/>
    <n v="133"/>
    <n v="31.02"/>
    <s v="US"/>
    <s v="USD"/>
    <n v="1552366800"/>
    <n v="1552798800"/>
    <x v="188"/>
    <d v="2019-03-17T05:00:00"/>
    <b v="0"/>
    <b v="1"/>
    <s v="film &amp; video/documentary"/>
    <x v="4"/>
  </r>
  <r>
    <x v="0"/>
    <n v="31"/>
    <n v="103.87"/>
    <s v="US"/>
    <s v="USD"/>
    <n v="1400907600"/>
    <n v="1403413200"/>
    <x v="302"/>
    <d v="2014-06-22T05:00:00"/>
    <b v="0"/>
    <b v="0"/>
    <s v="theater/plays"/>
    <x v="3"/>
  </r>
  <r>
    <x v="0"/>
    <n v="108"/>
    <n v="59.27"/>
    <s v="IT"/>
    <s v="EUR"/>
    <n v="1574143200"/>
    <n v="1574229600"/>
    <x v="303"/>
    <d v="2019-11-20T06:00:00"/>
    <b v="0"/>
    <b v="1"/>
    <s v="food/food trucks"/>
    <x v="0"/>
  </r>
  <r>
    <x v="0"/>
    <n v="30"/>
    <n v="42.3"/>
    <s v="US"/>
    <s v="USD"/>
    <n v="1494738000"/>
    <n v="1495861200"/>
    <x v="304"/>
    <d v="2017-05-27T05:00:00"/>
    <b v="0"/>
    <b v="0"/>
    <s v="theater/plays"/>
    <x v="3"/>
  </r>
  <r>
    <x v="0"/>
    <n v="17"/>
    <n v="53.12"/>
    <s v="US"/>
    <s v="USD"/>
    <n v="1392357600"/>
    <n v="1392530400"/>
    <x v="305"/>
    <d v="2014-02-16T06:00:00"/>
    <b v="0"/>
    <b v="0"/>
    <s v="music/rock"/>
    <x v="1"/>
  </r>
  <r>
    <x v="3"/>
    <n v="64"/>
    <n v="50.8"/>
    <s v="US"/>
    <s v="USD"/>
    <n v="1281589200"/>
    <n v="1283662800"/>
    <x v="306"/>
    <d v="2010-09-05T05:00:00"/>
    <b v="0"/>
    <b v="0"/>
    <s v="technology/web"/>
    <x v="2"/>
  </r>
  <r>
    <x v="0"/>
    <n v="80"/>
    <n v="101.15"/>
    <s v="US"/>
    <s v="USD"/>
    <n v="1305003600"/>
    <n v="1305781200"/>
    <x v="307"/>
    <d v="2011-05-19T05:00:00"/>
    <b v="0"/>
    <b v="0"/>
    <s v="publishing/fiction"/>
    <x v="5"/>
  </r>
  <r>
    <x v="0"/>
    <n v="2468"/>
    <n v="65"/>
    <s v="US"/>
    <s v="USD"/>
    <n v="1301634000"/>
    <n v="1302325200"/>
    <x v="308"/>
    <d v="2011-04-09T05:00:00"/>
    <b v="0"/>
    <b v="0"/>
    <s v="film &amp; video/shorts"/>
    <x v="4"/>
  </r>
  <r>
    <x v="1"/>
    <n v="5168"/>
    <n v="38"/>
    <s v="US"/>
    <s v="USD"/>
    <n v="1290664800"/>
    <n v="1291788000"/>
    <x v="309"/>
    <d v="2010-12-08T06:00:00"/>
    <b v="0"/>
    <b v="0"/>
    <s v="theater/plays"/>
    <x v="3"/>
  </r>
  <r>
    <x v="0"/>
    <n v="26"/>
    <n v="82.62"/>
    <s v="GB"/>
    <s v="GBP"/>
    <n v="1395896400"/>
    <n v="1396069200"/>
    <x v="310"/>
    <d v="2014-03-29T05:00:00"/>
    <b v="0"/>
    <b v="0"/>
    <s v="film &amp; video/documentary"/>
    <x v="4"/>
  </r>
  <r>
    <x v="1"/>
    <n v="307"/>
    <n v="37.94"/>
    <s v="US"/>
    <s v="USD"/>
    <n v="1434862800"/>
    <n v="1435899600"/>
    <x v="311"/>
    <d v="2015-07-03T05:00:00"/>
    <b v="0"/>
    <b v="1"/>
    <s v="theater/plays"/>
    <x v="3"/>
  </r>
  <r>
    <x v="0"/>
    <n v="73"/>
    <n v="80.78"/>
    <s v="US"/>
    <s v="USD"/>
    <n v="1529125200"/>
    <n v="1531112400"/>
    <x v="79"/>
    <d v="2018-07-09T05:00:00"/>
    <b v="0"/>
    <b v="1"/>
    <s v="theater/plays"/>
    <x v="3"/>
  </r>
  <r>
    <x v="0"/>
    <n v="128"/>
    <n v="25.98"/>
    <s v="US"/>
    <s v="USD"/>
    <n v="1451109600"/>
    <n v="1451628000"/>
    <x v="312"/>
    <d v="2016-01-01T06:00:00"/>
    <b v="0"/>
    <b v="0"/>
    <s v="film &amp; video/animation"/>
    <x v="4"/>
  </r>
  <r>
    <x v="0"/>
    <n v="33"/>
    <n v="30.36"/>
    <s v="US"/>
    <s v="USD"/>
    <n v="1566968400"/>
    <n v="1567314000"/>
    <x v="313"/>
    <d v="2019-09-01T05:00:00"/>
    <b v="0"/>
    <b v="1"/>
    <s v="theater/plays"/>
    <x v="3"/>
  </r>
  <r>
    <x v="1"/>
    <n v="2441"/>
    <n v="54"/>
    <s v="US"/>
    <s v="USD"/>
    <n v="1543557600"/>
    <n v="1544508000"/>
    <x v="314"/>
    <d v="2018-12-11T06:00:00"/>
    <b v="0"/>
    <b v="0"/>
    <s v="music/rock"/>
    <x v="1"/>
  </r>
  <r>
    <x v="2"/>
    <n v="211"/>
    <n v="101.79"/>
    <s v="US"/>
    <s v="USD"/>
    <n v="1481522400"/>
    <n v="1482472800"/>
    <x v="315"/>
    <d v="2016-12-23T06:00:00"/>
    <b v="0"/>
    <b v="0"/>
    <s v="games/video games"/>
    <x v="6"/>
  </r>
  <r>
    <x v="1"/>
    <n v="1385"/>
    <n v="45"/>
    <s v="GB"/>
    <s v="GBP"/>
    <n v="1512712800"/>
    <n v="1512799200"/>
    <x v="316"/>
    <d v="2017-12-09T06:00:00"/>
    <b v="0"/>
    <b v="0"/>
    <s v="film &amp; video/documentary"/>
    <x v="4"/>
  </r>
  <r>
    <x v="1"/>
    <n v="190"/>
    <n v="77.069999999999993"/>
    <s v="US"/>
    <s v="USD"/>
    <n v="1324274400"/>
    <n v="1324360800"/>
    <x v="317"/>
    <d v="2011-12-20T06:00:00"/>
    <b v="0"/>
    <b v="0"/>
    <s v="food/food trucks"/>
    <x v="0"/>
  </r>
  <r>
    <x v="1"/>
    <n v="470"/>
    <n v="88.08"/>
    <s v="US"/>
    <s v="USD"/>
    <n v="1364446800"/>
    <n v="1364533200"/>
    <x v="318"/>
    <d v="2013-03-29T05:00:00"/>
    <b v="0"/>
    <b v="0"/>
    <s v="technology/wearables"/>
    <x v="2"/>
  </r>
  <r>
    <x v="1"/>
    <n v="253"/>
    <n v="47.04"/>
    <s v="US"/>
    <s v="USD"/>
    <n v="1542693600"/>
    <n v="1545112800"/>
    <x v="319"/>
    <d v="2018-12-18T06:00:00"/>
    <b v="0"/>
    <b v="0"/>
    <s v="theater/plays"/>
    <x v="3"/>
  </r>
  <r>
    <x v="1"/>
    <n v="1113"/>
    <n v="111"/>
    <s v="US"/>
    <s v="USD"/>
    <n v="1515564000"/>
    <n v="1516168800"/>
    <x v="32"/>
    <d v="2018-01-17T06:00:00"/>
    <b v="0"/>
    <b v="0"/>
    <s v="music/rock"/>
    <x v="1"/>
  </r>
  <r>
    <x v="1"/>
    <n v="2283"/>
    <n v="87"/>
    <s v="US"/>
    <s v="USD"/>
    <n v="1573797600"/>
    <n v="1574920800"/>
    <x v="320"/>
    <d v="2019-11-28T06:00:00"/>
    <b v="0"/>
    <b v="0"/>
    <s v="music/rock"/>
    <x v="1"/>
  </r>
  <r>
    <x v="0"/>
    <n v="1072"/>
    <n v="63.99"/>
    <s v="US"/>
    <s v="USD"/>
    <n v="1292392800"/>
    <n v="1292479200"/>
    <x v="321"/>
    <d v="2010-12-16T06:00:00"/>
    <b v="0"/>
    <b v="1"/>
    <s v="music/rock"/>
    <x v="1"/>
  </r>
  <r>
    <x v="1"/>
    <n v="1095"/>
    <n v="105.99"/>
    <s v="US"/>
    <s v="USD"/>
    <n v="1573452000"/>
    <n v="1573538400"/>
    <x v="322"/>
    <d v="2019-11-12T06:00:00"/>
    <b v="0"/>
    <b v="0"/>
    <s v="theater/plays"/>
    <x v="3"/>
  </r>
  <r>
    <x v="1"/>
    <n v="1690"/>
    <n v="73.989999999999995"/>
    <s v="US"/>
    <s v="USD"/>
    <n v="1317790800"/>
    <n v="1320382800"/>
    <x v="323"/>
    <d v="2011-11-04T05:00:00"/>
    <b v="0"/>
    <b v="0"/>
    <s v="theater/plays"/>
    <x v="3"/>
  </r>
  <r>
    <x v="3"/>
    <n v="1297"/>
    <n v="84.02"/>
    <s v="CA"/>
    <s v="CAD"/>
    <n v="1501650000"/>
    <n v="1502859600"/>
    <x v="324"/>
    <d v="2017-08-16T05:00:00"/>
    <b v="0"/>
    <b v="0"/>
    <s v="theater/plays"/>
    <x v="3"/>
  </r>
  <r>
    <x v="0"/>
    <n v="393"/>
    <n v="88.97"/>
    <s v="US"/>
    <s v="USD"/>
    <n v="1323669600"/>
    <n v="1323756000"/>
    <x v="325"/>
    <d v="2011-12-13T06:00:00"/>
    <b v="0"/>
    <b v="0"/>
    <s v="photography/photography books"/>
    <x v="7"/>
  </r>
  <r>
    <x v="0"/>
    <n v="1257"/>
    <n v="76.989999999999995"/>
    <s v="US"/>
    <s v="USD"/>
    <n v="1440738000"/>
    <n v="1441342800"/>
    <x v="326"/>
    <d v="2015-09-04T05:00:00"/>
    <b v="0"/>
    <b v="0"/>
    <s v="music/indie rock"/>
    <x v="1"/>
  </r>
  <r>
    <x v="0"/>
    <n v="328"/>
    <n v="97.15"/>
    <s v="US"/>
    <s v="USD"/>
    <n v="1374296400"/>
    <n v="1375333200"/>
    <x v="327"/>
    <d v="2013-08-01T05:00:00"/>
    <b v="0"/>
    <b v="0"/>
    <s v="theater/plays"/>
    <x v="3"/>
  </r>
  <r>
    <x v="0"/>
    <n v="147"/>
    <n v="33.01"/>
    <s v="US"/>
    <s v="USD"/>
    <n v="1384840800"/>
    <n v="1389420000"/>
    <x v="328"/>
    <d v="2014-01-11T06:00:00"/>
    <b v="0"/>
    <b v="0"/>
    <s v="theater/plays"/>
    <x v="3"/>
  </r>
  <r>
    <x v="0"/>
    <n v="830"/>
    <n v="99.95"/>
    <s v="US"/>
    <s v="USD"/>
    <n v="1516600800"/>
    <n v="1520056800"/>
    <x v="329"/>
    <d v="2018-03-03T06:00:00"/>
    <b v="0"/>
    <b v="0"/>
    <s v="games/video games"/>
    <x v="6"/>
  </r>
  <r>
    <x v="0"/>
    <n v="331"/>
    <n v="69.97"/>
    <s v="GB"/>
    <s v="GBP"/>
    <n v="1436418000"/>
    <n v="1436504400"/>
    <x v="330"/>
    <d v="2015-07-10T05:00:00"/>
    <b v="0"/>
    <b v="0"/>
    <s v="film &amp; video/drama"/>
    <x v="4"/>
  </r>
  <r>
    <x v="0"/>
    <n v="25"/>
    <n v="110.32"/>
    <s v="US"/>
    <s v="USD"/>
    <n v="1503550800"/>
    <n v="1508302800"/>
    <x v="331"/>
    <d v="2017-10-18T05:00:00"/>
    <b v="0"/>
    <b v="1"/>
    <s v="music/indie rock"/>
    <x v="1"/>
  </r>
  <r>
    <x v="1"/>
    <n v="191"/>
    <n v="66.010000000000005"/>
    <s v="US"/>
    <s v="USD"/>
    <n v="1423634400"/>
    <n v="1425708000"/>
    <x v="332"/>
    <d v="2015-03-07T06:00:00"/>
    <b v="0"/>
    <b v="0"/>
    <s v="technology/web"/>
    <x v="2"/>
  </r>
  <r>
    <x v="0"/>
    <n v="3483"/>
    <n v="41.01"/>
    <s v="US"/>
    <s v="USD"/>
    <n v="1487224800"/>
    <n v="1488348000"/>
    <x v="333"/>
    <d v="2017-03-01T06:00:00"/>
    <b v="0"/>
    <b v="0"/>
    <s v="food/food trucks"/>
    <x v="0"/>
  </r>
  <r>
    <x v="0"/>
    <n v="923"/>
    <n v="103.96"/>
    <s v="US"/>
    <s v="USD"/>
    <n v="1500008400"/>
    <n v="1502600400"/>
    <x v="296"/>
    <d v="2017-08-13T05:00:00"/>
    <b v="0"/>
    <b v="0"/>
    <s v="theater/plays"/>
    <x v="3"/>
  </r>
  <r>
    <x v="0"/>
    <n v="1"/>
    <n v="5"/>
    <s v="US"/>
    <s v="USD"/>
    <n v="1432098000"/>
    <n v="1433653200"/>
    <x v="334"/>
    <d v="2015-06-07T05:00:00"/>
    <b v="0"/>
    <b v="1"/>
    <s v="music/jazz"/>
    <x v="1"/>
  </r>
  <r>
    <x v="1"/>
    <n v="2013"/>
    <n v="47.01"/>
    <s v="US"/>
    <s v="USD"/>
    <n v="1440392400"/>
    <n v="1441602000"/>
    <x v="335"/>
    <d v="2015-09-07T05:00:00"/>
    <b v="0"/>
    <b v="0"/>
    <s v="music/rock"/>
    <x v="1"/>
  </r>
  <r>
    <x v="0"/>
    <n v="33"/>
    <n v="29.61"/>
    <s v="CA"/>
    <s v="CAD"/>
    <n v="1446876000"/>
    <n v="1447567200"/>
    <x v="336"/>
    <d v="2015-11-15T06:00:00"/>
    <b v="0"/>
    <b v="0"/>
    <s v="theater/plays"/>
    <x v="3"/>
  </r>
  <r>
    <x v="1"/>
    <n v="1703"/>
    <n v="81.010000000000005"/>
    <s v="US"/>
    <s v="USD"/>
    <n v="1562302800"/>
    <n v="1562389200"/>
    <x v="337"/>
    <d v="2019-07-06T05:00:00"/>
    <b v="0"/>
    <b v="0"/>
    <s v="theater/plays"/>
    <x v="3"/>
  </r>
  <r>
    <x v="1"/>
    <n v="80"/>
    <n v="94.35"/>
    <s v="DK"/>
    <s v="DKK"/>
    <n v="1378184400"/>
    <n v="1378789200"/>
    <x v="338"/>
    <d v="2013-09-10T05:00:00"/>
    <b v="0"/>
    <b v="0"/>
    <s v="film &amp; video/documentary"/>
    <x v="4"/>
  </r>
  <r>
    <x v="2"/>
    <n v="86"/>
    <n v="26.06"/>
    <s v="US"/>
    <s v="USD"/>
    <n v="1485064800"/>
    <n v="1488520800"/>
    <x v="339"/>
    <d v="2017-03-03T06:00:00"/>
    <b v="0"/>
    <b v="0"/>
    <s v="technology/wearables"/>
    <x v="2"/>
  </r>
  <r>
    <x v="0"/>
    <n v="40"/>
    <n v="85.78"/>
    <s v="IT"/>
    <s v="EUR"/>
    <n v="1326520800"/>
    <n v="1327298400"/>
    <x v="340"/>
    <d v="2012-01-23T06:00:00"/>
    <b v="0"/>
    <b v="0"/>
    <s v="theater/plays"/>
    <x v="3"/>
  </r>
  <r>
    <x v="1"/>
    <n v="41"/>
    <n v="103.73"/>
    <s v="US"/>
    <s v="USD"/>
    <n v="1441256400"/>
    <n v="1443416400"/>
    <x v="341"/>
    <d v="2015-09-28T05:00:00"/>
    <b v="0"/>
    <b v="0"/>
    <s v="games/video games"/>
    <x v="6"/>
  </r>
  <r>
    <x v="0"/>
    <n v="23"/>
    <n v="49.83"/>
    <s v="CA"/>
    <s v="CAD"/>
    <n v="1533877200"/>
    <n v="1534136400"/>
    <x v="342"/>
    <d v="2018-08-13T05:00:00"/>
    <b v="1"/>
    <b v="0"/>
    <s v="photography/photography books"/>
    <x v="7"/>
  </r>
  <r>
    <x v="1"/>
    <n v="187"/>
    <n v="63.89"/>
    <s v="US"/>
    <s v="USD"/>
    <n v="1314421200"/>
    <n v="1315026000"/>
    <x v="343"/>
    <d v="2011-09-03T05:00:00"/>
    <b v="0"/>
    <b v="0"/>
    <s v="film &amp; video/animation"/>
    <x v="4"/>
  </r>
  <r>
    <x v="1"/>
    <n v="2875"/>
    <n v="47"/>
    <s v="GB"/>
    <s v="GBP"/>
    <n v="1293861600"/>
    <n v="1295071200"/>
    <x v="344"/>
    <d v="2011-01-15T06:00:00"/>
    <b v="0"/>
    <b v="1"/>
    <s v="theater/plays"/>
    <x v="3"/>
  </r>
  <r>
    <x v="1"/>
    <n v="88"/>
    <n v="108.48"/>
    <s v="US"/>
    <s v="USD"/>
    <n v="1507352400"/>
    <n v="1509426000"/>
    <x v="345"/>
    <d v="2017-10-31T05:00:00"/>
    <b v="0"/>
    <b v="0"/>
    <s v="theater/plays"/>
    <x v="3"/>
  </r>
  <r>
    <x v="1"/>
    <n v="191"/>
    <n v="72.02"/>
    <s v="US"/>
    <s v="USD"/>
    <n v="1296108000"/>
    <n v="1299391200"/>
    <x v="65"/>
    <d v="2011-03-06T06:00:00"/>
    <b v="0"/>
    <b v="0"/>
    <s v="music/rock"/>
    <x v="1"/>
  </r>
  <r>
    <x v="1"/>
    <n v="139"/>
    <n v="59.93"/>
    <s v="US"/>
    <s v="USD"/>
    <n v="1324965600"/>
    <n v="1325052000"/>
    <x v="346"/>
    <d v="2011-12-28T06:00:00"/>
    <b v="0"/>
    <b v="0"/>
    <s v="music/rock"/>
    <x v="1"/>
  </r>
  <r>
    <x v="1"/>
    <n v="186"/>
    <n v="78.209999999999994"/>
    <s v="US"/>
    <s v="USD"/>
    <n v="1520229600"/>
    <n v="1522818000"/>
    <x v="347"/>
    <d v="2018-04-04T05:00:00"/>
    <b v="0"/>
    <b v="0"/>
    <s v="music/indie rock"/>
    <x v="1"/>
  </r>
  <r>
    <x v="1"/>
    <n v="112"/>
    <n v="104.78"/>
    <s v="AU"/>
    <s v="AUD"/>
    <n v="1482991200"/>
    <n v="1485324000"/>
    <x v="348"/>
    <d v="2017-01-25T06:00:00"/>
    <b v="0"/>
    <b v="0"/>
    <s v="theater/plays"/>
    <x v="3"/>
  </r>
  <r>
    <x v="1"/>
    <n v="101"/>
    <n v="105.52"/>
    <s v="US"/>
    <s v="USD"/>
    <n v="1294034400"/>
    <n v="1294120800"/>
    <x v="349"/>
    <d v="2011-01-04T06:00:00"/>
    <b v="0"/>
    <b v="1"/>
    <s v="theater/plays"/>
    <x v="3"/>
  </r>
  <r>
    <x v="0"/>
    <n v="75"/>
    <n v="24.93"/>
    <s v="US"/>
    <s v="USD"/>
    <n v="1413608400"/>
    <n v="1415685600"/>
    <x v="350"/>
    <d v="2014-11-11T06:00:00"/>
    <b v="0"/>
    <b v="1"/>
    <s v="theater/plays"/>
    <x v="3"/>
  </r>
  <r>
    <x v="1"/>
    <n v="206"/>
    <n v="69.87"/>
    <s v="GB"/>
    <s v="GBP"/>
    <n v="1286946000"/>
    <n v="1288933200"/>
    <x v="351"/>
    <d v="2010-11-05T05:00:00"/>
    <b v="0"/>
    <b v="1"/>
    <s v="film &amp; video/documentary"/>
    <x v="4"/>
  </r>
  <r>
    <x v="1"/>
    <n v="154"/>
    <n v="95.73"/>
    <s v="US"/>
    <s v="USD"/>
    <n v="1359871200"/>
    <n v="1363237200"/>
    <x v="352"/>
    <d v="2013-03-14T05:00:00"/>
    <b v="0"/>
    <b v="1"/>
    <s v="film &amp; video/television"/>
    <x v="4"/>
  </r>
  <r>
    <x v="1"/>
    <n v="5966"/>
    <n v="30"/>
    <s v="US"/>
    <s v="USD"/>
    <n v="1555304400"/>
    <n v="1555822800"/>
    <x v="353"/>
    <d v="2019-04-21T05:00:00"/>
    <b v="0"/>
    <b v="0"/>
    <s v="theater/plays"/>
    <x v="3"/>
  </r>
  <r>
    <x v="0"/>
    <n v="2176"/>
    <n v="59.01"/>
    <s v="US"/>
    <s v="USD"/>
    <n v="1423375200"/>
    <n v="1427778000"/>
    <x v="354"/>
    <d v="2015-03-31T05:00:00"/>
    <b v="0"/>
    <b v="0"/>
    <s v="theater/plays"/>
    <x v="3"/>
  </r>
  <r>
    <x v="1"/>
    <n v="169"/>
    <n v="84.76"/>
    <s v="US"/>
    <s v="USD"/>
    <n v="1420696800"/>
    <n v="1422424800"/>
    <x v="355"/>
    <d v="2015-01-28T06:00:00"/>
    <b v="0"/>
    <b v="1"/>
    <s v="film &amp; video/documentary"/>
    <x v="4"/>
  </r>
  <r>
    <x v="1"/>
    <n v="2106"/>
    <n v="78.010000000000005"/>
    <s v="US"/>
    <s v="USD"/>
    <n v="1502946000"/>
    <n v="1503637200"/>
    <x v="356"/>
    <d v="2017-08-25T05:00:00"/>
    <b v="0"/>
    <b v="0"/>
    <s v="theater/plays"/>
    <x v="3"/>
  </r>
  <r>
    <x v="0"/>
    <n v="441"/>
    <n v="50.05"/>
    <s v="US"/>
    <s v="USD"/>
    <n v="1547186400"/>
    <n v="1547618400"/>
    <x v="357"/>
    <d v="2019-01-16T06:00:00"/>
    <b v="0"/>
    <b v="1"/>
    <s v="film &amp; video/documentary"/>
    <x v="4"/>
  </r>
  <r>
    <x v="0"/>
    <n v="25"/>
    <n v="59.16"/>
    <s v="US"/>
    <s v="USD"/>
    <n v="1444971600"/>
    <n v="1449900000"/>
    <x v="358"/>
    <d v="2015-12-12T06:00:00"/>
    <b v="0"/>
    <b v="0"/>
    <s v="music/indie rock"/>
    <x v="1"/>
  </r>
  <r>
    <x v="1"/>
    <n v="131"/>
    <n v="93.7"/>
    <s v="US"/>
    <s v="USD"/>
    <n v="1404622800"/>
    <n v="1405141200"/>
    <x v="359"/>
    <d v="2014-07-12T05:00:00"/>
    <b v="0"/>
    <b v="0"/>
    <s v="music/rock"/>
    <x v="1"/>
  </r>
  <r>
    <x v="0"/>
    <n v="127"/>
    <n v="40.14"/>
    <s v="US"/>
    <s v="USD"/>
    <n v="1571720400"/>
    <n v="1572933600"/>
    <x v="12"/>
    <d v="2019-11-05T06:00:00"/>
    <b v="0"/>
    <b v="0"/>
    <s v="theater/plays"/>
    <x v="3"/>
  </r>
  <r>
    <x v="0"/>
    <n v="355"/>
    <n v="70.09"/>
    <s v="US"/>
    <s v="USD"/>
    <n v="1526878800"/>
    <n v="1530162000"/>
    <x v="360"/>
    <d v="2018-06-28T05:00:00"/>
    <b v="0"/>
    <b v="0"/>
    <s v="film &amp; video/documentary"/>
    <x v="4"/>
  </r>
  <r>
    <x v="0"/>
    <n v="44"/>
    <n v="66.180000000000007"/>
    <s v="GB"/>
    <s v="GBP"/>
    <n v="1319691600"/>
    <n v="1320904800"/>
    <x v="361"/>
    <d v="2011-11-10T06:00:00"/>
    <b v="0"/>
    <b v="0"/>
    <s v="theater/plays"/>
    <x v="3"/>
  </r>
  <r>
    <x v="1"/>
    <n v="84"/>
    <n v="47.71"/>
    <s v="US"/>
    <s v="USD"/>
    <n v="1371963600"/>
    <n v="1372395600"/>
    <x v="362"/>
    <d v="2013-06-28T05:00:00"/>
    <b v="0"/>
    <b v="0"/>
    <s v="theater/plays"/>
    <x v="3"/>
  </r>
  <r>
    <x v="1"/>
    <n v="155"/>
    <n v="62.9"/>
    <s v="US"/>
    <s v="USD"/>
    <n v="1433739600"/>
    <n v="1437714000"/>
    <x v="363"/>
    <d v="2015-07-24T05:00:00"/>
    <b v="0"/>
    <b v="0"/>
    <s v="theater/plays"/>
    <x v="3"/>
  </r>
  <r>
    <x v="0"/>
    <n v="67"/>
    <n v="86.61"/>
    <s v="US"/>
    <s v="USD"/>
    <n v="1508130000"/>
    <n v="1509771600"/>
    <x v="364"/>
    <d v="2017-11-04T05:00:00"/>
    <b v="0"/>
    <b v="0"/>
    <s v="photography/photography books"/>
    <x v="7"/>
  </r>
  <r>
    <x v="1"/>
    <n v="189"/>
    <n v="75.13"/>
    <s v="US"/>
    <s v="USD"/>
    <n v="1550037600"/>
    <n v="1550556000"/>
    <x v="210"/>
    <d v="2019-02-19T06:00:00"/>
    <b v="0"/>
    <b v="1"/>
    <s v="food/food trucks"/>
    <x v="0"/>
  </r>
  <r>
    <x v="1"/>
    <n v="4799"/>
    <n v="41"/>
    <s v="US"/>
    <s v="USD"/>
    <n v="1486706400"/>
    <n v="1489039200"/>
    <x v="365"/>
    <d v="2017-03-09T06:00:00"/>
    <b v="1"/>
    <b v="1"/>
    <s v="film &amp; video/documentary"/>
    <x v="4"/>
  </r>
  <r>
    <x v="1"/>
    <n v="1137"/>
    <n v="50.01"/>
    <s v="US"/>
    <s v="USD"/>
    <n v="1553835600"/>
    <n v="1556600400"/>
    <x v="366"/>
    <d v="2019-04-30T05:00:00"/>
    <b v="0"/>
    <b v="0"/>
    <s v="publishing/nonfiction"/>
    <x v="5"/>
  </r>
  <r>
    <x v="0"/>
    <n v="1068"/>
    <n v="96.96"/>
    <s v="US"/>
    <s v="USD"/>
    <n v="1277528400"/>
    <n v="1278565200"/>
    <x v="367"/>
    <d v="2010-07-08T05:00:00"/>
    <b v="0"/>
    <b v="0"/>
    <s v="theater/plays"/>
    <x v="3"/>
  </r>
  <r>
    <x v="0"/>
    <n v="424"/>
    <n v="100.93"/>
    <s v="US"/>
    <s v="USD"/>
    <n v="1339477200"/>
    <n v="1339909200"/>
    <x v="368"/>
    <d v="2012-06-17T05:00:00"/>
    <b v="0"/>
    <b v="0"/>
    <s v="technology/wearables"/>
    <x v="2"/>
  </r>
  <r>
    <x v="3"/>
    <n v="145"/>
    <n v="89.23"/>
    <s v="CH"/>
    <s v="CHF"/>
    <n v="1325656800"/>
    <n v="1325829600"/>
    <x v="369"/>
    <d v="2012-01-06T06:00:00"/>
    <b v="0"/>
    <b v="0"/>
    <s v="music/indie rock"/>
    <x v="1"/>
  </r>
  <r>
    <x v="1"/>
    <n v="1152"/>
    <n v="87.98"/>
    <s v="US"/>
    <s v="USD"/>
    <n v="1288242000"/>
    <n v="1290578400"/>
    <x v="370"/>
    <d v="2010-11-24T06:00:00"/>
    <b v="0"/>
    <b v="0"/>
    <s v="theater/plays"/>
    <x v="3"/>
  </r>
  <r>
    <x v="1"/>
    <n v="50"/>
    <n v="89.54"/>
    <s v="US"/>
    <s v="USD"/>
    <n v="1379048400"/>
    <n v="1380344400"/>
    <x v="371"/>
    <d v="2013-09-28T05:00:00"/>
    <b v="0"/>
    <b v="0"/>
    <s v="photography/photography books"/>
    <x v="7"/>
  </r>
  <r>
    <x v="0"/>
    <n v="151"/>
    <n v="29.09"/>
    <s v="US"/>
    <s v="USD"/>
    <n v="1389679200"/>
    <n v="1389852000"/>
    <x v="287"/>
    <d v="2014-01-16T06:00:00"/>
    <b v="0"/>
    <b v="0"/>
    <s v="publishing/nonfiction"/>
    <x v="5"/>
  </r>
  <r>
    <x v="0"/>
    <n v="1608"/>
    <n v="42.01"/>
    <s v="US"/>
    <s v="USD"/>
    <n v="1294293600"/>
    <n v="1294466400"/>
    <x v="372"/>
    <d v="2011-01-08T06:00:00"/>
    <b v="0"/>
    <b v="0"/>
    <s v="technology/wearables"/>
    <x v="2"/>
  </r>
  <r>
    <x v="1"/>
    <n v="3059"/>
    <n v="47"/>
    <s v="CA"/>
    <s v="CAD"/>
    <n v="1500267600"/>
    <n v="1500354000"/>
    <x v="373"/>
    <d v="2017-07-18T05:00:00"/>
    <b v="0"/>
    <b v="0"/>
    <s v="music/jazz"/>
    <x v="1"/>
  </r>
  <r>
    <x v="1"/>
    <n v="34"/>
    <n v="110.44"/>
    <s v="US"/>
    <s v="USD"/>
    <n v="1375074000"/>
    <n v="1375938000"/>
    <x v="374"/>
    <d v="2013-08-08T05:00:00"/>
    <b v="0"/>
    <b v="1"/>
    <s v="film &amp; video/documentary"/>
    <x v="4"/>
  </r>
  <r>
    <x v="1"/>
    <n v="220"/>
    <n v="41.99"/>
    <s v="US"/>
    <s v="USD"/>
    <n v="1323324000"/>
    <n v="1323410400"/>
    <x v="375"/>
    <d v="2011-12-09T06:00:00"/>
    <b v="1"/>
    <b v="0"/>
    <s v="theater/plays"/>
    <x v="3"/>
  </r>
  <r>
    <x v="1"/>
    <n v="1604"/>
    <n v="48.01"/>
    <s v="AU"/>
    <s v="AUD"/>
    <n v="1538715600"/>
    <n v="1539406800"/>
    <x v="376"/>
    <d v="2018-10-13T05:00:00"/>
    <b v="0"/>
    <b v="0"/>
    <s v="film &amp; video/drama"/>
    <x v="4"/>
  </r>
  <r>
    <x v="1"/>
    <n v="454"/>
    <n v="31.02"/>
    <s v="US"/>
    <s v="USD"/>
    <n v="1369285200"/>
    <n v="1369803600"/>
    <x v="377"/>
    <d v="2013-05-29T05:00:00"/>
    <b v="0"/>
    <b v="0"/>
    <s v="music/rock"/>
    <x v="1"/>
  </r>
  <r>
    <x v="1"/>
    <n v="123"/>
    <n v="99.2"/>
    <s v="IT"/>
    <s v="EUR"/>
    <n v="1525755600"/>
    <n v="1525928400"/>
    <x v="378"/>
    <d v="2018-05-10T05:00:00"/>
    <b v="0"/>
    <b v="1"/>
    <s v="film &amp; video/animation"/>
    <x v="4"/>
  </r>
  <r>
    <x v="0"/>
    <n v="941"/>
    <n v="66.02"/>
    <s v="US"/>
    <s v="USD"/>
    <n v="1296626400"/>
    <n v="1297231200"/>
    <x v="379"/>
    <d v="2011-02-09T06:00:00"/>
    <b v="0"/>
    <b v="0"/>
    <s v="music/indie rock"/>
    <x v="1"/>
  </r>
  <r>
    <x v="0"/>
    <n v="1"/>
    <n v="2"/>
    <s v="US"/>
    <s v="USD"/>
    <n v="1376629200"/>
    <n v="1378530000"/>
    <x v="380"/>
    <d v="2013-09-07T05:00:00"/>
    <b v="0"/>
    <b v="1"/>
    <s v="photography/photography books"/>
    <x v="7"/>
  </r>
  <r>
    <x v="1"/>
    <n v="299"/>
    <n v="46.06"/>
    <s v="US"/>
    <s v="USD"/>
    <n v="1572152400"/>
    <n v="1572152400"/>
    <x v="381"/>
    <d v="2019-10-27T05:00:00"/>
    <b v="0"/>
    <b v="0"/>
    <s v="theater/plays"/>
    <x v="3"/>
  </r>
  <r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</r>
  <r>
    <x v="0"/>
    <n v="3015"/>
    <n v="55.99"/>
    <s v="CA"/>
    <s v="CAD"/>
    <n v="1273640400"/>
    <n v="1276750800"/>
    <x v="125"/>
    <d v="2010-06-17T05:00:00"/>
    <b v="0"/>
    <b v="1"/>
    <s v="theater/plays"/>
    <x v="3"/>
  </r>
  <r>
    <x v="1"/>
    <n v="2237"/>
    <n v="68.989999999999995"/>
    <s v="US"/>
    <s v="USD"/>
    <n v="1510639200"/>
    <n v="1510898400"/>
    <x v="383"/>
    <d v="2017-11-17T06:00:00"/>
    <b v="0"/>
    <b v="0"/>
    <s v="theater/plays"/>
    <x v="3"/>
  </r>
  <r>
    <x v="0"/>
    <n v="435"/>
    <n v="60.98"/>
    <s v="US"/>
    <s v="USD"/>
    <n v="1528088400"/>
    <n v="1532408400"/>
    <x v="384"/>
    <d v="2018-07-24T05:00:00"/>
    <b v="0"/>
    <b v="0"/>
    <s v="theater/plays"/>
    <x v="3"/>
  </r>
  <r>
    <x v="1"/>
    <n v="645"/>
    <n v="110.98"/>
    <s v="US"/>
    <s v="USD"/>
    <n v="1359525600"/>
    <n v="1360562400"/>
    <x v="385"/>
    <d v="2013-02-11T06:00:00"/>
    <b v="1"/>
    <b v="0"/>
    <s v="film &amp; video/documentary"/>
    <x v="4"/>
  </r>
  <r>
    <x v="1"/>
    <n v="484"/>
    <n v="25"/>
    <s v="DK"/>
    <s v="DKK"/>
    <n v="1570942800"/>
    <n v="1571547600"/>
    <x v="386"/>
    <d v="2019-10-20T05:00:00"/>
    <b v="0"/>
    <b v="0"/>
    <s v="theater/plays"/>
    <x v="3"/>
  </r>
  <r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</r>
  <r>
    <x v="0"/>
    <n v="714"/>
    <n v="87.96"/>
    <s v="US"/>
    <s v="USD"/>
    <n v="1492491600"/>
    <n v="1492837200"/>
    <x v="388"/>
    <d v="2017-04-22T05:00:00"/>
    <b v="0"/>
    <b v="0"/>
    <s v="music/rock"/>
    <x v="1"/>
  </r>
  <r>
    <x v="2"/>
    <n v="1111"/>
    <n v="49.99"/>
    <s v="US"/>
    <s v="USD"/>
    <n v="1430197200"/>
    <n v="1430197200"/>
    <x v="277"/>
    <d v="2015-04-28T05:00:00"/>
    <b v="0"/>
    <b v="0"/>
    <s v="games/mobile games"/>
    <x v="6"/>
  </r>
  <r>
    <x v="1"/>
    <n v="82"/>
    <n v="99.52"/>
    <s v="US"/>
    <s v="USD"/>
    <n v="1496034000"/>
    <n v="1496206800"/>
    <x v="389"/>
    <d v="2017-05-31T05:00:00"/>
    <b v="0"/>
    <b v="0"/>
    <s v="theater/plays"/>
    <x v="3"/>
  </r>
  <r>
    <x v="1"/>
    <n v="134"/>
    <n v="104.82"/>
    <s v="US"/>
    <s v="USD"/>
    <n v="1388728800"/>
    <n v="1389592800"/>
    <x v="390"/>
    <d v="2014-01-13T06:00:00"/>
    <b v="0"/>
    <b v="0"/>
    <s v="publishing/fiction"/>
    <x v="5"/>
  </r>
  <r>
    <x v="2"/>
    <n v="1089"/>
    <n v="108.01"/>
    <s v="US"/>
    <s v="USD"/>
    <n v="1543298400"/>
    <n v="1545631200"/>
    <x v="391"/>
    <d v="2018-12-24T06:00:00"/>
    <b v="0"/>
    <b v="0"/>
    <s v="film &amp; video/animation"/>
    <x v="4"/>
  </r>
  <r>
    <x v="0"/>
    <n v="5497"/>
    <n v="29"/>
    <s v="US"/>
    <s v="USD"/>
    <n v="1271739600"/>
    <n v="1272430800"/>
    <x v="392"/>
    <d v="2010-04-28T05:00:00"/>
    <b v="0"/>
    <b v="1"/>
    <s v="food/food trucks"/>
    <x v="0"/>
  </r>
  <r>
    <x v="0"/>
    <n v="418"/>
    <n v="30.03"/>
    <s v="US"/>
    <s v="USD"/>
    <n v="1326434400"/>
    <n v="1327903200"/>
    <x v="393"/>
    <d v="2012-01-30T06:00:00"/>
    <b v="0"/>
    <b v="0"/>
    <s v="theater/plays"/>
    <x v="3"/>
  </r>
  <r>
    <x v="0"/>
    <n v="1439"/>
    <n v="41.01"/>
    <s v="US"/>
    <s v="USD"/>
    <n v="1295244000"/>
    <n v="1296021600"/>
    <x v="394"/>
    <d v="2011-01-26T06:00:00"/>
    <b v="0"/>
    <b v="1"/>
    <s v="film &amp; video/documentary"/>
    <x v="4"/>
  </r>
  <r>
    <x v="0"/>
    <n v="15"/>
    <n v="62.87"/>
    <s v="US"/>
    <s v="USD"/>
    <n v="1541221200"/>
    <n v="1543298400"/>
    <x v="395"/>
    <d v="2018-11-27T06:00:00"/>
    <b v="0"/>
    <b v="0"/>
    <s v="theater/plays"/>
    <x v="3"/>
  </r>
  <r>
    <x v="0"/>
    <n v="1999"/>
    <n v="47.01"/>
    <s v="CA"/>
    <s v="CAD"/>
    <n v="1336280400"/>
    <n v="1336366800"/>
    <x v="396"/>
    <d v="2012-05-07T05:00:00"/>
    <b v="0"/>
    <b v="0"/>
    <s v="film &amp; video/documentary"/>
    <x v="4"/>
  </r>
  <r>
    <x v="1"/>
    <n v="5203"/>
    <n v="27"/>
    <s v="US"/>
    <s v="USD"/>
    <n v="1324533600"/>
    <n v="1325052000"/>
    <x v="397"/>
    <d v="2011-12-28T06:00:00"/>
    <b v="0"/>
    <b v="0"/>
    <s v="technology/web"/>
    <x v="2"/>
  </r>
  <r>
    <x v="1"/>
    <n v="94"/>
    <n v="68.33"/>
    <s v="US"/>
    <s v="USD"/>
    <n v="1498366800"/>
    <n v="1499576400"/>
    <x v="398"/>
    <d v="2017-07-09T05:00:00"/>
    <b v="0"/>
    <b v="0"/>
    <s v="theater/plays"/>
    <x v="3"/>
  </r>
  <r>
    <x v="0"/>
    <n v="118"/>
    <n v="50.97"/>
    <s v="US"/>
    <s v="USD"/>
    <n v="1498712400"/>
    <n v="1501304400"/>
    <x v="399"/>
    <d v="2017-07-29T05:00:00"/>
    <b v="0"/>
    <b v="1"/>
    <s v="technology/wearables"/>
    <x v="2"/>
  </r>
  <r>
    <x v="1"/>
    <n v="205"/>
    <n v="54.02"/>
    <s v="US"/>
    <s v="USD"/>
    <n v="1271480400"/>
    <n v="1273208400"/>
    <x v="400"/>
    <d v="2010-05-07T05:00:00"/>
    <b v="0"/>
    <b v="1"/>
    <s v="theater/plays"/>
    <x v="3"/>
  </r>
  <r>
    <x v="0"/>
    <n v="162"/>
    <n v="97.06"/>
    <s v="US"/>
    <s v="USD"/>
    <n v="1316667600"/>
    <n v="1316840400"/>
    <x v="116"/>
    <d v="2011-09-24T05:00:00"/>
    <b v="0"/>
    <b v="1"/>
    <s v="food/food trucks"/>
    <x v="0"/>
  </r>
  <r>
    <x v="0"/>
    <n v="83"/>
    <n v="24.87"/>
    <s v="US"/>
    <s v="USD"/>
    <n v="1524027600"/>
    <n v="1524546000"/>
    <x v="401"/>
    <d v="2018-04-24T05:00:00"/>
    <b v="0"/>
    <b v="0"/>
    <s v="music/indie rock"/>
    <x v="1"/>
  </r>
  <r>
    <x v="1"/>
    <n v="92"/>
    <n v="84.42"/>
    <s v="US"/>
    <s v="USD"/>
    <n v="1438059600"/>
    <n v="1438578000"/>
    <x v="402"/>
    <d v="2015-08-03T05:00:00"/>
    <b v="0"/>
    <b v="0"/>
    <s v="photography/photography books"/>
    <x v="7"/>
  </r>
  <r>
    <x v="1"/>
    <n v="219"/>
    <n v="47.09"/>
    <s v="US"/>
    <s v="USD"/>
    <n v="1361944800"/>
    <n v="1362549600"/>
    <x v="403"/>
    <d v="2013-03-06T06:00:00"/>
    <b v="0"/>
    <b v="0"/>
    <s v="theater/plays"/>
    <x v="3"/>
  </r>
  <r>
    <x v="1"/>
    <n v="2526"/>
    <n v="78"/>
    <s v="US"/>
    <s v="USD"/>
    <n v="1410584400"/>
    <n v="1413349200"/>
    <x v="404"/>
    <d v="2014-10-15T05:00:00"/>
    <b v="0"/>
    <b v="1"/>
    <s v="theater/plays"/>
    <x v="3"/>
  </r>
  <r>
    <x v="0"/>
    <n v="747"/>
    <n v="62.97"/>
    <s v="US"/>
    <s v="USD"/>
    <n v="1297404000"/>
    <n v="1298008800"/>
    <x v="405"/>
    <d v="2011-02-18T06:00:00"/>
    <b v="0"/>
    <b v="0"/>
    <s v="film &amp; video/animation"/>
    <x v="4"/>
  </r>
  <r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</r>
  <r>
    <x v="0"/>
    <n v="84"/>
    <n v="65.319999999999993"/>
    <s v="US"/>
    <s v="USD"/>
    <n v="1569733200"/>
    <n v="1572670800"/>
    <x v="407"/>
    <d v="2019-11-02T05:00:00"/>
    <b v="0"/>
    <b v="0"/>
    <s v="theater/plays"/>
    <x v="3"/>
  </r>
  <r>
    <x v="1"/>
    <n v="94"/>
    <n v="104.44"/>
    <s v="US"/>
    <s v="USD"/>
    <n v="1529643600"/>
    <n v="1531112400"/>
    <x v="408"/>
    <d v="2018-07-09T05:00:00"/>
    <b v="1"/>
    <b v="0"/>
    <s v="theater/plays"/>
    <x v="3"/>
  </r>
  <r>
    <x v="0"/>
    <n v="91"/>
    <n v="69.989999999999995"/>
    <s v="US"/>
    <s v="USD"/>
    <n v="1399006800"/>
    <n v="1400734800"/>
    <x v="409"/>
    <d v="2014-05-22T05:00:00"/>
    <b v="0"/>
    <b v="0"/>
    <s v="theater/plays"/>
    <x v="3"/>
  </r>
  <r>
    <x v="0"/>
    <n v="792"/>
    <n v="83.02"/>
    <s v="US"/>
    <s v="USD"/>
    <n v="1385359200"/>
    <n v="1386741600"/>
    <x v="410"/>
    <d v="2013-12-11T06:00:00"/>
    <b v="0"/>
    <b v="1"/>
    <s v="film &amp; video/documentary"/>
    <x v="4"/>
  </r>
  <r>
    <x v="3"/>
    <n v="10"/>
    <n v="90.3"/>
    <s v="CA"/>
    <s v="CAD"/>
    <n v="1480572000"/>
    <n v="1481781600"/>
    <x v="411"/>
    <d v="2016-12-15T06:00:00"/>
    <b v="1"/>
    <b v="0"/>
    <s v="theater/plays"/>
    <x v="3"/>
  </r>
  <r>
    <x v="1"/>
    <n v="1713"/>
    <n v="103.98"/>
    <s v="IT"/>
    <s v="EUR"/>
    <n v="1418623200"/>
    <n v="1419660000"/>
    <x v="412"/>
    <d v="2014-12-27T06:00:00"/>
    <b v="0"/>
    <b v="1"/>
    <s v="theater/plays"/>
    <x v="3"/>
  </r>
  <r>
    <x v="1"/>
    <n v="249"/>
    <n v="54.93"/>
    <s v="US"/>
    <s v="USD"/>
    <n v="1555736400"/>
    <n v="1555822800"/>
    <x v="413"/>
    <d v="2019-04-21T05:00:00"/>
    <b v="0"/>
    <b v="0"/>
    <s v="music/jazz"/>
    <x v="1"/>
  </r>
  <r>
    <x v="1"/>
    <n v="192"/>
    <n v="51.92"/>
    <s v="US"/>
    <s v="USD"/>
    <n v="1442120400"/>
    <n v="1442379600"/>
    <x v="414"/>
    <d v="2015-09-16T05:00:00"/>
    <b v="0"/>
    <b v="1"/>
    <s v="film &amp; video/animation"/>
    <x v="4"/>
  </r>
  <r>
    <x v="1"/>
    <n v="247"/>
    <n v="60.03"/>
    <s v="US"/>
    <s v="USD"/>
    <n v="1362376800"/>
    <n v="1364965200"/>
    <x v="415"/>
    <d v="2013-04-03T05:00:00"/>
    <b v="0"/>
    <b v="0"/>
    <s v="theater/plays"/>
    <x v="3"/>
  </r>
  <r>
    <x v="1"/>
    <n v="2293"/>
    <n v="44"/>
    <s v="US"/>
    <s v="USD"/>
    <n v="1478408400"/>
    <n v="1479016800"/>
    <x v="416"/>
    <d v="2016-11-13T06:00:00"/>
    <b v="0"/>
    <b v="0"/>
    <s v="film &amp; video/science fiction"/>
    <x v="4"/>
  </r>
  <r>
    <x v="1"/>
    <n v="3131"/>
    <n v="53"/>
    <s v="US"/>
    <s v="USD"/>
    <n v="1498798800"/>
    <n v="1499662800"/>
    <x v="417"/>
    <d v="2017-07-10T05:00:00"/>
    <b v="0"/>
    <b v="0"/>
    <s v="film &amp; video/television"/>
    <x v="4"/>
  </r>
  <r>
    <x v="0"/>
    <n v="32"/>
    <n v="54.5"/>
    <s v="US"/>
    <s v="USD"/>
    <n v="1335416400"/>
    <n v="1337835600"/>
    <x v="418"/>
    <d v="2012-05-24T05:00:00"/>
    <b v="0"/>
    <b v="0"/>
    <s v="technology/wearables"/>
    <x v="2"/>
  </r>
  <r>
    <x v="1"/>
    <n v="143"/>
    <n v="75.040000000000006"/>
    <s v="IT"/>
    <s v="EUR"/>
    <n v="1504328400"/>
    <n v="1505710800"/>
    <x v="419"/>
    <d v="2017-09-18T05:00:00"/>
    <b v="0"/>
    <b v="0"/>
    <s v="theater/plays"/>
    <x v="3"/>
  </r>
  <r>
    <x v="3"/>
    <n v="90"/>
    <n v="35.909999999999997"/>
    <s v="US"/>
    <s v="USD"/>
    <n v="1285822800"/>
    <n v="1287464400"/>
    <x v="420"/>
    <d v="2010-10-19T05:00:00"/>
    <b v="0"/>
    <b v="0"/>
    <s v="theater/plays"/>
    <x v="3"/>
  </r>
  <r>
    <x v="1"/>
    <n v="296"/>
    <n v="36.950000000000003"/>
    <s v="US"/>
    <s v="USD"/>
    <n v="1311483600"/>
    <n v="1311656400"/>
    <x v="421"/>
    <d v="2011-07-26T05:00:00"/>
    <b v="0"/>
    <b v="1"/>
    <s v="music/indie rock"/>
    <x v="1"/>
  </r>
  <r>
    <x v="1"/>
    <n v="170"/>
    <n v="63.17"/>
    <s v="US"/>
    <s v="USD"/>
    <n v="1291356000"/>
    <n v="1293170400"/>
    <x v="422"/>
    <d v="2010-12-24T06:00:00"/>
    <b v="0"/>
    <b v="1"/>
    <s v="theater/plays"/>
    <x v="3"/>
  </r>
  <r>
    <x v="0"/>
    <n v="186"/>
    <n v="29.99"/>
    <s v="US"/>
    <s v="USD"/>
    <n v="1355810400"/>
    <n v="1355983200"/>
    <x v="423"/>
    <d v="2012-12-20T06:00:00"/>
    <b v="0"/>
    <b v="0"/>
    <s v="technology/wearables"/>
    <x v="2"/>
  </r>
  <r>
    <x v="3"/>
    <n v="439"/>
    <n v="86"/>
    <s v="GB"/>
    <s v="GBP"/>
    <n v="1513663200"/>
    <n v="1515045600"/>
    <x v="424"/>
    <d v="2018-01-04T06:00:00"/>
    <b v="0"/>
    <b v="0"/>
    <s v="film &amp; video/television"/>
    <x v="4"/>
  </r>
  <r>
    <x v="0"/>
    <n v="605"/>
    <n v="75.010000000000005"/>
    <s v="US"/>
    <s v="USD"/>
    <n v="1365915600"/>
    <n v="1366088400"/>
    <x v="425"/>
    <d v="2013-04-16T05:00:00"/>
    <b v="0"/>
    <b v="1"/>
    <s v="games/video games"/>
    <x v="6"/>
  </r>
  <r>
    <x v="1"/>
    <n v="86"/>
    <n v="101.2"/>
    <s v="DK"/>
    <s v="DKK"/>
    <n v="1551852000"/>
    <n v="1553317200"/>
    <x v="426"/>
    <d v="2019-03-23T05:00:00"/>
    <b v="0"/>
    <b v="0"/>
    <s v="games/video games"/>
    <x v="6"/>
  </r>
  <r>
    <x v="0"/>
    <n v="1"/>
    <n v="4"/>
    <s v="CA"/>
    <s v="CAD"/>
    <n v="1540098000"/>
    <n v="1542088800"/>
    <x v="427"/>
    <d v="2018-11-13T06:00:00"/>
    <b v="0"/>
    <b v="0"/>
    <s v="film &amp; video/animation"/>
    <x v="4"/>
  </r>
  <r>
    <x v="1"/>
    <n v="6286"/>
    <n v="29"/>
    <s v="US"/>
    <s v="USD"/>
    <n v="1500440400"/>
    <n v="1503118800"/>
    <x v="428"/>
    <d v="2017-08-19T05:00:00"/>
    <b v="0"/>
    <b v="0"/>
    <s v="music/rock"/>
    <x v="1"/>
  </r>
  <r>
    <x v="0"/>
    <n v="31"/>
    <n v="98.23"/>
    <s v="US"/>
    <s v="USD"/>
    <n v="1278392400"/>
    <n v="1278478800"/>
    <x v="429"/>
    <d v="2010-07-07T05:00:00"/>
    <b v="0"/>
    <b v="0"/>
    <s v="film &amp; video/drama"/>
    <x v="4"/>
  </r>
  <r>
    <x v="0"/>
    <n v="1181"/>
    <n v="87"/>
    <s v="US"/>
    <s v="USD"/>
    <n v="1480572000"/>
    <n v="1484114400"/>
    <x v="411"/>
    <d v="2017-01-11T06:00:00"/>
    <b v="0"/>
    <b v="0"/>
    <s v="film &amp; video/science fiction"/>
    <x v="4"/>
  </r>
  <r>
    <x v="0"/>
    <n v="39"/>
    <n v="45.21"/>
    <s v="US"/>
    <s v="USD"/>
    <n v="1382331600"/>
    <n v="1385445600"/>
    <x v="430"/>
    <d v="2013-11-26T06:00:00"/>
    <b v="0"/>
    <b v="1"/>
    <s v="film &amp; video/drama"/>
    <x v="4"/>
  </r>
  <r>
    <x v="1"/>
    <n v="3727"/>
    <n v="37"/>
    <s v="US"/>
    <s v="USD"/>
    <n v="1316754000"/>
    <n v="1318741200"/>
    <x v="431"/>
    <d v="2011-10-16T05:00:00"/>
    <b v="0"/>
    <b v="0"/>
    <s v="theater/plays"/>
    <x v="3"/>
  </r>
  <r>
    <x v="1"/>
    <n v="1605"/>
    <n v="94.98"/>
    <s v="US"/>
    <s v="USD"/>
    <n v="1518242400"/>
    <n v="1518242400"/>
    <x v="432"/>
    <d v="2018-02-10T06:00:00"/>
    <b v="0"/>
    <b v="1"/>
    <s v="music/indie rock"/>
    <x v="1"/>
  </r>
  <r>
    <x v="0"/>
    <n v="46"/>
    <n v="28.96"/>
    <s v="US"/>
    <s v="USD"/>
    <n v="1476421200"/>
    <n v="1476594000"/>
    <x v="433"/>
    <d v="2016-10-16T05:00:00"/>
    <b v="0"/>
    <b v="0"/>
    <s v="theater/plays"/>
    <x v="3"/>
  </r>
  <r>
    <x v="1"/>
    <n v="2120"/>
    <n v="55.99"/>
    <s v="US"/>
    <s v="USD"/>
    <n v="1269752400"/>
    <n v="1273554000"/>
    <x v="434"/>
    <d v="2010-05-11T05:00:00"/>
    <b v="0"/>
    <b v="0"/>
    <s v="theater/plays"/>
    <x v="3"/>
  </r>
  <r>
    <x v="0"/>
    <n v="105"/>
    <n v="54.04"/>
    <s v="US"/>
    <s v="USD"/>
    <n v="1419746400"/>
    <n v="1421906400"/>
    <x v="435"/>
    <d v="2015-01-22T06:00:00"/>
    <b v="0"/>
    <b v="0"/>
    <s v="film &amp; video/documentary"/>
    <x v="4"/>
  </r>
  <r>
    <x v="1"/>
    <n v="50"/>
    <n v="82.38"/>
    <s v="US"/>
    <s v="USD"/>
    <n v="1281330000"/>
    <n v="1281589200"/>
    <x v="8"/>
    <d v="2010-08-12T05:00:00"/>
    <b v="0"/>
    <b v="0"/>
    <s v="theater/plays"/>
    <x v="3"/>
  </r>
  <r>
    <x v="1"/>
    <n v="2080"/>
    <n v="67"/>
    <s v="US"/>
    <s v="USD"/>
    <n v="1398661200"/>
    <n v="1400389200"/>
    <x v="436"/>
    <d v="2014-05-18T05:00:00"/>
    <b v="0"/>
    <b v="0"/>
    <s v="film &amp; video/drama"/>
    <x v="4"/>
  </r>
  <r>
    <x v="0"/>
    <n v="535"/>
    <n v="107.91"/>
    <s v="US"/>
    <s v="USD"/>
    <n v="1359525600"/>
    <n v="1362808800"/>
    <x v="385"/>
    <d v="2013-03-09T06:00:00"/>
    <b v="0"/>
    <b v="0"/>
    <s v="games/mobile games"/>
    <x v="6"/>
  </r>
  <r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</r>
  <r>
    <x v="1"/>
    <n v="2436"/>
    <n v="39.01"/>
    <s v="US"/>
    <s v="USD"/>
    <n v="1518328800"/>
    <n v="1519538400"/>
    <x v="438"/>
    <d v="2018-02-25T06:00:00"/>
    <b v="0"/>
    <b v="0"/>
    <s v="theater/plays"/>
    <x v="3"/>
  </r>
  <r>
    <x v="1"/>
    <n v="80"/>
    <n v="110.36"/>
    <s v="US"/>
    <s v="USD"/>
    <n v="1517032800"/>
    <n v="1517810400"/>
    <x v="439"/>
    <d v="2018-02-05T06:00:00"/>
    <b v="0"/>
    <b v="0"/>
    <s v="publishing/translations"/>
    <x v="5"/>
  </r>
  <r>
    <x v="1"/>
    <n v="42"/>
    <n v="94.86"/>
    <s v="US"/>
    <s v="USD"/>
    <n v="1368594000"/>
    <n v="1370581200"/>
    <x v="440"/>
    <d v="2013-06-07T05:00:00"/>
    <b v="0"/>
    <b v="1"/>
    <s v="technology/wearables"/>
    <x v="2"/>
  </r>
  <r>
    <x v="1"/>
    <n v="139"/>
    <n v="57.94"/>
    <s v="CA"/>
    <s v="CAD"/>
    <n v="1448258400"/>
    <n v="1448863200"/>
    <x v="441"/>
    <d v="2015-11-30T06:00:00"/>
    <b v="0"/>
    <b v="1"/>
    <s v="technology/web"/>
    <x v="2"/>
  </r>
  <r>
    <x v="0"/>
    <n v="16"/>
    <n v="101.25"/>
    <s v="US"/>
    <s v="USD"/>
    <n v="1555218000"/>
    <n v="1556600400"/>
    <x v="442"/>
    <d v="2019-04-30T05:00:00"/>
    <b v="0"/>
    <b v="0"/>
    <s v="theater/plays"/>
    <x v="3"/>
  </r>
  <r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</r>
  <r>
    <x v="1"/>
    <n v="381"/>
    <n v="27.01"/>
    <s v="US"/>
    <s v="USD"/>
    <n v="1481522400"/>
    <n v="1482127200"/>
    <x v="315"/>
    <d v="2016-12-19T06:00:00"/>
    <b v="0"/>
    <b v="0"/>
    <s v="technology/wearables"/>
    <x v="2"/>
  </r>
  <r>
    <x v="1"/>
    <n v="194"/>
    <n v="50.97"/>
    <s v="GB"/>
    <s v="GBP"/>
    <n v="1335934800"/>
    <n v="1335934800"/>
    <x v="444"/>
    <d v="2012-05-02T05:00:00"/>
    <b v="0"/>
    <b v="1"/>
    <s v="food/food trucks"/>
    <x v="0"/>
  </r>
  <r>
    <x v="0"/>
    <n v="575"/>
    <n v="104.94"/>
    <s v="US"/>
    <s v="USD"/>
    <n v="1552280400"/>
    <n v="1556946000"/>
    <x v="445"/>
    <d v="2019-05-04T05:00:00"/>
    <b v="0"/>
    <b v="0"/>
    <s v="music/rock"/>
    <x v="1"/>
  </r>
  <r>
    <x v="1"/>
    <n v="106"/>
    <n v="84.03"/>
    <s v="US"/>
    <s v="USD"/>
    <n v="1529989200"/>
    <n v="1530075600"/>
    <x v="446"/>
    <d v="2018-06-27T05:00:00"/>
    <b v="0"/>
    <b v="0"/>
    <s v="music/electric music"/>
    <x v="1"/>
  </r>
  <r>
    <x v="1"/>
    <n v="142"/>
    <n v="102.86"/>
    <s v="US"/>
    <s v="USD"/>
    <n v="1418709600"/>
    <n v="1418796000"/>
    <x v="447"/>
    <d v="2014-12-17T06:00:00"/>
    <b v="0"/>
    <b v="0"/>
    <s v="film &amp; video/television"/>
    <x v="4"/>
  </r>
  <r>
    <x v="1"/>
    <n v="211"/>
    <n v="39.96"/>
    <s v="US"/>
    <s v="USD"/>
    <n v="1372136400"/>
    <n v="1372482000"/>
    <x v="448"/>
    <d v="2013-06-29T05:00:00"/>
    <b v="0"/>
    <b v="1"/>
    <s v="publishing/translations"/>
    <x v="5"/>
  </r>
  <r>
    <x v="0"/>
    <n v="1120"/>
    <n v="51"/>
    <s v="US"/>
    <s v="USD"/>
    <n v="1533877200"/>
    <n v="1534395600"/>
    <x v="342"/>
    <d v="2018-08-16T05:00:00"/>
    <b v="0"/>
    <b v="0"/>
    <s v="publishing/fiction"/>
    <x v="5"/>
  </r>
  <r>
    <x v="0"/>
    <n v="113"/>
    <n v="40.82"/>
    <s v="US"/>
    <s v="USD"/>
    <n v="1309064400"/>
    <n v="1311397200"/>
    <x v="449"/>
    <d v="2011-07-23T05:00:00"/>
    <b v="0"/>
    <b v="0"/>
    <s v="film &amp; video/science fiction"/>
    <x v="4"/>
  </r>
  <r>
    <x v="1"/>
    <n v="2756"/>
    <n v="59"/>
    <s v="US"/>
    <s v="USD"/>
    <n v="1425877200"/>
    <n v="1426914000"/>
    <x v="450"/>
    <d v="2015-03-21T05:00:00"/>
    <b v="0"/>
    <b v="0"/>
    <s v="technology/wearables"/>
    <x v="2"/>
  </r>
  <r>
    <x v="1"/>
    <n v="173"/>
    <n v="71.16"/>
    <s v="GB"/>
    <s v="GBP"/>
    <n v="1501304400"/>
    <n v="1501477200"/>
    <x v="451"/>
    <d v="2017-07-31T05:00:00"/>
    <b v="0"/>
    <b v="0"/>
    <s v="food/food trucks"/>
    <x v="0"/>
  </r>
  <r>
    <x v="1"/>
    <n v="87"/>
    <n v="99.49"/>
    <s v="US"/>
    <s v="USD"/>
    <n v="1268287200"/>
    <n v="1269061200"/>
    <x v="452"/>
    <d v="2010-03-20T05:00:00"/>
    <b v="0"/>
    <b v="1"/>
    <s v="photography/photography books"/>
    <x v="7"/>
  </r>
  <r>
    <x v="0"/>
    <n v="1538"/>
    <n v="103.99"/>
    <s v="US"/>
    <s v="USD"/>
    <n v="1412139600"/>
    <n v="1415772000"/>
    <x v="453"/>
    <d v="2014-11-12T06:00:00"/>
    <b v="0"/>
    <b v="1"/>
    <s v="theater/plays"/>
    <x v="3"/>
  </r>
  <r>
    <x v="0"/>
    <n v="9"/>
    <n v="76.56"/>
    <s v="US"/>
    <s v="USD"/>
    <n v="1330063200"/>
    <n v="1331013600"/>
    <x v="454"/>
    <d v="2012-03-06T06:00:00"/>
    <b v="0"/>
    <b v="1"/>
    <s v="publishing/fiction"/>
    <x v="5"/>
  </r>
  <r>
    <x v="0"/>
    <n v="554"/>
    <n v="87.07"/>
    <s v="US"/>
    <s v="USD"/>
    <n v="1576130400"/>
    <n v="1576735200"/>
    <x v="455"/>
    <d v="2019-12-19T06:00:00"/>
    <b v="0"/>
    <b v="0"/>
    <s v="theater/plays"/>
    <x v="3"/>
  </r>
  <r>
    <x v="1"/>
    <n v="1572"/>
    <n v="49"/>
    <s v="GB"/>
    <s v="GBP"/>
    <n v="1407128400"/>
    <n v="1411362000"/>
    <x v="456"/>
    <d v="2014-09-22T05:00:00"/>
    <b v="0"/>
    <b v="1"/>
    <s v="food/food trucks"/>
    <x v="0"/>
  </r>
  <r>
    <x v="0"/>
    <n v="648"/>
    <n v="42.97"/>
    <s v="GB"/>
    <s v="GBP"/>
    <n v="1560142800"/>
    <n v="1563685200"/>
    <x v="457"/>
    <d v="2019-07-21T05:00:00"/>
    <b v="0"/>
    <b v="0"/>
    <s v="theater/plays"/>
    <x v="3"/>
  </r>
  <r>
    <x v="0"/>
    <n v="21"/>
    <n v="33.43"/>
    <s v="GB"/>
    <s v="GBP"/>
    <n v="1520575200"/>
    <n v="1521867600"/>
    <x v="458"/>
    <d v="2018-03-24T05:00:00"/>
    <b v="0"/>
    <b v="1"/>
    <s v="publishing/translations"/>
    <x v="5"/>
  </r>
  <r>
    <x v="1"/>
    <n v="2346"/>
    <n v="83.98"/>
    <s v="US"/>
    <s v="USD"/>
    <n v="1492664400"/>
    <n v="1495515600"/>
    <x v="459"/>
    <d v="2017-05-23T05:00:00"/>
    <b v="0"/>
    <b v="0"/>
    <s v="theater/plays"/>
    <x v="3"/>
  </r>
  <r>
    <x v="1"/>
    <n v="115"/>
    <n v="101.42"/>
    <s v="US"/>
    <s v="USD"/>
    <n v="1454479200"/>
    <n v="1455948000"/>
    <x v="460"/>
    <d v="2016-02-20T06:00:00"/>
    <b v="0"/>
    <b v="0"/>
    <s v="theater/plays"/>
    <x v="3"/>
  </r>
  <r>
    <x v="1"/>
    <n v="85"/>
    <n v="109.87"/>
    <s v="IT"/>
    <s v="EUR"/>
    <n v="1281934800"/>
    <n v="1282366800"/>
    <x v="461"/>
    <d v="2010-08-21T05:00:00"/>
    <b v="0"/>
    <b v="0"/>
    <s v="technology/wearables"/>
    <x v="2"/>
  </r>
  <r>
    <x v="1"/>
    <n v="144"/>
    <n v="31.92"/>
    <s v="US"/>
    <s v="USD"/>
    <n v="1573970400"/>
    <n v="1574575200"/>
    <x v="462"/>
    <d v="2019-11-24T06:00:00"/>
    <b v="0"/>
    <b v="0"/>
    <s v="journalism/audio"/>
    <x v="8"/>
  </r>
  <r>
    <x v="1"/>
    <n v="2443"/>
    <n v="70.989999999999995"/>
    <s v="US"/>
    <s v="USD"/>
    <n v="1372654800"/>
    <n v="1374901200"/>
    <x v="463"/>
    <d v="2013-07-27T05:00:00"/>
    <b v="0"/>
    <b v="1"/>
    <s v="food/food trucks"/>
    <x v="0"/>
  </r>
  <r>
    <x v="3"/>
    <n v="595"/>
    <n v="77.03"/>
    <s v="US"/>
    <s v="USD"/>
    <n v="1275886800"/>
    <n v="1278910800"/>
    <x v="464"/>
    <d v="2010-07-12T05:00:00"/>
    <b v="1"/>
    <b v="1"/>
    <s v="film &amp; video/shorts"/>
    <x v="4"/>
  </r>
  <r>
    <x v="1"/>
    <n v="64"/>
    <n v="101.78"/>
    <s v="US"/>
    <s v="USD"/>
    <n v="1561784400"/>
    <n v="1562907600"/>
    <x v="465"/>
    <d v="2019-07-12T05:00:00"/>
    <b v="0"/>
    <b v="0"/>
    <s v="photography/photography books"/>
    <x v="7"/>
  </r>
  <r>
    <x v="1"/>
    <n v="268"/>
    <n v="51.06"/>
    <s v="US"/>
    <s v="USD"/>
    <n v="1332392400"/>
    <n v="1332478800"/>
    <x v="466"/>
    <d v="2012-03-23T05:00:00"/>
    <b v="0"/>
    <b v="0"/>
    <s v="technology/wearables"/>
    <x v="2"/>
  </r>
  <r>
    <x v="1"/>
    <n v="195"/>
    <n v="68.02"/>
    <s v="DK"/>
    <s v="DKK"/>
    <n v="1402376400"/>
    <n v="1402722000"/>
    <x v="467"/>
    <d v="2014-06-14T05:00:00"/>
    <b v="0"/>
    <b v="0"/>
    <s v="theater/plays"/>
    <x v="3"/>
  </r>
  <r>
    <x v="0"/>
    <n v="54"/>
    <n v="30.87"/>
    <s v="US"/>
    <s v="USD"/>
    <n v="1495342800"/>
    <n v="1496811600"/>
    <x v="468"/>
    <d v="2017-06-07T05:00:00"/>
    <b v="0"/>
    <b v="0"/>
    <s v="film &amp; video/animation"/>
    <x v="4"/>
  </r>
  <r>
    <x v="0"/>
    <n v="120"/>
    <n v="27.91"/>
    <s v="US"/>
    <s v="USD"/>
    <n v="1482213600"/>
    <n v="1482213600"/>
    <x v="469"/>
    <d v="2016-12-20T06:00:00"/>
    <b v="0"/>
    <b v="1"/>
    <s v="technology/wearables"/>
    <x v="2"/>
  </r>
  <r>
    <x v="0"/>
    <n v="579"/>
    <n v="79.989999999999995"/>
    <s v="DK"/>
    <s v="DKK"/>
    <n v="1420092000"/>
    <n v="1420264800"/>
    <x v="470"/>
    <d v="2015-01-03T06:00:00"/>
    <b v="0"/>
    <b v="0"/>
    <s v="technology/web"/>
    <x v="2"/>
  </r>
  <r>
    <x v="0"/>
    <n v="2072"/>
    <n v="38"/>
    <s v="US"/>
    <s v="USD"/>
    <n v="1458018000"/>
    <n v="1458450000"/>
    <x v="471"/>
    <d v="2016-03-20T05:00:00"/>
    <b v="0"/>
    <b v="1"/>
    <s v="film &amp; video/documentary"/>
    <x v="4"/>
  </r>
  <r>
    <x v="0"/>
    <n v="0"/>
    <e v="#DIV/0!"/>
    <s v="US"/>
    <s v="USD"/>
    <n v="1367384400"/>
    <n v="1369803600"/>
    <x v="472"/>
    <d v="2013-05-29T05:00:00"/>
    <b v="0"/>
    <b v="1"/>
    <s v="theater/plays"/>
    <x v="3"/>
  </r>
  <r>
    <x v="0"/>
    <n v="1796"/>
    <n v="59.99"/>
    <s v="US"/>
    <s v="USD"/>
    <n v="1363064400"/>
    <n v="1363237200"/>
    <x v="473"/>
    <d v="2013-03-14T05:00:00"/>
    <b v="0"/>
    <b v="0"/>
    <s v="film &amp; video/documentary"/>
    <x v="4"/>
  </r>
  <r>
    <x v="1"/>
    <n v="186"/>
    <n v="37.04"/>
    <s v="AU"/>
    <s v="AUD"/>
    <n v="1343365200"/>
    <n v="1345870800"/>
    <x v="474"/>
    <d v="2012-08-25T05:00:00"/>
    <b v="0"/>
    <b v="1"/>
    <s v="games/video games"/>
    <x v="6"/>
  </r>
  <r>
    <x v="1"/>
    <n v="460"/>
    <n v="99.96"/>
    <s v="US"/>
    <s v="USD"/>
    <n v="1435726800"/>
    <n v="1437454800"/>
    <x v="72"/>
    <d v="2015-07-21T05:00:00"/>
    <b v="0"/>
    <b v="0"/>
    <s v="film &amp; video/drama"/>
    <x v="4"/>
  </r>
  <r>
    <x v="0"/>
    <n v="62"/>
    <n v="111.68"/>
    <s v="IT"/>
    <s v="EUR"/>
    <n v="1431925200"/>
    <n v="1432011600"/>
    <x v="443"/>
    <d v="2015-05-19T05:00:00"/>
    <b v="0"/>
    <b v="0"/>
    <s v="music/rock"/>
    <x v="1"/>
  </r>
  <r>
    <x v="0"/>
    <n v="347"/>
    <n v="36.01"/>
    <s v="US"/>
    <s v="USD"/>
    <n v="1362722400"/>
    <n v="1366347600"/>
    <x v="475"/>
    <d v="2013-04-19T05:00:00"/>
    <b v="0"/>
    <b v="1"/>
    <s v="publishing/radio &amp; podcasts"/>
    <x v="5"/>
  </r>
  <r>
    <x v="1"/>
    <n v="2528"/>
    <n v="66.010000000000005"/>
    <s v="US"/>
    <s v="USD"/>
    <n v="1511416800"/>
    <n v="1512885600"/>
    <x v="81"/>
    <d v="2017-12-10T06:00:00"/>
    <b v="0"/>
    <b v="1"/>
    <s v="theater/plays"/>
    <x v="3"/>
  </r>
  <r>
    <x v="0"/>
    <n v="19"/>
    <n v="44.05"/>
    <s v="US"/>
    <s v="USD"/>
    <n v="1365483600"/>
    <n v="1369717200"/>
    <x v="476"/>
    <d v="2013-05-28T05:00:00"/>
    <b v="0"/>
    <b v="1"/>
    <s v="technology/web"/>
    <x v="2"/>
  </r>
  <r>
    <x v="1"/>
    <n v="3657"/>
    <n v="53"/>
    <s v="US"/>
    <s v="USD"/>
    <n v="1532840400"/>
    <n v="1534654800"/>
    <x v="192"/>
    <d v="2018-08-19T05:00:00"/>
    <b v="0"/>
    <b v="0"/>
    <s v="theater/plays"/>
    <x v="3"/>
  </r>
  <r>
    <x v="0"/>
    <n v="1258"/>
    <n v="95"/>
    <s v="US"/>
    <s v="USD"/>
    <n v="1336194000"/>
    <n v="1337058000"/>
    <x v="477"/>
    <d v="2012-05-15T05:00:00"/>
    <b v="0"/>
    <b v="0"/>
    <s v="theater/plays"/>
    <x v="3"/>
  </r>
  <r>
    <x v="1"/>
    <n v="131"/>
    <n v="70.91"/>
    <s v="AU"/>
    <s v="AUD"/>
    <n v="1527742800"/>
    <n v="1529816400"/>
    <x v="478"/>
    <d v="2018-06-24T05:00:00"/>
    <b v="0"/>
    <b v="0"/>
    <s v="film &amp; video/drama"/>
    <x v="4"/>
  </r>
  <r>
    <x v="0"/>
    <n v="362"/>
    <n v="98.06"/>
    <s v="US"/>
    <s v="USD"/>
    <n v="1564030800"/>
    <n v="1564894800"/>
    <x v="479"/>
    <d v="2019-08-04T05:00:00"/>
    <b v="0"/>
    <b v="0"/>
    <s v="theater/plays"/>
    <x v="3"/>
  </r>
  <r>
    <x v="1"/>
    <n v="239"/>
    <n v="53.05"/>
    <s v="US"/>
    <s v="USD"/>
    <n v="1404536400"/>
    <n v="1404622800"/>
    <x v="480"/>
    <d v="2014-07-06T05:00:00"/>
    <b v="0"/>
    <b v="1"/>
    <s v="games/video games"/>
    <x v="6"/>
  </r>
  <r>
    <x v="3"/>
    <n v="35"/>
    <n v="93.14"/>
    <s v="US"/>
    <s v="USD"/>
    <n v="1284008400"/>
    <n v="1284181200"/>
    <x v="180"/>
    <d v="2010-09-11T05:00:00"/>
    <b v="0"/>
    <b v="0"/>
    <s v="film &amp; video/television"/>
    <x v="4"/>
  </r>
  <r>
    <x v="3"/>
    <n v="528"/>
    <n v="58.95"/>
    <s v="CH"/>
    <s v="CHF"/>
    <n v="1386309600"/>
    <n v="1386741600"/>
    <x v="481"/>
    <d v="2013-12-11T06:00:00"/>
    <b v="0"/>
    <b v="1"/>
    <s v="music/rock"/>
    <x v="1"/>
  </r>
  <r>
    <x v="0"/>
    <n v="133"/>
    <n v="36.07"/>
    <s v="CA"/>
    <s v="CAD"/>
    <n v="1324620000"/>
    <n v="1324792800"/>
    <x v="482"/>
    <d v="2011-12-25T06:00:00"/>
    <b v="0"/>
    <b v="1"/>
    <s v="theater/plays"/>
    <x v="3"/>
  </r>
  <r>
    <x v="0"/>
    <n v="846"/>
    <n v="63.03"/>
    <s v="US"/>
    <s v="USD"/>
    <n v="1281070800"/>
    <n v="1284354000"/>
    <x v="194"/>
    <d v="2010-09-13T05:00:00"/>
    <b v="0"/>
    <b v="0"/>
    <s v="publishing/nonfiction"/>
    <x v="5"/>
  </r>
  <r>
    <x v="1"/>
    <n v="78"/>
    <n v="84.72"/>
    <s v="US"/>
    <s v="USD"/>
    <n v="1493960400"/>
    <n v="1494392400"/>
    <x v="483"/>
    <d v="2017-05-10T05:00:00"/>
    <b v="0"/>
    <b v="0"/>
    <s v="food/food trucks"/>
    <x v="0"/>
  </r>
  <r>
    <x v="0"/>
    <n v="10"/>
    <n v="62.2"/>
    <s v="US"/>
    <s v="USD"/>
    <n v="1519365600"/>
    <n v="1519538400"/>
    <x v="484"/>
    <d v="2018-02-25T06:00:00"/>
    <b v="0"/>
    <b v="1"/>
    <s v="film &amp; video/animation"/>
    <x v="4"/>
  </r>
  <r>
    <x v="1"/>
    <n v="1773"/>
    <n v="101.98"/>
    <s v="US"/>
    <s v="USD"/>
    <n v="1420696800"/>
    <n v="1421906400"/>
    <x v="355"/>
    <d v="2015-01-22T06:00:00"/>
    <b v="0"/>
    <b v="1"/>
    <s v="music/rock"/>
    <x v="1"/>
  </r>
  <r>
    <x v="1"/>
    <n v="32"/>
    <n v="106.44"/>
    <s v="US"/>
    <s v="USD"/>
    <n v="1555650000"/>
    <n v="1555909200"/>
    <x v="485"/>
    <d v="2019-04-22T05:00:00"/>
    <b v="0"/>
    <b v="0"/>
    <s v="theater/plays"/>
    <x v="3"/>
  </r>
  <r>
    <x v="1"/>
    <n v="369"/>
    <n v="29.98"/>
    <s v="US"/>
    <s v="USD"/>
    <n v="1471928400"/>
    <n v="1472446800"/>
    <x v="486"/>
    <d v="2016-08-29T05:00:00"/>
    <b v="0"/>
    <b v="1"/>
    <s v="film &amp; video/drama"/>
    <x v="4"/>
  </r>
  <r>
    <x v="0"/>
    <n v="191"/>
    <n v="85.81"/>
    <s v="US"/>
    <s v="USD"/>
    <n v="1341291600"/>
    <n v="1342328400"/>
    <x v="487"/>
    <d v="2012-07-15T05:00:00"/>
    <b v="0"/>
    <b v="0"/>
    <s v="film &amp; video/shorts"/>
    <x v="4"/>
  </r>
  <r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</r>
  <r>
    <x v="0"/>
    <n v="1979"/>
    <n v="41"/>
    <s v="US"/>
    <s v="USD"/>
    <n v="1272258000"/>
    <n v="1273381200"/>
    <x v="489"/>
    <d v="2010-05-09T05:00:00"/>
    <b v="0"/>
    <b v="0"/>
    <s v="theater/plays"/>
    <x v="3"/>
  </r>
  <r>
    <x v="0"/>
    <n v="63"/>
    <n v="28.06"/>
    <s v="US"/>
    <s v="USD"/>
    <n v="1290492000"/>
    <n v="1290837600"/>
    <x v="490"/>
    <d v="2010-11-27T06:00:00"/>
    <b v="0"/>
    <b v="0"/>
    <s v="technology/wearables"/>
    <x v="2"/>
  </r>
  <r>
    <x v="1"/>
    <n v="147"/>
    <n v="88.05"/>
    <s v="US"/>
    <s v="USD"/>
    <n v="1451109600"/>
    <n v="1454306400"/>
    <x v="312"/>
    <d v="2016-02-01T06:00:00"/>
    <b v="0"/>
    <b v="1"/>
    <s v="theater/plays"/>
    <x v="3"/>
  </r>
  <r>
    <x v="0"/>
    <n v="6080"/>
    <n v="31"/>
    <s v="CA"/>
    <s v="CAD"/>
    <n v="1454652000"/>
    <n v="1457762400"/>
    <x v="491"/>
    <d v="2016-03-12T06:00:00"/>
    <b v="0"/>
    <b v="0"/>
    <s v="film &amp; video/animation"/>
    <x v="4"/>
  </r>
  <r>
    <x v="0"/>
    <n v="80"/>
    <n v="90.34"/>
    <s v="GB"/>
    <s v="GBP"/>
    <n v="1385186400"/>
    <n v="1389074400"/>
    <x v="492"/>
    <d v="2014-01-07T06:00:00"/>
    <b v="0"/>
    <b v="0"/>
    <s v="music/indie rock"/>
    <x v="1"/>
  </r>
  <r>
    <x v="0"/>
    <n v="9"/>
    <n v="63.78"/>
    <s v="US"/>
    <s v="USD"/>
    <n v="1399698000"/>
    <n v="1402117200"/>
    <x v="493"/>
    <d v="2014-06-07T05:00:00"/>
    <b v="0"/>
    <b v="0"/>
    <s v="games/video games"/>
    <x v="6"/>
  </r>
  <r>
    <x v="0"/>
    <n v="1784"/>
    <n v="54"/>
    <s v="US"/>
    <s v="USD"/>
    <n v="1283230800"/>
    <n v="1284440400"/>
    <x v="494"/>
    <d v="2010-09-14T05:00:00"/>
    <b v="0"/>
    <b v="1"/>
    <s v="publishing/fiction"/>
    <x v="5"/>
  </r>
  <r>
    <x v="2"/>
    <n v="3640"/>
    <n v="48.99"/>
    <s v="CH"/>
    <s v="CHF"/>
    <n v="1384149600"/>
    <n v="1388988000"/>
    <x v="495"/>
    <d v="2014-01-06T06:00:00"/>
    <b v="0"/>
    <b v="0"/>
    <s v="games/video games"/>
    <x v="6"/>
  </r>
  <r>
    <x v="1"/>
    <n v="126"/>
    <n v="63.86"/>
    <s v="CA"/>
    <s v="CAD"/>
    <n v="1516860000"/>
    <n v="1516946400"/>
    <x v="496"/>
    <d v="2018-01-26T06:00:00"/>
    <b v="0"/>
    <b v="0"/>
    <s v="theater/plays"/>
    <x v="3"/>
  </r>
  <r>
    <x v="1"/>
    <n v="2218"/>
    <n v="83"/>
    <s v="GB"/>
    <s v="GBP"/>
    <n v="1374642000"/>
    <n v="1377752400"/>
    <x v="497"/>
    <d v="2013-08-29T05:00:00"/>
    <b v="0"/>
    <b v="0"/>
    <s v="music/indie rock"/>
    <x v="1"/>
  </r>
  <r>
    <x v="0"/>
    <n v="243"/>
    <n v="55.08"/>
    <s v="US"/>
    <s v="USD"/>
    <n v="1534482000"/>
    <n v="1534568400"/>
    <x v="498"/>
    <d v="2018-08-18T05:00:00"/>
    <b v="0"/>
    <b v="1"/>
    <s v="film &amp; video/drama"/>
    <x v="4"/>
  </r>
  <r>
    <x v="1"/>
    <n v="202"/>
    <n v="62.04"/>
    <s v="IT"/>
    <s v="EUR"/>
    <n v="1528434000"/>
    <n v="1528606800"/>
    <x v="499"/>
    <d v="2018-06-10T05:00:00"/>
    <b v="0"/>
    <b v="1"/>
    <s v="theater/plays"/>
    <x v="3"/>
  </r>
  <r>
    <x v="1"/>
    <n v="140"/>
    <n v="104.98"/>
    <s v="IT"/>
    <s v="EUR"/>
    <n v="1282626000"/>
    <n v="1284872400"/>
    <x v="500"/>
    <d v="2010-09-19T05:00:00"/>
    <b v="0"/>
    <b v="0"/>
    <s v="publishing/fiction"/>
    <x v="5"/>
  </r>
  <r>
    <x v="1"/>
    <n v="1052"/>
    <n v="94.04"/>
    <s v="DK"/>
    <s v="DKK"/>
    <n v="1535605200"/>
    <n v="1537592400"/>
    <x v="501"/>
    <d v="2018-09-22T05:00:00"/>
    <b v="1"/>
    <b v="1"/>
    <s v="film &amp; video/documentary"/>
    <x v="4"/>
  </r>
  <r>
    <x v="0"/>
    <n v="1296"/>
    <n v="44.01"/>
    <s v="US"/>
    <s v="USD"/>
    <n v="1379826000"/>
    <n v="1381208400"/>
    <x v="502"/>
    <d v="2013-10-08T05:00:00"/>
    <b v="0"/>
    <b v="0"/>
    <s v="games/mobile games"/>
    <x v="6"/>
  </r>
  <r>
    <x v="0"/>
    <n v="77"/>
    <n v="92.47"/>
    <s v="US"/>
    <s v="USD"/>
    <n v="1561957200"/>
    <n v="1562475600"/>
    <x v="503"/>
    <d v="2019-07-07T05:00:00"/>
    <b v="0"/>
    <b v="1"/>
    <s v="food/food trucks"/>
    <x v="0"/>
  </r>
  <r>
    <x v="1"/>
    <n v="247"/>
    <n v="57.07"/>
    <s v="US"/>
    <s v="USD"/>
    <n v="1525496400"/>
    <n v="1527397200"/>
    <x v="504"/>
    <d v="2018-05-27T05:00:00"/>
    <b v="0"/>
    <b v="0"/>
    <s v="photography/photography books"/>
    <x v="7"/>
  </r>
  <r>
    <x v="0"/>
    <n v="395"/>
    <n v="109.08"/>
    <s v="IT"/>
    <s v="EUR"/>
    <n v="1433912400"/>
    <n v="1436158800"/>
    <x v="505"/>
    <d v="2015-07-06T05:00:00"/>
    <b v="0"/>
    <b v="0"/>
    <s v="games/mobile games"/>
    <x v="6"/>
  </r>
  <r>
    <x v="0"/>
    <n v="49"/>
    <n v="39.39"/>
    <s v="GB"/>
    <s v="GBP"/>
    <n v="1453442400"/>
    <n v="1456034400"/>
    <x v="506"/>
    <d v="2016-02-21T06:00:00"/>
    <b v="0"/>
    <b v="0"/>
    <s v="music/indie rock"/>
    <x v="1"/>
  </r>
  <r>
    <x v="0"/>
    <n v="180"/>
    <n v="77.02"/>
    <s v="US"/>
    <s v="USD"/>
    <n v="1378875600"/>
    <n v="1380171600"/>
    <x v="507"/>
    <d v="2013-09-26T05:00:00"/>
    <b v="0"/>
    <b v="0"/>
    <s v="games/video games"/>
    <x v="6"/>
  </r>
  <r>
    <x v="1"/>
    <n v="84"/>
    <n v="92.17"/>
    <s v="US"/>
    <s v="USD"/>
    <n v="1452232800"/>
    <n v="1453356000"/>
    <x v="508"/>
    <d v="2016-01-21T06:00:00"/>
    <b v="0"/>
    <b v="0"/>
    <s v="music/rock"/>
    <x v="1"/>
  </r>
  <r>
    <x v="0"/>
    <n v="2690"/>
    <n v="61.01"/>
    <s v="US"/>
    <s v="USD"/>
    <n v="1577253600"/>
    <n v="1578981600"/>
    <x v="509"/>
    <d v="2020-01-14T06:00:00"/>
    <b v="0"/>
    <b v="0"/>
    <s v="theater/plays"/>
    <x v="3"/>
  </r>
  <r>
    <x v="1"/>
    <n v="88"/>
    <n v="78.069999999999993"/>
    <s v="US"/>
    <s v="USD"/>
    <n v="1537160400"/>
    <n v="1537419600"/>
    <x v="510"/>
    <d v="2018-09-20T05:00:00"/>
    <b v="0"/>
    <b v="1"/>
    <s v="theater/plays"/>
    <x v="3"/>
  </r>
  <r>
    <x v="1"/>
    <n v="156"/>
    <n v="80.75"/>
    <s v="US"/>
    <s v="USD"/>
    <n v="1422165600"/>
    <n v="1423202400"/>
    <x v="511"/>
    <d v="2015-02-06T06:00:00"/>
    <b v="0"/>
    <b v="0"/>
    <s v="film &amp; video/drama"/>
    <x v="4"/>
  </r>
  <r>
    <x v="1"/>
    <n v="2985"/>
    <n v="59.99"/>
    <s v="US"/>
    <s v="USD"/>
    <n v="1459486800"/>
    <n v="1460610000"/>
    <x v="512"/>
    <d v="2016-04-14T05:00:00"/>
    <b v="0"/>
    <b v="0"/>
    <s v="theater/plays"/>
    <x v="3"/>
  </r>
  <r>
    <x v="1"/>
    <n v="762"/>
    <n v="110.03"/>
    <s v="US"/>
    <s v="USD"/>
    <n v="1369717200"/>
    <n v="1370494800"/>
    <x v="513"/>
    <d v="2013-06-06T05:00:00"/>
    <b v="0"/>
    <b v="0"/>
    <s v="technology/wearables"/>
    <x v="2"/>
  </r>
  <r>
    <x v="3"/>
    <n v="1"/>
    <n v="4"/>
    <s v="CH"/>
    <s v="CHF"/>
    <n v="1330495200"/>
    <n v="1332306000"/>
    <x v="514"/>
    <d v="2012-03-21T05:00:00"/>
    <b v="0"/>
    <b v="0"/>
    <s v="music/indie rock"/>
    <x v="1"/>
  </r>
  <r>
    <x v="0"/>
    <n v="2779"/>
    <n v="38"/>
    <s v="AU"/>
    <s v="AUD"/>
    <n v="1419055200"/>
    <n v="1422511200"/>
    <x v="515"/>
    <d v="2015-01-29T06:00:00"/>
    <b v="0"/>
    <b v="1"/>
    <s v="technology/web"/>
    <x v="2"/>
  </r>
  <r>
    <x v="0"/>
    <n v="92"/>
    <n v="96.37"/>
    <s v="US"/>
    <s v="USD"/>
    <n v="1480140000"/>
    <n v="1480312800"/>
    <x v="516"/>
    <d v="2016-11-28T06:00:00"/>
    <b v="0"/>
    <b v="0"/>
    <s v="theater/plays"/>
    <x v="3"/>
  </r>
  <r>
    <x v="0"/>
    <n v="1028"/>
    <n v="72.98"/>
    <s v="US"/>
    <s v="USD"/>
    <n v="1293948000"/>
    <n v="1294034400"/>
    <x v="517"/>
    <d v="2011-01-03T06:00:00"/>
    <b v="0"/>
    <b v="0"/>
    <s v="music/rock"/>
    <x v="1"/>
  </r>
  <r>
    <x v="1"/>
    <n v="554"/>
    <n v="26.01"/>
    <s v="CA"/>
    <s v="CAD"/>
    <n v="1482127200"/>
    <n v="1482645600"/>
    <x v="518"/>
    <d v="2016-12-25T06:00:00"/>
    <b v="0"/>
    <b v="0"/>
    <s v="music/indie rock"/>
    <x v="1"/>
  </r>
  <r>
    <x v="1"/>
    <n v="135"/>
    <n v="104.36"/>
    <s v="DK"/>
    <s v="DKK"/>
    <n v="1396414800"/>
    <n v="1399093200"/>
    <x v="519"/>
    <d v="2014-05-03T05:00:00"/>
    <b v="0"/>
    <b v="0"/>
    <s v="music/rock"/>
    <x v="1"/>
  </r>
  <r>
    <x v="1"/>
    <n v="122"/>
    <n v="102.19"/>
    <s v="US"/>
    <s v="USD"/>
    <n v="1315285200"/>
    <n v="1315890000"/>
    <x v="520"/>
    <d v="2011-09-13T05:00:00"/>
    <b v="0"/>
    <b v="1"/>
    <s v="publishing/translations"/>
    <x v="5"/>
  </r>
  <r>
    <x v="1"/>
    <n v="221"/>
    <n v="54.12"/>
    <s v="US"/>
    <s v="USD"/>
    <n v="1443762000"/>
    <n v="1444021200"/>
    <x v="521"/>
    <d v="2015-10-05T05:00:00"/>
    <b v="0"/>
    <b v="1"/>
    <s v="film &amp; video/science fiction"/>
    <x v="4"/>
  </r>
  <r>
    <x v="1"/>
    <n v="126"/>
    <n v="63.22"/>
    <s v="US"/>
    <s v="USD"/>
    <n v="1456293600"/>
    <n v="1460005200"/>
    <x v="522"/>
    <d v="2016-04-07T05:00:00"/>
    <b v="0"/>
    <b v="0"/>
    <s v="theater/plays"/>
    <x v="3"/>
  </r>
  <r>
    <x v="1"/>
    <n v="1022"/>
    <n v="104.03"/>
    <s v="US"/>
    <s v="USD"/>
    <n v="1470114000"/>
    <n v="1470718800"/>
    <x v="523"/>
    <d v="2016-08-09T05:00:00"/>
    <b v="0"/>
    <b v="0"/>
    <s v="theater/plays"/>
    <x v="3"/>
  </r>
  <r>
    <x v="1"/>
    <n v="3177"/>
    <n v="49.99"/>
    <s v="US"/>
    <s v="USD"/>
    <n v="1321596000"/>
    <n v="1325052000"/>
    <x v="524"/>
    <d v="2011-12-28T06:00:00"/>
    <b v="0"/>
    <b v="0"/>
    <s v="film &amp; video/animation"/>
    <x v="4"/>
  </r>
  <r>
    <x v="1"/>
    <n v="198"/>
    <n v="56.02"/>
    <s v="CH"/>
    <s v="CHF"/>
    <n v="1318827600"/>
    <n v="1319000400"/>
    <x v="525"/>
    <d v="2011-10-19T05:00:00"/>
    <b v="0"/>
    <b v="0"/>
    <s v="theater/plays"/>
    <x v="3"/>
  </r>
  <r>
    <x v="0"/>
    <n v="26"/>
    <n v="48.81"/>
    <s v="CH"/>
    <s v="CHF"/>
    <n v="1552366800"/>
    <n v="1552539600"/>
    <x v="188"/>
    <d v="2019-03-14T05:00:00"/>
    <b v="0"/>
    <b v="0"/>
    <s v="music/rock"/>
    <x v="1"/>
  </r>
  <r>
    <x v="1"/>
    <n v="85"/>
    <n v="60.08"/>
    <s v="AU"/>
    <s v="AUD"/>
    <n v="1542088800"/>
    <n v="1543816800"/>
    <x v="526"/>
    <d v="2018-12-03T06:00:00"/>
    <b v="0"/>
    <b v="0"/>
    <s v="film &amp; video/documentary"/>
    <x v="4"/>
  </r>
  <r>
    <x v="0"/>
    <n v="1790"/>
    <n v="78.989999999999995"/>
    <s v="US"/>
    <s v="USD"/>
    <n v="1426395600"/>
    <n v="1427086800"/>
    <x v="527"/>
    <d v="2015-03-23T05:00:00"/>
    <b v="0"/>
    <b v="0"/>
    <s v="theater/plays"/>
    <x v="3"/>
  </r>
  <r>
    <x v="1"/>
    <n v="3596"/>
    <n v="53.99"/>
    <s v="US"/>
    <s v="USD"/>
    <n v="1321336800"/>
    <n v="1323064800"/>
    <x v="528"/>
    <d v="2011-12-05T06:00:00"/>
    <b v="0"/>
    <b v="0"/>
    <s v="theater/plays"/>
    <x v="3"/>
  </r>
  <r>
    <x v="0"/>
    <n v="37"/>
    <n v="111.46"/>
    <s v="US"/>
    <s v="USD"/>
    <n v="1456293600"/>
    <n v="1458277200"/>
    <x v="522"/>
    <d v="2016-03-18T05:00:00"/>
    <b v="0"/>
    <b v="1"/>
    <s v="music/electric music"/>
    <x v="1"/>
  </r>
  <r>
    <x v="1"/>
    <n v="244"/>
    <n v="60.92"/>
    <s v="US"/>
    <s v="USD"/>
    <n v="1404968400"/>
    <n v="1405141200"/>
    <x v="529"/>
    <d v="2014-07-12T05:00:00"/>
    <b v="0"/>
    <b v="0"/>
    <s v="music/rock"/>
    <x v="1"/>
  </r>
  <r>
    <x v="1"/>
    <n v="5180"/>
    <n v="26"/>
    <s v="US"/>
    <s v="USD"/>
    <n v="1279170000"/>
    <n v="1283058000"/>
    <x v="530"/>
    <d v="2010-08-29T05:00:00"/>
    <b v="0"/>
    <b v="0"/>
    <s v="theater/plays"/>
    <x v="3"/>
  </r>
  <r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</r>
  <r>
    <x v="1"/>
    <n v="2725"/>
    <n v="35"/>
    <s v="US"/>
    <s v="USD"/>
    <n v="1419055200"/>
    <n v="1419573600"/>
    <x v="515"/>
    <d v="2014-12-26T06:00:00"/>
    <b v="0"/>
    <b v="1"/>
    <s v="music/rock"/>
    <x v="1"/>
  </r>
  <r>
    <x v="0"/>
    <n v="35"/>
    <n v="94.14"/>
    <s v="IT"/>
    <s v="EUR"/>
    <n v="1434690000"/>
    <n v="1438750800"/>
    <x v="532"/>
    <d v="2015-08-05T05:00:00"/>
    <b v="0"/>
    <b v="0"/>
    <s v="film &amp; video/shorts"/>
    <x v="4"/>
  </r>
  <r>
    <x v="3"/>
    <n v="94"/>
    <n v="52.09"/>
    <s v="US"/>
    <s v="USD"/>
    <n v="1443416400"/>
    <n v="1444798800"/>
    <x v="533"/>
    <d v="2015-10-14T05:00:00"/>
    <b v="0"/>
    <b v="1"/>
    <s v="music/rock"/>
    <x v="1"/>
  </r>
  <r>
    <x v="1"/>
    <n v="300"/>
    <n v="24.99"/>
    <s v="US"/>
    <s v="USD"/>
    <n v="1399006800"/>
    <n v="1399179600"/>
    <x v="409"/>
    <d v="2014-05-04T05:00:00"/>
    <b v="0"/>
    <b v="0"/>
    <s v="journalism/audio"/>
    <x v="8"/>
  </r>
  <r>
    <x v="1"/>
    <n v="144"/>
    <n v="69.22"/>
    <s v="US"/>
    <s v="USD"/>
    <n v="1575698400"/>
    <n v="1576562400"/>
    <x v="534"/>
    <d v="2019-12-17T06:00:00"/>
    <b v="0"/>
    <b v="1"/>
    <s v="food/food trucks"/>
    <x v="0"/>
  </r>
  <r>
    <x v="0"/>
    <n v="558"/>
    <n v="93.94"/>
    <s v="US"/>
    <s v="USD"/>
    <n v="1400562000"/>
    <n v="1400821200"/>
    <x v="53"/>
    <d v="2014-05-23T05:00:00"/>
    <b v="0"/>
    <b v="1"/>
    <s v="theater/plays"/>
    <x v="3"/>
  </r>
  <r>
    <x v="0"/>
    <n v="64"/>
    <n v="98.41"/>
    <s v="US"/>
    <s v="USD"/>
    <n v="1509512400"/>
    <n v="1510984800"/>
    <x v="535"/>
    <d v="2017-11-18T06:00:00"/>
    <b v="0"/>
    <b v="0"/>
    <s v="theater/plays"/>
    <x v="3"/>
  </r>
  <r>
    <x v="3"/>
    <n v="37"/>
    <n v="41.78"/>
    <s v="US"/>
    <s v="USD"/>
    <n v="1299823200"/>
    <n v="1302066000"/>
    <x v="536"/>
    <d v="2011-04-06T05:00:00"/>
    <b v="0"/>
    <b v="0"/>
    <s v="music/jazz"/>
    <x v="1"/>
  </r>
  <r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</r>
  <r>
    <x v="1"/>
    <n v="87"/>
    <n v="72.06"/>
    <s v="US"/>
    <s v="USD"/>
    <n v="1312693200"/>
    <n v="1313730000"/>
    <x v="538"/>
    <d v="2011-08-19T05:00:00"/>
    <b v="0"/>
    <b v="0"/>
    <s v="music/jazz"/>
    <x v="1"/>
  </r>
  <r>
    <x v="1"/>
    <n v="3116"/>
    <n v="48"/>
    <s v="US"/>
    <s v="USD"/>
    <n v="1393394400"/>
    <n v="1394085600"/>
    <x v="539"/>
    <d v="2014-03-06T06:00:00"/>
    <b v="0"/>
    <b v="0"/>
    <s v="theater/plays"/>
    <x v="3"/>
  </r>
  <r>
    <x v="0"/>
    <n v="71"/>
    <n v="54.1"/>
    <s v="US"/>
    <s v="USD"/>
    <n v="1304053200"/>
    <n v="1305349200"/>
    <x v="540"/>
    <d v="2011-05-14T05:00:00"/>
    <b v="0"/>
    <b v="0"/>
    <s v="technology/web"/>
    <x v="2"/>
  </r>
  <r>
    <x v="0"/>
    <n v="42"/>
    <n v="107.88"/>
    <s v="US"/>
    <s v="USD"/>
    <n v="1433912400"/>
    <n v="1434344400"/>
    <x v="505"/>
    <d v="2015-06-15T05:00:00"/>
    <b v="0"/>
    <b v="1"/>
    <s v="games/video games"/>
    <x v="6"/>
  </r>
  <r>
    <x v="1"/>
    <n v="909"/>
    <n v="67.03"/>
    <s v="US"/>
    <s v="USD"/>
    <n v="1329717600"/>
    <n v="1331186400"/>
    <x v="541"/>
    <d v="2012-03-08T06:00:00"/>
    <b v="0"/>
    <b v="0"/>
    <s v="film &amp; video/documentary"/>
    <x v="4"/>
  </r>
  <r>
    <x v="1"/>
    <n v="1613"/>
    <n v="64.010000000000005"/>
    <s v="US"/>
    <s v="USD"/>
    <n v="1335330000"/>
    <n v="1336539600"/>
    <x v="542"/>
    <d v="2012-05-09T05:00:00"/>
    <b v="0"/>
    <b v="0"/>
    <s v="technology/web"/>
    <x v="2"/>
  </r>
  <r>
    <x v="1"/>
    <n v="136"/>
    <n v="96.07"/>
    <s v="US"/>
    <s v="USD"/>
    <n v="1268888400"/>
    <n v="1269752400"/>
    <x v="543"/>
    <d v="2010-03-28T05:00:00"/>
    <b v="0"/>
    <b v="0"/>
    <s v="publishing/translations"/>
    <x v="5"/>
  </r>
  <r>
    <x v="1"/>
    <n v="130"/>
    <n v="51.18"/>
    <s v="US"/>
    <s v="USD"/>
    <n v="1289973600"/>
    <n v="1291615200"/>
    <x v="544"/>
    <d v="2010-12-06T06:00:00"/>
    <b v="0"/>
    <b v="0"/>
    <s v="music/rock"/>
    <x v="1"/>
  </r>
  <r>
    <x v="0"/>
    <n v="156"/>
    <n v="43.92"/>
    <s v="CA"/>
    <s v="CAD"/>
    <n v="1547877600"/>
    <n v="1552366800"/>
    <x v="35"/>
    <d v="2019-03-12T05:00:00"/>
    <b v="0"/>
    <b v="1"/>
    <s v="food/food trucks"/>
    <x v="0"/>
  </r>
  <r>
    <x v="0"/>
    <n v="1368"/>
    <n v="91.02"/>
    <s v="GB"/>
    <s v="GBP"/>
    <n v="1269493200"/>
    <n v="1272171600"/>
    <x v="152"/>
    <d v="2010-04-25T05:00:00"/>
    <b v="0"/>
    <b v="0"/>
    <s v="theater/plays"/>
    <x v="3"/>
  </r>
  <r>
    <x v="0"/>
    <n v="102"/>
    <n v="50.13"/>
    <s v="US"/>
    <s v="USD"/>
    <n v="1436072400"/>
    <n v="1436677200"/>
    <x v="545"/>
    <d v="2015-07-12T05:00:00"/>
    <b v="0"/>
    <b v="0"/>
    <s v="film &amp; video/documentary"/>
    <x v="4"/>
  </r>
  <r>
    <x v="0"/>
    <n v="86"/>
    <n v="67.72"/>
    <s v="AU"/>
    <s v="AUD"/>
    <n v="1419141600"/>
    <n v="1420092000"/>
    <x v="546"/>
    <d v="2015-01-01T06:00:00"/>
    <b v="0"/>
    <b v="0"/>
    <s v="publishing/radio &amp; podcasts"/>
    <x v="5"/>
  </r>
  <r>
    <x v="1"/>
    <n v="102"/>
    <n v="61.04"/>
    <s v="US"/>
    <s v="USD"/>
    <n v="1279083600"/>
    <n v="1279947600"/>
    <x v="547"/>
    <d v="2010-07-24T05:00:00"/>
    <b v="0"/>
    <b v="0"/>
    <s v="games/video games"/>
    <x v="6"/>
  </r>
  <r>
    <x v="0"/>
    <n v="253"/>
    <n v="80.010000000000005"/>
    <s v="US"/>
    <s v="USD"/>
    <n v="1401426000"/>
    <n v="1402203600"/>
    <x v="548"/>
    <d v="2014-06-08T05:00:00"/>
    <b v="0"/>
    <b v="0"/>
    <s v="theater/plays"/>
    <x v="3"/>
  </r>
  <r>
    <x v="1"/>
    <n v="4006"/>
    <n v="47"/>
    <s v="US"/>
    <s v="USD"/>
    <n v="1395810000"/>
    <n v="1396933200"/>
    <x v="549"/>
    <d v="2014-04-08T05:00:00"/>
    <b v="0"/>
    <b v="0"/>
    <s v="film &amp; video/animation"/>
    <x v="4"/>
  </r>
  <r>
    <x v="0"/>
    <n v="157"/>
    <n v="71.13"/>
    <s v="US"/>
    <s v="USD"/>
    <n v="1467003600"/>
    <n v="1467262800"/>
    <x v="550"/>
    <d v="2016-06-30T05:00:00"/>
    <b v="0"/>
    <b v="1"/>
    <s v="theater/plays"/>
    <x v="3"/>
  </r>
  <r>
    <x v="1"/>
    <n v="1629"/>
    <n v="89.99"/>
    <s v="US"/>
    <s v="USD"/>
    <n v="1268715600"/>
    <n v="1270530000"/>
    <x v="551"/>
    <d v="2010-04-06T05:00:00"/>
    <b v="0"/>
    <b v="1"/>
    <s v="theater/plays"/>
    <x v="3"/>
  </r>
  <r>
    <x v="0"/>
    <n v="183"/>
    <n v="43.03"/>
    <s v="US"/>
    <s v="USD"/>
    <n v="1457157600"/>
    <n v="1457762400"/>
    <x v="552"/>
    <d v="2016-03-12T06:00:00"/>
    <b v="0"/>
    <b v="1"/>
    <s v="film &amp; video/drama"/>
    <x v="4"/>
  </r>
  <r>
    <x v="1"/>
    <n v="2188"/>
    <n v="68"/>
    <s v="US"/>
    <s v="USD"/>
    <n v="1573970400"/>
    <n v="1575525600"/>
    <x v="462"/>
    <d v="2019-12-05T06:00:00"/>
    <b v="0"/>
    <b v="0"/>
    <s v="theater/plays"/>
    <x v="3"/>
  </r>
  <r>
    <x v="1"/>
    <n v="2409"/>
    <n v="73"/>
    <s v="IT"/>
    <s v="EUR"/>
    <n v="1276578000"/>
    <n v="1279083600"/>
    <x v="553"/>
    <d v="2010-07-14T05:00:00"/>
    <b v="0"/>
    <b v="0"/>
    <s v="music/rock"/>
    <x v="1"/>
  </r>
  <r>
    <x v="0"/>
    <n v="82"/>
    <n v="62.34"/>
    <s v="DK"/>
    <s v="DKK"/>
    <n v="1423720800"/>
    <n v="1424412000"/>
    <x v="554"/>
    <d v="2015-02-20T06:00:00"/>
    <b v="0"/>
    <b v="0"/>
    <s v="film &amp; video/documentary"/>
    <x v="4"/>
  </r>
  <r>
    <x v="0"/>
    <n v="1"/>
    <n v="5"/>
    <s v="GB"/>
    <s v="GBP"/>
    <n v="1375160400"/>
    <n v="1376197200"/>
    <x v="555"/>
    <d v="2013-08-11T05:00:00"/>
    <b v="0"/>
    <b v="0"/>
    <s v="food/food trucks"/>
    <x v="0"/>
  </r>
  <r>
    <x v="1"/>
    <n v="194"/>
    <n v="67.099999999999994"/>
    <s v="US"/>
    <s v="USD"/>
    <n v="1401426000"/>
    <n v="1402894800"/>
    <x v="548"/>
    <d v="2014-06-16T05:00:00"/>
    <b v="1"/>
    <b v="0"/>
    <s v="technology/wearables"/>
    <x v="2"/>
  </r>
  <r>
    <x v="1"/>
    <n v="1140"/>
    <n v="79.98"/>
    <s v="US"/>
    <s v="USD"/>
    <n v="1433480400"/>
    <n v="1434430800"/>
    <x v="62"/>
    <d v="2015-06-16T05:00:00"/>
    <b v="0"/>
    <b v="0"/>
    <s v="theater/plays"/>
    <x v="3"/>
  </r>
  <r>
    <x v="1"/>
    <n v="102"/>
    <n v="62.18"/>
    <s v="US"/>
    <s v="USD"/>
    <n v="1555563600"/>
    <n v="1557896400"/>
    <x v="556"/>
    <d v="2019-05-15T05:00:00"/>
    <b v="0"/>
    <b v="0"/>
    <s v="theater/plays"/>
    <x v="3"/>
  </r>
  <r>
    <x v="1"/>
    <n v="2857"/>
    <n v="53.01"/>
    <s v="US"/>
    <s v="USD"/>
    <n v="1295676000"/>
    <n v="1297490400"/>
    <x v="557"/>
    <d v="2011-02-12T06:00:00"/>
    <b v="0"/>
    <b v="0"/>
    <s v="theater/plays"/>
    <x v="3"/>
  </r>
  <r>
    <x v="1"/>
    <n v="107"/>
    <n v="57.74"/>
    <s v="US"/>
    <s v="USD"/>
    <n v="1443848400"/>
    <n v="1447394400"/>
    <x v="27"/>
    <d v="2015-11-13T06:00:00"/>
    <b v="0"/>
    <b v="0"/>
    <s v="publishing/nonfiction"/>
    <x v="5"/>
  </r>
  <r>
    <x v="1"/>
    <n v="160"/>
    <n v="40.03"/>
    <s v="GB"/>
    <s v="GBP"/>
    <n v="1457330400"/>
    <n v="1458277200"/>
    <x v="558"/>
    <d v="2016-03-18T05:00:00"/>
    <b v="0"/>
    <b v="0"/>
    <s v="music/rock"/>
    <x v="1"/>
  </r>
  <r>
    <x v="1"/>
    <n v="2230"/>
    <n v="81.02"/>
    <s v="US"/>
    <s v="USD"/>
    <n v="1395550800"/>
    <n v="1395723600"/>
    <x v="559"/>
    <d v="2014-03-25T05:00:00"/>
    <b v="0"/>
    <b v="0"/>
    <s v="food/food trucks"/>
    <x v="0"/>
  </r>
  <r>
    <x v="1"/>
    <n v="316"/>
    <n v="35.049999999999997"/>
    <s v="US"/>
    <s v="USD"/>
    <n v="1551852000"/>
    <n v="1552197600"/>
    <x v="426"/>
    <d v="2019-03-10T06:00:00"/>
    <b v="0"/>
    <b v="1"/>
    <s v="music/jazz"/>
    <x v="1"/>
  </r>
  <r>
    <x v="1"/>
    <n v="117"/>
    <n v="102.92"/>
    <s v="US"/>
    <s v="USD"/>
    <n v="1547618400"/>
    <n v="1549087200"/>
    <x v="560"/>
    <d v="2019-02-02T06:00:00"/>
    <b v="0"/>
    <b v="0"/>
    <s v="film &amp; video/science fiction"/>
    <x v="4"/>
  </r>
  <r>
    <x v="1"/>
    <n v="6406"/>
    <n v="28"/>
    <s v="US"/>
    <s v="USD"/>
    <n v="1355637600"/>
    <n v="1356847200"/>
    <x v="561"/>
    <d v="2012-12-30T06:00:00"/>
    <b v="0"/>
    <b v="0"/>
    <s v="theater/plays"/>
    <x v="3"/>
  </r>
  <r>
    <x v="3"/>
    <n v="15"/>
    <n v="75.73"/>
    <s v="US"/>
    <s v="USD"/>
    <n v="1374728400"/>
    <n v="1375765200"/>
    <x v="562"/>
    <d v="2013-08-06T05:00:00"/>
    <b v="0"/>
    <b v="0"/>
    <s v="theater/plays"/>
    <x v="3"/>
  </r>
  <r>
    <x v="1"/>
    <n v="192"/>
    <n v="45.03"/>
    <s v="US"/>
    <s v="USD"/>
    <n v="1287810000"/>
    <n v="1289800800"/>
    <x v="563"/>
    <d v="2010-11-15T06:00:00"/>
    <b v="0"/>
    <b v="0"/>
    <s v="music/electric music"/>
    <x v="1"/>
  </r>
  <r>
    <x v="1"/>
    <n v="26"/>
    <n v="73.62"/>
    <s v="CA"/>
    <s v="CAD"/>
    <n v="1503723600"/>
    <n v="1504501200"/>
    <x v="564"/>
    <d v="2017-09-04T05:00:00"/>
    <b v="0"/>
    <b v="0"/>
    <s v="theater/plays"/>
    <x v="3"/>
  </r>
  <r>
    <x v="1"/>
    <n v="723"/>
    <n v="56.99"/>
    <s v="US"/>
    <s v="USD"/>
    <n v="1484114400"/>
    <n v="1485669600"/>
    <x v="565"/>
    <d v="2017-01-29T06:00:00"/>
    <b v="0"/>
    <b v="0"/>
    <s v="theater/plays"/>
    <x v="3"/>
  </r>
  <r>
    <x v="1"/>
    <n v="170"/>
    <n v="85.22"/>
    <s v="IT"/>
    <s v="EUR"/>
    <n v="1461906000"/>
    <n v="1462770000"/>
    <x v="566"/>
    <d v="2016-05-09T05:00:00"/>
    <b v="0"/>
    <b v="0"/>
    <s v="theater/plays"/>
    <x v="3"/>
  </r>
  <r>
    <x v="1"/>
    <n v="238"/>
    <n v="50.96"/>
    <s v="GB"/>
    <s v="GBP"/>
    <n v="1379653200"/>
    <n v="1379739600"/>
    <x v="567"/>
    <d v="2013-09-21T05:00:00"/>
    <b v="0"/>
    <b v="1"/>
    <s v="music/indie rock"/>
    <x v="1"/>
  </r>
  <r>
    <x v="1"/>
    <n v="55"/>
    <n v="63.56"/>
    <s v="US"/>
    <s v="USD"/>
    <n v="1401858000"/>
    <n v="1402722000"/>
    <x v="568"/>
    <d v="2014-06-14T05:00:00"/>
    <b v="0"/>
    <b v="0"/>
    <s v="theater/plays"/>
    <x v="3"/>
  </r>
  <r>
    <x v="0"/>
    <n v="1198"/>
    <n v="81"/>
    <s v="US"/>
    <s v="USD"/>
    <n v="1367470800"/>
    <n v="1369285200"/>
    <x v="569"/>
    <d v="2013-05-23T05:00:00"/>
    <b v="0"/>
    <b v="0"/>
    <s v="publishing/nonfiction"/>
    <x v="5"/>
  </r>
  <r>
    <x v="0"/>
    <n v="648"/>
    <n v="86.04"/>
    <s v="US"/>
    <s v="USD"/>
    <n v="1304658000"/>
    <n v="1304744400"/>
    <x v="570"/>
    <d v="2011-05-07T05:00:00"/>
    <b v="1"/>
    <b v="1"/>
    <s v="theater/plays"/>
    <x v="3"/>
  </r>
  <r>
    <x v="1"/>
    <n v="128"/>
    <n v="90.04"/>
    <s v="AU"/>
    <s v="AUD"/>
    <n v="1467954000"/>
    <n v="1468299600"/>
    <x v="571"/>
    <d v="2016-07-12T05:00:00"/>
    <b v="0"/>
    <b v="0"/>
    <s v="photography/photography books"/>
    <x v="7"/>
  </r>
  <r>
    <x v="1"/>
    <n v="2144"/>
    <n v="74.010000000000005"/>
    <s v="US"/>
    <s v="USD"/>
    <n v="1473742800"/>
    <n v="1474174800"/>
    <x v="572"/>
    <d v="2016-09-18T05:00:00"/>
    <b v="0"/>
    <b v="0"/>
    <s v="theater/plays"/>
    <x v="3"/>
  </r>
  <r>
    <x v="0"/>
    <n v="64"/>
    <n v="92.44"/>
    <s v="US"/>
    <s v="USD"/>
    <n v="1523768400"/>
    <n v="1526014800"/>
    <x v="573"/>
    <d v="2018-05-11T05:00:00"/>
    <b v="0"/>
    <b v="0"/>
    <s v="music/indie rock"/>
    <x v="1"/>
  </r>
  <r>
    <x v="1"/>
    <n v="2693"/>
    <n v="56"/>
    <s v="GB"/>
    <s v="GBP"/>
    <n v="1437022800"/>
    <n v="1437454800"/>
    <x v="574"/>
    <d v="2015-07-21T05:00:00"/>
    <b v="0"/>
    <b v="0"/>
    <s v="theater/plays"/>
    <x v="3"/>
  </r>
  <r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</r>
  <r>
    <x v="0"/>
    <n v="62"/>
    <n v="93.6"/>
    <s v="US"/>
    <s v="USD"/>
    <n v="1580104800"/>
    <n v="1581314400"/>
    <x v="575"/>
    <d v="2020-02-10T06:00:00"/>
    <b v="0"/>
    <b v="0"/>
    <s v="theater/plays"/>
    <x v="3"/>
  </r>
  <r>
    <x v="1"/>
    <n v="189"/>
    <n v="69.87"/>
    <s v="US"/>
    <s v="USD"/>
    <n v="1285650000"/>
    <n v="1286427600"/>
    <x v="576"/>
    <d v="2010-10-07T05:00:00"/>
    <b v="0"/>
    <b v="1"/>
    <s v="theater/plays"/>
    <x v="3"/>
  </r>
  <r>
    <x v="1"/>
    <n v="154"/>
    <n v="72.13"/>
    <s v="GB"/>
    <s v="GBP"/>
    <n v="1276664400"/>
    <n v="1278738000"/>
    <x v="577"/>
    <d v="2010-07-10T05:00:00"/>
    <b v="1"/>
    <b v="0"/>
    <s v="food/food trucks"/>
    <x v="0"/>
  </r>
  <r>
    <x v="1"/>
    <n v="96"/>
    <n v="30.04"/>
    <s v="US"/>
    <s v="USD"/>
    <n v="1286168400"/>
    <n v="1286427600"/>
    <x v="578"/>
    <d v="2010-10-07T05:00:00"/>
    <b v="0"/>
    <b v="0"/>
    <s v="music/indie rock"/>
    <x v="1"/>
  </r>
  <r>
    <x v="0"/>
    <n v="750"/>
    <n v="73.97"/>
    <s v="US"/>
    <s v="USD"/>
    <n v="1467781200"/>
    <n v="1467954000"/>
    <x v="579"/>
    <d v="2016-07-08T05:00:00"/>
    <b v="0"/>
    <b v="1"/>
    <s v="theater/plays"/>
    <x v="3"/>
  </r>
  <r>
    <x v="3"/>
    <n v="87"/>
    <n v="68.66"/>
    <s v="US"/>
    <s v="USD"/>
    <n v="1556686800"/>
    <n v="1557637200"/>
    <x v="580"/>
    <d v="2019-05-12T05:00:00"/>
    <b v="0"/>
    <b v="1"/>
    <s v="theater/plays"/>
    <x v="3"/>
  </r>
  <r>
    <x v="1"/>
    <n v="3063"/>
    <n v="59.99"/>
    <s v="US"/>
    <s v="USD"/>
    <n v="1553576400"/>
    <n v="1553922000"/>
    <x v="581"/>
    <d v="2019-03-30T05:00:00"/>
    <b v="0"/>
    <b v="0"/>
    <s v="theater/plays"/>
    <x v="3"/>
  </r>
  <r>
    <x v="2"/>
    <n v="278"/>
    <n v="111.16"/>
    <s v="US"/>
    <s v="USD"/>
    <n v="1414904400"/>
    <n v="1416463200"/>
    <x v="582"/>
    <d v="2014-11-20T06:00:00"/>
    <b v="0"/>
    <b v="0"/>
    <s v="theater/plays"/>
    <x v="3"/>
  </r>
  <r>
    <x v="0"/>
    <n v="105"/>
    <n v="53.04"/>
    <s v="US"/>
    <s v="USD"/>
    <n v="1446876000"/>
    <n v="1447221600"/>
    <x v="336"/>
    <d v="2015-11-11T06:00:00"/>
    <b v="0"/>
    <b v="0"/>
    <s v="film &amp; video/animation"/>
    <x v="4"/>
  </r>
  <r>
    <x v="3"/>
    <n v="1658"/>
    <n v="55.99"/>
    <s v="US"/>
    <s v="USD"/>
    <n v="1490418000"/>
    <n v="1491627600"/>
    <x v="583"/>
    <d v="2017-04-08T05:00:00"/>
    <b v="0"/>
    <b v="0"/>
    <s v="film &amp; video/television"/>
    <x v="4"/>
  </r>
  <r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</r>
  <r>
    <x v="0"/>
    <n v="2604"/>
    <n v="49"/>
    <s v="DK"/>
    <s v="DKK"/>
    <n v="1326866400"/>
    <n v="1330754400"/>
    <x v="585"/>
    <d v="2012-03-03T06:00:00"/>
    <b v="0"/>
    <b v="1"/>
    <s v="film &amp; video/animation"/>
    <x v="4"/>
  </r>
  <r>
    <x v="0"/>
    <n v="65"/>
    <n v="103.85"/>
    <s v="US"/>
    <s v="USD"/>
    <n v="1479103200"/>
    <n v="1479794400"/>
    <x v="586"/>
    <d v="2016-11-22T06:00:00"/>
    <b v="0"/>
    <b v="0"/>
    <s v="theater/plays"/>
    <x v="3"/>
  </r>
  <r>
    <x v="0"/>
    <n v="94"/>
    <n v="99.13"/>
    <s v="US"/>
    <s v="USD"/>
    <n v="1280206800"/>
    <n v="1281243600"/>
    <x v="587"/>
    <d v="2010-08-08T05:00:00"/>
    <b v="0"/>
    <b v="1"/>
    <s v="theater/plays"/>
    <x v="3"/>
  </r>
  <r>
    <x v="2"/>
    <n v="45"/>
    <n v="107.38"/>
    <s v="US"/>
    <s v="USD"/>
    <n v="1532754000"/>
    <n v="1532754000"/>
    <x v="588"/>
    <d v="2018-07-28T05:00:00"/>
    <b v="0"/>
    <b v="1"/>
    <s v="film &amp; video/drama"/>
    <x v="4"/>
  </r>
  <r>
    <x v="0"/>
    <n v="257"/>
    <n v="76.92"/>
    <s v="US"/>
    <s v="USD"/>
    <n v="1453096800"/>
    <n v="1453356000"/>
    <x v="589"/>
    <d v="2016-01-21T06:00:00"/>
    <b v="0"/>
    <b v="0"/>
    <s v="theater/plays"/>
    <x v="3"/>
  </r>
  <r>
    <x v="1"/>
    <n v="194"/>
    <n v="58.13"/>
    <s v="CH"/>
    <s v="CHF"/>
    <n v="1487570400"/>
    <n v="1489986000"/>
    <x v="590"/>
    <d v="2017-03-20T05:00:00"/>
    <b v="0"/>
    <b v="0"/>
    <s v="theater/plays"/>
    <x v="3"/>
  </r>
  <r>
    <x v="1"/>
    <n v="129"/>
    <n v="103.74"/>
    <s v="CA"/>
    <s v="CAD"/>
    <n v="1545026400"/>
    <n v="1545804000"/>
    <x v="591"/>
    <d v="2018-12-26T06:00:00"/>
    <b v="0"/>
    <b v="0"/>
    <s v="technology/wearables"/>
    <x v="2"/>
  </r>
  <r>
    <x v="1"/>
    <n v="375"/>
    <n v="87.96"/>
    <s v="US"/>
    <s v="USD"/>
    <n v="1488348000"/>
    <n v="1489899600"/>
    <x v="592"/>
    <d v="2017-03-19T05:00:00"/>
    <b v="0"/>
    <b v="0"/>
    <s v="theater/plays"/>
    <x v="3"/>
  </r>
  <r>
    <x v="0"/>
    <n v="2928"/>
    <n v="28"/>
    <s v="CA"/>
    <s v="CAD"/>
    <n v="1545112800"/>
    <n v="1546495200"/>
    <x v="593"/>
    <d v="2019-01-03T06:00:00"/>
    <b v="0"/>
    <b v="0"/>
    <s v="theater/plays"/>
    <x v="3"/>
  </r>
  <r>
    <x v="0"/>
    <n v="4697"/>
    <n v="38"/>
    <s v="US"/>
    <s v="USD"/>
    <n v="1537938000"/>
    <n v="1539752400"/>
    <x v="594"/>
    <d v="2018-10-17T05:00:00"/>
    <b v="0"/>
    <b v="1"/>
    <s v="music/rock"/>
    <x v="1"/>
  </r>
  <r>
    <x v="0"/>
    <n v="2915"/>
    <n v="30"/>
    <s v="US"/>
    <s v="USD"/>
    <n v="1363150800"/>
    <n v="1364101200"/>
    <x v="595"/>
    <d v="2013-03-24T05:00:00"/>
    <b v="0"/>
    <b v="0"/>
    <s v="games/video games"/>
    <x v="6"/>
  </r>
  <r>
    <x v="0"/>
    <n v="18"/>
    <n v="103.5"/>
    <s v="US"/>
    <s v="USD"/>
    <n v="1523250000"/>
    <n v="1525323600"/>
    <x v="596"/>
    <d v="2018-05-03T05:00:00"/>
    <b v="0"/>
    <b v="0"/>
    <s v="publishing/translations"/>
    <x v="5"/>
  </r>
  <r>
    <x v="3"/>
    <n v="723"/>
    <n v="85.99"/>
    <s v="US"/>
    <s v="USD"/>
    <n v="1499317200"/>
    <n v="1500872400"/>
    <x v="597"/>
    <d v="2017-07-24T05:00:00"/>
    <b v="1"/>
    <b v="0"/>
    <s v="food/food trucks"/>
    <x v="0"/>
  </r>
  <r>
    <x v="0"/>
    <n v="602"/>
    <n v="98.01"/>
    <s v="CH"/>
    <s v="CHF"/>
    <n v="1287550800"/>
    <n v="1288501200"/>
    <x v="598"/>
    <d v="2010-10-31T05:00:00"/>
    <b v="1"/>
    <b v="1"/>
    <s v="theater/plays"/>
    <x v="3"/>
  </r>
  <r>
    <x v="0"/>
    <n v="1"/>
    <n v="2"/>
    <s v="US"/>
    <s v="USD"/>
    <n v="1404795600"/>
    <n v="1407128400"/>
    <x v="599"/>
    <d v="2014-08-04T05:00:00"/>
    <b v="0"/>
    <b v="0"/>
    <s v="music/jazz"/>
    <x v="1"/>
  </r>
  <r>
    <x v="0"/>
    <n v="3868"/>
    <n v="44.99"/>
    <s v="IT"/>
    <s v="EUR"/>
    <n v="1393048800"/>
    <n v="1394344800"/>
    <x v="600"/>
    <d v="2014-03-09T06:00:00"/>
    <b v="0"/>
    <b v="0"/>
    <s v="film &amp; video/shorts"/>
    <x v="4"/>
  </r>
  <r>
    <x v="1"/>
    <n v="409"/>
    <n v="31.01"/>
    <s v="US"/>
    <s v="USD"/>
    <n v="1470373200"/>
    <n v="1474088400"/>
    <x v="601"/>
    <d v="2016-09-17T05:00:00"/>
    <b v="0"/>
    <b v="0"/>
    <s v="technology/web"/>
    <x v="2"/>
  </r>
  <r>
    <x v="1"/>
    <n v="234"/>
    <n v="59.97"/>
    <s v="US"/>
    <s v="USD"/>
    <n v="1460091600"/>
    <n v="1460264400"/>
    <x v="602"/>
    <d v="2016-04-10T05:00:00"/>
    <b v="0"/>
    <b v="0"/>
    <s v="technology/web"/>
    <x v="2"/>
  </r>
  <r>
    <x v="1"/>
    <n v="3016"/>
    <n v="59"/>
    <s v="US"/>
    <s v="USD"/>
    <n v="1440392400"/>
    <n v="1440824400"/>
    <x v="335"/>
    <d v="2015-08-29T05:00:00"/>
    <b v="0"/>
    <b v="0"/>
    <s v="music/metal"/>
    <x v="1"/>
  </r>
  <r>
    <x v="1"/>
    <n v="264"/>
    <n v="50.05"/>
    <s v="US"/>
    <s v="USD"/>
    <n v="1488434400"/>
    <n v="1489554000"/>
    <x v="603"/>
    <d v="2017-03-15T05:00:00"/>
    <b v="1"/>
    <b v="0"/>
    <s v="photography/photography books"/>
    <x v="7"/>
  </r>
  <r>
    <x v="0"/>
    <n v="504"/>
    <n v="98.97"/>
    <s v="AU"/>
    <s v="AUD"/>
    <n v="1514440800"/>
    <n v="1514872800"/>
    <x v="604"/>
    <d v="2018-01-02T06:00:00"/>
    <b v="0"/>
    <b v="0"/>
    <s v="food/food trucks"/>
    <x v="0"/>
  </r>
  <r>
    <x v="0"/>
    <n v="14"/>
    <n v="58.86"/>
    <s v="US"/>
    <s v="USD"/>
    <n v="1514354400"/>
    <n v="1515736800"/>
    <x v="605"/>
    <d v="2018-01-12T06:00:00"/>
    <b v="0"/>
    <b v="0"/>
    <s v="film &amp; video/science fiction"/>
    <x v="4"/>
  </r>
  <r>
    <x v="3"/>
    <n v="390"/>
    <n v="81.010000000000005"/>
    <s v="US"/>
    <s v="USD"/>
    <n v="1440910800"/>
    <n v="1442898000"/>
    <x v="606"/>
    <d v="2015-09-22T05:00:00"/>
    <b v="0"/>
    <b v="0"/>
    <s v="music/rock"/>
    <x v="1"/>
  </r>
  <r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</r>
  <r>
    <x v="0"/>
    <n v="77"/>
    <n v="96.6"/>
    <s v="US"/>
    <s v="USD"/>
    <n v="1440133200"/>
    <n v="1440910800"/>
    <x v="607"/>
    <d v="2015-08-30T05:00:00"/>
    <b v="1"/>
    <b v="0"/>
    <s v="theater/plays"/>
    <x v="3"/>
  </r>
  <r>
    <x v="0"/>
    <n v="752"/>
    <n v="76.959999999999994"/>
    <s v="DK"/>
    <s v="DKK"/>
    <n v="1332910800"/>
    <n v="1335502800"/>
    <x v="608"/>
    <d v="2012-04-27T05:00:00"/>
    <b v="0"/>
    <b v="0"/>
    <s v="music/jazz"/>
    <x v="1"/>
  </r>
  <r>
    <x v="0"/>
    <n v="131"/>
    <n v="67.98"/>
    <s v="US"/>
    <s v="USD"/>
    <n v="1544335200"/>
    <n v="1544680800"/>
    <x v="609"/>
    <d v="2018-12-13T06:00:00"/>
    <b v="0"/>
    <b v="0"/>
    <s v="theater/plays"/>
    <x v="3"/>
  </r>
  <r>
    <x v="0"/>
    <n v="87"/>
    <n v="88.78"/>
    <s v="US"/>
    <s v="USD"/>
    <n v="1286427600"/>
    <n v="1288414800"/>
    <x v="610"/>
    <d v="2010-10-30T05:00:00"/>
    <b v="0"/>
    <b v="0"/>
    <s v="theater/plays"/>
    <x v="3"/>
  </r>
  <r>
    <x v="0"/>
    <n v="1063"/>
    <n v="25"/>
    <s v="US"/>
    <s v="USD"/>
    <n v="1329717600"/>
    <n v="1330581600"/>
    <x v="541"/>
    <d v="2012-03-01T06:00:00"/>
    <b v="0"/>
    <b v="0"/>
    <s v="music/jazz"/>
    <x v="1"/>
  </r>
  <r>
    <x v="1"/>
    <n v="272"/>
    <n v="44.92"/>
    <s v="US"/>
    <s v="USD"/>
    <n v="1310187600"/>
    <n v="1311397200"/>
    <x v="611"/>
    <d v="2011-07-23T05:00:00"/>
    <b v="0"/>
    <b v="1"/>
    <s v="film &amp; video/documentary"/>
    <x v="4"/>
  </r>
  <r>
    <x v="3"/>
    <n v="25"/>
    <n v="79.400000000000006"/>
    <s v="US"/>
    <s v="USD"/>
    <n v="1377838800"/>
    <n v="1378357200"/>
    <x v="612"/>
    <d v="2013-09-05T05:00:00"/>
    <b v="0"/>
    <b v="1"/>
    <s v="theater/plays"/>
    <x v="3"/>
  </r>
  <r>
    <x v="1"/>
    <n v="419"/>
    <n v="29.01"/>
    <s v="US"/>
    <s v="USD"/>
    <n v="1410325200"/>
    <n v="1411102800"/>
    <x v="613"/>
    <d v="2014-09-19T05:00:00"/>
    <b v="0"/>
    <b v="0"/>
    <s v="journalism/audio"/>
    <x v="8"/>
  </r>
  <r>
    <x v="0"/>
    <n v="76"/>
    <n v="73.59"/>
    <s v="US"/>
    <s v="USD"/>
    <n v="1343797200"/>
    <n v="1344834000"/>
    <x v="614"/>
    <d v="2012-08-13T05:00:00"/>
    <b v="0"/>
    <b v="0"/>
    <s v="theater/plays"/>
    <x v="3"/>
  </r>
  <r>
    <x v="1"/>
    <n v="1621"/>
    <n v="107.97"/>
    <s v="IT"/>
    <s v="EUR"/>
    <n v="1498453200"/>
    <n v="1499230800"/>
    <x v="615"/>
    <d v="2017-07-05T05:00:00"/>
    <b v="0"/>
    <b v="0"/>
    <s v="theater/plays"/>
    <x v="3"/>
  </r>
  <r>
    <x v="1"/>
    <n v="1101"/>
    <n v="68.989999999999995"/>
    <s v="US"/>
    <s v="USD"/>
    <n v="1456380000"/>
    <n v="1457416800"/>
    <x v="90"/>
    <d v="2016-03-08T06:00:00"/>
    <b v="0"/>
    <b v="0"/>
    <s v="music/indie rock"/>
    <x v="1"/>
  </r>
  <r>
    <x v="1"/>
    <n v="1073"/>
    <n v="111.02"/>
    <s v="US"/>
    <s v="USD"/>
    <n v="1280552400"/>
    <n v="1280898000"/>
    <x v="616"/>
    <d v="2010-08-04T05:00:00"/>
    <b v="0"/>
    <b v="1"/>
    <s v="theater/plays"/>
    <x v="3"/>
  </r>
  <r>
    <x v="0"/>
    <n v="4428"/>
    <n v="25"/>
    <s v="AU"/>
    <s v="AUD"/>
    <n v="1521608400"/>
    <n v="1522472400"/>
    <x v="617"/>
    <d v="2018-03-31T05:00:00"/>
    <b v="0"/>
    <b v="0"/>
    <s v="theater/plays"/>
    <x v="3"/>
  </r>
  <r>
    <x v="0"/>
    <n v="58"/>
    <n v="42.16"/>
    <s v="IT"/>
    <s v="EUR"/>
    <n v="1460696400"/>
    <n v="1462510800"/>
    <x v="618"/>
    <d v="2016-05-06T05:00:00"/>
    <b v="0"/>
    <b v="0"/>
    <s v="music/indie rock"/>
    <x v="1"/>
  </r>
  <r>
    <x v="3"/>
    <n v="1218"/>
    <n v="47"/>
    <s v="US"/>
    <s v="USD"/>
    <n v="1313730000"/>
    <n v="1317790800"/>
    <x v="619"/>
    <d v="2011-10-05T05:00:00"/>
    <b v="0"/>
    <b v="0"/>
    <s v="photography/photography books"/>
    <x v="7"/>
  </r>
  <r>
    <x v="1"/>
    <n v="331"/>
    <n v="36.04"/>
    <s v="US"/>
    <s v="USD"/>
    <n v="1568178000"/>
    <n v="1568782800"/>
    <x v="620"/>
    <d v="2019-09-18T05:00:00"/>
    <b v="0"/>
    <b v="0"/>
    <s v="journalism/audio"/>
    <x v="8"/>
  </r>
  <r>
    <x v="1"/>
    <n v="1170"/>
    <n v="101.04"/>
    <s v="US"/>
    <s v="USD"/>
    <n v="1348635600"/>
    <n v="1349413200"/>
    <x v="621"/>
    <d v="2012-10-05T05:00:00"/>
    <b v="0"/>
    <b v="0"/>
    <s v="photography/photography books"/>
    <x v="7"/>
  </r>
  <r>
    <x v="0"/>
    <n v="111"/>
    <n v="39.93"/>
    <s v="US"/>
    <s v="USD"/>
    <n v="1468126800"/>
    <n v="1472446800"/>
    <x v="622"/>
    <d v="2016-08-29T05:00:00"/>
    <b v="0"/>
    <b v="0"/>
    <s v="publishing/fiction"/>
    <x v="5"/>
  </r>
  <r>
    <x v="3"/>
    <n v="215"/>
    <n v="83.16"/>
    <s v="US"/>
    <s v="USD"/>
    <n v="1547877600"/>
    <n v="1548050400"/>
    <x v="35"/>
    <d v="2019-01-21T06:00:00"/>
    <b v="0"/>
    <b v="0"/>
    <s v="film &amp; video/drama"/>
    <x v="4"/>
  </r>
  <r>
    <x v="1"/>
    <n v="363"/>
    <n v="39.979999999999997"/>
    <s v="US"/>
    <s v="USD"/>
    <n v="1571374800"/>
    <n v="1571806800"/>
    <x v="623"/>
    <d v="2019-10-23T05:00:00"/>
    <b v="0"/>
    <b v="1"/>
    <s v="food/food trucks"/>
    <x v="0"/>
  </r>
  <r>
    <x v="0"/>
    <n v="2955"/>
    <n v="47.99"/>
    <s v="US"/>
    <s v="USD"/>
    <n v="1576303200"/>
    <n v="1576476000"/>
    <x v="624"/>
    <d v="2019-12-16T06:00:00"/>
    <b v="0"/>
    <b v="1"/>
    <s v="games/mobile games"/>
    <x v="6"/>
  </r>
  <r>
    <x v="0"/>
    <n v="1657"/>
    <n v="95.98"/>
    <s v="US"/>
    <s v="USD"/>
    <n v="1324447200"/>
    <n v="1324965600"/>
    <x v="625"/>
    <d v="2011-12-27T06:00:00"/>
    <b v="0"/>
    <b v="0"/>
    <s v="theater/plays"/>
    <x v="3"/>
  </r>
  <r>
    <x v="1"/>
    <n v="103"/>
    <n v="78.73"/>
    <s v="US"/>
    <s v="USD"/>
    <n v="1386741600"/>
    <n v="1387519200"/>
    <x v="626"/>
    <d v="2013-12-20T06:00:00"/>
    <b v="0"/>
    <b v="0"/>
    <s v="theater/plays"/>
    <x v="3"/>
  </r>
  <r>
    <x v="1"/>
    <n v="147"/>
    <n v="56.08"/>
    <s v="US"/>
    <s v="USD"/>
    <n v="1537074000"/>
    <n v="1537246800"/>
    <x v="627"/>
    <d v="2018-09-18T05:00:00"/>
    <b v="0"/>
    <b v="0"/>
    <s v="theater/plays"/>
    <x v="3"/>
  </r>
  <r>
    <x v="1"/>
    <n v="110"/>
    <n v="69.09"/>
    <s v="CA"/>
    <s v="CAD"/>
    <n v="1277787600"/>
    <n v="1279515600"/>
    <x v="628"/>
    <d v="2010-07-19T05:00:00"/>
    <b v="0"/>
    <b v="0"/>
    <s v="publishing/nonfiction"/>
    <x v="5"/>
  </r>
  <r>
    <x v="0"/>
    <n v="926"/>
    <n v="102.05"/>
    <s v="CA"/>
    <s v="CAD"/>
    <n v="1440306000"/>
    <n v="1442379600"/>
    <x v="629"/>
    <d v="2015-09-16T05:00:00"/>
    <b v="0"/>
    <b v="0"/>
    <s v="theater/plays"/>
    <x v="3"/>
  </r>
  <r>
    <x v="1"/>
    <n v="134"/>
    <n v="107.32"/>
    <s v="US"/>
    <s v="USD"/>
    <n v="1522126800"/>
    <n v="1523077200"/>
    <x v="630"/>
    <d v="2018-04-07T05:00:00"/>
    <b v="0"/>
    <b v="0"/>
    <s v="technology/wearables"/>
    <x v="2"/>
  </r>
  <r>
    <x v="1"/>
    <n v="269"/>
    <n v="51.97"/>
    <s v="US"/>
    <s v="USD"/>
    <n v="1489298400"/>
    <n v="1489554000"/>
    <x v="631"/>
    <d v="2017-03-15T05:00:00"/>
    <b v="0"/>
    <b v="0"/>
    <s v="theater/plays"/>
    <x v="3"/>
  </r>
  <r>
    <x v="1"/>
    <n v="175"/>
    <n v="71.14"/>
    <s v="US"/>
    <s v="USD"/>
    <n v="1547100000"/>
    <n v="1548482400"/>
    <x v="632"/>
    <d v="2019-01-26T06:00:00"/>
    <b v="0"/>
    <b v="1"/>
    <s v="film &amp; video/television"/>
    <x v="4"/>
  </r>
  <r>
    <x v="1"/>
    <n v="69"/>
    <n v="106.49"/>
    <s v="US"/>
    <s v="USD"/>
    <n v="1383022800"/>
    <n v="1384063200"/>
    <x v="633"/>
    <d v="2013-11-10T06:00:00"/>
    <b v="0"/>
    <b v="0"/>
    <s v="technology/web"/>
    <x v="2"/>
  </r>
  <r>
    <x v="1"/>
    <n v="190"/>
    <n v="42.94"/>
    <s v="US"/>
    <s v="USD"/>
    <n v="1322373600"/>
    <n v="1322892000"/>
    <x v="634"/>
    <d v="2011-12-03T06:00:00"/>
    <b v="0"/>
    <b v="1"/>
    <s v="film &amp; video/documentary"/>
    <x v="4"/>
  </r>
  <r>
    <x v="1"/>
    <n v="237"/>
    <n v="30.04"/>
    <s v="US"/>
    <s v="USD"/>
    <n v="1349240400"/>
    <n v="1350709200"/>
    <x v="635"/>
    <d v="2012-10-20T05:00:00"/>
    <b v="1"/>
    <b v="1"/>
    <s v="film &amp; video/documentary"/>
    <x v="4"/>
  </r>
  <r>
    <x v="0"/>
    <n v="77"/>
    <n v="70.62"/>
    <s v="GB"/>
    <s v="GBP"/>
    <n v="1562648400"/>
    <n v="1564203600"/>
    <x v="636"/>
    <d v="2019-07-27T05:00:00"/>
    <b v="0"/>
    <b v="0"/>
    <s v="music/rock"/>
    <x v="1"/>
  </r>
  <r>
    <x v="0"/>
    <n v="1748"/>
    <n v="66.02"/>
    <s v="US"/>
    <s v="USD"/>
    <n v="1508216400"/>
    <n v="1509685200"/>
    <x v="637"/>
    <d v="2017-11-03T05:00:00"/>
    <b v="0"/>
    <b v="0"/>
    <s v="theater/plays"/>
    <x v="3"/>
  </r>
  <r>
    <x v="0"/>
    <n v="79"/>
    <n v="96.91"/>
    <s v="US"/>
    <s v="USD"/>
    <n v="1511762400"/>
    <n v="1514959200"/>
    <x v="638"/>
    <d v="2018-01-03T06:00:00"/>
    <b v="0"/>
    <b v="0"/>
    <s v="theater/plays"/>
    <x v="3"/>
  </r>
  <r>
    <x v="1"/>
    <n v="196"/>
    <n v="62.87"/>
    <s v="IT"/>
    <s v="EUR"/>
    <n v="1447480800"/>
    <n v="1448863200"/>
    <x v="639"/>
    <d v="2015-11-30T06:00:00"/>
    <b v="1"/>
    <b v="0"/>
    <s v="music/rock"/>
    <x v="1"/>
  </r>
  <r>
    <x v="0"/>
    <n v="889"/>
    <n v="108.99"/>
    <s v="US"/>
    <s v="USD"/>
    <n v="1429506000"/>
    <n v="1429592400"/>
    <x v="640"/>
    <d v="2015-04-21T05:00:00"/>
    <b v="0"/>
    <b v="1"/>
    <s v="theater/plays"/>
    <x v="3"/>
  </r>
  <r>
    <x v="1"/>
    <n v="7295"/>
    <n v="27"/>
    <s v="US"/>
    <s v="USD"/>
    <n v="1522472400"/>
    <n v="1522645200"/>
    <x v="641"/>
    <d v="2018-04-02T05:00:00"/>
    <b v="0"/>
    <b v="0"/>
    <s v="music/electric music"/>
    <x v="1"/>
  </r>
  <r>
    <x v="1"/>
    <n v="2893"/>
    <n v="65"/>
    <s v="CA"/>
    <s v="CAD"/>
    <n v="1322114400"/>
    <n v="1323324000"/>
    <x v="642"/>
    <d v="2011-12-08T06:00:00"/>
    <b v="0"/>
    <b v="0"/>
    <s v="technology/wearables"/>
    <x v="2"/>
  </r>
  <r>
    <x v="0"/>
    <n v="56"/>
    <n v="111.52"/>
    <s v="US"/>
    <s v="USD"/>
    <n v="1561438800"/>
    <n v="1561525200"/>
    <x v="230"/>
    <d v="2019-06-26T05:00:00"/>
    <b v="0"/>
    <b v="0"/>
    <s v="film &amp; video/drama"/>
    <x v="4"/>
  </r>
  <r>
    <x v="0"/>
    <n v="1"/>
    <n v="3"/>
    <s v="US"/>
    <s v="USD"/>
    <n v="1264399200"/>
    <n v="1265695200"/>
    <x v="67"/>
    <d v="2010-02-09T06:00:00"/>
    <b v="0"/>
    <b v="0"/>
    <s v="technology/wearables"/>
    <x v="2"/>
  </r>
  <r>
    <x v="1"/>
    <n v="820"/>
    <n v="110.99"/>
    <s v="US"/>
    <s v="USD"/>
    <n v="1301202000"/>
    <n v="1301806800"/>
    <x v="643"/>
    <d v="2011-04-03T05:00:00"/>
    <b v="1"/>
    <b v="0"/>
    <s v="theater/plays"/>
    <x v="3"/>
  </r>
  <r>
    <x v="0"/>
    <n v="83"/>
    <n v="56.75"/>
    <s v="US"/>
    <s v="USD"/>
    <n v="1374469200"/>
    <n v="1374901200"/>
    <x v="644"/>
    <d v="2013-07-27T05:00:00"/>
    <b v="0"/>
    <b v="0"/>
    <s v="technology/wearables"/>
    <x v="2"/>
  </r>
  <r>
    <x v="1"/>
    <n v="2038"/>
    <n v="97.02"/>
    <s v="US"/>
    <s v="USD"/>
    <n v="1334984400"/>
    <n v="1336453200"/>
    <x v="645"/>
    <d v="2012-05-08T05:00:00"/>
    <b v="1"/>
    <b v="1"/>
    <s v="publishing/translations"/>
    <x v="5"/>
  </r>
  <r>
    <x v="1"/>
    <n v="116"/>
    <n v="92.09"/>
    <s v="US"/>
    <s v="USD"/>
    <n v="1467608400"/>
    <n v="1468904400"/>
    <x v="646"/>
    <d v="2016-07-19T05:00:00"/>
    <b v="0"/>
    <b v="0"/>
    <s v="film &amp; video/animation"/>
    <x v="4"/>
  </r>
  <r>
    <x v="0"/>
    <n v="2025"/>
    <n v="82.99"/>
    <s v="GB"/>
    <s v="GBP"/>
    <n v="1386741600"/>
    <n v="1387087200"/>
    <x v="626"/>
    <d v="2013-12-15T06:00:00"/>
    <b v="0"/>
    <b v="0"/>
    <s v="publishing/nonfiction"/>
    <x v="5"/>
  </r>
  <r>
    <x v="1"/>
    <n v="1345"/>
    <n v="103.04"/>
    <s v="AU"/>
    <s v="AUD"/>
    <n v="1546754400"/>
    <n v="1547445600"/>
    <x v="647"/>
    <d v="2019-01-14T06:00:00"/>
    <b v="0"/>
    <b v="1"/>
    <s v="technology/web"/>
    <x v="2"/>
  </r>
  <r>
    <x v="1"/>
    <n v="168"/>
    <n v="68.92"/>
    <s v="US"/>
    <s v="USD"/>
    <n v="1544248800"/>
    <n v="1547359200"/>
    <x v="159"/>
    <d v="2019-01-13T06:00:00"/>
    <b v="0"/>
    <b v="0"/>
    <s v="film &amp; video/drama"/>
    <x v="4"/>
  </r>
  <r>
    <x v="1"/>
    <n v="137"/>
    <n v="87.74"/>
    <s v="CH"/>
    <s v="CHF"/>
    <n v="1495429200"/>
    <n v="1496293200"/>
    <x v="648"/>
    <d v="2017-06-01T05:00:00"/>
    <b v="0"/>
    <b v="0"/>
    <s v="theater/plays"/>
    <x v="3"/>
  </r>
  <r>
    <x v="1"/>
    <n v="186"/>
    <n v="75.02"/>
    <s v="IT"/>
    <s v="EUR"/>
    <n v="1334811600"/>
    <n v="1335416400"/>
    <x v="267"/>
    <d v="2012-04-26T05:00:00"/>
    <b v="0"/>
    <b v="0"/>
    <s v="theater/plays"/>
    <x v="3"/>
  </r>
  <r>
    <x v="1"/>
    <n v="125"/>
    <n v="50.86"/>
    <s v="US"/>
    <s v="USD"/>
    <n v="1531544400"/>
    <n v="1532149200"/>
    <x v="649"/>
    <d v="2018-07-21T05:00:00"/>
    <b v="0"/>
    <b v="1"/>
    <s v="theater/plays"/>
    <x v="3"/>
  </r>
  <r>
    <x v="0"/>
    <n v="14"/>
    <n v="90"/>
    <s v="IT"/>
    <s v="EUR"/>
    <n v="1453615200"/>
    <n v="1453788000"/>
    <x v="248"/>
    <d v="2016-01-26T06:00:00"/>
    <b v="1"/>
    <b v="1"/>
    <s v="theater/plays"/>
    <x v="3"/>
  </r>
  <r>
    <x v="1"/>
    <n v="202"/>
    <n v="72.900000000000006"/>
    <s v="US"/>
    <s v="USD"/>
    <n v="1467954000"/>
    <n v="1471496400"/>
    <x v="571"/>
    <d v="2016-08-18T05:00:00"/>
    <b v="0"/>
    <b v="0"/>
    <s v="theater/plays"/>
    <x v="3"/>
  </r>
  <r>
    <x v="1"/>
    <n v="103"/>
    <n v="108.49"/>
    <s v="US"/>
    <s v="USD"/>
    <n v="1471842000"/>
    <n v="1472878800"/>
    <x v="650"/>
    <d v="2016-09-03T05:00:00"/>
    <b v="0"/>
    <b v="0"/>
    <s v="publishing/radio &amp; podcasts"/>
    <x v="5"/>
  </r>
  <r>
    <x v="1"/>
    <n v="1785"/>
    <n v="101.98"/>
    <s v="US"/>
    <s v="USD"/>
    <n v="1408424400"/>
    <n v="1408510800"/>
    <x v="1"/>
    <d v="2014-08-20T05:00:00"/>
    <b v="0"/>
    <b v="0"/>
    <s v="music/rock"/>
    <x v="1"/>
  </r>
  <r>
    <x v="0"/>
    <n v="656"/>
    <n v="44.01"/>
    <s v="US"/>
    <s v="USD"/>
    <n v="1281157200"/>
    <n v="1281589200"/>
    <x v="651"/>
    <d v="2010-08-12T05:00:00"/>
    <b v="0"/>
    <b v="0"/>
    <s v="games/mobile games"/>
    <x v="6"/>
  </r>
  <r>
    <x v="1"/>
    <n v="157"/>
    <n v="65.94"/>
    <s v="US"/>
    <s v="USD"/>
    <n v="1373432400"/>
    <n v="1375851600"/>
    <x v="652"/>
    <d v="2013-08-07T05:00:00"/>
    <b v="0"/>
    <b v="1"/>
    <s v="theater/plays"/>
    <x v="3"/>
  </r>
  <r>
    <x v="1"/>
    <n v="555"/>
    <n v="24.99"/>
    <s v="US"/>
    <s v="USD"/>
    <n v="1313989200"/>
    <n v="1315803600"/>
    <x v="653"/>
    <d v="2011-09-12T05:00:00"/>
    <b v="0"/>
    <b v="0"/>
    <s v="film &amp; video/documentary"/>
    <x v="4"/>
  </r>
  <r>
    <x v="1"/>
    <n v="297"/>
    <n v="28"/>
    <s v="US"/>
    <s v="USD"/>
    <n v="1371445200"/>
    <n v="1373691600"/>
    <x v="654"/>
    <d v="2013-07-13T05:00:00"/>
    <b v="0"/>
    <b v="0"/>
    <s v="technology/wearables"/>
    <x v="2"/>
  </r>
  <r>
    <x v="1"/>
    <n v="123"/>
    <n v="85.83"/>
    <s v="US"/>
    <s v="USD"/>
    <n v="1338267600"/>
    <n v="1339218000"/>
    <x v="655"/>
    <d v="2012-06-09T05:00:00"/>
    <b v="0"/>
    <b v="0"/>
    <s v="publishing/fiction"/>
    <x v="5"/>
  </r>
  <r>
    <x v="3"/>
    <n v="38"/>
    <n v="84.92"/>
    <s v="DK"/>
    <s v="DKK"/>
    <n v="1519192800"/>
    <n v="1520402400"/>
    <x v="656"/>
    <d v="2018-03-07T06:00:00"/>
    <b v="0"/>
    <b v="1"/>
    <s v="theater/plays"/>
    <x v="3"/>
  </r>
  <r>
    <x v="3"/>
    <n v="60"/>
    <n v="90.48"/>
    <s v="US"/>
    <s v="USD"/>
    <n v="1522818000"/>
    <n v="1523336400"/>
    <x v="657"/>
    <d v="2018-04-10T05:00:00"/>
    <b v="0"/>
    <b v="0"/>
    <s v="music/rock"/>
    <x v="1"/>
  </r>
  <r>
    <x v="1"/>
    <n v="3036"/>
    <n v="25"/>
    <s v="US"/>
    <s v="USD"/>
    <n v="1509948000"/>
    <n v="1512280800"/>
    <x v="265"/>
    <d v="2017-12-03T06:00:00"/>
    <b v="0"/>
    <b v="0"/>
    <s v="film &amp; video/documentary"/>
    <x v="4"/>
  </r>
  <r>
    <x v="1"/>
    <n v="144"/>
    <n v="92.01"/>
    <s v="AU"/>
    <s v="AUD"/>
    <n v="1456898400"/>
    <n v="1458709200"/>
    <x v="658"/>
    <d v="2016-03-23T05:00:00"/>
    <b v="0"/>
    <b v="0"/>
    <s v="theater/plays"/>
    <x v="3"/>
  </r>
  <r>
    <x v="1"/>
    <n v="121"/>
    <n v="93.07"/>
    <s v="GB"/>
    <s v="GBP"/>
    <n v="1413954000"/>
    <n v="1414126800"/>
    <x v="659"/>
    <d v="2014-10-24T05:00:00"/>
    <b v="0"/>
    <b v="1"/>
    <s v="theater/plays"/>
    <x v="3"/>
  </r>
  <r>
    <x v="0"/>
    <n v="1596"/>
    <n v="61.01"/>
    <s v="US"/>
    <s v="USD"/>
    <n v="1416031200"/>
    <n v="1416204000"/>
    <x v="660"/>
    <d v="2014-11-17T06:00:00"/>
    <b v="0"/>
    <b v="0"/>
    <s v="games/mobile games"/>
    <x v="6"/>
  </r>
  <r>
    <x v="3"/>
    <n v="524"/>
    <n v="92.04"/>
    <s v="US"/>
    <s v="USD"/>
    <n v="1287982800"/>
    <n v="1288501200"/>
    <x v="661"/>
    <d v="2010-10-31T05:00:00"/>
    <b v="0"/>
    <b v="1"/>
    <s v="theater/plays"/>
    <x v="3"/>
  </r>
  <r>
    <x v="1"/>
    <n v="181"/>
    <n v="81.13"/>
    <s v="US"/>
    <s v="USD"/>
    <n v="1547964000"/>
    <n v="1552971600"/>
    <x v="4"/>
    <d v="2019-03-19T05:00:00"/>
    <b v="0"/>
    <b v="0"/>
    <s v="technology/web"/>
    <x v="2"/>
  </r>
  <r>
    <x v="0"/>
    <n v="10"/>
    <n v="73.5"/>
    <s v="US"/>
    <s v="USD"/>
    <n v="1464152400"/>
    <n v="1465102800"/>
    <x v="662"/>
    <d v="2016-06-05T05:00:00"/>
    <b v="0"/>
    <b v="0"/>
    <s v="theater/plays"/>
    <x v="3"/>
  </r>
  <r>
    <x v="1"/>
    <n v="122"/>
    <n v="85.22"/>
    <s v="US"/>
    <s v="USD"/>
    <n v="1359957600"/>
    <n v="1360130400"/>
    <x v="663"/>
    <d v="2013-02-06T06:00:00"/>
    <b v="0"/>
    <b v="0"/>
    <s v="film &amp; video/drama"/>
    <x v="4"/>
  </r>
  <r>
    <x v="1"/>
    <n v="1071"/>
    <n v="110.97"/>
    <s v="CA"/>
    <s v="CAD"/>
    <n v="1432357200"/>
    <n v="1432875600"/>
    <x v="664"/>
    <d v="2015-05-29T05:00:00"/>
    <b v="0"/>
    <b v="0"/>
    <s v="technology/wearables"/>
    <x v="2"/>
  </r>
  <r>
    <x v="3"/>
    <n v="219"/>
    <n v="32.97"/>
    <s v="US"/>
    <s v="USD"/>
    <n v="1500786000"/>
    <n v="1500872400"/>
    <x v="665"/>
    <d v="2017-07-24T05:00:00"/>
    <b v="0"/>
    <b v="0"/>
    <s v="technology/web"/>
    <x v="2"/>
  </r>
  <r>
    <x v="0"/>
    <n v="1121"/>
    <n v="96.01"/>
    <s v="US"/>
    <s v="USD"/>
    <n v="1490158800"/>
    <n v="1492146000"/>
    <x v="666"/>
    <d v="2017-04-14T05:00:00"/>
    <b v="0"/>
    <b v="1"/>
    <s v="music/rock"/>
    <x v="1"/>
  </r>
  <r>
    <x v="1"/>
    <n v="980"/>
    <n v="84.97"/>
    <s v="US"/>
    <s v="USD"/>
    <n v="1406178000"/>
    <n v="1407301200"/>
    <x v="43"/>
    <d v="2014-08-06T05:00:00"/>
    <b v="0"/>
    <b v="0"/>
    <s v="music/metal"/>
    <x v="1"/>
  </r>
  <r>
    <x v="1"/>
    <n v="536"/>
    <n v="25.01"/>
    <s v="US"/>
    <s v="USD"/>
    <n v="1485583200"/>
    <n v="1486620000"/>
    <x v="667"/>
    <d v="2017-02-09T06:00:00"/>
    <b v="0"/>
    <b v="1"/>
    <s v="theater/plays"/>
    <x v="3"/>
  </r>
  <r>
    <x v="1"/>
    <n v="1991"/>
    <n v="66"/>
    <s v="US"/>
    <s v="USD"/>
    <n v="1459314000"/>
    <n v="1459918800"/>
    <x v="668"/>
    <d v="2016-04-06T05:00:00"/>
    <b v="0"/>
    <b v="0"/>
    <s v="photography/photography books"/>
    <x v="7"/>
  </r>
  <r>
    <x v="3"/>
    <n v="29"/>
    <n v="87.34"/>
    <s v="US"/>
    <s v="USD"/>
    <n v="1424412000"/>
    <n v="1424757600"/>
    <x v="669"/>
    <d v="2015-02-24T06:00:00"/>
    <b v="0"/>
    <b v="0"/>
    <s v="publishing/nonfiction"/>
    <x v="5"/>
  </r>
  <r>
    <x v="1"/>
    <n v="180"/>
    <n v="27.93"/>
    <s v="US"/>
    <s v="USD"/>
    <n v="1478844000"/>
    <n v="1479880800"/>
    <x v="670"/>
    <d v="2016-11-23T06:00:00"/>
    <b v="0"/>
    <b v="0"/>
    <s v="music/indie rock"/>
    <x v="1"/>
  </r>
  <r>
    <x v="0"/>
    <n v="15"/>
    <n v="103.8"/>
    <s v="US"/>
    <s v="USD"/>
    <n v="1416117600"/>
    <n v="1418018400"/>
    <x v="671"/>
    <d v="2014-12-08T06:00:00"/>
    <b v="0"/>
    <b v="1"/>
    <s v="theater/plays"/>
    <x v="3"/>
  </r>
  <r>
    <x v="0"/>
    <n v="191"/>
    <n v="31.94"/>
    <s v="US"/>
    <s v="USD"/>
    <n v="1340946000"/>
    <n v="1341032400"/>
    <x v="672"/>
    <d v="2012-06-30T05:00:00"/>
    <b v="0"/>
    <b v="0"/>
    <s v="music/indie rock"/>
    <x v="1"/>
  </r>
  <r>
    <x v="0"/>
    <n v="16"/>
    <n v="99.5"/>
    <s v="US"/>
    <s v="USD"/>
    <n v="1486101600"/>
    <n v="1486360800"/>
    <x v="673"/>
    <d v="2017-02-06T06:00:00"/>
    <b v="0"/>
    <b v="0"/>
    <s v="theater/plays"/>
    <x v="3"/>
  </r>
  <r>
    <x v="1"/>
    <n v="130"/>
    <n v="108.85"/>
    <s v="US"/>
    <s v="USD"/>
    <n v="1274590800"/>
    <n v="1274677200"/>
    <x v="674"/>
    <d v="2010-05-24T05:00:00"/>
    <b v="0"/>
    <b v="0"/>
    <s v="theater/plays"/>
    <x v="3"/>
  </r>
  <r>
    <x v="1"/>
    <n v="122"/>
    <n v="110.76"/>
    <s v="US"/>
    <s v="USD"/>
    <n v="1263880800"/>
    <n v="1267509600"/>
    <x v="675"/>
    <d v="2010-03-02T06:00:00"/>
    <b v="0"/>
    <b v="0"/>
    <s v="music/electric music"/>
    <x v="1"/>
  </r>
  <r>
    <x v="0"/>
    <n v="17"/>
    <n v="29.65"/>
    <s v="US"/>
    <s v="USD"/>
    <n v="1445403600"/>
    <n v="1445922000"/>
    <x v="676"/>
    <d v="2015-10-27T05:00:00"/>
    <b v="0"/>
    <b v="1"/>
    <s v="theater/plays"/>
    <x v="3"/>
  </r>
  <r>
    <x v="1"/>
    <n v="140"/>
    <n v="101.71"/>
    <s v="US"/>
    <s v="USD"/>
    <n v="1533877200"/>
    <n v="1534050000"/>
    <x v="342"/>
    <d v="2018-08-12T05:00:00"/>
    <b v="0"/>
    <b v="1"/>
    <s v="theater/plays"/>
    <x v="3"/>
  </r>
  <r>
    <x v="0"/>
    <n v="34"/>
    <n v="61.5"/>
    <s v="US"/>
    <s v="USD"/>
    <n v="1275195600"/>
    <n v="1277528400"/>
    <x v="677"/>
    <d v="2010-06-26T05:00:00"/>
    <b v="0"/>
    <b v="0"/>
    <s v="technology/wearables"/>
    <x v="2"/>
  </r>
  <r>
    <x v="1"/>
    <n v="3388"/>
    <n v="35"/>
    <s v="US"/>
    <s v="USD"/>
    <n v="1318136400"/>
    <n v="1318568400"/>
    <x v="678"/>
    <d v="2011-10-14T05:00:00"/>
    <b v="0"/>
    <b v="0"/>
    <s v="technology/web"/>
    <x v="2"/>
  </r>
  <r>
    <x v="1"/>
    <n v="280"/>
    <n v="40.049999999999997"/>
    <s v="US"/>
    <s v="USD"/>
    <n v="1283403600"/>
    <n v="1284354000"/>
    <x v="679"/>
    <d v="2010-09-13T05:00:00"/>
    <b v="0"/>
    <b v="0"/>
    <s v="theater/plays"/>
    <x v="3"/>
  </r>
  <r>
    <x v="3"/>
    <n v="614"/>
    <n v="110.97"/>
    <s v="US"/>
    <s v="USD"/>
    <n v="1267423200"/>
    <n v="1269579600"/>
    <x v="680"/>
    <d v="2010-03-26T05:00:00"/>
    <b v="0"/>
    <b v="1"/>
    <s v="film &amp; video/animation"/>
    <x v="4"/>
  </r>
  <r>
    <x v="1"/>
    <n v="366"/>
    <n v="36.96"/>
    <s v="IT"/>
    <s v="EUR"/>
    <n v="1412744400"/>
    <n v="1413781200"/>
    <x v="681"/>
    <d v="2014-10-20T05:00:00"/>
    <b v="0"/>
    <b v="1"/>
    <s v="technology/wearables"/>
    <x v="2"/>
  </r>
  <r>
    <x v="0"/>
    <n v="1"/>
    <n v="1"/>
    <s v="GB"/>
    <s v="GBP"/>
    <n v="1277960400"/>
    <n v="1280120400"/>
    <x v="682"/>
    <d v="2010-07-26T05:00:00"/>
    <b v="0"/>
    <b v="0"/>
    <s v="music/electric music"/>
    <x v="1"/>
  </r>
  <r>
    <x v="1"/>
    <n v="270"/>
    <n v="30.97"/>
    <s v="US"/>
    <s v="USD"/>
    <n v="1458190800"/>
    <n v="1459486800"/>
    <x v="683"/>
    <d v="2016-04-01T05:00:00"/>
    <b v="1"/>
    <b v="1"/>
    <s v="publishing/nonfiction"/>
    <x v="5"/>
  </r>
  <r>
    <x v="3"/>
    <n v="114"/>
    <n v="47.04"/>
    <s v="US"/>
    <s v="USD"/>
    <n v="1280984400"/>
    <n v="1282539600"/>
    <x v="684"/>
    <d v="2010-08-23T05:00:00"/>
    <b v="0"/>
    <b v="1"/>
    <s v="theater/plays"/>
    <x v="3"/>
  </r>
  <r>
    <x v="1"/>
    <n v="137"/>
    <n v="88.07"/>
    <s v="US"/>
    <s v="USD"/>
    <n v="1274590800"/>
    <n v="1275886800"/>
    <x v="674"/>
    <d v="2010-06-07T05:00:00"/>
    <b v="0"/>
    <b v="0"/>
    <s v="photography/photography books"/>
    <x v="7"/>
  </r>
  <r>
    <x v="1"/>
    <n v="3205"/>
    <n v="37.01"/>
    <s v="US"/>
    <s v="USD"/>
    <n v="1351400400"/>
    <n v="1355983200"/>
    <x v="685"/>
    <d v="2012-12-20T06:00:00"/>
    <b v="0"/>
    <b v="0"/>
    <s v="theater/plays"/>
    <x v="3"/>
  </r>
  <r>
    <x v="1"/>
    <n v="288"/>
    <n v="26.03"/>
    <s v="DK"/>
    <s v="DKK"/>
    <n v="1514354400"/>
    <n v="1515391200"/>
    <x v="605"/>
    <d v="2018-01-08T06:00:00"/>
    <b v="0"/>
    <b v="1"/>
    <s v="theater/plays"/>
    <x v="3"/>
  </r>
  <r>
    <x v="1"/>
    <n v="148"/>
    <n v="67.819999999999993"/>
    <s v="US"/>
    <s v="USD"/>
    <n v="1421733600"/>
    <n v="1422252000"/>
    <x v="686"/>
    <d v="2015-01-26T06:00:00"/>
    <b v="0"/>
    <b v="0"/>
    <s v="theater/plays"/>
    <x v="3"/>
  </r>
  <r>
    <x v="1"/>
    <n v="114"/>
    <n v="49.96"/>
    <s v="US"/>
    <s v="USD"/>
    <n v="1305176400"/>
    <n v="1305522000"/>
    <x v="687"/>
    <d v="2011-05-16T05:00:00"/>
    <b v="0"/>
    <b v="0"/>
    <s v="film &amp; video/drama"/>
    <x v="4"/>
  </r>
  <r>
    <x v="1"/>
    <n v="1518"/>
    <n v="110.02"/>
    <s v="CA"/>
    <s v="CAD"/>
    <n v="1414126800"/>
    <n v="1414904400"/>
    <x v="688"/>
    <d v="2014-11-02T05:00:00"/>
    <b v="0"/>
    <b v="0"/>
    <s v="music/rock"/>
    <x v="1"/>
  </r>
  <r>
    <x v="0"/>
    <n v="1274"/>
    <n v="89.96"/>
    <s v="US"/>
    <s v="USD"/>
    <n v="1517810400"/>
    <n v="1520402400"/>
    <x v="689"/>
    <d v="2018-03-07T06:00:00"/>
    <b v="0"/>
    <b v="0"/>
    <s v="music/electric music"/>
    <x v="1"/>
  </r>
  <r>
    <x v="0"/>
    <n v="210"/>
    <n v="79.010000000000005"/>
    <s v="IT"/>
    <s v="EUR"/>
    <n v="1564635600"/>
    <n v="1567141200"/>
    <x v="690"/>
    <d v="2019-08-30T05:00:00"/>
    <b v="0"/>
    <b v="1"/>
    <s v="games/video games"/>
    <x v="6"/>
  </r>
  <r>
    <x v="1"/>
    <n v="166"/>
    <n v="86.87"/>
    <s v="US"/>
    <s v="USD"/>
    <n v="1500699600"/>
    <n v="1501131600"/>
    <x v="691"/>
    <d v="2017-07-27T05:00:00"/>
    <b v="0"/>
    <b v="0"/>
    <s v="music/rock"/>
    <x v="1"/>
  </r>
  <r>
    <x v="1"/>
    <n v="100"/>
    <n v="62.04"/>
    <s v="AU"/>
    <s v="AUD"/>
    <n v="1354082400"/>
    <n v="1355032800"/>
    <x v="692"/>
    <d v="2012-12-09T06:00:00"/>
    <b v="0"/>
    <b v="0"/>
    <s v="music/jazz"/>
    <x v="1"/>
  </r>
  <r>
    <x v="1"/>
    <n v="235"/>
    <n v="26.97"/>
    <s v="US"/>
    <s v="USD"/>
    <n v="1336453200"/>
    <n v="1339477200"/>
    <x v="693"/>
    <d v="2012-06-12T05:00:00"/>
    <b v="0"/>
    <b v="1"/>
    <s v="theater/plays"/>
    <x v="3"/>
  </r>
  <r>
    <x v="1"/>
    <n v="148"/>
    <n v="54.12"/>
    <s v="US"/>
    <s v="USD"/>
    <n v="1305262800"/>
    <n v="1305954000"/>
    <x v="694"/>
    <d v="2011-05-21T05:00:00"/>
    <b v="0"/>
    <b v="0"/>
    <s v="music/rock"/>
    <x v="1"/>
  </r>
  <r>
    <x v="1"/>
    <n v="198"/>
    <n v="41.04"/>
    <s v="US"/>
    <s v="USD"/>
    <n v="1492232400"/>
    <n v="1494392400"/>
    <x v="695"/>
    <d v="2017-05-10T05:00:00"/>
    <b v="1"/>
    <b v="1"/>
    <s v="music/indie rock"/>
    <x v="1"/>
  </r>
  <r>
    <x v="0"/>
    <n v="248"/>
    <n v="55.05"/>
    <s v="AU"/>
    <s v="AUD"/>
    <n v="1537333200"/>
    <n v="1537419600"/>
    <x v="123"/>
    <d v="2018-09-20T05:00:00"/>
    <b v="0"/>
    <b v="0"/>
    <s v="film &amp; video/science fiction"/>
    <x v="4"/>
  </r>
  <r>
    <x v="0"/>
    <n v="513"/>
    <n v="107.94"/>
    <s v="US"/>
    <s v="USD"/>
    <n v="1444107600"/>
    <n v="1447999200"/>
    <x v="696"/>
    <d v="2015-11-20T06:00:00"/>
    <b v="0"/>
    <b v="0"/>
    <s v="publishing/translations"/>
    <x v="5"/>
  </r>
  <r>
    <x v="1"/>
    <n v="150"/>
    <n v="73.92"/>
    <s v="US"/>
    <s v="USD"/>
    <n v="1386741600"/>
    <n v="1388037600"/>
    <x v="626"/>
    <d v="2013-12-26T06:00:00"/>
    <b v="0"/>
    <b v="0"/>
    <s v="theater/plays"/>
    <x v="3"/>
  </r>
  <r>
    <x v="0"/>
    <n v="3410"/>
    <n v="32"/>
    <s v="US"/>
    <s v="USD"/>
    <n v="1376542800"/>
    <n v="1378789200"/>
    <x v="697"/>
    <d v="2013-09-10T05:00:00"/>
    <b v="0"/>
    <b v="0"/>
    <s v="games/video games"/>
    <x v="6"/>
  </r>
  <r>
    <x v="1"/>
    <n v="216"/>
    <n v="53.9"/>
    <s v="IT"/>
    <s v="EUR"/>
    <n v="1397451600"/>
    <n v="1398056400"/>
    <x v="698"/>
    <d v="2014-04-21T05:00:00"/>
    <b v="0"/>
    <b v="1"/>
    <s v="theater/plays"/>
    <x v="3"/>
  </r>
  <r>
    <x v="3"/>
    <n v="26"/>
    <n v="106.5"/>
    <s v="US"/>
    <s v="USD"/>
    <n v="1548482400"/>
    <n v="1550815200"/>
    <x v="699"/>
    <d v="2019-02-22T06:00:00"/>
    <b v="0"/>
    <b v="0"/>
    <s v="theater/plays"/>
    <x v="3"/>
  </r>
  <r>
    <x v="1"/>
    <n v="5139"/>
    <n v="33"/>
    <s v="US"/>
    <s v="USD"/>
    <n v="1549692000"/>
    <n v="1550037600"/>
    <x v="700"/>
    <d v="2019-02-13T06:00:00"/>
    <b v="0"/>
    <b v="0"/>
    <s v="music/indie rock"/>
    <x v="1"/>
  </r>
  <r>
    <x v="1"/>
    <n v="2353"/>
    <n v="43"/>
    <s v="US"/>
    <s v="USD"/>
    <n v="1492059600"/>
    <n v="1492923600"/>
    <x v="701"/>
    <d v="2017-04-23T05:00:00"/>
    <b v="0"/>
    <b v="0"/>
    <s v="theater/plays"/>
    <x v="3"/>
  </r>
  <r>
    <x v="1"/>
    <n v="78"/>
    <n v="86.86"/>
    <s v="IT"/>
    <s v="EUR"/>
    <n v="1463979600"/>
    <n v="1467522000"/>
    <x v="702"/>
    <d v="2016-07-03T05:00:00"/>
    <b v="0"/>
    <b v="0"/>
    <s v="technology/web"/>
    <x v="2"/>
  </r>
  <r>
    <x v="0"/>
    <n v="10"/>
    <n v="96.8"/>
    <s v="US"/>
    <s v="USD"/>
    <n v="1415253600"/>
    <n v="1416117600"/>
    <x v="703"/>
    <d v="2014-11-16T06:00:00"/>
    <b v="0"/>
    <b v="0"/>
    <s v="music/rock"/>
    <x v="1"/>
  </r>
  <r>
    <x v="0"/>
    <n v="2201"/>
    <n v="33"/>
    <s v="US"/>
    <s v="USD"/>
    <n v="1562216400"/>
    <n v="1563771600"/>
    <x v="704"/>
    <d v="2019-07-22T05:00:00"/>
    <b v="0"/>
    <b v="0"/>
    <s v="theater/plays"/>
    <x v="3"/>
  </r>
  <r>
    <x v="0"/>
    <n v="676"/>
    <n v="68.03"/>
    <s v="US"/>
    <s v="USD"/>
    <n v="1316754000"/>
    <n v="1319259600"/>
    <x v="431"/>
    <d v="2011-10-22T05:00:00"/>
    <b v="0"/>
    <b v="0"/>
    <s v="theater/plays"/>
    <x v="3"/>
  </r>
  <r>
    <x v="1"/>
    <n v="174"/>
    <n v="58.87"/>
    <s v="CH"/>
    <s v="CHF"/>
    <n v="1313211600"/>
    <n v="1313643600"/>
    <x v="705"/>
    <d v="2011-08-18T05:00:00"/>
    <b v="0"/>
    <b v="0"/>
    <s v="film &amp; video/animation"/>
    <x v="4"/>
  </r>
  <r>
    <x v="0"/>
    <n v="831"/>
    <n v="105.05"/>
    <s v="US"/>
    <s v="USD"/>
    <n v="1439528400"/>
    <n v="1440306000"/>
    <x v="706"/>
    <d v="2015-08-23T05:00:00"/>
    <b v="0"/>
    <b v="1"/>
    <s v="theater/plays"/>
    <x v="3"/>
  </r>
  <r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</r>
  <r>
    <x v="3"/>
    <n v="56"/>
    <n v="78.819999999999993"/>
    <s v="CH"/>
    <s v="CHF"/>
    <n v="1288501200"/>
    <n v="1292911200"/>
    <x v="708"/>
    <d v="2010-12-21T06:00:00"/>
    <b v="0"/>
    <b v="0"/>
    <s v="theater/plays"/>
    <x v="3"/>
  </r>
  <r>
    <x v="1"/>
    <n v="161"/>
    <n v="68.2"/>
    <s v="US"/>
    <s v="USD"/>
    <n v="1298959200"/>
    <n v="1301374800"/>
    <x v="709"/>
    <d v="2011-03-29T05:00:00"/>
    <b v="0"/>
    <b v="1"/>
    <s v="film &amp; video/animation"/>
    <x v="4"/>
  </r>
  <r>
    <x v="1"/>
    <n v="138"/>
    <n v="75.73"/>
    <s v="US"/>
    <s v="USD"/>
    <n v="1387260000"/>
    <n v="1387864800"/>
    <x v="710"/>
    <d v="2013-12-24T06:00:00"/>
    <b v="0"/>
    <b v="0"/>
    <s v="music/rock"/>
    <x v="1"/>
  </r>
  <r>
    <x v="1"/>
    <n v="3308"/>
    <n v="31"/>
    <s v="US"/>
    <s v="USD"/>
    <n v="1457244000"/>
    <n v="1458190800"/>
    <x v="711"/>
    <d v="2016-03-17T05:00:00"/>
    <b v="0"/>
    <b v="0"/>
    <s v="technology/web"/>
    <x v="2"/>
  </r>
  <r>
    <x v="1"/>
    <n v="127"/>
    <n v="101.88"/>
    <s v="AU"/>
    <s v="AUD"/>
    <n v="1556341200"/>
    <n v="1559278800"/>
    <x v="157"/>
    <d v="2019-05-31T05:00:00"/>
    <b v="0"/>
    <b v="1"/>
    <s v="film &amp; video/animation"/>
    <x v="4"/>
  </r>
  <r>
    <x v="1"/>
    <n v="207"/>
    <n v="52.88"/>
    <s v="IT"/>
    <s v="EUR"/>
    <n v="1522126800"/>
    <n v="1522731600"/>
    <x v="630"/>
    <d v="2018-04-03T05:00:00"/>
    <b v="0"/>
    <b v="1"/>
    <s v="music/jazz"/>
    <x v="1"/>
  </r>
  <r>
    <x v="0"/>
    <n v="859"/>
    <n v="71.010000000000005"/>
    <s v="CA"/>
    <s v="CAD"/>
    <n v="1305954000"/>
    <n v="1306731600"/>
    <x v="712"/>
    <d v="2011-05-30T05:00:00"/>
    <b v="0"/>
    <b v="0"/>
    <s v="music/rock"/>
    <x v="1"/>
  </r>
  <r>
    <x v="2"/>
    <n v="31"/>
    <n v="102.39"/>
    <s v="US"/>
    <s v="USD"/>
    <n v="1350709200"/>
    <n v="1352527200"/>
    <x v="93"/>
    <d v="2012-11-10T06:00:00"/>
    <b v="0"/>
    <b v="0"/>
    <s v="film &amp; video/animation"/>
    <x v="4"/>
  </r>
  <r>
    <x v="0"/>
    <n v="45"/>
    <n v="74.47"/>
    <s v="US"/>
    <s v="USD"/>
    <n v="1401166800"/>
    <n v="1404363600"/>
    <x v="713"/>
    <d v="2014-07-03T05:00:00"/>
    <b v="0"/>
    <b v="0"/>
    <s v="theater/plays"/>
    <x v="3"/>
  </r>
  <r>
    <x v="3"/>
    <n v="1113"/>
    <n v="51.01"/>
    <s v="US"/>
    <s v="USD"/>
    <n v="1266127200"/>
    <n v="1266645600"/>
    <x v="714"/>
    <d v="2010-02-20T06:00:00"/>
    <b v="0"/>
    <b v="0"/>
    <s v="theater/plays"/>
    <x v="3"/>
  </r>
  <r>
    <x v="0"/>
    <n v="6"/>
    <n v="90"/>
    <s v="US"/>
    <s v="USD"/>
    <n v="1481436000"/>
    <n v="1482818400"/>
    <x v="715"/>
    <d v="2016-12-27T06:00:00"/>
    <b v="0"/>
    <b v="0"/>
    <s v="food/food trucks"/>
    <x v="0"/>
  </r>
  <r>
    <x v="0"/>
    <n v="7"/>
    <n v="97.14"/>
    <s v="US"/>
    <s v="USD"/>
    <n v="1372222800"/>
    <n v="1374642000"/>
    <x v="716"/>
    <d v="2013-07-24T05:00:00"/>
    <b v="0"/>
    <b v="1"/>
    <s v="theater/plays"/>
    <x v="3"/>
  </r>
  <r>
    <x v="1"/>
    <n v="181"/>
    <n v="72.069999999999993"/>
    <s v="CH"/>
    <s v="CHF"/>
    <n v="1372136400"/>
    <n v="1372482000"/>
    <x v="448"/>
    <d v="2013-06-29T05:00:00"/>
    <b v="0"/>
    <b v="0"/>
    <s v="publishing/nonfiction"/>
    <x v="5"/>
  </r>
  <r>
    <x v="1"/>
    <n v="110"/>
    <n v="75.239999999999995"/>
    <s v="US"/>
    <s v="USD"/>
    <n v="1513922400"/>
    <n v="1514959200"/>
    <x v="717"/>
    <d v="2018-01-03T06:00:00"/>
    <b v="0"/>
    <b v="0"/>
    <s v="music/rock"/>
    <x v="1"/>
  </r>
  <r>
    <x v="0"/>
    <n v="31"/>
    <n v="32.97"/>
    <s v="US"/>
    <s v="USD"/>
    <n v="1477976400"/>
    <n v="1478235600"/>
    <x v="718"/>
    <d v="2016-11-04T05:00:00"/>
    <b v="0"/>
    <b v="0"/>
    <s v="film &amp; video/drama"/>
    <x v="4"/>
  </r>
  <r>
    <x v="0"/>
    <n v="78"/>
    <n v="54.81"/>
    <s v="US"/>
    <s v="USD"/>
    <n v="1407474000"/>
    <n v="1408078800"/>
    <x v="719"/>
    <d v="2014-08-15T05:00:00"/>
    <b v="0"/>
    <b v="1"/>
    <s v="games/mobile games"/>
    <x v="6"/>
  </r>
  <r>
    <x v="1"/>
    <n v="185"/>
    <n v="45.04"/>
    <s v="US"/>
    <s v="USD"/>
    <n v="1546149600"/>
    <n v="1548136800"/>
    <x v="720"/>
    <d v="2019-01-22T06:00:00"/>
    <b v="0"/>
    <b v="0"/>
    <s v="technology/web"/>
    <x v="2"/>
  </r>
  <r>
    <x v="1"/>
    <n v="121"/>
    <n v="52.96"/>
    <s v="US"/>
    <s v="USD"/>
    <n v="1338440400"/>
    <n v="1340859600"/>
    <x v="721"/>
    <d v="2012-06-28T05:00:00"/>
    <b v="0"/>
    <b v="1"/>
    <s v="theater/plays"/>
    <x v="3"/>
  </r>
  <r>
    <x v="0"/>
    <n v="1225"/>
    <n v="60.02"/>
    <s v="GB"/>
    <s v="GBP"/>
    <n v="1454133600"/>
    <n v="1454479200"/>
    <x v="722"/>
    <d v="2016-02-03T06:00:00"/>
    <b v="0"/>
    <b v="0"/>
    <s v="theater/plays"/>
    <x v="3"/>
  </r>
  <r>
    <x v="0"/>
    <n v="1"/>
    <n v="1"/>
    <s v="CH"/>
    <s v="CHF"/>
    <n v="1434085200"/>
    <n v="1434430800"/>
    <x v="139"/>
    <d v="2015-06-16T05:00:00"/>
    <b v="0"/>
    <b v="0"/>
    <s v="music/rock"/>
    <x v="1"/>
  </r>
  <r>
    <x v="1"/>
    <n v="106"/>
    <n v="44.03"/>
    <s v="US"/>
    <s v="USD"/>
    <n v="1577772000"/>
    <n v="1579672800"/>
    <x v="723"/>
    <d v="2020-01-22T06:00:00"/>
    <b v="0"/>
    <b v="1"/>
    <s v="photography/photography books"/>
    <x v="7"/>
  </r>
  <r>
    <x v="1"/>
    <n v="142"/>
    <n v="86.03"/>
    <s v="US"/>
    <s v="USD"/>
    <n v="1562216400"/>
    <n v="1562389200"/>
    <x v="704"/>
    <d v="2019-07-06T05:00:00"/>
    <b v="0"/>
    <b v="0"/>
    <s v="photography/photography books"/>
    <x v="7"/>
  </r>
  <r>
    <x v="1"/>
    <n v="233"/>
    <n v="28.01"/>
    <s v="US"/>
    <s v="USD"/>
    <n v="1548568800"/>
    <n v="1551506400"/>
    <x v="724"/>
    <d v="2019-03-02T06:00:00"/>
    <b v="0"/>
    <b v="0"/>
    <s v="theater/plays"/>
    <x v="3"/>
  </r>
  <r>
    <x v="1"/>
    <n v="218"/>
    <n v="32.049999999999997"/>
    <s v="US"/>
    <s v="USD"/>
    <n v="1514872800"/>
    <n v="1516600800"/>
    <x v="725"/>
    <d v="2018-01-22T06:00:00"/>
    <b v="0"/>
    <b v="0"/>
    <s v="music/rock"/>
    <x v="1"/>
  </r>
  <r>
    <x v="0"/>
    <n v="67"/>
    <n v="73.61"/>
    <s v="AU"/>
    <s v="AUD"/>
    <n v="1416031200"/>
    <n v="1420437600"/>
    <x v="660"/>
    <d v="2015-01-05T06:00:00"/>
    <b v="0"/>
    <b v="0"/>
    <s v="film &amp; video/documentary"/>
    <x v="4"/>
  </r>
  <r>
    <x v="1"/>
    <n v="76"/>
    <n v="108.71"/>
    <s v="US"/>
    <s v="USD"/>
    <n v="1330927200"/>
    <n v="1332997200"/>
    <x v="726"/>
    <d v="2012-03-29T05:00:00"/>
    <b v="0"/>
    <b v="1"/>
    <s v="film &amp; video/drama"/>
    <x v="4"/>
  </r>
  <r>
    <x v="1"/>
    <n v="43"/>
    <n v="42.98"/>
    <s v="US"/>
    <s v="USD"/>
    <n v="1571115600"/>
    <n v="1574920800"/>
    <x v="727"/>
    <d v="2019-11-28T06:00:00"/>
    <b v="0"/>
    <b v="1"/>
    <s v="theater/plays"/>
    <x v="3"/>
  </r>
  <r>
    <x v="0"/>
    <n v="19"/>
    <n v="83.32"/>
    <s v="US"/>
    <s v="USD"/>
    <n v="1463461200"/>
    <n v="1464930000"/>
    <x v="728"/>
    <d v="2016-06-03T05:00:00"/>
    <b v="0"/>
    <b v="0"/>
    <s v="food/food trucks"/>
    <x v="0"/>
  </r>
  <r>
    <x v="0"/>
    <n v="2108"/>
    <n v="42"/>
    <s v="CH"/>
    <s v="CHF"/>
    <n v="1344920400"/>
    <n v="1345006800"/>
    <x v="729"/>
    <d v="2012-08-15T05:00:00"/>
    <b v="0"/>
    <b v="0"/>
    <s v="film &amp; video/documentary"/>
    <x v="4"/>
  </r>
  <r>
    <x v="1"/>
    <n v="221"/>
    <n v="55.93"/>
    <s v="US"/>
    <s v="USD"/>
    <n v="1511848800"/>
    <n v="1512712800"/>
    <x v="730"/>
    <d v="2017-12-08T06:00:00"/>
    <b v="0"/>
    <b v="1"/>
    <s v="theater/plays"/>
    <x v="3"/>
  </r>
  <r>
    <x v="0"/>
    <n v="679"/>
    <n v="105.04"/>
    <s v="US"/>
    <s v="USD"/>
    <n v="1452319200"/>
    <n v="1452492000"/>
    <x v="731"/>
    <d v="2016-01-11T06:00:00"/>
    <b v="0"/>
    <b v="1"/>
    <s v="games/video games"/>
    <x v="6"/>
  </r>
  <r>
    <x v="1"/>
    <n v="2805"/>
    <n v="48"/>
    <s v="CA"/>
    <s v="CAD"/>
    <n v="1523854800"/>
    <n v="1524286800"/>
    <x v="78"/>
    <d v="2018-04-21T05:00:00"/>
    <b v="0"/>
    <b v="0"/>
    <s v="publishing/nonfiction"/>
    <x v="5"/>
  </r>
  <r>
    <x v="1"/>
    <n v="68"/>
    <n v="112.66"/>
    <s v="US"/>
    <s v="USD"/>
    <n v="1346043600"/>
    <n v="1346907600"/>
    <x v="732"/>
    <d v="2012-09-06T05:00:00"/>
    <b v="0"/>
    <b v="0"/>
    <s v="games/video games"/>
    <x v="6"/>
  </r>
  <r>
    <x v="0"/>
    <n v="36"/>
    <n v="81.94"/>
    <s v="DK"/>
    <s v="DKK"/>
    <n v="1464325200"/>
    <n v="1464498000"/>
    <x v="733"/>
    <d v="2016-05-29T05:00:00"/>
    <b v="0"/>
    <b v="1"/>
    <s v="music/rock"/>
    <x v="1"/>
  </r>
  <r>
    <x v="1"/>
    <n v="183"/>
    <n v="64.05"/>
    <s v="CA"/>
    <s v="CAD"/>
    <n v="1511935200"/>
    <n v="1514181600"/>
    <x v="734"/>
    <d v="2017-12-25T06:00:00"/>
    <b v="0"/>
    <b v="0"/>
    <s v="music/rock"/>
    <x v="1"/>
  </r>
  <r>
    <x v="1"/>
    <n v="133"/>
    <n v="106.39"/>
    <s v="US"/>
    <s v="USD"/>
    <n v="1392012000"/>
    <n v="1392184800"/>
    <x v="406"/>
    <d v="2014-02-12T06:00:00"/>
    <b v="1"/>
    <b v="1"/>
    <s v="theater/plays"/>
    <x v="3"/>
  </r>
  <r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</r>
  <r>
    <x v="1"/>
    <n v="69"/>
    <n v="111.07"/>
    <s v="US"/>
    <s v="USD"/>
    <n v="1548050400"/>
    <n v="1549173600"/>
    <x v="736"/>
    <d v="2019-02-03T06:00:00"/>
    <b v="0"/>
    <b v="1"/>
    <s v="theater/plays"/>
    <x v="3"/>
  </r>
  <r>
    <x v="0"/>
    <n v="47"/>
    <n v="95.94"/>
    <s v="US"/>
    <s v="USD"/>
    <n v="1353736800"/>
    <n v="1355032800"/>
    <x v="737"/>
    <d v="2012-12-09T06:00:00"/>
    <b v="1"/>
    <b v="0"/>
    <s v="games/video games"/>
    <x v="6"/>
  </r>
  <r>
    <x v="1"/>
    <n v="279"/>
    <n v="43.04"/>
    <s v="GB"/>
    <s v="GBP"/>
    <n v="1532840400"/>
    <n v="1533963600"/>
    <x v="192"/>
    <d v="2018-08-11T05:00:00"/>
    <b v="0"/>
    <b v="1"/>
    <s v="music/rock"/>
    <x v="1"/>
  </r>
  <r>
    <x v="1"/>
    <n v="210"/>
    <n v="67.97"/>
    <s v="US"/>
    <s v="USD"/>
    <n v="1488261600"/>
    <n v="1489381200"/>
    <x v="738"/>
    <d v="2017-03-13T05:00:00"/>
    <b v="0"/>
    <b v="0"/>
    <s v="film &amp; video/documentary"/>
    <x v="4"/>
  </r>
  <r>
    <x v="1"/>
    <n v="2100"/>
    <n v="89.99"/>
    <s v="US"/>
    <s v="USD"/>
    <n v="1393567200"/>
    <n v="1395032400"/>
    <x v="739"/>
    <d v="2014-03-17T05:00:00"/>
    <b v="0"/>
    <b v="0"/>
    <s v="music/rock"/>
    <x v="1"/>
  </r>
  <r>
    <x v="1"/>
    <n v="252"/>
    <n v="58.1"/>
    <s v="US"/>
    <s v="USD"/>
    <n v="1410325200"/>
    <n v="1412485200"/>
    <x v="613"/>
    <d v="2014-10-05T05:00:00"/>
    <b v="1"/>
    <b v="1"/>
    <s v="music/rock"/>
    <x v="1"/>
  </r>
  <r>
    <x v="1"/>
    <n v="1280"/>
    <n v="84"/>
    <s v="US"/>
    <s v="USD"/>
    <n v="1276923600"/>
    <n v="1279688400"/>
    <x v="740"/>
    <d v="2010-07-21T05:00:00"/>
    <b v="0"/>
    <b v="1"/>
    <s v="publishing/nonfiction"/>
    <x v="5"/>
  </r>
  <r>
    <x v="1"/>
    <n v="157"/>
    <n v="88.85"/>
    <s v="GB"/>
    <s v="GBP"/>
    <n v="1500958800"/>
    <n v="1501995600"/>
    <x v="145"/>
    <d v="2017-08-06T05:00:00"/>
    <b v="0"/>
    <b v="0"/>
    <s v="film &amp; video/shorts"/>
    <x v="4"/>
  </r>
  <r>
    <x v="1"/>
    <n v="194"/>
    <n v="65.959999999999994"/>
    <s v="US"/>
    <s v="USD"/>
    <n v="1292220000"/>
    <n v="1294639200"/>
    <x v="741"/>
    <d v="2011-01-10T06:00:00"/>
    <b v="0"/>
    <b v="1"/>
    <s v="theater/plays"/>
    <x v="3"/>
  </r>
  <r>
    <x v="1"/>
    <n v="82"/>
    <n v="74.8"/>
    <s v="AU"/>
    <s v="AUD"/>
    <n v="1304398800"/>
    <n v="1305435600"/>
    <x v="742"/>
    <d v="2011-05-15T05:00:00"/>
    <b v="0"/>
    <b v="1"/>
    <s v="film &amp; video/drama"/>
    <x v="4"/>
  </r>
  <r>
    <x v="0"/>
    <n v="70"/>
    <n v="69.989999999999995"/>
    <s v="US"/>
    <s v="USD"/>
    <n v="1535432400"/>
    <n v="1537592400"/>
    <x v="202"/>
    <d v="2018-09-22T05:00:00"/>
    <b v="0"/>
    <b v="0"/>
    <s v="theater/plays"/>
    <x v="3"/>
  </r>
  <r>
    <x v="0"/>
    <n v="154"/>
    <n v="32.01"/>
    <s v="US"/>
    <s v="USD"/>
    <n v="1433826000"/>
    <n v="1435122000"/>
    <x v="743"/>
    <d v="2015-06-24T05:00:00"/>
    <b v="0"/>
    <b v="0"/>
    <s v="theater/plays"/>
    <x v="3"/>
  </r>
  <r>
    <x v="0"/>
    <n v="22"/>
    <n v="64.73"/>
    <s v="US"/>
    <s v="USD"/>
    <n v="1514959200"/>
    <n v="1520056800"/>
    <x v="744"/>
    <d v="2018-03-03T06:00:00"/>
    <b v="0"/>
    <b v="0"/>
    <s v="theater/plays"/>
    <x v="3"/>
  </r>
  <r>
    <x v="1"/>
    <n v="4233"/>
    <n v="25"/>
    <s v="US"/>
    <s v="USD"/>
    <n v="1332738000"/>
    <n v="1335675600"/>
    <x v="745"/>
    <d v="2012-04-29T05:00:00"/>
    <b v="0"/>
    <b v="0"/>
    <s v="photography/photography books"/>
    <x v="7"/>
  </r>
  <r>
    <x v="1"/>
    <n v="1297"/>
    <n v="104.98"/>
    <s v="DK"/>
    <s v="DKK"/>
    <n v="1445490000"/>
    <n v="1448431200"/>
    <x v="746"/>
    <d v="2015-11-25T06:00:00"/>
    <b v="1"/>
    <b v="0"/>
    <s v="publishing/translations"/>
    <x v="5"/>
  </r>
  <r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</r>
  <r>
    <x v="1"/>
    <n v="119"/>
    <n v="94.35"/>
    <s v="US"/>
    <s v="USD"/>
    <n v="1371963600"/>
    <n v="1372482000"/>
    <x v="362"/>
    <d v="2013-06-29T05:00:00"/>
    <b v="0"/>
    <b v="0"/>
    <s v="theater/plays"/>
    <x v="3"/>
  </r>
  <r>
    <x v="0"/>
    <n v="1758"/>
    <n v="44"/>
    <s v="US"/>
    <s v="USD"/>
    <n v="1425103200"/>
    <n v="1425621600"/>
    <x v="748"/>
    <d v="2015-03-06T06:00:00"/>
    <b v="0"/>
    <b v="0"/>
    <s v="technology/web"/>
    <x v="2"/>
  </r>
  <r>
    <x v="0"/>
    <n v="94"/>
    <n v="64.739999999999995"/>
    <s v="US"/>
    <s v="USD"/>
    <n v="1265349600"/>
    <n v="1266300000"/>
    <x v="749"/>
    <d v="2010-02-16T06:00:00"/>
    <b v="0"/>
    <b v="0"/>
    <s v="music/indie rock"/>
    <x v="1"/>
  </r>
  <r>
    <x v="1"/>
    <n v="1797"/>
    <n v="84.01"/>
    <s v="US"/>
    <s v="USD"/>
    <n v="1301202000"/>
    <n v="1305867600"/>
    <x v="643"/>
    <d v="2011-05-20T05:00:00"/>
    <b v="0"/>
    <b v="0"/>
    <s v="music/jazz"/>
    <x v="1"/>
  </r>
  <r>
    <x v="1"/>
    <n v="261"/>
    <n v="34.06"/>
    <s v="US"/>
    <s v="USD"/>
    <n v="1538024400"/>
    <n v="1538802000"/>
    <x v="750"/>
    <d v="2018-10-06T05:00:00"/>
    <b v="0"/>
    <b v="0"/>
    <s v="theater/plays"/>
    <x v="3"/>
  </r>
  <r>
    <x v="1"/>
    <n v="157"/>
    <n v="93.27"/>
    <s v="US"/>
    <s v="USD"/>
    <n v="1395032400"/>
    <n v="1398920400"/>
    <x v="751"/>
    <d v="2014-05-01T05:00:00"/>
    <b v="0"/>
    <b v="1"/>
    <s v="film &amp; video/documentary"/>
    <x v="4"/>
  </r>
  <r>
    <x v="1"/>
    <n v="3533"/>
    <n v="33"/>
    <s v="US"/>
    <s v="USD"/>
    <n v="1405486800"/>
    <n v="1405659600"/>
    <x v="752"/>
    <d v="2014-07-18T05:00:00"/>
    <b v="0"/>
    <b v="1"/>
    <s v="theater/plays"/>
    <x v="3"/>
  </r>
  <r>
    <x v="1"/>
    <n v="155"/>
    <n v="83.81"/>
    <s v="US"/>
    <s v="USD"/>
    <n v="1455861600"/>
    <n v="1457244000"/>
    <x v="753"/>
    <d v="2016-03-06T06:00:00"/>
    <b v="0"/>
    <b v="0"/>
    <s v="technology/web"/>
    <x v="2"/>
  </r>
  <r>
    <x v="1"/>
    <n v="132"/>
    <n v="63.99"/>
    <s v="IT"/>
    <s v="EUR"/>
    <n v="1529038800"/>
    <n v="1529298000"/>
    <x v="754"/>
    <d v="2018-06-18T05:00:00"/>
    <b v="0"/>
    <b v="0"/>
    <s v="technology/wearables"/>
    <x v="2"/>
  </r>
  <r>
    <x v="0"/>
    <n v="33"/>
    <n v="81.91"/>
    <s v="US"/>
    <s v="USD"/>
    <n v="1535259600"/>
    <n v="1535778000"/>
    <x v="755"/>
    <d v="2018-09-01T05:00:00"/>
    <b v="0"/>
    <b v="0"/>
    <s v="photography/photography books"/>
    <x v="7"/>
  </r>
  <r>
    <x v="3"/>
    <n v="94"/>
    <n v="93.05"/>
    <s v="US"/>
    <s v="USD"/>
    <n v="1327212000"/>
    <n v="1327471200"/>
    <x v="756"/>
    <d v="2012-01-25T06:00:00"/>
    <b v="0"/>
    <b v="0"/>
    <s v="film &amp; video/documentary"/>
    <x v="4"/>
  </r>
  <r>
    <x v="1"/>
    <n v="1354"/>
    <n v="101.98"/>
    <s v="GB"/>
    <s v="GBP"/>
    <n v="1526360400"/>
    <n v="1529557200"/>
    <x v="757"/>
    <d v="2018-06-21T05:00:00"/>
    <b v="0"/>
    <b v="0"/>
    <s v="technology/web"/>
    <x v="2"/>
  </r>
  <r>
    <x v="1"/>
    <n v="48"/>
    <n v="105.94"/>
    <s v="US"/>
    <s v="USD"/>
    <n v="1532149200"/>
    <n v="1535259600"/>
    <x v="758"/>
    <d v="2018-08-26T05:00:00"/>
    <b v="1"/>
    <b v="1"/>
    <s v="technology/web"/>
    <x v="2"/>
  </r>
  <r>
    <x v="1"/>
    <n v="110"/>
    <n v="101.58"/>
    <s v="US"/>
    <s v="USD"/>
    <n v="1515304800"/>
    <n v="1515564000"/>
    <x v="759"/>
    <d v="2018-01-10T06:00:00"/>
    <b v="0"/>
    <b v="0"/>
    <s v="food/food trucks"/>
    <x v="0"/>
  </r>
  <r>
    <x v="1"/>
    <n v="172"/>
    <n v="62.97"/>
    <s v="US"/>
    <s v="USD"/>
    <n v="1276318800"/>
    <n v="1277096400"/>
    <x v="760"/>
    <d v="2010-06-21T05:00:00"/>
    <b v="0"/>
    <b v="0"/>
    <s v="film &amp; video/drama"/>
    <x v="4"/>
  </r>
  <r>
    <x v="1"/>
    <n v="307"/>
    <n v="29.05"/>
    <s v="US"/>
    <s v="USD"/>
    <n v="1328767200"/>
    <n v="1329026400"/>
    <x v="761"/>
    <d v="2012-02-12T06:00:00"/>
    <b v="0"/>
    <b v="1"/>
    <s v="music/indie rock"/>
    <x v="1"/>
  </r>
  <r>
    <x v="0"/>
    <n v="1"/>
    <n v="1"/>
    <s v="US"/>
    <s v="USD"/>
    <n v="1321682400"/>
    <n v="1322978400"/>
    <x v="762"/>
    <d v="2011-12-04T06:00:00"/>
    <b v="1"/>
    <b v="0"/>
    <s v="music/rock"/>
    <x v="1"/>
  </r>
  <r>
    <x v="1"/>
    <n v="160"/>
    <n v="77.930000000000007"/>
    <s v="US"/>
    <s v="USD"/>
    <n v="1335934800"/>
    <n v="1338786000"/>
    <x v="444"/>
    <d v="2012-06-04T05:00:00"/>
    <b v="0"/>
    <b v="0"/>
    <s v="music/electric music"/>
    <x v="1"/>
  </r>
  <r>
    <x v="0"/>
    <n v="31"/>
    <n v="80.81"/>
    <s v="US"/>
    <s v="USD"/>
    <n v="1310792400"/>
    <n v="1311656400"/>
    <x v="763"/>
    <d v="2011-07-26T05:00:00"/>
    <b v="0"/>
    <b v="1"/>
    <s v="games/video games"/>
    <x v="6"/>
  </r>
  <r>
    <x v="1"/>
    <n v="1467"/>
    <n v="76.010000000000005"/>
    <s v="CA"/>
    <s v="CAD"/>
    <n v="1308546000"/>
    <n v="1308978000"/>
    <x v="764"/>
    <d v="2011-06-25T05:00:00"/>
    <b v="0"/>
    <b v="1"/>
    <s v="music/indie rock"/>
    <x v="1"/>
  </r>
  <r>
    <x v="1"/>
    <n v="2662"/>
    <n v="72.989999999999995"/>
    <s v="CA"/>
    <s v="CAD"/>
    <n v="1574056800"/>
    <n v="1576389600"/>
    <x v="765"/>
    <d v="2019-12-15T06:00:00"/>
    <b v="0"/>
    <b v="0"/>
    <s v="publishing/fiction"/>
    <x v="5"/>
  </r>
  <r>
    <x v="1"/>
    <n v="452"/>
    <n v="53"/>
    <s v="AU"/>
    <s v="AUD"/>
    <n v="1308373200"/>
    <n v="1311051600"/>
    <x v="766"/>
    <d v="2011-07-19T05:00:00"/>
    <b v="0"/>
    <b v="0"/>
    <s v="theater/plays"/>
    <x v="3"/>
  </r>
  <r>
    <x v="1"/>
    <n v="158"/>
    <n v="54.16"/>
    <s v="US"/>
    <s v="USD"/>
    <n v="1335243600"/>
    <n v="1336712400"/>
    <x v="767"/>
    <d v="2012-05-11T05:00:00"/>
    <b v="0"/>
    <b v="0"/>
    <s v="food/food trucks"/>
    <x v="0"/>
  </r>
  <r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</r>
  <r>
    <x v="0"/>
    <n v="35"/>
    <n v="79.37"/>
    <s v="US"/>
    <s v="USD"/>
    <n v="1524286800"/>
    <n v="1524891600"/>
    <x v="769"/>
    <d v="2018-04-28T05:00:00"/>
    <b v="1"/>
    <b v="0"/>
    <s v="food/food trucks"/>
    <x v="0"/>
  </r>
  <r>
    <x v="0"/>
    <n v="63"/>
    <n v="41.17"/>
    <s v="US"/>
    <s v="USD"/>
    <n v="1362117600"/>
    <n v="1363669200"/>
    <x v="770"/>
    <d v="2013-03-19T05:00:00"/>
    <b v="0"/>
    <b v="1"/>
    <s v="theater/plays"/>
    <x v="3"/>
  </r>
  <r>
    <x v="1"/>
    <n v="65"/>
    <n v="77.430000000000007"/>
    <s v="US"/>
    <s v="USD"/>
    <n v="1550556000"/>
    <n v="1551420000"/>
    <x v="771"/>
    <d v="2019-03-01T06:00:00"/>
    <b v="0"/>
    <b v="1"/>
    <s v="technology/wearables"/>
    <x v="2"/>
  </r>
  <r>
    <x v="1"/>
    <n v="163"/>
    <n v="57.16"/>
    <s v="US"/>
    <s v="USD"/>
    <n v="1269147600"/>
    <n v="1269838800"/>
    <x v="772"/>
    <d v="2010-03-29T05:00:00"/>
    <b v="0"/>
    <b v="0"/>
    <s v="theater/plays"/>
    <x v="3"/>
  </r>
  <r>
    <x v="1"/>
    <n v="85"/>
    <n v="77.180000000000007"/>
    <s v="US"/>
    <s v="USD"/>
    <n v="1312174800"/>
    <n v="1312520400"/>
    <x v="773"/>
    <d v="2011-08-05T05:00:00"/>
    <b v="0"/>
    <b v="0"/>
    <s v="theater/plays"/>
    <x v="3"/>
  </r>
  <r>
    <x v="1"/>
    <n v="217"/>
    <n v="24.95"/>
    <s v="US"/>
    <s v="USD"/>
    <n v="1434517200"/>
    <n v="1436504400"/>
    <x v="774"/>
    <d v="2015-07-10T05:00:00"/>
    <b v="0"/>
    <b v="1"/>
    <s v="film &amp; video/television"/>
    <x v="4"/>
  </r>
  <r>
    <x v="1"/>
    <n v="150"/>
    <n v="97.18"/>
    <s v="US"/>
    <s v="USD"/>
    <n v="1471582800"/>
    <n v="1472014800"/>
    <x v="775"/>
    <d v="2016-08-24T05:00:00"/>
    <b v="0"/>
    <b v="0"/>
    <s v="film &amp; video/shorts"/>
    <x v="4"/>
  </r>
  <r>
    <x v="1"/>
    <n v="3272"/>
    <n v="46"/>
    <s v="US"/>
    <s v="USD"/>
    <n v="1410757200"/>
    <n v="1411534800"/>
    <x v="776"/>
    <d v="2014-09-24T05:00:00"/>
    <b v="0"/>
    <b v="0"/>
    <s v="theater/plays"/>
    <x v="3"/>
  </r>
  <r>
    <x v="3"/>
    <n v="898"/>
    <n v="88.02"/>
    <s v="US"/>
    <s v="USD"/>
    <n v="1304830800"/>
    <n v="1304917200"/>
    <x v="777"/>
    <d v="2011-05-09T05:00:00"/>
    <b v="0"/>
    <b v="0"/>
    <s v="photography/photography books"/>
    <x v="7"/>
  </r>
  <r>
    <x v="1"/>
    <n v="300"/>
    <n v="25.99"/>
    <s v="US"/>
    <s v="USD"/>
    <n v="1539061200"/>
    <n v="1539579600"/>
    <x v="778"/>
    <d v="2018-10-15T05:00:00"/>
    <b v="0"/>
    <b v="0"/>
    <s v="food/food trucks"/>
    <x v="0"/>
  </r>
  <r>
    <x v="1"/>
    <n v="126"/>
    <n v="102.69"/>
    <s v="US"/>
    <s v="USD"/>
    <n v="1381554000"/>
    <n v="1382504400"/>
    <x v="779"/>
    <d v="2013-10-23T05:00:00"/>
    <b v="0"/>
    <b v="0"/>
    <s v="theater/plays"/>
    <x v="3"/>
  </r>
  <r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</r>
  <r>
    <x v="0"/>
    <n v="121"/>
    <n v="57.19"/>
    <s v="US"/>
    <s v="USD"/>
    <n v="1440392400"/>
    <n v="1442552400"/>
    <x v="335"/>
    <d v="2015-09-18T05:00:00"/>
    <b v="0"/>
    <b v="0"/>
    <s v="theater/plays"/>
    <x v="3"/>
  </r>
  <r>
    <x v="1"/>
    <n v="2320"/>
    <n v="84.01"/>
    <s v="US"/>
    <s v="USD"/>
    <n v="1509512400"/>
    <n v="1511071200"/>
    <x v="535"/>
    <d v="2017-11-19T06:00:00"/>
    <b v="0"/>
    <b v="1"/>
    <s v="theater/plays"/>
    <x v="3"/>
  </r>
  <r>
    <x v="1"/>
    <n v="81"/>
    <n v="98.67"/>
    <s v="AU"/>
    <s v="AUD"/>
    <n v="1535950800"/>
    <n v="1536382800"/>
    <x v="270"/>
    <d v="2018-09-08T05:00:00"/>
    <b v="0"/>
    <b v="0"/>
    <s v="film &amp; video/science fiction"/>
    <x v="4"/>
  </r>
  <r>
    <x v="1"/>
    <n v="1887"/>
    <n v="42.01"/>
    <s v="US"/>
    <s v="USD"/>
    <n v="1389160800"/>
    <n v="1389592800"/>
    <x v="781"/>
    <d v="2014-01-13T06:00:00"/>
    <b v="0"/>
    <b v="0"/>
    <s v="photography/photography books"/>
    <x v="7"/>
  </r>
  <r>
    <x v="1"/>
    <n v="4358"/>
    <n v="32"/>
    <s v="US"/>
    <s v="USD"/>
    <n v="1271998800"/>
    <n v="1275282000"/>
    <x v="782"/>
    <d v="2010-05-31T05:00:00"/>
    <b v="0"/>
    <b v="1"/>
    <s v="photography/photography books"/>
    <x v="7"/>
  </r>
  <r>
    <x v="0"/>
    <n v="67"/>
    <n v="81.569999999999993"/>
    <s v="US"/>
    <s v="USD"/>
    <n v="1294898400"/>
    <n v="1294984800"/>
    <x v="783"/>
    <d v="2011-01-14T06:00:00"/>
    <b v="0"/>
    <b v="0"/>
    <s v="music/rock"/>
    <x v="1"/>
  </r>
  <r>
    <x v="0"/>
    <n v="57"/>
    <n v="37.04"/>
    <s v="CA"/>
    <s v="CAD"/>
    <n v="1559970000"/>
    <n v="1562043600"/>
    <x v="784"/>
    <d v="2019-07-02T05:00:00"/>
    <b v="0"/>
    <b v="0"/>
    <s v="photography/photography books"/>
    <x v="7"/>
  </r>
  <r>
    <x v="0"/>
    <n v="1229"/>
    <n v="103.03"/>
    <s v="US"/>
    <s v="USD"/>
    <n v="1469509200"/>
    <n v="1469595600"/>
    <x v="785"/>
    <d v="2016-07-27T05:00:00"/>
    <b v="0"/>
    <b v="0"/>
    <s v="food/food trucks"/>
    <x v="0"/>
  </r>
  <r>
    <x v="0"/>
    <n v="12"/>
    <n v="84.33"/>
    <s v="IT"/>
    <s v="EUR"/>
    <n v="1579068000"/>
    <n v="1581141600"/>
    <x v="786"/>
    <d v="2020-02-08T06:00:00"/>
    <b v="0"/>
    <b v="0"/>
    <s v="music/metal"/>
    <x v="1"/>
  </r>
  <r>
    <x v="1"/>
    <n v="53"/>
    <n v="102.6"/>
    <s v="US"/>
    <s v="USD"/>
    <n v="1487743200"/>
    <n v="1488520800"/>
    <x v="787"/>
    <d v="2017-03-03T06:00:00"/>
    <b v="0"/>
    <b v="0"/>
    <s v="publishing/nonfiction"/>
    <x v="5"/>
  </r>
  <r>
    <x v="1"/>
    <n v="2414"/>
    <n v="79.989999999999995"/>
    <s v="US"/>
    <s v="USD"/>
    <n v="1563685200"/>
    <n v="1563858000"/>
    <x v="788"/>
    <d v="2019-07-23T05:00:00"/>
    <b v="0"/>
    <b v="0"/>
    <s v="music/electric music"/>
    <x v="1"/>
  </r>
  <r>
    <x v="0"/>
    <n v="452"/>
    <n v="70.06"/>
    <s v="US"/>
    <s v="USD"/>
    <n v="1436418000"/>
    <n v="1438923600"/>
    <x v="330"/>
    <d v="2015-08-07T05:00:00"/>
    <b v="0"/>
    <b v="1"/>
    <s v="theater/plays"/>
    <x v="3"/>
  </r>
  <r>
    <x v="1"/>
    <n v="80"/>
    <n v="37"/>
    <s v="US"/>
    <s v="USD"/>
    <n v="1421820000"/>
    <n v="1422165600"/>
    <x v="789"/>
    <d v="2015-01-25T06:00:00"/>
    <b v="0"/>
    <b v="0"/>
    <s v="theater/plays"/>
    <x v="3"/>
  </r>
  <r>
    <x v="1"/>
    <n v="193"/>
    <n v="41.91"/>
    <s v="US"/>
    <s v="USD"/>
    <n v="1274763600"/>
    <n v="1277874000"/>
    <x v="790"/>
    <d v="2010-06-30T05:00:00"/>
    <b v="0"/>
    <b v="0"/>
    <s v="film &amp; video/shorts"/>
    <x v="4"/>
  </r>
  <r>
    <x v="0"/>
    <n v="1886"/>
    <n v="57.99"/>
    <s v="US"/>
    <s v="USD"/>
    <n v="1399179600"/>
    <n v="1399352400"/>
    <x v="791"/>
    <d v="2014-05-06T05:00:00"/>
    <b v="0"/>
    <b v="1"/>
    <s v="theater/plays"/>
    <x v="3"/>
  </r>
  <r>
    <x v="1"/>
    <n v="52"/>
    <n v="40.94"/>
    <s v="US"/>
    <s v="USD"/>
    <n v="1275800400"/>
    <n v="1279083600"/>
    <x v="792"/>
    <d v="2010-07-14T05:00:00"/>
    <b v="0"/>
    <b v="0"/>
    <s v="theater/plays"/>
    <x v="3"/>
  </r>
  <r>
    <x v="0"/>
    <n v="1825"/>
    <n v="70"/>
    <s v="US"/>
    <s v="USD"/>
    <n v="1282798800"/>
    <n v="1284354000"/>
    <x v="793"/>
    <d v="2010-09-13T05:00:00"/>
    <b v="0"/>
    <b v="0"/>
    <s v="music/indie rock"/>
    <x v="1"/>
  </r>
  <r>
    <x v="0"/>
    <n v="31"/>
    <n v="73.84"/>
    <s v="US"/>
    <s v="USD"/>
    <n v="1437109200"/>
    <n v="1441170000"/>
    <x v="794"/>
    <d v="2015-09-02T05:00:00"/>
    <b v="0"/>
    <b v="1"/>
    <s v="theater/plays"/>
    <x v="3"/>
  </r>
  <r>
    <x v="1"/>
    <n v="290"/>
    <n v="41.98"/>
    <s v="US"/>
    <s v="USD"/>
    <n v="1491886800"/>
    <n v="1493528400"/>
    <x v="795"/>
    <d v="2017-04-30T05:00:00"/>
    <b v="0"/>
    <b v="0"/>
    <s v="theater/plays"/>
    <x v="3"/>
  </r>
  <r>
    <x v="1"/>
    <n v="122"/>
    <n v="77.930000000000007"/>
    <s v="US"/>
    <s v="USD"/>
    <n v="1394600400"/>
    <n v="1395205200"/>
    <x v="796"/>
    <d v="2014-03-19T05:00:00"/>
    <b v="0"/>
    <b v="1"/>
    <s v="music/electric music"/>
    <x v="1"/>
  </r>
  <r>
    <x v="1"/>
    <n v="1470"/>
    <n v="106.02"/>
    <s v="US"/>
    <s v="USD"/>
    <n v="1561352400"/>
    <n v="1561438800"/>
    <x v="797"/>
    <d v="2019-06-25T05:00:00"/>
    <b v="0"/>
    <b v="0"/>
    <s v="music/indie rock"/>
    <x v="1"/>
  </r>
  <r>
    <x v="1"/>
    <n v="165"/>
    <n v="47.02"/>
    <s v="CA"/>
    <s v="CAD"/>
    <n v="1322892000"/>
    <n v="1326693600"/>
    <x v="798"/>
    <d v="2012-01-16T06:00:00"/>
    <b v="0"/>
    <b v="0"/>
    <s v="film &amp; video/documentary"/>
    <x v="4"/>
  </r>
  <r>
    <x v="1"/>
    <n v="182"/>
    <n v="76.02"/>
    <s v="US"/>
    <s v="USD"/>
    <n v="1274418000"/>
    <n v="1277960400"/>
    <x v="799"/>
    <d v="2010-07-01T05:00:00"/>
    <b v="0"/>
    <b v="0"/>
    <s v="publishing/translations"/>
    <x v="5"/>
  </r>
  <r>
    <x v="1"/>
    <n v="199"/>
    <n v="54.12"/>
    <s v="IT"/>
    <s v="EUR"/>
    <n v="1434344400"/>
    <n v="1434690000"/>
    <x v="800"/>
    <d v="2015-06-19T05:00:00"/>
    <b v="0"/>
    <b v="1"/>
    <s v="film &amp; video/documentary"/>
    <x v="4"/>
  </r>
  <r>
    <x v="1"/>
    <n v="56"/>
    <n v="57.29"/>
    <s v="GB"/>
    <s v="GBP"/>
    <n v="1373518800"/>
    <n v="1376110800"/>
    <x v="801"/>
    <d v="2013-08-10T05:00:00"/>
    <b v="0"/>
    <b v="1"/>
    <s v="film &amp; video/television"/>
    <x v="4"/>
  </r>
  <r>
    <x v="0"/>
    <n v="107"/>
    <n v="103.81"/>
    <s v="US"/>
    <s v="USD"/>
    <n v="1517637600"/>
    <n v="1518415200"/>
    <x v="802"/>
    <d v="2018-02-12T06:00:00"/>
    <b v="0"/>
    <b v="0"/>
    <s v="theater/plays"/>
    <x v="3"/>
  </r>
  <r>
    <x v="1"/>
    <n v="1460"/>
    <n v="105.03"/>
    <s v="AU"/>
    <s v="AUD"/>
    <n v="1310619600"/>
    <n v="1310878800"/>
    <x v="803"/>
    <d v="2011-07-17T05:00:00"/>
    <b v="0"/>
    <b v="1"/>
    <s v="food/food trucks"/>
    <x v="0"/>
  </r>
  <r>
    <x v="0"/>
    <n v="27"/>
    <n v="90.26"/>
    <s v="US"/>
    <s v="USD"/>
    <n v="1556427600"/>
    <n v="1556600400"/>
    <x v="212"/>
    <d v="2019-04-30T05:00:00"/>
    <b v="0"/>
    <b v="0"/>
    <s v="theater/plays"/>
    <x v="3"/>
  </r>
  <r>
    <x v="0"/>
    <n v="1221"/>
    <n v="76.98"/>
    <s v="US"/>
    <s v="USD"/>
    <n v="1576476000"/>
    <n v="1576994400"/>
    <x v="804"/>
    <d v="2019-12-22T06:00:00"/>
    <b v="0"/>
    <b v="0"/>
    <s v="film &amp; video/documentary"/>
    <x v="4"/>
  </r>
  <r>
    <x v="1"/>
    <n v="123"/>
    <n v="102.6"/>
    <s v="CH"/>
    <s v="CHF"/>
    <n v="1381122000"/>
    <n v="1382677200"/>
    <x v="805"/>
    <d v="2013-10-25T05:00:00"/>
    <b v="0"/>
    <b v="0"/>
    <s v="music/jazz"/>
    <x v="1"/>
  </r>
  <r>
    <x v="0"/>
    <n v="1"/>
    <n v="2"/>
    <s v="US"/>
    <s v="USD"/>
    <n v="1411102800"/>
    <n v="1411189200"/>
    <x v="806"/>
    <d v="2014-09-20T05:00:00"/>
    <b v="0"/>
    <b v="1"/>
    <s v="technology/web"/>
    <x v="2"/>
  </r>
  <r>
    <x v="1"/>
    <n v="159"/>
    <n v="55.01"/>
    <s v="US"/>
    <s v="USD"/>
    <n v="1531803600"/>
    <n v="1534654800"/>
    <x v="807"/>
    <d v="2018-08-19T05:00:00"/>
    <b v="0"/>
    <b v="1"/>
    <s v="music/rock"/>
    <x v="1"/>
  </r>
  <r>
    <x v="1"/>
    <n v="110"/>
    <n v="32.130000000000003"/>
    <s v="US"/>
    <s v="USD"/>
    <n v="1454133600"/>
    <n v="1457762400"/>
    <x v="722"/>
    <d v="2016-03-12T06:00:00"/>
    <b v="0"/>
    <b v="0"/>
    <s v="technology/web"/>
    <x v="2"/>
  </r>
  <r>
    <x v="2"/>
    <n v="14"/>
    <n v="50.64"/>
    <s v="US"/>
    <s v="USD"/>
    <n v="1336194000"/>
    <n v="1337490000"/>
    <x v="477"/>
    <d v="2012-05-20T05:00:00"/>
    <b v="0"/>
    <b v="1"/>
    <s v="publishing/nonfiction"/>
    <x v="5"/>
  </r>
  <r>
    <x v="0"/>
    <n v="16"/>
    <n v="49.69"/>
    <s v="US"/>
    <s v="USD"/>
    <n v="1349326800"/>
    <n v="1349672400"/>
    <x v="259"/>
    <d v="2012-10-08T05:00:00"/>
    <b v="0"/>
    <b v="0"/>
    <s v="publishing/radio &amp; podcasts"/>
    <x v="5"/>
  </r>
  <r>
    <x v="1"/>
    <n v="236"/>
    <n v="54.89"/>
    <s v="US"/>
    <s v="USD"/>
    <n v="1379566800"/>
    <n v="1379826000"/>
    <x v="9"/>
    <d v="2013-09-22T05:00:00"/>
    <b v="0"/>
    <b v="0"/>
    <s v="theater/plays"/>
    <x v="3"/>
  </r>
  <r>
    <x v="1"/>
    <n v="191"/>
    <n v="46.93"/>
    <s v="US"/>
    <s v="USD"/>
    <n v="1494651600"/>
    <n v="1497762000"/>
    <x v="808"/>
    <d v="2017-06-18T05:00:00"/>
    <b v="1"/>
    <b v="1"/>
    <s v="film &amp; video/documentary"/>
    <x v="4"/>
  </r>
  <r>
    <x v="0"/>
    <n v="41"/>
    <n v="44.95"/>
    <s v="US"/>
    <s v="USD"/>
    <n v="1303880400"/>
    <n v="1304485200"/>
    <x v="809"/>
    <d v="2011-05-04T05:00:00"/>
    <b v="0"/>
    <b v="0"/>
    <s v="theater/plays"/>
    <x v="3"/>
  </r>
  <r>
    <x v="1"/>
    <n v="3934"/>
    <n v="31"/>
    <s v="US"/>
    <s v="USD"/>
    <n v="1335934800"/>
    <n v="1336885200"/>
    <x v="444"/>
    <d v="2012-05-13T05:00:00"/>
    <b v="0"/>
    <b v="0"/>
    <s v="games/video games"/>
    <x v="6"/>
  </r>
  <r>
    <x v="1"/>
    <n v="80"/>
    <n v="107.76"/>
    <s v="CA"/>
    <s v="CAD"/>
    <n v="1528088400"/>
    <n v="1530421200"/>
    <x v="384"/>
    <d v="2018-07-01T05:00:00"/>
    <b v="0"/>
    <b v="1"/>
    <s v="theater/plays"/>
    <x v="3"/>
  </r>
  <r>
    <x v="3"/>
    <n v="296"/>
    <n v="102.08"/>
    <s v="US"/>
    <s v="USD"/>
    <n v="1421906400"/>
    <n v="1421992800"/>
    <x v="810"/>
    <d v="2015-01-23T06:00:00"/>
    <b v="0"/>
    <b v="0"/>
    <s v="theater/plays"/>
    <x v="3"/>
  </r>
  <r>
    <x v="1"/>
    <n v="462"/>
    <n v="24.98"/>
    <s v="US"/>
    <s v="USD"/>
    <n v="1568005200"/>
    <n v="1568178000"/>
    <x v="811"/>
    <d v="2019-09-11T05:00:00"/>
    <b v="1"/>
    <b v="0"/>
    <s v="technology/web"/>
    <x v="2"/>
  </r>
  <r>
    <x v="1"/>
    <n v="179"/>
    <n v="79.94"/>
    <s v="US"/>
    <s v="USD"/>
    <n v="1346821200"/>
    <n v="1347944400"/>
    <x v="812"/>
    <d v="2012-09-18T05:00:00"/>
    <b v="1"/>
    <b v="0"/>
    <s v="film &amp; video/drama"/>
    <x v="4"/>
  </r>
  <r>
    <x v="0"/>
    <n v="523"/>
    <n v="67.95"/>
    <s v="AU"/>
    <s v="AUD"/>
    <n v="1557637200"/>
    <n v="1558760400"/>
    <x v="813"/>
    <d v="2019-05-25T05:00:00"/>
    <b v="0"/>
    <b v="0"/>
    <s v="film &amp; video/drama"/>
    <x v="4"/>
  </r>
  <r>
    <x v="0"/>
    <n v="141"/>
    <n v="26.07"/>
    <s v="GB"/>
    <s v="GBP"/>
    <n v="1375592400"/>
    <n v="1376629200"/>
    <x v="814"/>
    <d v="2013-08-16T05:00:00"/>
    <b v="0"/>
    <b v="0"/>
    <s v="theater/plays"/>
    <x v="3"/>
  </r>
  <r>
    <x v="1"/>
    <n v="1866"/>
    <n v="105"/>
    <s v="GB"/>
    <s v="GBP"/>
    <n v="1503982800"/>
    <n v="1504760400"/>
    <x v="80"/>
    <d v="2017-09-07T05:00:00"/>
    <b v="0"/>
    <b v="0"/>
    <s v="film &amp; video/television"/>
    <x v="4"/>
  </r>
  <r>
    <x v="0"/>
    <n v="52"/>
    <n v="25.83"/>
    <s v="US"/>
    <s v="USD"/>
    <n v="1418882400"/>
    <n v="1419660000"/>
    <x v="815"/>
    <d v="2014-12-27T06:00:00"/>
    <b v="0"/>
    <b v="0"/>
    <s v="photography/photography books"/>
    <x v="7"/>
  </r>
  <r>
    <x v="2"/>
    <n v="27"/>
    <n v="77.67"/>
    <s v="GB"/>
    <s v="GBP"/>
    <n v="1309237200"/>
    <n v="1311310800"/>
    <x v="816"/>
    <d v="2011-07-22T05:00:00"/>
    <b v="0"/>
    <b v="1"/>
    <s v="film &amp; video/shorts"/>
    <x v="4"/>
  </r>
  <r>
    <x v="1"/>
    <n v="156"/>
    <n v="57.83"/>
    <s v="CH"/>
    <s v="CHF"/>
    <n v="1343365200"/>
    <n v="1344315600"/>
    <x v="474"/>
    <d v="2012-08-07T05:00:00"/>
    <b v="0"/>
    <b v="0"/>
    <s v="publishing/radio &amp; podcasts"/>
    <x v="5"/>
  </r>
  <r>
    <x v="0"/>
    <n v="225"/>
    <n v="92.96"/>
    <s v="AU"/>
    <s v="AUD"/>
    <n v="1507957200"/>
    <n v="1510725600"/>
    <x v="817"/>
    <d v="2017-11-15T06:00:00"/>
    <b v="0"/>
    <b v="1"/>
    <s v="theater/plays"/>
    <x v="3"/>
  </r>
  <r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</r>
  <r>
    <x v="0"/>
    <n v="38"/>
    <n v="31.84"/>
    <s v="US"/>
    <s v="USD"/>
    <n v="1329026400"/>
    <n v="1330236000"/>
    <x v="819"/>
    <d v="2012-02-26T06:00:00"/>
    <b v="0"/>
    <b v="0"/>
    <s v="technology/web"/>
    <x v="2"/>
  </r>
  <r>
    <x v="1"/>
    <n v="2261"/>
    <n v="40"/>
    <s v="US"/>
    <s v="USD"/>
    <n v="1544335200"/>
    <n v="1545112800"/>
    <x v="609"/>
    <d v="2018-12-18T06:00:00"/>
    <b v="0"/>
    <b v="1"/>
    <s v="music/world music"/>
    <x v="1"/>
  </r>
  <r>
    <x v="1"/>
    <n v="40"/>
    <n v="101.1"/>
    <s v="US"/>
    <s v="USD"/>
    <n v="1279083600"/>
    <n v="1279170000"/>
    <x v="547"/>
    <d v="2010-07-15T05:00:00"/>
    <b v="0"/>
    <b v="0"/>
    <s v="theater/plays"/>
    <x v="3"/>
  </r>
  <r>
    <x v="1"/>
    <n v="2289"/>
    <n v="84.01"/>
    <s v="IT"/>
    <s v="EUR"/>
    <n v="1572498000"/>
    <n v="1573452000"/>
    <x v="820"/>
    <d v="2019-11-11T06:00:00"/>
    <b v="0"/>
    <b v="0"/>
    <s v="theater/plays"/>
    <x v="3"/>
  </r>
  <r>
    <x v="1"/>
    <n v="65"/>
    <n v="103.42"/>
    <s v="US"/>
    <s v="USD"/>
    <n v="1506056400"/>
    <n v="1507093200"/>
    <x v="821"/>
    <d v="2017-10-04T05:00:00"/>
    <b v="0"/>
    <b v="0"/>
    <s v="theater/plays"/>
    <x v="3"/>
  </r>
  <r>
    <x v="0"/>
    <n v="15"/>
    <n v="105.13"/>
    <s v="US"/>
    <s v="USD"/>
    <n v="1463029200"/>
    <n v="1463374800"/>
    <x v="151"/>
    <d v="2016-05-16T05:00:00"/>
    <b v="0"/>
    <b v="0"/>
    <s v="food/food trucks"/>
    <x v="0"/>
  </r>
  <r>
    <x v="0"/>
    <n v="37"/>
    <n v="89.22"/>
    <s v="US"/>
    <s v="USD"/>
    <n v="1342069200"/>
    <n v="1344574800"/>
    <x v="822"/>
    <d v="2012-08-10T05:00:00"/>
    <b v="0"/>
    <b v="0"/>
    <s v="theater/plays"/>
    <x v="3"/>
  </r>
  <r>
    <x v="1"/>
    <n v="3777"/>
    <n v="52"/>
    <s v="IT"/>
    <s v="EUR"/>
    <n v="1388296800"/>
    <n v="1389074400"/>
    <x v="823"/>
    <d v="2014-01-07T06:00:00"/>
    <b v="0"/>
    <b v="0"/>
    <s v="technology/web"/>
    <x v="2"/>
  </r>
  <r>
    <x v="1"/>
    <n v="184"/>
    <n v="64.959999999999994"/>
    <s v="GB"/>
    <s v="GBP"/>
    <n v="1493787600"/>
    <n v="1494997200"/>
    <x v="824"/>
    <d v="2017-05-17T05:00:00"/>
    <b v="0"/>
    <b v="0"/>
    <s v="theater/plays"/>
    <x v="3"/>
  </r>
  <r>
    <x v="1"/>
    <n v="85"/>
    <n v="46.24"/>
    <s v="US"/>
    <s v="USD"/>
    <n v="1424844000"/>
    <n v="1425448800"/>
    <x v="825"/>
    <d v="2015-03-04T06:00:00"/>
    <b v="0"/>
    <b v="1"/>
    <s v="theater/plays"/>
    <x v="3"/>
  </r>
  <r>
    <x v="0"/>
    <n v="112"/>
    <n v="51.15"/>
    <s v="US"/>
    <s v="USD"/>
    <n v="1403931600"/>
    <n v="1404104400"/>
    <x v="826"/>
    <d v="2014-06-30T05:00:00"/>
    <b v="0"/>
    <b v="1"/>
    <s v="theater/plays"/>
    <x v="3"/>
  </r>
  <r>
    <x v="1"/>
    <n v="144"/>
    <n v="33.909999999999997"/>
    <s v="US"/>
    <s v="USD"/>
    <n v="1394514000"/>
    <n v="1394773200"/>
    <x v="827"/>
    <d v="2014-03-14T05:00:00"/>
    <b v="0"/>
    <b v="0"/>
    <s v="music/rock"/>
    <x v="1"/>
  </r>
  <r>
    <x v="1"/>
    <n v="1902"/>
    <n v="92.02"/>
    <s v="US"/>
    <s v="USD"/>
    <n v="1365397200"/>
    <n v="1366520400"/>
    <x v="828"/>
    <d v="2013-04-21T05:00:00"/>
    <b v="0"/>
    <b v="0"/>
    <s v="theater/plays"/>
    <x v="3"/>
  </r>
  <r>
    <x v="1"/>
    <n v="105"/>
    <n v="107.43"/>
    <s v="US"/>
    <s v="USD"/>
    <n v="1456120800"/>
    <n v="1456639200"/>
    <x v="829"/>
    <d v="2016-02-28T06:00:00"/>
    <b v="0"/>
    <b v="0"/>
    <s v="theater/plays"/>
    <x v="3"/>
  </r>
  <r>
    <x v="1"/>
    <n v="132"/>
    <n v="75.849999999999994"/>
    <s v="US"/>
    <s v="USD"/>
    <n v="1437714000"/>
    <n v="1438318800"/>
    <x v="830"/>
    <d v="2015-07-31T05:00:00"/>
    <b v="0"/>
    <b v="0"/>
    <s v="theater/plays"/>
    <x v="3"/>
  </r>
  <r>
    <x v="0"/>
    <n v="21"/>
    <n v="80.48"/>
    <s v="US"/>
    <s v="USD"/>
    <n v="1563771600"/>
    <n v="1564030800"/>
    <x v="831"/>
    <d v="2019-07-25T05:00:00"/>
    <b v="1"/>
    <b v="0"/>
    <s v="theater/plays"/>
    <x v="3"/>
  </r>
  <r>
    <x v="3"/>
    <n v="976"/>
    <n v="86.98"/>
    <s v="US"/>
    <s v="USD"/>
    <n v="1448517600"/>
    <n v="1449295200"/>
    <x v="832"/>
    <d v="2015-12-05T06:00:00"/>
    <b v="0"/>
    <b v="0"/>
    <s v="film &amp; video/documentary"/>
    <x v="4"/>
  </r>
  <r>
    <x v="1"/>
    <n v="96"/>
    <n v="105.14"/>
    <s v="US"/>
    <s v="USD"/>
    <n v="1528779600"/>
    <n v="1531890000"/>
    <x v="833"/>
    <d v="2018-07-18T05:00:00"/>
    <b v="0"/>
    <b v="1"/>
    <s v="publishing/fiction"/>
    <x v="5"/>
  </r>
  <r>
    <x v="0"/>
    <n v="67"/>
    <n v="57.3"/>
    <s v="US"/>
    <s v="USD"/>
    <n v="1304744400"/>
    <n v="1306213200"/>
    <x v="834"/>
    <d v="2011-05-24T05:00:00"/>
    <b v="0"/>
    <b v="1"/>
    <s v="games/video games"/>
    <x v="6"/>
  </r>
  <r>
    <x v="2"/>
    <n v="66"/>
    <n v="93.35"/>
    <s v="CA"/>
    <s v="CAD"/>
    <n v="1354341600"/>
    <n v="1356242400"/>
    <x v="835"/>
    <d v="2012-12-23T06:00:00"/>
    <b v="0"/>
    <b v="0"/>
    <s v="technology/web"/>
    <x v="2"/>
  </r>
  <r>
    <x v="0"/>
    <n v="78"/>
    <n v="71.989999999999995"/>
    <s v="US"/>
    <s v="USD"/>
    <n v="1294552800"/>
    <n v="1297576800"/>
    <x v="836"/>
    <d v="2011-02-13T06:00:00"/>
    <b v="1"/>
    <b v="0"/>
    <s v="theater/plays"/>
    <x v="3"/>
  </r>
  <r>
    <x v="0"/>
    <n v="67"/>
    <n v="92.61"/>
    <s v="AU"/>
    <s v="AUD"/>
    <n v="1295935200"/>
    <n v="1296194400"/>
    <x v="837"/>
    <d v="2011-01-28T06:00:00"/>
    <b v="0"/>
    <b v="0"/>
    <s v="theater/plays"/>
    <x v="3"/>
  </r>
  <r>
    <x v="1"/>
    <n v="114"/>
    <n v="104.99"/>
    <s v="US"/>
    <s v="USD"/>
    <n v="1411534800"/>
    <n v="1414558800"/>
    <x v="219"/>
    <d v="2014-10-29T05:00:00"/>
    <b v="0"/>
    <b v="0"/>
    <s v="food/food trucks"/>
    <x v="0"/>
  </r>
  <r>
    <x v="0"/>
    <n v="263"/>
    <n v="30.96"/>
    <s v="AU"/>
    <s v="AUD"/>
    <n v="1486706400"/>
    <n v="1488348000"/>
    <x v="365"/>
    <d v="2017-03-01T06:00:00"/>
    <b v="0"/>
    <b v="0"/>
    <s v="photography/photography books"/>
    <x v="7"/>
  </r>
  <r>
    <x v="0"/>
    <n v="1691"/>
    <n v="33"/>
    <s v="US"/>
    <s v="USD"/>
    <n v="1333602000"/>
    <n v="1334898000"/>
    <x v="838"/>
    <d v="2012-04-20T05:00:00"/>
    <b v="1"/>
    <b v="0"/>
    <s v="photography/photography books"/>
    <x v="7"/>
  </r>
  <r>
    <x v="0"/>
    <n v="181"/>
    <n v="84.19"/>
    <s v="US"/>
    <s v="USD"/>
    <n v="1308200400"/>
    <n v="1308373200"/>
    <x v="839"/>
    <d v="2011-06-18T05:00:00"/>
    <b v="0"/>
    <b v="0"/>
    <s v="theater/plays"/>
    <x v="3"/>
  </r>
  <r>
    <x v="0"/>
    <n v="13"/>
    <n v="73.92"/>
    <s v="US"/>
    <s v="USD"/>
    <n v="1411707600"/>
    <n v="1412312400"/>
    <x v="840"/>
    <d v="2014-10-03T05:00:00"/>
    <b v="0"/>
    <b v="0"/>
    <s v="theater/plays"/>
    <x v="3"/>
  </r>
  <r>
    <x v="3"/>
    <n v="160"/>
    <n v="36.99"/>
    <s v="US"/>
    <s v="USD"/>
    <n v="1418364000"/>
    <n v="1419228000"/>
    <x v="841"/>
    <d v="2014-12-22T06:00:00"/>
    <b v="1"/>
    <b v="1"/>
    <s v="film &amp; video/documentary"/>
    <x v="4"/>
  </r>
  <r>
    <x v="1"/>
    <n v="203"/>
    <n v="46.9"/>
    <s v="US"/>
    <s v="USD"/>
    <n v="1429333200"/>
    <n v="1430974800"/>
    <x v="842"/>
    <d v="2015-05-07T05:00:00"/>
    <b v="0"/>
    <b v="0"/>
    <s v="technology/web"/>
    <x v="2"/>
  </r>
  <r>
    <x v="0"/>
    <n v="1"/>
    <n v="5"/>
    <s v="US"/>
    <s v="USD"/>
    <n v="1555390800"/>
    <n v="1555822800"/>
    <x v="843"/>
    <d v="2019-04-21T05:00:00"/>
    <b v="0"/>
    <b v="1"/>
    <s v="theater/plays"/>
    <x v="3"/>
  </r>
  <r>
    <x v="1"/>
    <n v="1559"/>
    <n v="102.02"/>
    <s v="US"/>
    <s v="USD"/>
    <n v="1482732000"/>
    <n v="1482818400"/>
    <x v="844"/>
    <d v="2016-12-27T06:00:00"/>
    <b v="0"/>
    <b v="1"/>
    <s v="music/rock"/>
    <x v="1"/>
  </r>
  <r>
    <x v="3"/>
    <n v="2266"/>
    <n v="45.01"/>
    <s v="US"/>
    <s v="USD"/>
    <n v="1470718800"/>
    <n v="1471928400"/>
    <x v="845"/>
    <d v="2016-08-23T05:00:00"/>
    <b v="0"/>
    <b v="0"/>
    <s v="film &amp; video/documentary"/>
    <x v="4"/>
  </r>
  <r>
    <x v="0"/>
    <n v="21"/>
    <n v="94.29"/>
    <s v="US"/>
    <s v="USD"/>
    <n v="1450591200"/>
    <n v="1453701600"/>
    <x v="846"/>
    <d v="2016-01-25T06:00:00"/>
    <b v="0"/>
    <b v="1"/>
    <s v="film &amp; video/science fiction"/>
    <x v="4"/>
  </r>
  <r>
    <x v="1"/>
    <n v="1548"/>
    <n v="101.02"/>
    <s v="AU"/>
    <s v="AUD"/>
    <n v="1348290000"/>
    <n v="1350363600"/>
    <x v="110"/>
    <d v="2012-10-16T05:00:00"/>
    <b v="0"/>
    <b v="0"/>
    <s v="technology/web"/>
    <x v="2"/>
  </r>
  <r>
    <x v="1"/>
    <n v="80"/>
    <n v="97.04"/>
    <s v="US"/>
    <s v="USD"/>
    <n v="1353823200"/>
    <n v="1353996000"/>
    <x v="847"/>
    <d v="2012-11-27T06:00:00"/>
    <b v="0"/>
    <b v="0"/>
    <s v="theater/plays"/>
    <x v="3"/>
  </r>
  <r>
    <x v="0"/>
    <n v="830"/>
    <n v="43.01"/>
    <s v="US"/>
    <s v="USD"/>
    <n v="1450764000"/>
    <n v="1451109600"/>
    <x v="848"/>
    <d v="2015-12-26T06:00:00"/>
    <b v="0"/>
    <b v="0"/>
    <s v="film &amp; video/science fiction"/>
    <x v="4"/>
  </r>
  <r>
    <x v="1"/>
    <n v="131"/>
    <n v="94.92"/>
    <s v="US"/>
    <s v="USD"/>
    <n v="1329372000"/>
    <n v="1329631200"/>
    <x v="849"/>
    <d v="2012-02-19T06:00:00"/>
    <b v="0"/>
    <b v="0"/>
    <s v="theater/plays"/>
    <x v="3"/>
  </r>
  <r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</r>
  <r>
    <x v="0"/>
    <n v="130"/>
    <n v="51.01"/>
    <s v="US"/>
    <s v="USD"/>
    <n v="1277701200"/>
    <n v="1280120400"/>
    <x v="140"/>
    <d v="2010-07-26T05:00:00"/>
    <b v="0"/>
    <b v="0"/>
    <s v="publishing/translations"/>
    <x v="5"/>
  </r>
  <r>
    <x v="0"/>
    <n v="55"/>
    <n v="85.05"/>
    <s v="US"/>
    <s v="USD"/>
    <n v="1454911200"/>
    <n v="1458104400"/>
    <x v="850"/>
    <d v="2016-03-16T05:00:00"/>
    <b v="0"/>
    <b v="0"/>
    <s v="technology/web"/>
    <x v="2"/>
  </r>
  <r>
    <x v="1"/>
    <n v="155"/>
    <n v="43.87"/>
    <s v="US"/>
    <s v="USD"/>
    <n v="1297922400"/>
    <n v="1298268000"/>
    <x v="851"/>
    <d v="2011-02-21T06:00:00"/>
    <b v="0"/>
    <b v="0"/>
    <s v="publishing/translations"/>
    <x v="5"/>
  </r>
  <r>
    <x v="1"/>
    <n v="266"/>
    <n v="40.06"/>
    <s v="US"/>
    <s v="USD"/>
    <n v="1384408800"/>
    <n v="1386223200"/>
    <x v="852"/>
    <d v="2013-12-05T06:00:00"/>
    <b v="0"/>
    <b v="0"/>
    <s v="food/food trucks"/>
    <x v="0"/>
  </r>
  <r>
    <x v="0"/>
    <n v="114"/>
    <n v="43.83"/>
    <s v="IT"/>
    <s v="EUR"/>
    <n v="1299304800"/>
    <n v="1299823200"/>
    <x v="853"/>
    <d v="2011-03-11T06:00:00"/>
    <b v="0"/>
    <b v="1"/>
    <s v="photography/photography books"/>
    <x v="7"/>
  </r>
  <r>
    <x v="1"/>
    <n v="155"/>
    <n v="84.93"/>
    <s v="US"/>
    <s v="USD"/>
    <n v="1431320400"/>
    <n v="1431752400"/>
    <x v="854"/>
    <d v="2015-05-16T05:00:00"/>
    <b v="0"/>
    <b v="0"/>
    <s v="theater/plays"/>
    <x v="3"/>
  </r>
  <r>
    <x v="1"/>
    <n v="207"/>
    <n v="41.07"/>
    <s v="GB"/>
    <s v="GBP"/>
    <n v="1264399200"/>
    <n v="1267855200"/>
    <x v="67"/>
    <d v="2010-03-06T06:00:00"/>
    <b v="0"/>
    <b v="0"/>
    <s v="music/rock"/>
    <x v="1"/>
  </r>
  <r>
    <x v="1"/>
    <n v="245"/>
    <n v="54.97"/>
    <s v="US"/>
    <s v="USD"/>
    <n v="1497502800"/>
    <n v="1497675600"/>
    <x v="855"/>
    <d v="2017-06-17T05:00:00"/>
    <b v="0"/>
    <b v="0"/>
    <s v="theater/plays"/>
    <x v="3"/>
  </r>
  <r>
    <x v="1"/>
    <n v="1573"/>
    <n v="77.010000000000005"/>
    <s v="US"/>
    <s v="USD"/>
    <n v="1333688400"/>
    <n v="1336885200"/>
    <x v="107"/>
    <d v="2012-05-13T05:00:00"/>
    <b v="0"/>
    <b v="0"/>
    <s v="music/world music"/>
    <x v="1"/>
  </r>
  <r>
    <x v="1"/>
    <n v="114"/>
    <n v="71.2"/>
    <s v="US"/>
    <s v="USD"/>
    <n v="1293861600"/>
    <n v="1295157600"/>
    <x v="344"/>
    <d v="2011-01-16T06:00:00"/>
    <b v="0"/>
    <b v="0"/>
    <s v="food/food trucks"/>
    <x v="0"/>
  </r>
  <r>
    <x v="1"/>
    <n v="93"/>
    <n v="91.94"/>
    <s v="US"/>
    <s v="USD"/>
    <n v="1576994400"/>
    <n v="1577599200"/>
    <x v="856"/>
    <d v="2019-12-29T06:00:00"/>
    <b v="0"/>
    <b v="0"/>
    <s v="theater/plays"/>
    <x v="3"/>
  </r>
  <r>
    <x v="0"/>
    <n v="594"/>
    <n v="97.07"/>
    <s v="US"/>
    <s v="USD"/>
    <n v="1304917200"/>
    <n v="1305003600"/>
    <x v="857"/>
    <d v="2011-05-10T05:00:00"/>
    <b v="0"/>
    <b v="0"/>
    <s v="theater/plays"/>
    <x v="3"/>
  </r>
  <r>
    <x v="0"/>
    <n v="24"/>
    <n v="58.92"/>
    <s v="US"/>
    <s v="USD"/>
    <n v="1381208400"/>
    <n v="1381726800"/>
    <x v="858"/>
    <d v="2013-10-14T05:00:00"/>
    <b v="0"/>
    <b v="0"/>
    <s v="film &amp; video/television"/>
    <x v="4"/>
  </r>
  <r>
    <x v="1"/>
    <n v="1681"/>
    <n v="58.02"/>
    <s v="US"/>
    <s v="USD"/>
    <n v="1401685200"/>
    <n v="1402462800"/>
    <x v="859"/>
    <d v="2014-06-11T05:00:00"/>
    <b v="0"/>
    <b v="1"/>
    <s v="technology/web"/>
    <x v="2"/>
  </r>
  <r>
    <x v="0"/>
    <n v="252"/>
    <n v="103.87"/>
    <s v="US"/>
    <s v="USD"/>
    <n v="1291960800"/>
    <n v="1292133600"/>
    <x v="860"/>
    <d v="2010-12-12T06:00:00"/>
    <b v="0"/>
    <b v="1"/>
    <s v="theater/plays"/>
    <x v="3"/>
  </r>
  <r>
    <x v="1"/>
    <n v="32"/>
    <n v="93.47"/>
    <s v="US"/>
    <s v="USD"/>
    <n v="1368853200"/>
    <n v="1368939600"/>
    <x v="170"/>
    <d v="2013-05-19T05:00:00"/>
    <b v="0"/>
    <b v="0"/>
    <s v="music/indie rock"/>
    <x v="1"/>
  </r>
  <r>
    <x v="1"/>
    <n v="135"/>
    <n v="61.97"/>
    <s v="US"/>
    <s v="USD"/>
    <n v="1448776800"/>
    <n v="1452146400"/>
    <x v="861"/>
    <d v="2016-01-07T06:00:00"/>
    <b v="0"/>
    <b v="1"/>
    <s v="theater/plays"/>
    <x v="3"/>
  </r>
  <r>
    <x v="1"/>
    <n v="140"/>
    <n v="92.04"/>
    <s v="US"/>
    <s v="USD"/>
    <n v="1296194400"/>
    <n v="1296712800"/>
    <x v="862"/>
    <d v="2011-02-03T06:00:00"/>
    <b v="0"/>
    <b v="1"/>
    <s v="theater/plays"/>
    <x v="3"/>
  </r>
  <r>
    <x v="0"/>
    <n v="67"/>
    <n v="77.27"/>
    <s v="US"/>
    <s v="USD"/>
    <n v="1517983200"/>
    <n v="1520748000"/>
    <x v="863"/>
    <d v="2018-03-11T06:00:00"/>
    <b v="0"/>
    <b v="0"/>
    <s v="food/food trucks"/>
    <x v="0"/>
  </r>
  <r>
    <x v="1"/>
    <n v="92"/>
    <n v="93.92"/>
    <s v="US"/>
    <s v="USD"/>
    <n v="1478930400"/>
    <n v="1480831200"/>
    <x v="864"/>
    <d v="2016-12-04T06:00:00"/>
    <b v="0"/>
    <b v="0"/>
    <s v="games/video games"/>
    <x v="6"/>
  </r>
  <r>
    <x v="1"/>
    <n v="1015"/>
    <n v="84.97"/>
    <s v="GB"/>
    <s v="GBP"/>
    <n v="1426395600"/>
    <n v="1426914000"/>
    <x v="527"/>
    <d v="2015-03-21T05:00:00"/>
    <b v="0"/>
    <b v="0"/>
    <s v="theater/plays"/>
    <x v="3"/>
  </r>
  <r>
    <x v="0"/>
    <n v="742"/>
    <n v="105.97"/>
    <s v="US"/>
    <s v="USD"/>
    <n v="1446181200"/>
    <n v="1446616800"/>
    <x v="865"/>
    <d v="2015-11-04T06:00:00"/>
    <b v="1"/>
    <b v="0"/>
    <s v="publishing/nonfiction"/>
    <x v="5"/>
  </r>
  <r>
    <x v="1"/>
    <n v="323"/>
    <n v="36.97"/>
    <s v="US"/>
    <s v="USD"/>
    <n v="1514181600"/>
    <n v="1517032800"/>
    <x v="866"/>
    <d v="2018-01-27T06:00:00"/>
    <b v="0"/>
    <b v="0"/>
    <s v="technology/web"/>
    <x v="2"/>
  </r>
  <r>
    <x v="0"/>
    <n v="75"/>
    <n v="81.53"/>
    <s v="US"/>
    <s v="USD"/>
    <n v="1311051600"/>
    <n v="1311224400"/>
    <x v="867"/>
    <d v="2011-07-21T05:00:00"/>
    <b v="0"/>
    <b v="1"/>
    <s v="film &amp; video/documentary"/>
    <x v="4"/>
  </r>
  <r>
    <x v="1"/>
    <n v="2326"/>
    <n v="81"/>
    <s v="US"/>
    <s v="USD"/>
    <n v="1564894800"/>
    <n v="1566190800"/>
    <x v="868"/>
    <d v="2019-08-19T05:00:00"/>
    <b v="0"/>
    <b v="0"/>
    <s v="film &amp; video/documentary"/>
    <x v="4"/>
  </r>
  <r>
    <x v="1"/>
    <n v="381"/>
    <n v="26.01"/>
    <s v="US"/>
    <s v="USD"/>
    <n v="1567918800"/>
    <n v="1570165200"/>
    <x v="105"/>
    <d v="2019-10-04T05:00:00"/>
    <b v="0"/>
    <b v="0"/>
    <s v="theater/plays"/>
    <x v="3"/>
  </r>
  <r>
    <x v="0"/>
    <n v="4405"/>
    <n v="26"/>
    <s v="US"/>
    <s v="USD"/>
    <n v="1386309600"/>
    <n v="1388556000"/>
    <x v="481"/>
    <d v="2014-01-01T06:00:00"/>
    <b v="0"/>
    <b v="1"/>
    <s v="music/rock"/>
    <x v="1"/>
  </r>
  <r>
    <x v="0"/>
    <n v="92"/>
    <n v="34.17"/>
    <s v="US"/>
    <s v="USD"/>
    <n v="1301979600"/>
    <n v="1303189200"/>
    <x v="253"/>
    <d v="2011-04-19T05:00:00"/>
    <b v="0"/>
    <b v="0"/>
    <s v="music/rock"/>
    <x v="1"/>
  </r>
  <r>
    <x v="1"/>
    <n v="480"/>
    <n v="28"/>
    <s v="US"/>
    <s v="USD"/>
    <n v="1493269200"/>
    <n v="1494478800"/>
    <x v="869"/>
    <d v="2017-05-11T05:00:00"/>
    <b v="0"/>
    <b v="0"/>
    <s v="film &amp; video/documentary"/>
    <x v="4"/>
  </r>
  <r>
    <x v="0"/>
    <n v="64"/>
    <n v="76.55"/>
    <s v="US"/>
    <s v="USD"/>
    <n v="1478930400"/>
    <n v="1480744800"/>
    <x v="864"/>
    <d v="2016-12-03T06:00:00"/>
    <b v="0"/>
    <b v="0"/>
    <s v="publishing/radio &amp; podcasts"/>
    <x v="5"/>
  </r>
  <r>
    <x v="1"/>
    <n v="226"/>
    <n v="53.05"/>
    <s v="US"/>
    <s v="USD"/>
    <n v="1555390800"/>
    <n v="1555822800"/>
    <x v="843"/>
    <d v="2019-04-21T05:00:00"/>
    <b v="0"/>
    <b v="0"/>
    <s v="publishing/translations"/>
    <x v="5"/>
  </r>
  <r>
    <x v="0"/>
    <n v="64"/>
    <n v="106.86"/>
    <s v="US"/>
    <s v="USD"/>
    <n v="1456984800"/>
    <n v="1458882000"/>
    <x v="289"/>
    <d v="2016-03-25T05:00:00"/>
    <b v="0"/>
    <b v="1"/>
    <s v="film &amp; video/drama"/>
    <x v="4"/>
  </r>
  <r>
    <x v="1"/>
    <n v="241"/>
    <n v="46.02"/>
    <s v="US"/>
    <s v="USD"/>
    <n v="1411621200"/>
    <n v="1411966800"/>
    <x v="870"/>
    <d v="2014-09-29T05:00:00"/>
    <b v="0"/>
    <b v="1"/>
    <s v="music/rock"/>
    <x v="1"/>
  </r>
  <r>
    <x v="1"/>
    <n v="132"/>
    <n v="100.17"/>
    <s v="US"/>
    <s v="USD"/>
    <n v="1525669200"/>
    <n v="1526878800"/>
    <x v="871"/>
    <d v="2018-05-21T05:00:00"/>
    <b v="0"/>
    <b v="1"/>
    <s v="film &amp; video/drama"/>
    <x v="4"/>
  </r>
  <r>
    <x v="3"/>
    <n v="75"/>
    <n v="101.44"/>
    <s v="IT"/>
    <s v="EUR"/>
    <n v="1450936800"/>
    <n v="1452405600"/>
    <x v="872"/>
    <d v="2016-01-10T06:00:00"/>
    <b v="0"/>
    <b v="1"/>
    <s v="photography/photography books"/>
    <x v="7"/>
  </r>
  <r>
    <x v="0"/>
    <n v="842"/>
    <n v="87.97"/>
    <s v="US"/>
    <s v="USD"/>
    <n v="1413522000"/>
    <n v="1414040400"/>
    <x v="873"/>
    <d v="2014-10-23T05:00:00"/>
    <b v="0"/>
    <b v="1"/>
    <s v="publishing/translations"/>
    <x v="5"/>
  </r>
  <r>
    <x v="1"/>
    <n v="2043"/>
    <n v="75"/>
    <s v="US"/>
    <s v="USD"/>
    <n v="1541307600"/>
    <n v="1543816800"/>
    <x v="874"/>
    <d v="2018-12-03T06:00:00"/>
    <b v="0"/>
    <b v="1"/>
    <s v="food/food trucks"/>
    <x v="0"/>
  </r>
  <r>
    <x v="0"/>
    <n v="112"/>
    <n v="42.98"/>
    <s v="US"/>
    <s v="USD"/>
    <n v="1357106400"/>
    <n v="1359698400"/>
    <x v="875"/>
    <d v="2013-02-01T06:00:00"/>
    <b v="0"/>
    <b v="0"/>
    <s v="theater/plays"/>
    <x v="3"/>
  </r>
  <r>
    <x v="3"/>
    <n v="139"/>
    <n v="33.119999999999997"/>
    <s v="IT"/>
    <s v="EUR"/>
    <n v="1390197600"/>
    <n v="1390629600"/>
    <x v="876"/>
    <d v="2014-01-25T06:00:00"/>
    <b v="0"/>
    <b v="0"/>
    <s v="theater/plays"/>
    <x v="3"/>
  </r>
  <r>
    <x v="0"/>
    <n v="374"/>
    <n v="101.13"/>
    <s v="US"/>
    <s v="USD"/>
    <n v="1265868000"/>
    <n v="1267077600"/>
    <x v="877"/>
    <d v="2010-02-25T06:00:00"/>
    <b v="0"/>
    <b v="1"/>
    <s v="music/indie rock"/>
    <x v="1"/>
  </r>
  <r>
    <x v="3"/>
    <n v="1122"/>
    <n v="55.99"/>
    <s v="US"/>
    <s v="USD"/>
    <n v="1467176400"/>
    <n v="1467781200"/>
    <x v="878"/>
    <d v="2016-07-06T05:00:00"/>
    <b v="0"/>
    <b v="0"/>
    <s v="food/food trucks"/>
    <x v="0"/>
  </r>
  <r>
    <x v="4"/>
    <m/>
    <m/>
    <m/>
    <m/>
    <m/>
    <m/>
    <x v="879"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F3A08-227E-4708-ADD1-BDA81455E09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3AEBB-9A37-4325-9662-51214063AD6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9350B-F877-4E28-971B-8FFD9BDB052B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15"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2" hier="-1"/>
    <pageField fld="14" hier="-1"/>
  </pageFields>
  <dataFields count="1">
    <dataField name="Count of outcome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N5" sqref="N5"/>
    </sheetView>
  </sheetViews>
  <sheetFormatPr defaultColWidth="11.1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4140625" bestFit="1" customWidth="1"/>
    <col min="8" max="8" width="13" bestFit="1" customWidth="1"/>
    <col min="9" max="9" width="16.58203125" bestFit="1" customWidth="1"/>
    <col min="12" max="13" width="11.1640625" bestFit="1" customWidth="1"/>
    <col min="14" max="14" width="22.58203125" bestFit="1" customWidth="1"/>
    <col min="15" max="15" width="22.58203125" customWidth="1"/>
    <col min="18" max="18" width="28" bestFit="1" customWidth="1"/>
    <col min="19" max="19" width="15" bestFit="1" customWidth="1"/>
    <col min="20" max="20" width="12.08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TRIM(_xlfn.TEXTSPLIT(R2,"/"))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ROUND(((E3/D3)*100),0)</f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ROUND(E4/H4,2)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ROUND(((E67/D67)*100),0)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(((L67/60)/60)/24)+DATE(1970,1,1)</f>
        <v>40570.25</v>
      </c>
      <c r="O67" s="6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ROUND(E68/H68,2)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42102.208333333328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40203.25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42943.208333333328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40531.25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40484.208333333336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43799.25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42186.208333333328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42701.25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42456.208333333328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43296.208333333328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42027.25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40448.208333333336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43206.208333333328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43267.208333333328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42976.208333333328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43062.25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43482.25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42579.208333333328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41118.208333333336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40797.208333333336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42128.208333333328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40610.25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42110.208333333328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40283.208333333336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42425.25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42588.208333333328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40352.208333333336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41202.208333333336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43562.208333333328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43752.208333333328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40612.25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42180.208333333328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42212.208333333328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41968.25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40835.208333333336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42056.25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43234.208333333328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40475.208333333336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42878.208333333328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41366.208333333336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43716.208333333328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43213.208333333328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41005.208333333336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41651.25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43354.208333333328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41174.208333333336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41875.208333333336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42990.208333333328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43564.208333333328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43056.25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42265.208333333328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40808.208333333336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41665.25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41806.208333333336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42111.208333333328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41917.208333333336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41970.25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42332.25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43598.208333333328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43362.208333333328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42596.208333333328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40310.208333333336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40417.208333333336</v>
      </c>
      <c r="O130" s="6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ROUND(((E131/D131)*100),0)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(((L131/60)/60)/24)+DATE(1970,1,1)</f>
        <v>42038.25</v>
      </c>
      <c r="O131" s="6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ROUND(E132/H132,2)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40842.208333333336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41607.25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43112.25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40767.208333333336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40713.208333333336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41340.25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41797.208333333336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40457.208333333336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41180.208333333336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42115.208333333328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43156.25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42167.208333333328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41005.208333333336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40357.208333333336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43633.208333333328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41889.208333333336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40855.25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42534.208333333328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42941.208333333328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41275.25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43450.25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41799.208333333336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42783.25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41201.208333333336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42502.208333333328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40262.208333333336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43743.208333333328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41638.25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42346.25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43551.208333333328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43582.208333333328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42270.208333333328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43442.25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43028.208333333328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43016.208333333328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42948.208333333328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40534.25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41435.208333333336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43518.25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41077.208333333336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42950.208333333328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41718.208333333336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41839.208333333336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41412.208333333336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42282.208333333328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42613.208333333328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42616.208333333328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40497.25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42999.208333333328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41350.208333333336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40259.208333333336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43012.208333333328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43631.208333333328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40430.208333333336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43588.208333333328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43233.208333333328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41782.208333333336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41328.25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41975.25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42433.25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41429.208333333336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43536.208333333328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41817.208333333336</v>
      </c>
      <c r="O194" s="6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ROUND(((E195/D195)*100),0)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(((L195/60)/60)/24)+DATE(1970,1,1)</f>
        <v>43198.208333333328</v>
      </c>
      <c r="O195" s="6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ROUND(E196/H196,2)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42261.208333333328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43310.208333333328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42616.208333333328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42909.208333333328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40396.208333333336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42192.208333333328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40262.208333333336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41845.208333333336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40818.208333333336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42752.25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40636.208333333336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43390.208333333328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40236.25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43340.208333333328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43048.25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42496.208333333328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42797.25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41513.208333333336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43814.25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40488.208333333336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40409.208333333336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43509.25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40869.25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43583.208333333328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40858.25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41137.208333333336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40725.208333333336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41081.208333333336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41914.208333333336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42445.208333333328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41906.208333333336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41762.208333333336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40276.208333333336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42139.208333333328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42613.208333333328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42887.208333333328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43805.25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41415.208333333336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42576.208333333328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40706.208333333336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42969.208333333328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42779.25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43641.208333333328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41754.208333333336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43083.25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42245.208333333328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40396.208333333336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41742.208333333336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42865.208333333328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43163.25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41834.208333333336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41736.208333333336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41491.208333333336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42726.25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42004.25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42006.25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40203.25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41252.25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41572.208333333336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40641.208333333336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42787.25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40590.25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42393.25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ROUND(((E259/D259)*100),0)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(((L259/60)/60)/24)+DATE(1970,1,1)</f>
        <v>41338.25</v>
      </c>
      <c r="O259" s="6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ROUND(E260/H260,2)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42712.25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41251.25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41180.208333333336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40415.208333333336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40638.208333333336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40187.25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41317.25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42372.25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41950.25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41206.208333333336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41186.208333333336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43496.25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40514.25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42345.25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43656.208333333328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42995.208333333328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43045.25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43561.208333333328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41018.208333333336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40378.208333333336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41239.25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43346.208333333328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43060.25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40979.25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42701.25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42520.208333333328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41030.208333333336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42623.208333333328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42697.25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42122.208333333328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40982.208333333336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42219.208333333328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41404.208333333336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40831.208333333336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40984.208333333336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40456.208333333336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43399.208333333328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41562.208333333336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43493.25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41653.25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42426.25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42432.25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42977.208333333328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42061.25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43345.208333333328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42376.25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42589.208333333328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42448.208333333328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42930.208333333328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41066.208333333336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40651.208333333336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40807.208333333336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40277.208333333336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40590.25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41572.208333333336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40966.25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43536.208333333328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41783.208333333336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43788.25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42869.208333333328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41684.25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40402.208333333336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40673.208333333336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ROUND(((E323/D323)*100),0)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(((L323/60)/60)/24)+DATE(1970,1,1)</f>
        <v>40634.208333333336</v>
      </c>
      <c r="O323" s="6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ROUND(E324/H324,2)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40507.25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41725.208333333336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42176.208333333328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43267.208333333328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42364.25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43705.208333333328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43434.25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42716.25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43077.25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40896.25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41361.208333333336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43424.25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43110.25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43784.25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40527.25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43780.25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40821.208333333336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42949.208333333328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40889.25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42244.208333333328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41475.208333333336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41597.25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43122.25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42194.208333333328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42971.208333333328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42046.25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42782.25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42930.208333333328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42144.208333333328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42240.208333333328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42315.25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43651.208333333328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41520.208333333336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42757.25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40922.25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42250.208333333328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43322.208333333328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40782.208333333336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40544.25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43015.208333333328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40570.25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40904.25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43164.25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42733.25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40546.25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41930.208333333336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40464.208333333336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41308.25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43570.208333333328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42043.25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42012.25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42964.208333333328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43476.25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42293.208333333328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41826.208333333336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43760.208333333328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43241.208333333328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40843.208333333336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41448.208333333336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42163.208333333328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43024.208333333328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43509.25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42776.25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ROUND(((E387/D387)*100),0)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(((L387/60)/60)/24)+DATE(1970,1,1)</f>
        <v>43553.208333333328</v>
      </c>
      <c r="O387" s="6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ROUND(E388/H388,2)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40355.208333333336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41072.208333333336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40912.25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40479.208333333336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41530.208333333336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41653.25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40549.25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42933.208333333328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41484.208333333336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40885.25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43378.208333333328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41417.208333333336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43228.208333333328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40576.25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41502.208333333336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43765.208333333328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40914.25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40310.208333333336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43053.25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43255.208333333328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41304.25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43751.208333333328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42541.208333333328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42843.208333333328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42122.208333333328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42884.208333333328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41642.25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43431.25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40288.208333333336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40921.25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40560.25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43407.208333333328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41035.208333333336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40899.25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42911.208333333328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42915.208333333328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40285.208333333336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40808.208333333336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43208.208333333328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42213.208333333328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41332.25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41895.208333333336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40585.25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41680.25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43737.208333333328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43273.208333333328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41761.208333333336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41603.25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42705.25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41988.25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43575.208333333328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42260.208333333328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41337.25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42680.208333333328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42916.208333333328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41025.208333333336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42980.208333333328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40451.208333333336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40748.208333333336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40515.25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41261.25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43088.25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41378.208333333336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ROUND(((E451/D451)*100),0)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(((L451/60)/60)/24)+DATE(1970,1,1)</f>
        <v>43530.25</v>
      </c>
      <c r="O451" s="6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ROUND(E452/H452,2)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43394.208333333328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42935.208333333328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40365.208333333336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42705.25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41568.208333333336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40809.208333333336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43141.25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42657.208333333328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40265.208333333336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42001.25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40399.208333333336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41757.208333333336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41304.25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41639.25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43142.25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43127.25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41409.208333333336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42331.25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43569.208333333328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42142.208333333328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42716.25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41031.208333333336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43535.208333333328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43277.208333333328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41989.25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41450.208333333336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43322.208333333328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40720.208333333336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42072.208333333328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42945.208333333328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40248.25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41913.208333333336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40963.25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43811.25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41855.208333333336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43626.208333333328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43168.25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42845.208333333328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42403.25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40406.208333333336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43786.25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41456.208333333336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40336.208333333336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43645.208333333328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40990.208333333336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41800.208333333336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42876.208333333328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42724.25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42005.25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42444.208333333328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41395.208333333336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41345.208333333336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41117.208333333336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42186.208333333328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42142.208333333328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41341.25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43062.25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41373.208333333336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43310.208333333328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41034.208333333336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43251.208333333328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43671.208333333328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41825.208333333336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ROUND(((E515/D515)*100),0)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(((L515/60)/60)/24)+DATE(1970,1,1)</f>
        <v>40430.208333333336</v>
      </c>
      <c r="O515" s="6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ROUND(E516/H516,2)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41614.25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40900.25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40396.208333333336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42860.208333333328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43154.25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42012.25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43574.208333333328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42605.208333333328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41093.208333333336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40241.25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40294.208333333336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40505.25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42364.25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42405.25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41601.25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41769.208333333336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40421.208333333336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41589.25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43125.25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41479.208333333336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43329.208333333328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43259.208333333328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40414.208333333336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43342.208333333328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41539.208333333336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43647.208333333328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43225.208333333328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42165.208333333328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42391.25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41528.208333333336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42377.25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43824.25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43360.208333333328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42029.25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42461.208333333328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41422.208333333336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40968.25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41993.25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42700.25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40545.25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42723.25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41731.208333333336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40792.208333333336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42279.208333333328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42424.25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42584.208333333328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40865.25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40833.208333333336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43536.208333333328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43417.25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42078.208333333328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40862.25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42424.25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41830.208333333336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40374.208333333336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40554.25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41993.25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42174.208333333328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42275.208333333328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41761.208333333336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43806.25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41779.208333333336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43040.208333333328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ROUND(((E579/D579)*100),0)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(((L579/60)/60)/24)+DATE(1970,1,1)</f>
        <v>40613.25</v>
      </c>
      <c r="O579" s="6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ROUND(E580/H580,2)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40878.25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40762.208333333336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41696.25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40662.208333333336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42165.208333333328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40959.25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41024.208333333336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40255.208333333336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40499.25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43484.25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40262.208333333336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42190.208333333328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41994.25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40373.208333333336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41789.208333333336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41724.208333333336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42548.208333333328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40253.208333333336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42434.25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43786.25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40344.208333333336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42047.25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41485.208333333336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41789.208333333336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42160.208333333328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43573.208333333328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40565.25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42280.208333333328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42436.25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41721.208333333336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43530.25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43481.25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41259.25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41480.208333333336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40474.208333333336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42973.208333333328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42746.25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42489.208333333328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41537.208333333336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41794.208333333336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41396.208333333336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40669.208333333336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42559.208333333328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42626.208333333328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43205.208333333328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42201.208333333328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42029.25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43857.25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40449.208333333336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40345.208333333336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40455.208333333336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42557.208333333328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43586.208333333328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43550.208333333328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41945.208333333336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42315.25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42819.208333333328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41314.25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40926.25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42688.25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40386.208333333336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43309.208333333328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42387.25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ROUND(((E643/D643)*100),0)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(((L643/60)/60)/24)+DATE(1970,1,1)</f>
        <v>42786.25</v>
      </c>
      <c r="O643" s="6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ROUND(E644/H644,2)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43451.25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42795.25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43452.25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43369.208333333328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41346.208333333336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43199.208333333328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42922.208333333328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40471.208333333336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41828.208333333336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41692.25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42587.208333333328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42468.208333333328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42240.208333333328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42796.25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43097.25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43096.25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42246.208333333328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40570.25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42237.208333333328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40996.208333333336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43443.25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40458.208333333336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40959.25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40733.208333333336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41516.208333333336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41892.208333333336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41122.208333333336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42912.208333333328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42425.25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40390.208333333336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43180.208333333328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42475.208333333328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40774.208333333336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43719.208333333328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41178.208333333336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42561.208333333328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43484.25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43756.208333333328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43813.25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40898.25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41619.25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43359.208333333328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40358.208333333336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42239.208333333328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43186.208333333328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42806.25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43475.25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41576.208333333336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40874.25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41185.208333333336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43655.208333333328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43025.208333333328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43066.25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42322.25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42114.208333333328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43190.208333333328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40871.25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43641.208333333328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40203.25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40629.208333333336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41477.208333333336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41020.208333333336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42555.208333333328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ROUND(((E707/D707)*100),0)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(((L707/60)/60)/24)+DATE(1970,1,1)</f>
        <v>41619.25</v>
      </c>
      <c r="O707" s="6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ROUND(E708/H708,2)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43471.25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43442.25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42877.208333333328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41018.208333333336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43295.208333333328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42393.25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42559.208333333328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42604.208333333328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41870.208333333336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40397.208333333336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41465.208333333336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40777.208333333336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41442.208333333336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41058.208333333336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43152.25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43194.208333333328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43045.25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42431.25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41934.208333333336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41958.25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40476.208333333336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43485.25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42515.208333333328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41309.25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42147.208333333328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42939.208333333328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42816.208333333328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41844.208333333336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42763.25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42459.208333333328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42055.25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42685.25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41959.25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41089.208333333336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42769.25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40321.208333333336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40197.25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42298.208333333328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43322.208333333328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40328.208333333336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40825.208333333336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40423.208333333336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40238.25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41920.208333333336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40360.208333333336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42446.208333333328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40395.208333333336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40321.208333333336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41210.208333333336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43096.25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42024.25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40675.208333333336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41936.208333333336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43136.25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43678.208333333328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42938.208333333328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41241.25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41037.208333333336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40676.208333333336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42840.208333333328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43362.208333333328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42283.208333333328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41619.25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ROUND(((E771/D771)*100),0)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49">(((L771/60)/60)/24)+DATE(1970,1,1)</f>
        <v>41501.208333333336</v>
      </c>
      <c r="O771" s="6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ROUND(E772/H772,2)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9"/>
        <v>41743.208333333336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9"/>
        <v>43491.25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9"/>
        <v>43505.25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9"/>
        <v>42838.208333333328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9"/>
        <v>42513.208333333328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9"/>
        <v>41949.25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9"/>
        <v>43650.208333333328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9"/>
        <v>40809.208333333336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9"/>
        <v>40768.208333333336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9"/>
        <v>42230.208333333328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9"/>
        <v>42573.208333333328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9"/>
        <v>40482.208333333336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9"/>
        <v>40603.25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9"/>
        <v>41625.25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9"/>
        <v>42435.25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9"/>
        <v>43582.208333333328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9"/>
        <v>43186.208333333328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9"/>
        <v>40684.208333333336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9"/>
        <v>41202.208333333336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9"/>
        <v>41786.208333333336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9"/>
        <v>40223.25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9"/>
        <v>42715.25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9"/>
        <v>41451.208333333336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9"/>
        <v>41450.208333333336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9"/>
        <v>43091.25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9"/>
        <v>42675.208333333328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9"/>
        <v>41859.208333333336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9"/>
        <v>43464.25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9"/>
        <v>41060.208333333336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9"/>
        <v>42399.25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9"/>
        <v>42167.208333333328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9"/>
        <v>43830.25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9"/>
        <v>43650.208333333328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9"/>
        <v>43492.25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9"/>
        <v>43102.25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9"/>
        <v>41958.25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9"/>
        <v>40973.25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9"/>
        <v>43753.208333333328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9"/>
        <v>42507.208333333328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9"/>
        <v>41135.208333333336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9"/>
        <v>43067.25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9"/>
        <v>42378.25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9"/>
        <v>43206.208333333328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9"/>
        <v>41148.208333333336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9"/>
        <v>42517.208333333328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9"/>
        <v>43068.25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9"/>
        <v>41680.25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9"/>
        <v>43589.208333333328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9"/>
        <v>43486.25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9"/>
        <v>41237.25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9"/>
        <v>43310.208333333328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9"/>
        <v>42794.25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9"/>
        <v>41698.25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9"/>
        <v>41892.208333333336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9"/>
        <v>40348.208333333336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9"/>
        <v>42941.208333333328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9"/>
        <v>40525.25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9"/>
        <v>40666.208333333336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9"/>
        <v>43340.208333333328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9"/>
        <v>42164.208333333328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9"/>
        <v>43103.25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9"/>
        <v>40994.208333333336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49"/>
        <v>42299.208333333328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ROUND(((E835/D835)*100),0)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3">(((L835/60)/60)/24)+DATE(1970,1,1)</f>
        <v>40588.25</v>
      </c>
      <c r="O835" s="6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ROUND(E836/H836,2)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3"/>
        <v>41448.208333333336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3"/>
        <v>42063.25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3"/>
        <v>40214.25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3"/>
        <v>40629.208333333336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3"/>
        <v>43370.208333333328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3"/>
        <v>41715.208333333336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3"/>
        <v>41836.208333333336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3"/>
        <v>42419.25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3"/>
        <v>43266.208333333328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3"/>
        <v>43338.208333333328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3"/>
        <v>40930.25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3"/>
        <v>43235.208333333328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3"/>
        <v>43302.208333333328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3"/>
        <v>43107.25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3"/>
        <v>40341.208333333336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3"/>
        <v>40948.25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3"/>
        <v>40866.25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3"/>
        <v>41031.208333333336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3"/>
        <v>40740.208333333336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3"/>
        <v>40714.208333333336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3"/>
        <v>43787.25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3"/>
        <v>40712.208333333336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3"/>
        <v>41023.208333333336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3"/>
        <v>40944.25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3"/>
        <v>43211.208333333328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3"/>
        <v>41334.25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3"/>
        <v>43515.25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3"/>
        <v>40258.208333333336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3"/>
        <v>40756.208333333336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3"/>
        <v>42172.208333333328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3"/>
        <v>42601.208333333328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3"/>
        <v>41897.208333333336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3"/>
        <v>40671.208333333336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3"/>
        <v>43382.208333333328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3"/>
        <v>41559.208333333336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3"/>
        <v>40350.208333333336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3"/>
        <v>42240.208333333328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3"/>
        <v>43040.208333333328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3"/>
        <v>43346.208333333328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3"/>
        <v>41647.25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3"/>
        <v>40291.208333333336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3"/>
        <v>40556.25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3"/>
        <v>43624.208333333328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3"/>
        <v>42577.208333333328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3"/>
        <v>43845.25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3"/>
        <v>42788.25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3"/>
        <v>43667.208333333328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3"/>
        <v>42194.208333333328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3"/>
        <v>42025.25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3"/>
        <v>40323.208333333336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3"/>
        <v>41763.208333333336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3"/>
        <v>40335.208333333336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3"/>
        <v>40416.208333333336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3"/>
        <v>42202.208333333328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3"/>
        <v>42836.208333333328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3"/>
        <v>41710.208333333336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3"/>
        <v>43640.208333333328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3"/>
        <v>40880.25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3"/>
        <v>40319.208333333336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3"/>
        <v>42170.208333333328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3"/>
        <v>41466.208333333336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3"/>
        <v>43134.25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3"/>
        <v>40738.208333333336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ROUND(((E899/D899)*100),0)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7">(((L899/60)/60)/24)+DATE(1970,1,1)</f>
        <v>43583.208333333328</v>
      </c>
      <c r="O899" s="6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ROUND(E900/H900,2)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7"/>
        <v>43815.25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7"/>
        <v>41554.208333333336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7"/>
        <v>41901.208333333336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7"/>
        <v>43298.208333333328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7"/>
        <v>42399.25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7"/>
        <v>41034.208333333336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7"/>
        <v>41186.208333333336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7"/>
        <v>41536.208333333336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7"/>
        <v>42868.208333333328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7"/>
        <v>40660.208333333336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7"/>
        <v>41031.208333333336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7"/>
        <v>43255.208333333328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7"/>
        <v>42026.25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7"/>
        <v>43717.208333333328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7"/>
        <v>41157.208333333336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7"/>
        <v>43597.208333333328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7"/>
        <v>41490.208333333336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7"/>
        <v>42976.208333333328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7"/>
        <v>41991.25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7"/>
        <v>40722.208333333336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7"/>
        <v>41117.208333333336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7"/>
        <v>43022.208333333328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7"/>
        <v>43503.25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7"/>
        <v>40951.25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7"/>
        <v>43443.25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7"/>
        <v>40373.208333333336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7"/>
        <v>43769.208333333328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7"/>
        <v>43000.208333333328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7"/>
        <v>42502.208333333328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7"/>
        <v>41102.208333333336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7"/>
        <v>41637.25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7"/>
        <v>42858.208333333328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7"/>
        <v>42060.25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7"/>
        <v>41818.208333333336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7"/>
        <v>41709.208333333336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7"/>
        <v>41372.208333333336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7"/>
        <v>42422.25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7"/>
        <v>42209.208333333328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7"/>
        <v>43668.208333333328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7"/>
        <v>42334.25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7"/>
        <v>43263.208333333328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7"/>
        <v>40670.208333333336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7"/>
        <v>41244.25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7"/>
        <v>40552.25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7"/>
        <v>40568.25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7"/>
        <v>41906.208333333336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7"/>
        <v>42776.25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7"/>
        <v>41004.208333333336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7"/>
        <v>40710.208333333336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7"/>
        <v>41908.208333333336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7"/>
        <v>41985.25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7"/>
        <v>42112.208333333328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7"/>
        <v>43571.208333333328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7"/>
        <v>42730.25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7"/>
        <v>42591.208333333328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7"/>
        <v>42358.25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7"/>
        <v>41174.208333333336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7"/>
        <v>41238.25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7"/>
        <v>42360.25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7"/>
        <v>40955.25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7"/>
        <v>40350.208333333336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7"/>
        <v>40357.208333333336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7"/>
        <v>42408.25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ROUND(((E963/D963)*100),0)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1">(((L963/60)/60)/24)+DATE(1970,1,1)</f>
        <v>40591.25</v>
      </c>
      <c r="O963" s="6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ROUND(E964/H964,2)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1"/>
        <v>41592.25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1"/>
        <v>40607.25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1"/>
        <v>42135.208333333328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1"/>
        <v>40203.25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1"/>
        <v>42901.208333333328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1"/>
        <v>41005.208333333336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1"/>
        <v>40544.25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1"/>
        <v>43821.25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1"/>
        <v>40672.208333333336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1"/>
        <v>41555.208333333336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1"/>
        <v>41792.208333333336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1"/>
        <v>40522.25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1"/>
        <v>41412.208333333336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1"/>
        <v>42337.25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1"/>
        <v>40571.25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1"/>
        <v>43138.25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1"/>
        <v>42686.25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1"/>
        <v>42078.208333333328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1"/>
        <v>42307.208333333328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1"/>
        <v>43094.25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1"/>
        <v>40743.208333333336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1"/>
        <v>43681.208333333328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1"/>
        <v>43716.208333333328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1"/>
        <v>41614.25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1"/>
        <v>40638.208333333336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1"/>
        <v>42852.208333333328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1"/>
        <v>42686.25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1"/>
        <v>43571.208333333328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1"/>
        <v>42432.25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1"/>
        <v>41907.208333333336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1"/>
        <v>43227.208333333328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1"/>
        <v>42362.25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1"/>
        <v>41929.208333333336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1"/>
        <v>43408.208333333328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1"/>
        <v>41276.25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1"/>
        <v>41659.25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1"/>
        <v>40220.25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1"/>
        <v>42550.208333333328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6310A"/>
        <color theme="9"/>
        <color rgb="FF0070C0"/>
      </colorScale>
    </cfRule>
  </conditionalFormatting>
  <conditionalFormatting sqref="G2:G1001">
    <cfRule type="containsText" dxfId="11" priority="2" operator="containsText" text="canceled">
      <formula>NOT(ISERROR(SEARCH("canceled",G2)))</formula>
    </cfRule>
    <cfRule type="containsText" dxfId="10" priority="3" operator="containsText" text="failed">
      <formula>NOT(ISERROR(SEARCH("failed",G2)))</formula>
    </cfRule>
    <cfRule type="containsText" dxfId="9" priority="4" operator="containsText" text="successful">
      <formula>NOT(ISERROR(SEARCH("successful",G2)))</formula>
    </cfRule>
    <cfRule type="containsText" dxfId="8" priority="5" operator="containsText" text="live">
      <formula>NOT(ISERROR(SEARCH("live",G2)))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71E1-18FF-49D8-8F30-65079544A5A2}">
  <dimension ref="A1:F14"/>
  <sheetViews>
    <sheetView workbookViewId="0">
      <selection activeCell="B9" sqref="B9"/>
    </sheetView>
  </sheetViews>
  <sheetFormatPr defaultRowHeight="15.5" x14ac:dyDescent="0.35"/>
  <cols>
    <col min="1" max="1" width="16.1640625" bestFit="1" customWidth="1"/>
    <col min="2" max="2" width="15.1640625" bestFit="1" customWidth="1"/>
    <col min="3" max="3" width="5.58203125" bestFit="1" customWidth="1"/>
    <col min="4" max="4" width="3.83203125" bestFit="1" customWidth="1"/>
    <col min="5" max="5" width="9.1640625" bestFit="1" customWidth="1"/>
    <col min="6" max="6" width="10.9140625" bestFit="1" customWidth="1"/>
  </cols>
  <sheetData>
    <row r="1" spans="1:6" x14ac:dyDescent="0.35">
      <c r="A1" s="4" t="s">
        <v>6</v>
      </c>
      <c r="B1" t="s">
        <v>2034</v>
      </c>
    </row>
    <row r="3" spans="1:6" x14ac:dyDescent="0.35">
      <c r="A3" s="4" t="s">
        <v>2033</v>
      </c>
      <c r="B3" s="4" t="s">
        <v>2061</v>
      </c>
    </row>
    <row r="4" spans="1:6" x14ac:dyDescent="0.35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5">
      <c r="A5" s="5" t="s">
        <v>2062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2063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2064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2065</v>
      </c>
      <c r="E8">
        <v>4</v>
      </c>
      <c r="F8">
        <v>4</v>
      </c>
    </row>
    <row r="9" spans="1:6" x14ac:dyDescent="0.35">
      <c r="A9" s="5" t="s">
        <v>2066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2067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2068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2069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2070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9CE9-44E8-414A-BC73-F5B1183D1C5E}">
  <dimension ref="A1:F30"/>
  <sheetViews>
    <sheetView topLeftCell="C4" workbookViewId="0">
      <selection activeCell="F21" sqref="F21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4" t="s">
        <v>6</v>
      </c>
      <c r="B1" t="s">
        <v>2034</v>
      </c>
    </row>
    <row r="2" spans="1:6" x14ac:dyDescent="0.35">
      <c r="A2" s="4" t="s">
        <v>2031</v>
      </c>
      <c r="B2" t="s">
        <v>2034</v>
      </c>
    </row>
    <row r="4" spans="1:6" x14ac:dyDescent="0.35">
      <c r="A4" s="4" t="s">
        <v>2033</v>
      </c>
      <c r="B4" s="4" t="s">
        <v>2061</v>
      </c>
    </row>
    <row r="5" spans="1:6" x14ac:dyDescent="0.35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5">
      <c r="A6" s="5" t="s">
        <v>2037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2038</v>
      </c>
      <c r="E7">
        <v>4</v>
      </c>
      <c r="F7">
        <v>4</v>
      </c>
    </row>
    <row r="8" spans="1:6" x14ac:dyDescent="0.35">
      <c r="A8" s="5" t="s">
        <v>2039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2040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2041</v>
      </c>
      <c r="C10">
        <v>8</v>
      </c>
      <c r="E10">
        <v>10</v>
      </c>
      <c r="F10">
        <v>18</v>
      </c>
    </row>
    <row r="11" spans="1:6" x14ac:dyDescent="0.35">
      <c r="A11" s="5" t="s">
        <v>2042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2043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2045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2046</v>
      </c>
      <c r="C15">
        <v>3</v>
      </c>
      <c r="E15">
        <v>4</v>
      </c>
      <c r="F15">
        <v>7</v>
      </c>
    </row>
    <row r="16" spans="1:6" x14ac:dyDescent="0.35">
      <c r="A16" s="5" t="s">
        <v>2047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2049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2050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2051</v>
      </c>
      <c r="C20">
        <v>4</v>
      </c>
      <c r="E20">
        <v>4</v>
      </c>
      <c r="F20">
        <v>8</v>
      </c>
    </row>
    <row r="21" spans="1:6" x14ac:dyDescent="0.35">
      <c r="A21" s="5" t="s">
        <v>2052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2053</v>
      </c>
      <c r="C22">
        <v>9</v>
      </c>
      <c r="E22">
        <v>5</v>
      </c>
      <c r="F22">
        <v>14</v>
      </c>
    </row>
    <row r="23" spans="1:6" x14ac:dyDescent="0.35">
      <c r="A23" s="5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2055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2056</v>
      </c>
      <c r="C25">
        <v>7</v>
      </c>
      <c r="E25">
        <v>14</v>
      </c>
      <c r="F25">
        <v>21</v>
      </c>
    </row>
    <row r="26" spans="1:6" x14ac:dyDescent="0.35">
      <c r="A26" s="5" t="s">
        <v>2057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2058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2059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2060</v>
      </c>
      <c r="E29">
        <v>3</v>
      </c>
      <c r="F29">
        <v>3</v>
      </c>
    </row>
    <row r="30" spans="1:6" x14ac:dyDescent="0.35">
      <c r="A30" s="5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F4EB-DD1D-4517-9DA1-1CFDF4344FC6}">
  <dimension ref="A1:E18"/>
  <sheetViews>
    <sheetView topLeftCell="D1" workbookViewId="0">
      <selection activeCell="O10" sqref="O10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7" width="11" bestFit="1" customWidth="1"/>
  </cols>
  <sheetData>
    <row r="1" spans="1:5" x14ac:dyDescent="0.35">
      <c r="A1" s="4" t="s">
        <v>2031</v>
      </c>
      <c r="B1" t="s">
        <v>2034</v>
      </c>
    </row>
    <row r="2" spans="1:5" x14ac:dyDescent="0.35">
      <c r="A2" s="4" t="s">
        <v>2085</v>
      </c>
      <c r="B2" t="s">
        <v>2034</v>
      </c>
    </row>
    <row r="4" spans="1:5" x14ac:dyDescent="0.35">
      <c r="A4" s="4" t="s">
        <v>2033</v>
      </c>
      <c r="B4" s="4" t="s">
        <v>2061</v>
      </c>
    </row>
    <row r="5" spans="1:5" x14ac:dyDescent="0.35">
      <c r="A5" s="4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35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5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5317-0F96-4BFC-AC3D-1FC6D57E393D}">
  <dimension ref="A1:H13"/>
  <sheetViews>
    <sheetView topLeftCell="E16" workbookViewId="0">
      <selection activeCell="C17" sqref="C17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6.0820312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  <col min="9" max="9" width="9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s="7" t="s">
        <v>2094</v>
      </c>
      <c r="B2">
        <f>COUNTIFS([0]!outcome,"=successful",[0]!goal,"&lt;1000")</f>
        <v>30</v>
      </c>
      <c r="C2">
        <f>COUNTIFS([0]!outcome,"=failed",[0]!goal,"&lt;1000")</f>
        <v>20</v>
      </c>
      <c r="D2">
        <f>COUNTIFS([0]!outcome,"=canceled",[0]!goal,"&lt;1000")</f>
        <v>1</v>
      </c>
      <c r="E2">
        <f>SUM(B2:D2)</f>
        <v>51</v>
      </c>
      <c r="F2">
        <f>ROUND((B2/$E2*100),0)</f>
        <v>59</v>
      </c>
      <c r="G2">
        <f>ROUND((C2/$E2*100),0)</f>
        <v>39</v>
      </c>
      <c r="H2">
        <f>ROUND((D2/$E2*100),0)</f>
        <v>2</v>
      </c>
    </row>
    <row r="3" spans="1:8" x14ac:dyDescent="0.35">
      <c r="A3" s="7" t="s">
        <v>2095</v>
      </c>
      <c r="B3">
        <f>COUNTIFS([0]!goal,"&gt;=1000",[0]!outcome,"=successful",[0]!goal,"&lt;=4999")</f>
        <v>191</v>
      </c>
      <c r="C3">
        <f>COUNTIFS([0]!goal,"&gt;=1000",[0]!outcome,"=failed",[0]!goal,"&lt;=4999")</f>
        <v>38</v>
      </c>
      <c r="D3">
        <f>COUNTIFS([0]!goal,"&gt;=1000",[0]!outcome,"=canceled",[0]!goal,"&lt;=4999")</f>
        <v>2</v>
      </c>
      <c r="E3">
        <f t="shared" ref="E3:E13" si="0">SUM(B3:D3)</f>
        <v>231</v>
      </c>
      <c r="F3">
        <f t="shared" ref="F3:F13" si="1">ROUND((B3/$E3*100),0)</f>
        <v>83</v>
      </c>
      <c r="G3">
        <f t="shared" ref="G3:G13" si="2">ROUND((C3/$E3*100),0)</f>
        <v>16</v>
      </c>
      <c r="H3">
        <f t="shared" ref="H3:H13" si="3">ROUND((D3/$E3*100),0)</f>
        <v>1</v>
      </c>
    </row>
    <row r="4" spans="1:8" x14ac:dyDescent="0.35">
      <c r="A4" s="7" t="s">
        <v>2096</v>
      </c>
      <c r="B4">
        <f>COUNTIFS([0]!goal,"&gt;=5000",[0]!outcome,"=successful",[0]!goal,"&lt;=9999")</f>
        <v>164</v>
      </c>
      <c r="C4">
        <f>COUNTIFS([0]!goal,"&gt;=5000",[0]!outcome,"=failed",[0]!goal,"&lt;=9999")</f>
        <v>126</v>
      </c>
      <c r="D4">
        <f>COUNTIFS([0]!goal,"&gt;=5000",[0]!outcome,"=canceled",[0]!goal,"&lt;=9999")</f>
        <v>25</v>
      </c>
      <c r="E4">
        <f t="shared" si="0"/>
        <v>315</v>
      </c>
      <c r="F4">
        <f t="shared" si="1"/>
        <v>52</v>
      </c>
      <c r="G4">
        <f t="shared" si="2"/>
        <v>40</v>
      </c>
      <c r="H4">
        <f t="shared" si="3"/>
        <v>8</v>
      </c>
    </row>
    <row r="5" spans="1:8" x14ac:dyDescent="0.35">
      <c r="A5" s="7" t="s">
        <v>2097</v>
      </c>
      <c r="B5">
        <f>COUNTIFS([0]!goal,"&gt;=10000",[0]!outcome,"=successful",[0]!goal,"&lt;=14999")</f>
        <v>4</v>
      </c>
      <c r="C5">
        <f>COUNTIFS([0]!goal,"&gt;=10000",[0]!outcome,"=failed",[0]!goal,"&lt;=14999")</f>
        <v>5</v>
      </c>
      <c r="D5">
        <f>COUNTIFS([0]!goal,"&gt;=10000",[0]!outcome,"=canceled",[0]!goal,"&lt;=14999")</f>
        <v>0</v>
      </c>
      <c r="E5">
        <f t="shared" si="0"/>
        <v>9</v>
      </c>
      <c r="F5">
        <f t="shared" si="1"/>
        <v>44</v>
      </c>
      <c r="G5">
        <f t="shared" si="2"/>
        <v>56</v>
      </c>
      <c r="H5">
        <f t="shared" si="3"/>
        <v>0</v>
      </c>
    </row>
    <row r="6" spans="1:8" x14ac:dyDescent="0.35">
      <c r="A6" s="7" t="s">
        <v>2098</v>
      </c>
      <c r="B6">
        <f>COUNTIFS([0]!goal,"&gt;=15000",[0]!outcome,"=successful",[0]!goal,"&lt;=19999")</f>
        <v>10</v>
      </c>
      <c r="C6">
        <f>COUNTIFS([0]!goal,"&gt;=15000",[0]!outcome,"=failed",[0]!goal,"&lt;=19999")</f>
        <v>0</v>
      </c>
      <c r="D6">
        <f>COUNTIFS([0]!goal,"&gt;=15000",[0]!outcome,"=canceled",[0]!goal,"&lt;=19999")</f>
        <v>0</v>
      </c>
      <c r="E6">
        <f t="shared" si="0"/>
        <v>10</v>
      </c>
      <c r="F6">
        <f t="shared" si="1"/>
        <v>100</v>
      </c>
      <c r="G6">
        <f t="shared" si="2"/>
        <v>0</v>
      </c>
      <c r="H6">
        <f t="shared" si="3"/>
        <v>0</v>
      </c>
    </row>
    <row r="7" spans="1:8" x14ac:dyDescent="0.35">
      <c r="A7" s="7" t="s">
        <v>2099</v>
      </c>
      <c r="B7">
        <f>COUNTIFS([0]!goal,"&gt;=20000",[0]!outcome,"=successful",[0]!goal,"&lt;=24999")</f>
        <v>7</v>
      </c>
      <c r="C7">
        <f>COUNTIFS([0]!goal,"&gt;=20000",[0]!outcome,"=failedl",[0]!goal,"&lt;=24999")</f>
        <v>0</v>
      </c>
      <c r="D7">
        <f>COUNTIFS([0]!goal,"&gt;=20000",[0]!outcome,"=canceled",[0]!goal,"&lt;=24999")</f>
        <v>0</v>
      </c>
      <c r="E7">
        <f t="shared" si="0"/>
        <v>7</v>
      </c>
      <c r="F7">
        <f t="shared" si="1"/>
        <v>100</v>
      </c>
      <c r="G7">
        <f t="shared" si="2"/>
        <v>0</v>
      </c>
      <c r="H7">
        <f t="shared" si="3"/>
        <v>0</v>
      </c>
    </row>
    <row r="8" spans="1:8" x14ac:dyDescent="0.35">
      <c r="A8" s="7" t="s">
        <v>2100</v>
      </c>
      <c r="B8">
        <f>COUNTIFS([0]!goal,"&gt;=25000",[0]!outcome,"=successful",[0]!goal,"&lt;=29999")</f>
        <v>11</v>
      </c>
      <c r="C8">
        <f>COUNTIFS([0]!goal,"&gt;=25000",[0]!outcome,"=failed",[0]!goal,"&lt;=29999")</f>
        <v>3</v>
      </c>
      <c r="D8">
        <f>COUNTIFS([0]!goal,"&gt;=25000",[0]!outcome,"=canceled",[0]!goal,"&lt;=29999")</f>
        <v>0</v>
      </c>
      <c r="E8">
        <f t="shared" si="0"/>
        <v>14</v>
      </c>
      <c r="F8">
        <f t="shared" si="1"/>
        <v>79</v>
      </c>
      <c r="G8">
        <f t="shared" si="2"/>
        <v>21</v>
      </c>
      <c r="H8">
        <f t="shared" si="3"/>
        <v>0</v>
      </c>
    </row>
    <row r="9" spans="1:8" x14ac:dyDescent="0.35">
      <c r="A9" s="7" t="s">
        <v>2101</v>
      </c>
      <c r="B9">
        <f>COUNTIFS([0]!goal,"&gt;=30000",[0]!outcome,"=successful",[0]!goal,"&lt;=34999")</f>
        <v>7</v>
      </c>
      <c r="C9">
        <f>COUNTIFS([0]!goal,"&gt;=30000",[0]!outcome,"=failed",[0]!goal,"&lt;=34999")</f>
        <v>0</v>
      </c>
      <c r="D9">
        <f>COUNTIFS([0]!goal,"&gt;=30000",[0]!outcome,"=canceled",[0]!goal,"&lt;=34999")</f>
        <v>0</v>
      </c>
      <c r="E9">
        <f t="shared" si="0"/>
        <v>7</v>
      </c>
      <c r="F9">
        <f t="shared" si="1"/>
        <v>100</v>
      </c>
      <c r="G9">
        <f t="shared" si="2"/>
        <v>0</v>
      </c>
      <c r="H9">
        <f t="shared" si="3"/>
        <v>0</v>
      </c>
    </row>
    <row r="10" spans="1:8" x14ac:dyDescent="0.35">
      <c r="A10" s="7" t="s">
        <v>2102</v>
      </c>
      <c r="B10">
        <f>COUNTIFS([0]!goal,"&gt;=35000",[0]!outcome,"=successful",[0]!goal,"&lt;=39999")</f>
        <v>8</v>
      </c>
      <c r="C10">
        <f>COUNTIFS([0]!goal,"&gt;=35000",[0]!outcome,"=failed",[0]!goal,"&lt;=39999")</f>
        <v>3</v>
      </c>
      <c r="D10">
        <f>COUNTIFS([0]!goal,"&gt;=35000",[0]!outcome,"=canceled",[0]!goal,"&lt;=39999")</f>
        <v>1</v>
      </c>
      <c r="E10">
        <f t="shared" si="0"/>
        <v>12</v>
      </c>
      <c r="F10">
        <f t="shared" si="1"/>
        <v>67</v>
      </c>
      <c r="G10">
        <f t="shared" si="2"/>
        <v>25</v>
      </c>
      <c r="H10">
        <f t="shared" si="3"/>
        <v>8</v>
      </c>
    </row>
    <row r="11" spans="1:8" x14ac:dyDescent="0.35">
      <c r="A11" s="7" t="s">
        <v>2103</v>
      </c>
      <c r="B11">
        <f>COUNTIFS([0]!goal,"&gt;=40000",[0]!outcome,"=successful",[0]!goal,"&lt;=44999")</f>
        <v>11</v>
      </c>
      <c r="C11">
        <f>COUNTIFS([0]!goal,"&gt;=40000",[0]!outcome,"=failed",[0]!goal,"&lt;=44999")</f>
        <v>3</v>
      </c>
      <c r="D11">
        <f>COUNTIFS([0]!goal,"&gt;=40000",[0]!outcome,"=canceled",[0]!goal,"&lt;=44999")</f>
        <v>0</v>
      </c>
      <c r="E11">
        <f t="shared" si="0"/>
        <v>14</v>
      </c>
      <c r="F11">
        <f t="shared" si="1"/>
        <v>79</v>
      </c>
      <c r="G11">
        <f t="shared" si="2"/>
        <v>21</v>
      </c>
      <c r="H11">
        <f t="shared" si="3"/>
        <v>0</v>
      </c>
    </row>
    <row r="12" spans="1:8" x14ac:dyDescent="0.35">
      <c r="A12" s="7" t="s">
        <v>2104</v>
      </c>
      <c r="B12">
        <f>COUNTIFS([0]!goal,"&gt;=45000",[0]!outcome,"=successful",[0]!goal,"&lt;=49999")</f>
        <v>8</v>
      </c>
      <c r="C12">
        <f>COUNTIFS([0]!goal,"&gt;=45000",[0]!outcome,"=failed",[0]!goal,"&lt;=49999")</f>
        <v>3</v>
      </c>
      <c r="D12">
        <f>COUNTIFS([0]!goal,"&gt;=45000",[0]!outcome,"=canceled",[0]!goal,"&lt;=49999")</f>
        <v>0</v>
      </c>
      <c r="E12">
        <f t="shared" si="0"/>
        <v>11</v>
      </c>
      <c r="F12">
        <f t="shared" si="1"/>
        <v>73</v>
      </c>
      <c r="G12">
        <f t="shared" si="2"/>
        <v>27</v>
      </c>
      <c r="H12">
        <f t="shared" si="3"/>
        <v>0</v>
      </c>
    </row>
    <row r="13" spans="1:8" x14ac:dyDescent="0.35">
      <c r="A13" s="7" t="s">
        <v>2105</v>
      </c>
      <c r="B13">
        <f>COUNTIFS([0]!goal,"&gt;=50000",[0]!outcome,"=successful")</f>
        <v>114</v>
      </c>
      <c r="C13">
        <f>COUNTIFS([0]!goal,"&gt;=50000",[0]!outcome,"=failed")</f>
        <v>163</v>
      </c>
      <c r="D13">
        <f>COUNTIFS([0]!goal,"&gt;=50000",[0]!outcome,"=canceled")</f>
        <v>28</v>
      </c>
      <c r="E13">
        <f t="shared" si="0"/>
        <v>305</v>
      </c>
      <c r="F13">
        <f t="shared" si="1"/>
        <v>37</v>
      </c>
      <c r="G13">
        <f t="shared" si="2"/>
        <v>53</v>
      </c>
      <c r="H13">
        <f t="shared" si="3"/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3657-200E-4AB6-A4DE-DC7F7CD926FA}">
  <dimension ref="B1:L566"/>
  <sheetViews>
    <sheetView topLeftCell="F13" workbookViewId="0">
      <selection activeCell="L33" sqref="L33"/>
    </sheetView>
  </sheetViews>
  <sheetFormatPr defaultRowHeight="15.5" x14ac:dyDescent="0.35"/>
  <cols>
    <col min="2" max="2" width="9.33203125" bestFit="1" customWidth="1"/>
    <col min="3" max="3" width="13.5" bestFit="1" customWidth="1"/>
    <col min="5" max="5" width="16.75" bestFit="1" customWidth="1"/>
    <col min="9" max="9" width="13.5" bestFit="1" customWidth="1"/>
    <col min="11" max="11" width="16.75" bestFit="1" customWidth="1"/>
  </cols>
  <sheetData>
    <row r="1" spans="2:12" ht="16" thickBot="1" x14ac:dyDescent="0.4">
      <c r="B1" s="1" t="s">
        <v>4</v>
      </c>
      <c r="C1" s="1" t="s">
        <v>5</v>
      </c>
      <c r="D1" s="1"/>
      <c r="H1" s="1" t="s">
        <v>4</v>
      </c>
      <c r="I1" s="1" t="s">
        <v>5</v>
      </c>
      <c r="J1" s="1"/>
    </row>
    <row r="2" spans="2:12" x14ac:dyDescent="0.35">
      <c r="B2" t="s">
        <v>20</v>
      </c>
      <c r="C2">
        <v>158</v>
      </c>
      <c r="E2" s="9" t="s">
        <v>2106</v>
      </c>
      <c r="F2" s="9"/>
      <c r="H2" t="s">
        <v>14</v>
      </c>
      <c r="I2">
        <v>0</v>
      </c>
      <c r="K2" s="9" t="s">
        <v>2106</v>
      </c>
      <c r="L2" s="9"/>
    </row>
    <row r="3" spans="2:12" x14ac:dyDescent="0.35">
      <c r="B3" t="s">
        <v>20</v>
      </c>
      <c r="C3">
        <v>1425</v>
      </c>
      <c r="H3" t="s">
        <v>14</v>
      </c>
      <c r="I3">
        <v>24</v>
      </c>
    </row>
    <row r="4" spans="2:12" x14ac:dyDescent="0.35">
      <c r="B4" t="s">
        <v>20</v>
      </c>
      <c r="C4">
        <v>174</v>
      </c>
      <c r="E4" t="s">
        <v>2107</v>
      </c>
      <c r="F4">
        <v>851.14690265486729</v>
      </c>
      <c r="H4" t="s">
        <v>14</v>
      </c>
      <c r="I4">
        <v>53</v>
      </c>
      <c r="K4" t="s">
        <v>2107</v>
      </c>
      <c r="L4">
        <v>585.61538461538464</v>
      </c>
    </row>
    <row r="5" spans="2:12" x14ac:dyDescent="0.35">
      <c r="B5" t="s">
        <v>20</v>
      </c>
      <c r="C5">
        <v>227</v>
      </c>
      <c r="E5" t="s">
        <v>2108</v>
      </c>
      <c r="F5">
        <v>53.31848861007748</v>
      </c>
      <c r="H5" t="s">
        <v>14</v>
      </c>
      <c r="I5">
        <v>18</v>
      </c>
      <c r="K5" t="s">
        <v>2108</v>
      </c>
      <c r="L5">
        <v>50.38624046242748</v>
      </c>
    </row>
    <row r="6" spans="2:12" x14ac:dyDescent="0.35">
      <c r="B6" t="s">
        <v>20</v>
      </c>
      <c r="C6">
        <v>220</v>
      </c>
      <c r="E6" t="s">
        <v>2109</v>
      </c>
      <c r="F6">
        <v>201</v>
      </c>
      <c r="H6" t="s">
        <v>14</v>
      </c>
      <c r="I6">
        <v>44</v>
      </c>
      <c r="K6" t="s">
        <v>2109</v>
      </c>
      <c r="L6">
        <v>114.5</v>
      </c>
    </row>
    <row r="7" spans="2:12" x14ac:dyDescent="0.35">
      <c r="B7" t="s">
        <v>20</v>
      </c>
      <c r="C7">
        <v>98</v>
      </c>
      <c r="E7" t="s">
        <v>2110</v>
      </c>
      <c r="F7">
        <v>85</v>
      </c>
      <c r="H7" t="s">
        <v>14</v>
      </c>
      <c r="I7">
        <v>27</v>
      </c>
      <c r="K7" t="s">
        <v>2110</v>
      </c>
      <c r="L7">
        <v>1</v>
      </c>
    </row>
    <row r="8" spans="2:12" x14ac:dyDescent="0.35">
      <c r="B8" t="s">
        <v>20</v>
      </c>
      <c r="C8">
        <v>100</v>
      </c>
      <c r="E8" t="s">
        <v>2111</v>
      </c>
      <c r="F8">
        <v>1267.366006183523</v>
      </c>
      <c r="H8" t="s">
        <v>14</v>
      </c>
      <c r="I8">
        <v>55</v>
      </c>
      <c r="K8" t="s">
        <v>2111</v>
      </c>
      <c r="L8">
        <v>961.30819978260524</v>
      </c>
    </row>
    <row r="9" spans="2:12" x14ac:dyDescent="0.35">
      <c r="B9" t="s">
        <v>20</v>
      </c>
      <c r="C9">
        <v>1249</v>
      </c>
      <c r="E9" t="s">
        <v>2112</v>
      </c>
      <c r="F9">
        <v>1606216.5936295739</v>
      </c>
      <c r="H9" t="s">
        <v>14</v>
      </c>
      <c r="I9">
        <v>200</v>
      </c>
      <c r="K9" t="s">
        <v>2112</v>
      </c>
      <c r="L9">
        <v>924113.45496927318</v>
      </c>
    </row>
    <row r="10" spans="2:12" x14ac:dyDescent="0.35">
      <c r="B10" t="s">
        <v>20</v>
      </c>
      <c r="C10">
        <v>1396</v>
      </c>
      <c r="E10" t="s">
        <v>2113</v>
      </c>
      <c r="F10">
        <v>4.9656921345315794</v>
      </c>
      <c r="H10" t="s">
        <v>14</v>
      </c>
      <c r="I10">
        <v>452</v>
      </c>
      <c r="K10" t="s">
        <v>2113</v>
      </c>
      <c r="L10">
        <v>8.8024511869018625</v>
      </c>
    </row>
    <row r="11" spans="2:12" x14ac:dyDescent="0.35">
      <c r="B11" t="s">
        <v>20</v>
      </c>
      <c r="C11">
        <v>890</v>
      </c>
      <c r="E11" t="s">
        <v>2114</v>
      </c>
      <c r="F11">
        <v>2.1761972595812389</v>
      </c>
      <c r="H11" t="s">
        <v>14</v>
      </c>
      <c r="I11">
        <v>674</v>
      </c>
      <c r="K11" t="s">
        <v>2114</v>
      </c>
      <c r="L11">
        <v>2.7048960546692098</v>
      </c>
    </row>
    <row r="12" spans="2:12" x14ac:dyDescent="0.35">
      <c r="B12" t="s">
        <v>20</v>
      </c>
      <c r="C12">
        <v>142</v>
      </c>
      <c r="E12" t="s">
        <v>2115</v>
      </c>
      <c r="F12">
        <v>7279</v>
      </c>
      <c r="H12" t="s">
        <v>14</v>
      </c>
      <c r="I12">
        <v>558</v>
      </c>
      <c r="K12" t="s">
        <v>2115</v>
      </c>
      <c r="L12">
        <v>6080</v>
      </c>
    </row>
    <row r="13" spans="2:12" x14ac:dyDescent="0.35">
      <c r="B13" t="s">
        <v>20</v>
      </c>
      <c r="C13">
        <v>2673</v>
      </c>
      <c r="E13" t="s">
        <v>2116</v>
      </c>
      <c r="F13">
        <v>16</v>
      </c>
      <c r="H13" t="s">
        <v>14</v>
      </c>
      <c r="I13">
        <v>15</v>
      </c>
      <c r="K13" t="s">
        <v>2116</v>
      </c>
      <c r="L13">
        <v>0</v>
      </c>
    </row>
    <row r="14" spans="2:12" x14ac:dyDescent="0.35">
      <c r="B14" t="s">
        <v>20</v>
      </c>
      <c r="C14">
        <v>163</v>
      </c>
      <c r="E14" t="s">
        <v>2117</v>
      </c>
      <c r="F14">
        <v>7295</v>
      </c>
      <c r="H14" t="s">
        <v>14</v>
      </c>
      <c r="I14">
        <v>2307</v>
      </c>
      <c r="K14" t="s">
        <v>2117</v>
      </c>
      <c r="L14">
        <v>6080</v>
      </c>
    </row>
    <row r="15" spans="2:12" x14ac:dyDescent="0.35">
      <c r="B15" t="s">
        <v>20</v>
      </c>
      <c r="C15">
        <v>2220</v>
      </c>
      <c r="E15" t="s">
        <v>2118</v>
      </c>
      <c r="F15">
        <v>480898</v>
      </c>
      <c r="H15" t="s">
        <v>14</v>
      </c>
      <c r="I15">
        <v>88</v>
      </c>
      <c r="K15" t="s">
        <v>2118</v>
      </c>
      <c r="L15">
        <v>213164</v>
      </c>
    </row>
    <row r="16" spans="2:12" ht="16" thickBot="1" x14ac:dyDescent="0.4">
      <c r="B16" t="s">
        <v>20</v>
      </c>
      <c r="C16">
        <v>1606</v>
      </c>
      <c r="E16" s="8" t="s">
        <v>2119</v>
      </c>
      <c r="F16" s="8">
        <v>565</v>
      </c>
      <c r="H16" t="s">
        <v>14</v>
      </c>
      <c r="I16">
        <v>48</v>
      </c>
      <c r="K16" s="8" t="s">
        <v>2119</v>
      </c>
      <c r="L16" s="8">
        <v>364</v>
      </c>
    </row>
    <row r="17" spans="2:12" x14ac:dyDescent="0.35">
      <c r="B17" t="s">
        <v>20</v>
      </c>
      <c r="C17">
        <v>129</v>
      </c>
      <c r="F17">
        <v>0</v>
      </c>
      <c r="H17" t="s">
        <v>14</v>
      </c>
      <c r="I17">
        <v>1</v>
      </c>
      <c r="L17">
        <v>0</v>
      </c>
    </row>
    <row r="18" spans="2:12" x14ac:dyDescent="0.35">
      <c r="B18" t="s">
        <v>20</v>
      </c>
      <c r="C18">
        <v>226</v>
      </c>
      <c r="H18" t="s">
        <v>14</v>
      </c>
      <c r="I18">
        <v>1467</v>
      </c>
    </row>
    <row r="19" spans="2:12" x14ac:dyDescent="0.35">
      <c r="B19" t="s">
        <v>20</v>
      </c>
      <c r="C19">
        <v>5419</v>
      </c>
      <c r="H19" t="s">
        <v>14</v>
      </c>
      <c r="I19">
        <v>75</v>
      </c>
    </row>
    <row r="20" spans="2:12" x14ac:dyDescent="0.35">
      <c r="B20" t="s">
        <v>20</v>
      </c>
      <c r="C20">
        <v>165</v>
      </c>
      <c r="H20" t="s">
        <v>14</v>
      </c>
      <c r="I20">
        <v>120</v>
      </c>
    </row>
    <row r="21" spans="2:12" x14ac:dyDescent="0.35">
      <c r="B21" t="s">
        <v>20</v>
      </c>
      <c r="C21">
        <v>1965</v>
      </c>
      <c r="H21" t="s">
        <v>14</v>
      </c>
      <c r="I21">
        <v>2253</v>
      </c>
    </row>
    <row r="22" spans="2:12" x14ac:dyDescent="0.35">
      <c r="B22" t="s">
        <v>20</v>
      </c>
      <c r="C22">
        <v>16</v>
      </c>
      <c r="H22" t="s">
        <v>14</v>
      </c>
      <c r="I22">
        <v>5</v>
      </c>
    </row>
    <row r="23" spans="2:12" x14ac:dyDescent="0.35">
      <c r="B23" t="s">
        <v>20</v>
      </c>
      <c r="C23">
        <v>107</v>
      </c>
      <c r="H23" t="s">
        <v>14</v>
      </c>
      <c r="I23">
        <v>38</v>
      </c>
    </row>
    <row r="24" spans="2:12" x14ac:dyDescent="0.35">
      <c r="B24" t="s">
        <v>20</v>
      </c>
      <c r="C24">
        <v>134</v>
      </c>
      <c r="H24" t="s">
        <v>14</v>
      </c>
      <c r="I24">
        <v>12</v>
      </c>
    </row>
    <row r="25" spans="2:12" x14ac:dyDescent="0.35">
      <c r="B25" t="s">
        <v>20</v>
      </c>
      <c r="C25">
        <v>198</v>
      </c>
      <c r="H25" t="s">
        <v>14</v>
      </c>
      <c r="I25">
        <v>1684</v>
      </c>
    </row>
    <row r="26" spans="2:12" x14ac:dyDescent="0.35">
      <c r="B26" t="s">
        <v>20</v>
      </c>
      <c r="C26">
        <v>111</v>
      </c>
      <c r="H26" t="s">
        <v>14</v>
      </c>
      <c r="I26">
        <v>56</v>
      </c>
    </row>
    <row r="27" spans="2:12" x14ac:dyDescent="0.35">
      <c r="B27" t="s">
        <v>20</v>
      </c>
      <c r="C27">
        <v>222</v>
      </c>
      <c r="H27" t="s">
        <v>14</v>
      </c>
      <c r="I27">
        <v>838</v>
      </c>
    </row>
    <row r="28" spans="2:12" x14ac:dyDescent="0.35">
      <c r="B28" t="s">
        <v>20</v>
      </c>
      <c r="C28">
        <v>6212</v>
      </c>
      <c r="H28" t="s">
        <v>14</v>
      </c>
      <c r="I28">
        <v>1000</v>
      </c>
    </row>
    <row r="29" spans="2:12" x14ac:dyDescent="0.35">
      <c r="B29" t="s">
        <v>20</v>
      </c>
      <c r="C29">
        <v>98</v>
      </c>
      <c r="H29" t="s">
        <v>14</v>
      </c>
      <c r="I29">
        <v>1482</v>
      </c>
    </row>
    <row r="30" spans="2:12" x14ac:dyDescent="0.35">
      <c r="B30" t="s">
        <v>20</v>
      </c>
      <c r="C30">
        <v>92</v>
      </c>
      <c r="H30" t="s">
        <v>14</v>
      </c>
      <c r="I30">
        <v>106</v>
      </c>
    </row>
    <row r="31" spans="2:12" x14ac:dyDescent="0.35">
      <c r="B31" t="s">
        <v>20</v>
      </c>
      <c r="C31">
        <v>149</v>
      </c>
      <c r="H31" t="s">
        <v>14</v>
      </c>
      <c r="I31">
        <v>679</v>
      </c>
    </row>
    <row r="32" spans="2:12" x14ac:dyDescent="0.35">
      <c r="B32" t="s">
        <v>20</v>
      </c>
      <c r="C32">
        <v>2431</v>
      </c>
      <c r="H32" t="s">
        <v>14</v>
      </c>
      <c r="I32">
        <v>1220</v>
      </c>
    </row>
    <row r="33" spans="2:9" x14ac:dyDescent="0.35">
      <c r="B33" t="s">
        <v>20</v>
      </c>
      <c r="C33">
        <v>303</v>
      </c>
      <c r="H33" t="s">
        <v>14</v>
      </c>
      <c r="I33">
        <v>1</v>
      </c>
    </row>
    <row r="34" spans="2:9" x14ac:dyDescent="0.35">
      <c r="B34" t="s">
        <v>20</v>
      </c>
      <c r="C34">
        <v>209</v>
      </c>
      <c r="H34" t="s">
        <v>14</v>
      </c>
      <c r="I34">
        <v>37</v>
      </c>
    </row>
    <row r="35" spans="2:9" x14ac:dyDescent="0.35">
      <c r="B35" t="s">
        <v>20</v>
      </c>
      <c r="C35">
        <v>131</v>
      </c>
      <c r="H35" t="s">
        <v>14</v>
      </c>
      <c r="I35">
        <v>60</v>
      </c>
    </row>
    <row r="36" spans="2:9" x14ac:dyDescent="0.35">
      <c r="B36" t="s">
        <v>20</v>
      </c>
      <c r="C36">
        <v>164</v>
      </c>
      <c r="H36" t="s">
        <v>14</v>
      </c>
      <c r="I36">
        <v>296</v>
      </c>
    </row>
    <row r="37" spans="2:9" x14ac:dyDescent="0.35">
      <c r="B37" t="s">
        <v>20</v>
      </c>
      <c r="C37">
        <v>201</v>
      </c>
      <c r="H37" t="s">
        <v>14</v>
      </c>
      <c r="I37">
        <v>3304</v>
      </c>
    </row>
    <row r="38" spans="2:9" x14ac:dyDescent="0.35">
      <c r="B38" t="s">
        <v>20</v>
      </c>
      <c r="C38">
        <v>211</v>
      </c>
      <c r="H38" t="s">
        <v>14</v>
      </c>
      <c r="I38">
        <v>73</v>
      </c>
    </row>
    <row r="39" spans="2:9" x14ac:dyDescent="0.35">
      <c r="B39" t="s">
        <v>20</v>
      </c>
      <c r="C39">
        <v>128</v>
      </c>
      <c r="H39" t="s">
        <v>14</v>
      </c>
      <c r="I39">
        <v>3387</v>
      </c>
    </row>
    <row r="40" spans="2:9" x14ac:dyDescent="0.35">
      <c r="B40" t="s">
        <v>20</v>
      </c>
      <c r="C40">
        <v>1600</v>
      </c>
      <c r="H40" t="s">
        <v>14</v>
      </c>
      <c r="I40">
        <v>662</v>
      </c>
    </row>
    <row r="41" spans="2:9" x14ac:dyDescent="0.35">
      <c r="B41" t="s">
        <v>20</v>
      </c>
      <c r="C41">
        <v>249</v>
      </c>
      <c r="H41" t="s">
        <v>14</v>
      </c>
      <c r="I41">
        <v>774</v>
      </c>
    </row>
    <row r="42" spans="2:9" x14ac:dyDescent="0.35">
      <c r="B42" t="s">
        <v>20</v>
      </c>
      <c r="C42">
        <v>236</v>
      </c>
      <c r="H42" t="s">
        <v>14</v>
      </c>
      <c r="I42">
        <v>672</v>
      </c>
    </row>
    <row r="43" spans="2:9" x14ac:dyDescent="0.35">
      <c r="B43" t="s">
        <v>20</v>
      </c>
      <c r="C43">
        <v>4065</v>
      </c>
      <c r="H43" t="s">
        <v>14</v>
      </c>
      <c r="I43">
        <v>940</v>
      </c>
    </row>
    <row r="44" spans="2:9" x14ac:dyDescent="0.35">
      <c r="B44" t="s">
        <v>20</v>
      </c>
      <c r="C44">
        <v>246</v>
      </c>
      <c r="H44" t="s">
        <v>14</v>
      </c>
      <c r="I44">
        <v>117</v>
      </c>
    </row>
    <row r="45" spans="2:9" x14ac:dyDescent="0.35">
      <c r="B45" t="s">
        <v>20</v>
      </c>
      <c r="C45">
        <v>2475</v>
      </c>
      <c r="H45" t="s">
        <v>14</v>
      </c>
      <c r="I45">
        <v>115</v>
      </c>
    </row>
    <row r="46" spans="2:9" x14ac:dyDescent="0.35">
      <c r="B46" t="s">
        <v>20</v>
      </c>
      <c r="C46">
        <v>76</v>
      </c>
      <c r="H46" t="s">
        <v>14</v>
      </c>
      <c r="I46">
        <v>326</v>
      </c>
    </row>
    <row r="47" spans="2:9" x14ac:dyDescent="0.35">
      <c r="B47" t="s">
        <v>20</v>
      </c>
      <c r="C47">
        <v>54</v>
      </c>
      <c r="H47" t="s">
        <v>14</v>
      </c>
      <c r="I47">
        <v>1</v>
      </c>
    </row>
    <row r="48" spans="2:9" x14ac:dyDescent="0.35">
      <c r="B48" t="s">
        <v>20</v>
      </c>
      <c r="C48">
        <v>88</v>
      </c>
      <c r="H48" t="s">
        <v>14</v>
      </c>
      <c r="I48">
        <v>1467</v>
      </c>
    </row>
    <row r="49" spans="2:9" x14ac:dyDescent="0.35">
      <c r="B49" t="s">
        <v>20</v>
      </c>
      <c r="C49">
        <v>85</v>
      </c>
      <c r="H49" t="s">
        <v>14</v>
      </c>
      <c r="I49">
        <v>5681</v>
      </c>
    </row>
    <row r="50" spans="2:9" x14ac:dyDescent="0.35">
      <c r="B50" t="s">
        <v>20</v>
      </c>
      <c r="C50">
        <v>170</v>
      </c>
      <c r="H50" t="s">
        <v>14</v>
      </c>
      <c r="I50">
        <v>1059</v>
      </c>
    </row>
    <row r="51" spans="2:9" x14ac:dyDescent="0.35">
      <c r="B51" t="s">
        <v>20</v>
      </c>
      <c r="C51">
        <v>330</v>
      </c>
      <c r="H51" t="s">
        <v>14</v>
      </c>
      <c r="I51">
        <v>1194</v>
      </c>
    </row>
    <row r="52" spans="2:9" x14ac:dyDescent="0.35">
      <c r="B52" t="s">
        <v>20</v>
      </c>
      <c r="C52">
        <v>127</v>
      </c>
      <c r="H52" t="s">
        <v>14</v>
      </c>
      <c r="I52">
        <v>30</v>
      </c>
    </row>
    <row r="53" spans="2:9" x14ac:dyDescent="0.35">
      <c r="B53" t="s">
        <v>20</v>
      </c>
      <c r="C53">
        <v>411</v>
      </c>
      <c r="H53" t="s">
        <v>14</v>
      </c>
      <c r="I53">
        <v>75</v>
      </c>
    </row>
    <row r="54" spans="2:9" x14ac:dyDescent="0.35">
      <c r="B54" t="s">
        <v>20</v>
      </c>
      <c r="C54">
        <v>180</v>
      </c>
      <c r="H54" t="s">
        <v>14</v>
      </c>
      <c r="I54">
        <v>955</v>
      </c>
    </row>
    <row r="55" spans="2:9" x14ac:dyDescent="0.35">
      <c r="B55" t="s">
        <v>20</v>
      </c>
      <c r="C55">
        <v>374</v>
      </c>
      <c r="H55" t="s">
        <v>14</v>
      </c>
      <c r="I55">
        <v>67</v>
      </c>
    </row>
    <row r="56" spans="2:9" x14ac:dyDescent="0.35">
      <c r="B56" t="s">
        <v>20</v>
      </c>
      <c r="C56">
        <v>71</v>
      </c>
      <c r="H56" t="s">
        <v>14</v>
      </c>
      <c r="I56">
        <v>5</v>
      </c>
    </row>
    <row r="57" spans="2:9" x14ac:dyDescent="0.35">
      <c r="B57" t="s">
        <v>20</v>
      </c>
      <c r="C57">
        <v>203</v>
      </c>
      <c r="H57" t="s">
        <v>14</v>
      </c>
      <c r="I57">
        <v>26</v>
      </c>
    </row>
    <row r="58" spans="2:9" x14ac:dyDescent="0.35">
      <c r="B58" t="s">
        <v>20</v>
      </c>
      <c r="C58">
        <v>113</v>
      </c>
      <c r="H58" t="s">
        <v>14</v>
      </c>
      <c r="I58">
        <v>1130</v>
      </c>
    </row>
    <row r="59" spans="2:9" x14ac:dyDescent="0.35">
      <c r="B59" t="s">
        <v>20</v>
      </c>
      <c r="C59">
        <v>96</v>
      </c>
      <c r="H59" t="s">
        <v>14</v>
      </c>
      <c r="I59">
        <v>782</v>
      </c>
    </row>
    <row r="60" spans="2:9" x14ac:dyDescent="0.35">
      <c r="B60" t="s">
        <v>20</v>
      </c>
      <c r="C60">
        <v>498</v>
      </c>
      <c r="H60" t="s">
        <v>14</v>
      </c>
      <c r="I60">
        <v>210</v>
      </c>
    </row>
    <row r="61" spans="2:9" x14ac:dyDescent="0.35">
      <c r="B61" t="s">
        <v>20</v>
      </c>
      <c r="C61">
        <v>180</v>
      </c>
      <c r="H61" t="s">
        <v>14</v>
      </c>
      <c r="I61">
        <v>136</v>
      </c>
    </row>
    <row r="62" spans="2:9" x14ac:dyDescent="0.35">
      <c r="B62" t="s">
        <v>20</v>
      </c>
      <c r="C62">
        <v>27</v>
      </c>
      <c r="H62" t="s">
        <v>14</v>
      </c>
      <c r="I62">
        <v>86</v>
      </c>
    </row>
    <row r="63" spans="2:9" x14ac:dyDescent="0.35">
      <c r="B63" t="s">
        <v>20</v>
      </c>
      <c r="C63">
        <v>2331</v>
      </c>
      <c r="H63" t="s">
        <v>14</v>
      </c>
      <c r="I63">
        <v>19</v>
      </c>
    </row>
    <row r="64" spans="2:9" x14ac:dyDescent="0.35">
      <c r="B64" t="s">
        <v>20</v>
      </c>
      <c r="C64">
        <v>113</v>
      </c>
      <c r="H64" t="s">
        <v>14</v>
      </c>
      <c r="I64">
        <v>886</v>
      </c>
    </row>
    <row r="65" spans="2:9" x14ac:dyDescent="0.35">
      <c r="B65" t="s">
        <v>20</v>
      </c>
      <c r="C65">
        <v>164</v>
      </c>
      <c r="H65" t="s">
        <v>14</v>
      </c>
      <c r="I65">
        <v>35</v>
      </c>
    </row>
    <row r="66" spans="2:9" x14ac:dyDescent="0.35">
      <c r="B66" t="s">
        <v>20</v>
      </c>
      <c r="C66">
        <v>164</v>
      </c>
      <c r="H66" t="s">
        <v>14</v>
      </c>
      <c r="I66">
        <v>24</v>
      </c>
    </row>
    <row r="67" spans="2:9" x14ac:dyDescent="0.35">
      <c r="B67" t="s">
        <v>20</v>
      </c>
      <c r="C67">
        <v>336</v>
      </c>
      <c r="H67" t="s">
        <v>14</v>
      </c>
      <c r="I67">
        <v>86</v>
      </c>
    </row>
    <row r="68" spans="2:9" x14ac:dyDescent="0.35">
      <c r="B68" t="s">
        <v>20</v>
      </c>
      <c r="C68">
        <v>1917</v>
      </c>
      <c r="H68" t="s">
        <v>14</v>
      </c>
      <c r="I68">
        <v>243</v>
      </c>
    </row>
    <row r="69" spans="2:9" x14ac:dyDescent="0.35">
      <c r="B69" t="s">
        <v>20</v>
      </c>
      <c r="C69">
        <v>95</v>
      </c>
      <c r="H69" t="s">
        <v>14</v>
      </c>
      <c r="I69">
        <v>65</v>
      </c>
    </row>
    <row r="70" spans="2:9" x14ac:dyDescent="0.35">
      <c r="B70" t="s">
        <v>20</v>
      </c>
      <c r="C70">
        <v>147</v>
      </c>
      <c r="H70" t="s">
        <v>14</v>
      </c>
      <c r="I70">
        <v>100</v>
      </c>
    </row>
    <row r="71" spans="2:9" x14ac:dyDescent="0.35">
      <c r="B71" t="s">
        <v>20</v>
      </c>
      <c r="C71">
        <v>86</v>
      </c>
      <c r="H71" t="s">
        <v>14</v>
      </c>
      <c r="I71">
        <v>168</v>
      </c>
    </row>
    <row r="72" spans="2:9" x14ac:dyDescent="0.35">
      <c r="B72" t="s">
        <v>20</v>
      </c>
      <c r="C72">
        <v>83</v>
      </c>
      <c r="H72" t="s">
        <v>14</v>
      </c>
      <c r="I72">
        <v>13</v>
      </c>
    </row>
    <row r="73" spans="2:9" x14ac:dyDescent="0.35">
      <c r="B73" t="s">
        <v>20</v>
      </c>
      <c r="C73">
        <v>676</v>
      </c>
      <c r="H73" t="s">
        <v>14</v>
      </c>
      <c r="I73">
        <v>1</v>
      </c>
    </row>
    <row r="74" spans="2:9" x14ac:dyDescent="0.35">
      <c r="B74" t="s">
        <v>20</v>
      </c>
      <c r="C74">
        <v>361</v>
      </c>
      <c r="H74" t="s">
        <v>14</v>
      </c>
      <c r="I74">
        <v>40</v>
      </c>
    </row>
    <row r="75" spans="2:9" x14ac:dyDescent="0.35">
      <c r="B75" t="s">
        <v>20</v>
      </c>
      <c r="C75">
        <v>131</v>
      </c>
      <c r="H75" t="s">
        <v>14</v>
      </c>
      <c r="I75">
        <v>226</v>
      </c>
    </row>
    <row r="76" spans="2:9" x14ac:dyDescent="0.35">
      <c r="B76" t="s">
        <v>20</v>
      </c>
      <c r="C76">
        <v>126</v>
      </c>
      <c r="H76" t="s">
        <v>14</v>
      </c>
      <c r="I76">
        <v>1625</v>
      </c>
    </row>
    <row r="77" spans="2:9" x14ac:dyDescent="0.35">
      <c r="B77" t="s">
        <v>20</v>
      </c>
      <c r="C77">
        <v>275</v>
      </c>
      <c r="H77" t="s">
        <v>14</v>
      </c>
      <c r="I77">
        <v>143</v>
      </c>
    </row>
    <row r="78" spans="2:9" x14ac:dyDescent="0.35">
      <c r="B78" t="s">
        <v>20</v>
      </c>
      <c r="C78">
        <v>67</v>
      </c>
      <c r="H78" t="s">
        <v>14</v>
      </c>
      <c r="I78">
        <v>934</v>
      </c>
    </row>
    <row r="79" spans="2:9" x14ac:dyDescent="0.35">
      <c r="B79" t="s">
        <v>20</v>
      </c>
      <c r="C79">
        <v>154</v>
      </c>
      <c r="H79" t="s">
        <v>14</v>
      </c>
      <c r="I79">
        <v>17</v>
      </c>
    </row>
    <row r="80" spans="2:9" x14ac:dyDescent="0.35">
      <c r="B80" t="s">
        <v>20</v>
      </c>
      <c r="C80">
        <v>1782</v>
      </c>
      <c r="H80" t="s">
        <v>14</v>
      </c>
      <c r="I80">
        <v>2179</v>
      </c>
    </row>
    <row r="81" spans="2:9" x14ac:dyDescent="0.35">
      <c r="B81" t="s">
        <v>20</v>
      </c>
      <c r="C81">
        <v>903</v>
      </c>
      <c r="H81" t="s">
        <v>14</v>
      </c>
      <c r="I81">
        <v>931</v>
      </c>
    </row>
    <row r="82" spans="2:9" x14ac:dyDescent="0.35">
      <c r="B82" t="s">
        <v>20</v>
      </c>
      <c r="C82">
        <v>94</v>
      </c>
      <c r="H82" t="s">
        <v>14</v>
      </c>
      <c r="I82">
        <v>92</v>
      </c>
    </row>
    <row r="83" spans="2:9" x14ac:dyDescent="0.35">
      <c r="B83" t="s">
        <v>20</v>
      </c>
      <c r="C83">
        <v>180</v>
      </c>
      <c r="H83" t="s">
        <v>14</v>
      </c>
      <c r="I83">
        <v>57</v>
      </c>
    </row>
    <row r="84" spans="2:9" x14ac:dyDescent="0.35">
      <c r="B84" t="s">
        <v>20</v>
      </c>
      <c r="C84">
        <v>533</v>
      </c>
      <c r="H84" t="s">
        <v>14</v>
      </c>
      <c r="I84">
        <v>41</v>
      </c>
    </row>
    <row r="85" spans="2:9" x14ac:dyDescent="0.35">
      <c r="B85" t="s">
        <v>20</v>
      </c>
      <c r="C85">
        <v>2443</v>
      </c>
      <c r="H85" t="s">
        <v>14</v>
      </c>
      <c r="I85">
        <v>1</v>
      </c>
    </row>
    <row r="86" spans="2:9" x14ac:dyDescent="0.35">
      <c r="B86" t="s">
        <v>20</v>
      </c>
      <c r="C86">
        <v>89</v>
      </c>
      <c r="H86" t="s">
        <v>14</v>
      </c>
      <c r="I86">
        <v>101</v>
      </c>
    </row>
    <row r="87" spans="2:9" x14ac:dyDescent="0.35">
      <c r="B87" t="s">
        <v>20</v>
      </c>
      <c r="C87">
        <v>159</v>
      </c>
      <c r="H87" t="s">
        <v>14</v>
      </c>
      <c r="I87">
        <v>1335</v>
      </c>
    </row>
    <row r="88" spans="2:9" x14ac:dyDescent="0.35">
      <c r="B88" t="s">
        <v>20</v>
      </c>
      <c r="C88">
        <v>50</v>
      </c>
      <c r="H88" t="s">
        <v>14</v>
      </c>
      <c r="I88">
        <v>15</v>
      </c>
    </row>
    <row r="89" spans="2:9" x14ac:dyDescent="0.35">
      <c r="B89" t="s">
        <v>20</v>
      </c>
      <c r="C89">
        <v>186</v>
      </c>
      <c r="H89" t="s">
        <v>14</v>
      </c>
      <c r="I89">
        <v>454</v>
      </c>
    </row>
    <row r="90" spans="2:9" x14ac:dyDescent="0.35">
      <c r="B90" t="s">
        <v>20</v>
      </c>
      <c r="C90">
        <v>1071</v>
      </c>
      <c r="H90" t="s">
        <v>14</v>
      </c>
      <c r="I90">
        <v>3182</v>
      </c>
    </row>
    <row r="91" spans="2:9" x14ac:dyDescent="0.35">
      <c r="B91" t="s">
        <v>20</v>
      </c>
      <c r="C91">
        <v>117</v>
      </c>
      <c r="H91" t="s">
        <v>14</v>
      </c>
      <c r="I91">
        <v>15</v>
      </c>
    </row>
    <row r="92" spans="2:9" x14ac:dyDescent="0.35">
      <c r="B92" t="s">
        <v>20</v>
      </c>
      <c r="C92">
        <v>70</v>
      </c>
      <c r="H92" t="s">
        <v>14</v>
      </c>
      <c r="I92">
        <v>133</v>
      </c>
    </row>
    <row r="93" spans="2:9" x14ac:dyDescent="0.35">
      <c r="B93" t="s">
        <v>20</v>
      </c>
      <c r="C93">
        <v>135</v>
      </c>
      <c r="H93" t="s">
        <v>14</v>
      </c>
      <c r="I93">
        <v>2062</v>
      </c>
    </row>
    <row r="94" spans="2:9" x14ac:dyDescent="0.35">
      <c r="B94" t="s">
        <v>20</v>
      </c>
      <c r="C94">
        <v>768</v>
      </c>
      <c r="H94" t="s">
        <v>14</v>
      </c>
      <c r="I94">
        <v>29</v>
      </c>
    </row>
    <row r="95" spans="2:9" x14ac:dyDescent="0.35">
      <c r="B95" t="s">
        <v>20</v>
      </c>
      <c r="C95">
        <v>199</v>
      </c>
      <c r="H95" t="s">
        <v>14</v>
      </c>
      <c r="I95">
        <v>132</v>
      </c>
    </row>
    <row r="96" spans="2:9" x14ac:dyDescent="0.35">
      <c r="B96" t="s">
        <v>20</v>
      </c>
      <c r="C96">
        <v>107</v>
      </c>
      <c r="H96" t="s">
        <v>14</v>
      </c>
      <c r="I96">
        <v>137</v>
      </c>
    </row>
    <row r="97" spans="2:9" x14ac:dyDescent="0.35">
      <c r="B97" t="s">
        <v>20</v>
      </c>
      <c r="C97">
        <v>195</v>
      </c>
      <c r="H97" t="s">
        <v>14</v>
      </c>
      <c r="I97">
        <v>908</v>
      </c>
    </row>
    <row r="98" spans="2:9" x14ac:dyDescent="0.35">
      <c r="B98" t="s">
        <v>20</v>
      </c>
      <c r="C98">
        <v>3376</v>
      </c>
      <c r="H98" t="s">
        <v>14</v>
      </c>
      <c r="I98">
        <v>10</v>
      </c>
    </row>
    <row r="99" spans="2:9" x14ac:dyDescent="0.35">
      <c r="B99" t="s">
        <v>20</v>
      </c>
      <c r="C99">
        <v>41</v>
      </c>
      <c r="H99" t="s">
        <v>14</v>
      </c>
      <c r="I99">
        <v>1910</v>
      </c>
    </row>
    <row r="100" spans="2:9" x14ac:dyDescent="0.35">
      <c r="B100" t="s">
        <v>20</v>
      </c>
      <c r="C100">
        <v>1821</v>
      </c>
      <c r="H100" t="s">
        <v>14</v>
      </c>
      <c r="I100">
        <v>38</v>
      </c>
    </row>
    <row r="101" spans="2:9" x14ac:dyDescent="0.35">
      <c r="B101" t="s">
        <v>20</v>
      </c>
      <c r="C101">
        <v>164</v>
      </c>
      <c r="H101" t="s">
        <v>14</v>
      </c>
      <c r="I101">
        <v>104</v>
      </c>
    </row>
    <row r="102" spans="2:9" x14ac:dyDescent="0.35">
      <c r="B102" t="s">
        <v>20</v>
      </c>
      <c r="C102">
        <v>157</v>
      </c>
      <c r="H102" t="s">
        <v>14</v>
      </c>
      <c r="I102">
        <v>49</v>
      </c>
    </row>
    <row r="103" spans="2:9" x14ac:dyDescent="0.35">
      <c r="B103" t="s">
        <v>20</v>
      </c>
      <c r="C103">
        <v>246</v>
      </c>
      <c r="H103" t="s">
        <v>14</v>
      </c>
      <c r="I103">
        <v>1</v>
      </c>
    </row>
    <row r="104" spans="2:9" x14ac:dyDescent="0.35">
      <c r="B104" t="s">
        <v>20</v>
      </c>
      <c r="C104">
        <v>1396</v>
      </c>
      <c r="H104" t="s">
        <v>14</v>
      </c>
      <c r="I104">
        <v>245</v>
      </c>
    </row>
    <row r="105" spans="2:9" x14ac:dyDescent="0.35">
      <c r="B105" t="s">
        <v>20</v>
      </c>
      <c r="C105">
        <v>2506</v>
      </c>
      <c r="H105" t="s">
        <v>14</v>
      </c>
      <c r="I105">
        <v>32</v>
      </c>
    </row>
    <row r="106" spans="2:9" x14ac:dyDescent="0.35">
      <c r="B106" t="s">
        <v>20</v>
      </c>
      <c r="C106">
        <v>244</v>
      </c>
      <c r="H106" t="s">
        <v>14</v>
      </c>
      <c r="I106">
        <v>7</v>
      </c>
    </row>
    <row r="107" spans="2:9" x14ac:dyDescent="0.35">
      <c r="B107" t="s">
        <v>20</v>
      </c>
      <c r="C107">
        <v>146</v>
      </c>
      <c r="H107" t="s">
        <v>14</v>
      </c>
      <c r="I107">
        <v>803</v>
      </c>
    </row>
    <row r="108" spans="2:9" x14ac:dyDescent="0.35">
      <c r="B108" t="s">
        <v>20</v>
      </c>
      <c r="C108">
        <v>1267</v>
      </c>
      <c r="H108" t="s">
        <v>14</v>
      </c>
      <c r="I108">
        <v>16</v>
      </c>
    </row>
    <row r="109" spans="2:9" x14ac:dyDescent="0.35">
      <c r="B109" t="s">
        <v>20</v>
      </c>
      <c r="C109">
        <v>1561</v>
      </c>
      <c r="H109" t="s">
        <v>14</v>
      </c>
      <c r="I109">
        <v>31</v>
      </c>
    </row>
    <row r="110" spans="2:9" x14ac:dyDescent="0.35">
      <c r="B110" t="s">
        <v>20</v>
      </c>
      <c r="C110">
        <v>48</v>
      </c>
      <c r="H110" t="s">
        <v>14</v>
      </c>
      <c r="I110">
        <v>108</v>
      </c>
    </row>
    <row r="111" spans="2:9" x14ac:dyDescent="0.35">
      <c r="B111" t="s">
        <v>20</v>
      </c>
      <c r="C111">
        <v>2739</v>
      </c>
      <c r="H111" t="s">
        <v>14</v>
      </c>
      <c r="I111">
        <v>30</v>
      </c>
    </row>
    <row r="112" spans="2:9" x14ac:dyDescent="0.35">
      <c r="B112" t="s">
        <v>20</v>
      </c>
      <c r="C112">
        <v>3537</v>
      </c>
      <c r="H112" t="s">
        <v>14</v>
      </c>
      <c r="I112">
        <v>17</v>
      </c>
    </row>
    <row r="113" spans="2:9" x14ac:dyDescent="0.35">
      <c r="B113" t="s">
        <v>20</v>
      </c>
      <c r="C113">
        <v>2107</v>
      </c>
      <c r="H113" t="s">
        <v>14</v>
      </c>
      <c r="I113">
        <v>80</v>
      </c>
    </row>
    <row r="114" spans="2:9" x14ac:dyDescent="0.35">
      <c r="B114" t="s">
        <v>20</v>
      </c>
      <c r="C114">
        <v>3318</v>
      </c>
      <c r="H114" t="s">
        <v>14</v>
      </c>
      <c r="I114">
        <v>2468</v>
      </c>
    </row>
    <row r="115" spans="2:9" x14ac:dyDescent="0.35">
      <c r="B115" t="s">
        <v>20</v>
      </c>
      <c r="C115">
        <v>340</v>
      </c>
      <c r="H115" t="s">
        <v>14</v>
      </c>
      <c r="I115">
        <v>26</v>
      </c>
    </row>
    <row r="116" spans="2:9" x14ac:dyDescent="0.35">
      <c r="B116" t="s">
        <v>20</v>
      </c>
      <c r="C116">
        <v>1442</v>
      </c>
      <c r="H116" t="s">
        <v>14</v>
      </c>
      <c r="I116">
        <v>73</v>
      </c>
    </row>
    <row r="117" spans="2:9" x14ac:dyDescent="0.35">
      <c r="B117" t="s">
        <v>20</v>
      </c>
      <c r="C117">
        <v>126</v>
      </c>
      <c r="H117" t="s">
        <v>14</v>
      </c>
      <c r="I117">
        <v>128</v>
      </c>
    </row>
    <row r="118" spans="2:9" x14ac:dyDescent="0.35">
      <c r="B118" t="s">
        <v>20</v>
      </c>
      <c r="C118">
        <v>524</v>
      </c>
      <c r="H118" t="s">
        <v>14</v>
      </c>
      <c r="I118">
        <v>33</v>
      </c>
    </row>
    <row r="119" spans="2:9" x14ac:dyDescent="0.35">
      <c r="B119" t="s">
        <v>20</v>
      </c>
      <c r="C119">
        <v>1989</v>
      </c>
      <c r="H119" t="s">
        <v>14</v>
      </c>
      <c r="I119">
        <v>1072</v>
      </c>
    </row>
    <row r="120" spans="2:9" x14ac:dyDescent="0.35">
      <c r="B120" t="s">
        <v>20</v>
      </c>
      <c r="C120">
        <v>157</v>
      </c>
      <c r="H120" t="s">
        <v>14</v>
      </c>
      <c r="I120">
        <v>393</v>
      </c>
    </row>
    <row r="121" spans="2:9" x14ac:dyDescent="0.35">
      <c r="B121" t="s">
        <v>20</v>
      </c>
      <c r="C121">
        <v>4498</v>
      </c>
      <c r="H121" t="s">
        <v>14</v>
      </c>
      <c r="I121">
        <v>1257</v>
      </c>
    </row>
    <row r="122" spans="2:9" x14ac:dyDescent="0.35">
      <c r="B122" t="s">
        <v>20</v>
      </c>
      <c r="C122">
        <v>80</v>
      </c>
      <c r="H122" t="s">
        <v>14</v>
      </c>
      <c r="I122">
        <v>328</v>
      </c>
    </row>
    <row r="123" spans="2:9" x14ac:dyDescent="0.35">
      <c r="B123" t="s">
        <v>20</v>
      </c>
      <c r="C123">
        <v>43</v>
      </c>
      <c r="H123" t="s">
        <v>14</v>
      </c>
      <c r="I123">
        <v>147</v>
      </c>
    </row>
    <row r="124" spans="2:9" x14ac:dyDescent="0.35">
      <c r="B124" t="s">
        <v>20</v>
      </c>
      <c r="C124">
        <v>2053</v>
      </c>
      <c r="H124" t="s">
        <v>14</v>
      </c>
      <c r="I124">
        <v>830</v>
      </c>
    </row>
    <row r="125" spans="2:9" x14ac:dyDescent="0.35">
      <c r="B125" t="s">
        <v>20</v>
      </c>
      <c r="C125">
        <v>168</v>
      </c>
      <c r="H125" t="s">
        <v>14</v>
      </c>
      <c r="I125">
        <v>331</v>
      </c>
    </row>
    <row r="126" spans="2:9" x14ac:dyDescent="0.35">
      <c r="B126" t="s">
        <v>20</v>
      </c>
      <c r="C126">
        <v>4289</v>
      </c>
      <c r="H126" t="s">
        <v>14</v>
      </c>
      <c r="I126">
        <v>25</v>
      </c>
    </row>
    <row r="127" spans="2:9" x14ac:dyDescent="0.35">
      <c r="B127" t="s">
        <v>20</v>
      </c>
      <c r="C127">
        <v>165</v>
      </c>
      <c r="H127" t="s">
        <v>14</v>
      </c>
      <c r="I127">
        <v>3483</v>
      </c>
    </row>
    <row r="128" spans="2:9" x14ac:dyDescent="0.35">
      <c r="B128" t="s">
        <v>20</v>
      </c>
      <c r="C128">
        <v>1815</v>
      </c>
      <c r="H128" t="s">
        <v>14</v>
      </c>
      <c r="I128">
        <v>923</v>
      </c>
    </row>
    <row r="129" spans="2:9" x14ac:dyDescent="0.35">
      <c r="B129" t="s">
        <v>20</v>
      </c>
      <c r="C129">
        <v>397</v>
      </c>
      <c r="H129" t="s">
        <v>14</v>
      </c>
      <c r="I129">
        <v>1</v>
      </c>
    </row>
    <row r="130" spans="2:9" x14ac:dyDescent="0.35">
      <c r="B130" t="s">
        <v>20</v>
      </c>
      <c r="C130">
        <v>1539</v>
      </c>
      <c r="H130" t="s">
        <v>14</v>
      </c>
      <c r="I130">
        <v>33</v>
      </c>
    </row>
    <row r="131" spans="2:9" x14ac:dyDescent="0.35">
      <c r="B131" t="s">
        <v>20</v>
      </c>
      <c r="C131">
        <v>138</v>
      </c>
      <c r="H131" t="s">
        <v>14</v>
      </c>
      <c r="I131">
        <v>40</v>
      </c>
    </row>
    <row r="132" spans="2:9" x14ac:dyDescent="0.35">
      <c r="B132" t="s">
        <v>20</v>
      </c>
      <c r="C132">
        <v>3594</v>
      </c>
      <c r="H132" t="s">
        <v>14</v>
      </c>
      <c r="I132">
        <v>23</v>
      </c>
    </row>
    <row r="133" spans="2:9" x14ac:dyDescent="0.35">
      <c r="B133" t="s">
        <v>20</v>
      </c>
      <c r="C133">
        <v>5880</v>
      </c>
      <c r="H133" t="s">
        <v>14</v>
      </c>
      <c r="I133">
        <v>75</v>
      </c>
    </row>
    <row r="134" spans="2:9" x14ac:dyDescent="0.35">
      <c r="B134" t="s">
        <v>20</v>
      </c>
      <c r="C134">
        <v>112</v>
      </c>
      <c r="H134" t="s">
        <v>14</v>
      </c>
      <c r="I134">
        <v>2176</v>
      </c>
    </row>
    <row r="135" spans="2:9" x14ac:dyDescent="0.35">
      <c r="B135" t="s">
        <v>20</v>
      </c>
      <c r="C135">
        <v>943</v>
      </c>
      <c r="H135" t="s">
        <v>14</v>
      </c>
      <c r="I135">
        <v>441</v>
      </c>
    </row>
    <row r="136" spans="2:9" x14ac:dyDescent="0.35">
      <c r="B136" t="s">
        <v>20</v>
      </c>
      <c r="C136">
        <v>2468</v>
      </c>
      <c r="H136" t="s">
        <v>14</v>
      </c>
      <c r="I136">
        <v>25</v>
      </c>
    </row>
    <row r="137" spans="2:9" x14ac:dyDescent="0.35">
      <c r="B137" t="s">
        <v>20</v>
      </c>
      <c r="C137">
        <v>2551</v>
      </c>
      <c r="H137" t="s">
        <v>14</v>
      </c>
      <c r="I137">
        <v>127</v>
      </c>
    </row>
    <row r="138" spans="2:9" x14ac:dyDescent="0.35">
      <c r="B138" t="s">
        <v>20</v>
      </c>
      <c r="C138">
        <v>101</v>
      </c>
      <c r="H138" t="s">
        <v>14</v>
      </c>
      <c r="I138">
        <v>355</v>
      </c>
    </row>
    <row r="139" spans="2:9" x14ac:dyDescent="0.35">
      <c r="B139" t="s">
        <v>20</v>
      </c>
      <c r="C139">
        <v>92</v>
      </c>
      <c r="H139" t="s">
        <v>14</v>
      </c>
      <c r="I139">
        <v>44</v>
      </c>
    </row>
    <row r="140" spans="2:9" x14ac:dyDescent="0.35">
      <c r="B140" t="s">
        <v>20</v>
      </c>
      <c r="C140">
        <v>62</v>
      </c>
      <c r="H140" t="s">
        <v>14</v>
      </c>
      <c r="I140">
        <v>67</v>
      </c>
    </row>
    <row r="141" spans="2:9" x14ac:dyDescent="0.35">
      <c r="B141" t="s">
        <v>20</v>
      </c>
      <c r="C141">
        <v>149</v>
      </c>
      <c r="H141" t="s">
        <v>14</v>
      </c>
      <c r="I141">
        <v>1068</v>
      </c>
    </row>
    <row r="142" spans="2:9" x14ac:dyDescent="0.35">
      <c r="B142" t="s">
        <v>20</v>
      </c>
      <c r="C142">
        <v>329</v>
      </c>
      <c r="H142" t="s">
        <v>14</v>
      </c>
      <c r="I142">
        <v>424</v>
      </c>
    </row>
    <row r="143" spans="2:9" x14ac:dyDescent="0.35">
      <c r="B143" t="s">
        <v>20</v>
      </c>
      <c r="C143">
        <v>97</v>
      </c>
      <c r="H143" t="s">
        <v>14</v>
      </c>
      <c r="I143">
        <v>151</v>
      </c>
    </row>
    <row r="144" spans="2:9" x14ac:dyDescent="0.35">
      <c r="B144" t="s">
        <v>20</v>
      </c>
      <c r="C144">
        <v>1784</v>
      </c>
      <c r="H144" t="s">
        <v>14</v>
      </c>
      <c r="I144">
        <v>1608</v>
      </c>
    </row>
    <row r="145" spans="2:9" x14ac:dyDescent="0.35">
      <c r="B145" t="s">
        <v>20</v>
      </c>
      <c r="C145">
        <v>1684</v>
      </c>
      <c r="H145" t="s">
        <v>14</v>
      </c>
      <c r="I145">
        <v>941</v>
      </c>
    </row>
    <row r="146" spans="2:9" x14ac:dyDescent="0.35">
      <c r="B146" t="s">
        <v>20</v>
      </c>
      <c r="C146">
        <v>250</v>
      </c>
      <c r="H146" t="s">
        <v>14</v>
      </c>
      <c r="I146">
        <v>1</v>
      </c>
    </row>
    <row r="147" spans="2:9" x14ac:dyDescent="0.35">
      <c r="B147" t="s">
        <v>20</v>
      </c>
      <c r="C147">
        <v>238</v>
      </c>
      <c r="H147" t="s">
        <v>14</v>
      </c>
      <c r="I147">
        <v>40</v>
      </c>
    </row>
    <row r="148" spans="2:9" x14ac:dyDescent="0.35">
      <c r="B148" t="s">
        <v>20</v>
      </c>
      <c r="C148">
        <v>53</v>
      </c>
      <c r="H148" t="s">
        <v>14</v>
      </c>
      <c r="I148">
        <v>3015</v>
      </c>
    </row>
    <row r="149" spans="2:9" x14ac:dyDescent="0.35">
      <c r="B149" t="s">
        <v>20</v>
      </c>
      <c r="C149">
        <v>214</v>
      </c>
      <c r="H149" t="s">
        <v>14</v>
      </c>
      <c r="I149">
        <v>435</v>
      </c>
    </row>
    <row r="150" spans="2:9" x14ac:dyDescent="0.35">
      <c r="B150" t="s">
        <v>20</v>
      </c>
      <c r="C150">
        <v>222</v>
      </c>
      <c r="H150" t="s">
        <v>14</v>
      </c>
      <c r="I150">
        <v>714</v>
      </c>
    </row>
    <row r="151" spans="2:9" x14ac:dyDescent="0.35">
      <c r="B151" t="s">
        <v>20</v>
      </c>
      <c r="C151">
        <v>1884</v>
      </c>
      <c r="H151" t="s">
        <v>14</v>
      </c>
      <c r="I151">
        <v>5497</v>
      </c>
    </row>
    <row r="152" spans="2:9" x14ac:dyDescent="0.35">
      <c r="B152" t="s">
        <v>20</v>
      </c>
      <c r="C152">
        <v>218</v>
      </c>
      <c r="H152" t="s">
        <v>14</v>
      </c>
      <c r="I152">
        <v>418</v>
      </c>
    </row>
    <row r="153" spans="2:9" x14ac:dyDescent="0.35">
      <c r="B153" t="s">
        <v>20</v>
      </c>
      <c r="C153">
        <v>6465</v>
      </c>
      <c r="H153" t="s">
        <v>14</v>
      </c>
      <c r="I153">
        <v>1439</v>
      </c>
    </row>
    <row r="154" spans="2:9" x14ac:dyDescent="0.35">
      <c r="B154" t="s">
        <v>20</v>
      </c>
      <c r="C154">
        <v>59</v>
      </c>
      <c r="H154" t="s">
        <v>14</v>
      </c>
      <c r="I154">
        <v>15</v>
      </c>
    </row>
    <row r="155" spans="2:9" x14ac:dyDescent="0.35">
      <c r="B155" t="s">
        <v>20</v>
      </c>
      <c r="C155">
        <v>88</v>
      </c>
      <c r="H155" t="s">
        <v>14</v>
      </c>
      <c r="I155">
        <v>1999</v>
      </c>
    </row>
    <row r="156" spans="2:9" x14ac:dyDescent="0.35">
      <c r="B156" t="s">
        <v>20</v>
      </c>
      <c r="C156">
        <v>1697</v>
      </c>
      <c r="H156" t="s">
        <v>14</v>
      </c>
      <c r="I156">
        <v>118</v>
      </c>
    </row>
    <row r="157" spans="2:9" x14ac:dyDescent="0.35">
      <c r="B157" t="s">
        <v>20</v>
      </c>
      <c r="C157">
        <v>92</v>
      </c>
      <c r="H157" t="s">
        <v>14</v>
      </c>
      <c r="I157">
        <v>162</v>
      </c>
    </row>
    <row r="158" spans="2:9" x14ac:dyDescent="0.35">
      <c r="B158" t="s">
        <v>20</v>
      </c>
      <c r="C158">
        <v>186</v>
      </c>
      <c r="H158" t="s">
        <v>14</v>
      </c>
      <c r="I158">
        <v>83</v>
      </c>
    </row>
    <row r="159" spans="2:9" x14ac:dyDescent="0.35">
      <c r="B159" t="s">
        <v>20</v>
      </c>
      <c r="C159">
        <v>138</v>
      </c>
      <c r="H159" t="s">
        <v>14</v>
      </c>
      <c r="I159">
        <v>747</v>
      </c>
    </row>
    <row r="160" spans="2:9" x14ac:dyDescent="0.35">
      <c r="B160" t="s">
        <v>20</v>
      </c>
      <c r="C160">
        <v>261</v>
      </c>
      <c r="H160" t="s">
        <v>14</v>
      </c>
      <c r="I160">
        <v>84</v>
      </c>
    </row>
    <row r="161" spans="2:9" x14ac:dyDescent="0.35">
      <c r="B161" t="s">
        <v>20</v>
      </c>
      <c r="C161">
        <v>107</v>
      </c>
      <c r="H161" t="s">
        <v>14</v>
      </c>
      <c r="I161">
        <v>91</v>
      </c>
    </row>
    <row r="162" spans="2:9" x14ac:dyDescent="0.35">
      <c r="B162" t="s">
        <v>20</v>
      </c>
      <c r="C162">
        <v>199</v>
      </c>
      <c r="H162" t="s">
        <v>14</v>
      </c>
      <c r="I162">
        <v>792</v>
      </c>
    </row>
    <row r="163" spans="2:9" x14ac:dyDescent="0.35">
      <c r="B163" t="s">
        <v>20</v>
      </c>
      <c r="C163">
        <v>5512</v>
      </c>
      <c r="H163" t="s">
        <v>14</v>
      </c>
      <c r="I163">
        <v>32</v>
      </c>
    </row>
    <row r="164" spans="2:9" x14ac:dyDescent="0.35">
      <c r="B164" t="s">
        <v>20</v>
      </c>
      <c r="C164">
        <v>86</v>
      </c>
      <c r="H164" t="s">
        <v>14</v>
      </c>
      <c r="I164">
        <v>186</v>
      </c>
    </row>
    <row r="165" spans="2:9" x14ac:dyDescent="0.35">
      <c r="B165" t="s">
        <v>20</v>
      </c>
      <c r="C165">
        <v>2768</v>
      </c>
      <c r="H165" t="s">
        <v>14</v>
      </c>
      <c r="I165">
        <v>605</v>
      </c>
    </row>
    <row r="166" spans="2:9" x14ac:dyDescent="0.35">
      <c r="B166" t="s">
        <v>20</v>
      </c>
      <c r="C166">
        <v>48</v>
      </c>
      <c r="H166" t="s">
        <v>14</v>
      </c>
      <c r="I166">
        <v>1</v>
      </c>
    </row>
    <row r="167" spans="2:9" x14ac:dyDescent="0.35">
      <c r="B167" t="s">
        <v>20</v>
      </c>
      <c r="C167">
        <v>87</v>
      </c>
      <c r="H167" t="s">
        <v>14</v>
      </c>
      <c r="I167">
        <v>31</v>
      </c>
    </row>
    <row r="168" spans="2:9" x14ac:dyDescent="0.35">
      <c r="B168" t="s">
        <v>20</v>
      </c>
      <c r="C168">
        <v>1894</v>
      </c>
      <c r="H168" t="s">
        <v>14</v>
      </c>
      <c r="I168">
        <v>1181</v>
      </c>
    </row>
    <row r="169" spans="2:9" x14ac:dyDescent="0.35">
      <c r="B169" t="s">
        <v>20</v>
      </c>
      <c r="C169">
        <v>282</v>
      </c>
      <c r="H169" t="s">
        <v>14</v>
      </c>
      <c r="I169">
        <v>39</v>
      </c>
    </row>
    <row r="170" spans="2:9" x14ac:dyDescent="0.35">
      <c r="B170" t="s">
        <v>20</v>
      </c>
      <c r="C170">
        <v>116</v>
      </c>
      <c r="H170" t="s">
        <v>14</v>
      </c>
      <c r="I170">
        <v>46</v>
      </c>
    </row>
    <row r="171" spans="2:9" x14ac:dyDescent="0.35">
      <c r="B171" t="s">
        <v>20</v>
      </c>
      <c r="C171">
        <v>83</v>
      </c>
      <c r="H171" t="s">
        <v>14</v>
      </c>
      <c r="I171">
        <v>105</v>
      </c>
    </row>
    <row r="172" spans="2:9" x14ac:dyDescent="0.35">
      <c r="B172" t="s">
        <v>20</v>
      </c>
      <c r="C172">
        <v>91</v>
      </c>
      <c r="H172" t="s">
        <v>14</v>
      </c>
      <c r="I172">
        <v>535</v>
      </c>
    </row>
    <row r="173" spans="2:9" x14ac:dyDescent="0.35">
      <c r="B173" t="s">
        <v>20</v>
      </c>
      <c r="C173">
        <v>546</v>
      </c>
      <c r="H173" t="s">
        <v>14</v>
      </c>
      <c r="I173">
        <v>16</v>
      </c>
    </row>
    <row r="174" spans="2:9" x14ac:dyDescent="0.35">
      <c r="B174" t="s">
        <v>20</v>
      </c>
      <c r="C174">
        <v>393</v>
      </c>
      <c r="H174" t="s">
        <v>14</v>
      </c>
      <c r="I174">
        <v>575</v>
      </c>
    </row>
    <row r="175" spans="2:9" x14ac:dyDescent="0.35">
      <c r="B175" t="s">
        <v>20</v>
      </c>
      <c r="C175">
        <v>133</v>
      </c>
      <c r="H175" t="s">
        <v>14</v>
      </c>
      <c r="I175">
        <v>1120</v>
      </c>
    </row>
    <row r="176" spans="2:9" x14ac:dyDescent="0.35">
      <c r="B176" t="s">
        <v>20</v>
      </c>
      <c r="C176">
        <v>254</v>
      </c>
      <c r="H176" t="s">
        <v>14</v>
      </c>
      <c r="I176">
        <v>113</v>
      </c>
    </row>
    <row r="177" spans="2:9" x14ac:dyDescent="0.35">
      <c r="B177" t="s">
        <v>20</v>
      </c>
      <c r="C177">
        <v>176</v>
      </c>
      <c r="H177" t="s">
        <v>14</v>
      </c>
      <c r="I177">
        <v>1538</v>
      </c>
    </row>
    <row r="178" spans="2:9" x14ac:dyDescent="0.35">
      <c r="B178" t="s">
        <v>20</v>
      </c>
      <c r="C178">
        <v>337</v>
      </c>
      <c r="H178" t="s">
        <v>14</v>
      </c>
      <c r="I178">
        <v>9</v>
      </c>
    </row>
    <row r="179" spans="2:9" x14ac:dyDescent="0.35">
      <c r="B179" t="s">
        <v>20</v>
      </c>
      <c r="C179">
        <v>107</v>
      </c>
      <c r="H179" t="s">
        <v>14</v>
      </c>
      <c r="I179">
        <v>554</v>
      </c>
    </row>
    <row r="180" spans="2:9" x14ac:dyDescent="0.35">
      <c r="B180" t="s">
        <v>20</v>
      </c>
      <c r="C180">
        <v>183</v>
      </c>
      <c r="H180" t="s">
        <v>14</v>
      </c>
      <c r="I180">
        <v>648</v>
      </c>
    </row>
    <row r="181" spans="2:9" x14ac:dyDescent="0.35">
      <c r="B181" t="s">
        <v>20</v>
      </c>
      <c r="C181">
        <v>72</v>
      </c>
      <c r="H181" t="s">
        <v>14</v>
      </c>
      <c r="I181">
        <v>21</v>
      </c>
    </row>
    <row r="182" spans="2:9" x14ac:dyDescent="0.35">
      <c r="B182" t="s">
        <v>20</v>
      </c>
      <c r="C182">
        <v>295</v>
      </c>
      <c r="H182" t="s">
        <v>14</v>
      </c>
      <c r="I182">
        <v>54</v>
      </c>
    </row>
    <row r="183" spans="2:9" x14ac:dyDescent="0.35">
      <c r="B183" t="s">
        <v>20</v>
      </c>
      <c r="C183">
        <v>142</v>
      </c>
      <c r="H183" t="s">
        <v>14</v>
      </c>
      <c r="I183">
        <v>120</v>
      </c>
    </row>
    <row r="184" spans="2:9" x14ac:dyDescent="0.35">
      <c r="B184" t="s">
        <v>20</v>
      </c>
      <c r="C184">
        <v>85</v>
      </c>
      <c r="H184" t="s">
        <v>14</v>
      </c>
      <c r="I184">
        <v>579</v>
      </c>
    </row>
    <row r="185" spans="2:9" x14ac:dyDescent="0.35">
      <c r="B185" t="s">
        <v>20</v>
      </c>
      <c r="C185">
        <v>659</v>
      </c>
      <c r="H185" t="s">
        <v>14</v>
      </c>
      <c r="I185">
        <v>2072</v>
      </c>
    </row>
    <row r="186" spans="2:9" x14ac:dyDescent="0.35">
      <c r="B186" t="s">
        <v>20</v>
      </c>
      <c r="C186">
        <v>121</v>
      </c>
      <c r="H186" t="s">
        <v>14</v>
      </c>
      <c r="I186">
        <v>0</v>
      </c>
    </row>
    <row r="187" spans="2:9" x14ac:dyDescent="0.35">
      <c r="B187" t="s">
        <v>20</v>
      </c>
      <c r="C187">
        <v>3742</v>
      </c>
      <c r="H187" t="s">
        <v>14</v>
      </c>
      <c r="I187">
        <v>1796</v>
      </c>
    </row>
    <row r="188" spans="2:9" x14ac:dyDescent="0.35">
      <c r="B188" t="s">
        <v>20</v>
      </c>
      <c r="C188">
        <v>223</v>
      </c>
      <c r="H188" t="s">
        <v>14</v>
      </c>
      <c r="I188">
        <v>62</v>
      </c>
    </row>
    <row r="189" spans="2:9" x14ac:dyDescent="0.35">
      <c r="B189" t="s">
        <v>20</v>
      </c>
      <c r="C189">
        <v>133</v>
      </c>
      <c r="H189" t="s">
        <v>14</v>
      </c>
      <c r="I189">
        <v>347</v>
      </c>
    </row>
    <row r="190" spans="2:9" x14ac:dyDescent="0.35">
      <c r="B190" t="s">
        <v>20</v>
      </c>
      <c r="C190">
        <v>5168</v>
      </c>
      <c r="H190" t="s">
        <v>14</v>
      </c>
      <c r="I190">
        <v>19</v>
      </c>
    </row>
    <row r="191" spans="2:9" x14ac:dyDescent="0.35">
      <c r="B191" t="s">
        <v>20</v>
      </c>
      <c r="C191">
        <v>307</v>
      </c>
      <c r="H191" t="s">
        <v>14</v>
      </c>
      <c r="I191">
        <v>1258</v>
      </c>
    </row>
    <row r="192" spans="2:9" x14ac:dyDescent="0.35">
      <c r="B192" t="s">
        <v>20</v>
      </c>
      <c r="C192">
        <v>2441</v>
      </c>
      <c r="H192" t="s">
        <v>14</v>
      </c>
      <c r="I192">
        <v>362</v>
      </c>
    </row>
    <row r="193" spans="2:9" x14ac:dyDescent="0.35">
      <c r="B193" t="s">
        <v>20</v>
      </c>
      <c r="C193">
        <v>1385</v>
      </c>
      <c r="H193" t="s">
        <v>14</v>
      </c>
      <c r="I193">
        <v>133</v>
      </c>
    </row>
    <row r="194" spans="2:9" x14ac:dyDescent="0.35">
      <c r="B194" t="s">
        <v>20</v>
      </c>
      <c r="C194">
        <v>190</v>
      </c>
      <c r="H194" t="s">
        <v>14</v>
      </c>
      <c r="I194">
        <v>846</v>
      </c>
    </row>
    <row r="195" spans="2:9" x14ac:dyDescent="0.35">
      <c r="B195" t="s">
        <v>20</v>
      </c>
      <c r="C195">
        <v>470</v>
      </c>
      <c r="H195" t="s">
        <v>14</v>
      </c>
      <c r="I195">
        <v>10</v>
      </c>
    </row>
    <row r="196" spans="2:9" x14ac:dyDescent="0.35">
      <c r="B196" t="s">
        <v>20</v>
      </c>
      <c r="C196">
        <v>253</v>
      </c>
      <c r="H196" t="s">
        <v>14</v>
      </c>
      <c r="I196">
        <v>191</v>
      </c>
    </row>
    <row r="197" spans="2:9" x14ac:dyDescent="0.35">
      <c r="B197" t="s">
        <v>20</v>
      </c>
      <c r="C197">
        <v>1113</v>
      </c>
      <c r="H197" t="s">
        <v>14</v>
      </c>
      <c r="I197">
        <v>1979</v>
      </c>
    </row>
    <row r="198" spans="2:9" x14ac:dyDescent="0.35">
      <c r="B198" t="s">
        <v>20</v>
      </c>
      <c r="C198">
        <v>2283</v>
      </c>
      <c r="H198" t="s">
        <v>14</v>
      </c>
      <c r="I198">
        <v>63</v>
      </c>
    </row>
    <row r="199" spans="2:9" x14ac:dyDescent="0.35">
      <c r="B199" t="s">
        <v>20</v>
      </c>
      <c r="C199">
        <v>1095</v>
      </c>
      <c r="H199" t="s">
        <v>14</v>
      </c>
      <c r="I199">
        <v>6080</v>
      </c>
    </row>
    <row r="200" spans="2:9" x14ac:dyDescent="0.35">
      <c r="B200" t="s">
        <v>20</v>
      </c>
      <c r="C200">
        <v>1690</v>
      </c>
      <c r="H200" t="s">
        <v>14</v>
      </c>
      <c r="I200">
        <v>80</v>
      </c>
    </row>
    <row r="201" spans="2:9" x14ac:dyDescent="0.35">
      <c r="B201" t="s">
        <v>20</v>
      </c>
      <c r="C201">
        <v>191</v>
      </c>
      <c r="H201" t="s">
        <v>14</v>
      </c>
      <c r="I201">
        <v>9</v>
      </c>
    </row>
    <row r="202" spans="2:9" x14ac:dyDescent="0.35">
      <c r="B202" t="s">
        <v>20</v>
      </c>
      <c r="C202">
        <v>2013</v>
      </c>
      <c r="H202" t="s">
        <v>14</v>
      </c>
      <c r="I202">
        <v>1784</v>
      </c>
    </row>
    <row r="203" spans="2:9" x14ac:dyDescent="0.35">
      <c r="B203" t="s">
        <v>20</v>
      </c>
      <c r="C203">
        <v>1703</v>
      </c>
      <c r="H203" t="s">
        <v>14</v>
      </c>
      <c r="I203">
        <v>243</v>
      </c>
    </row>
    <row r="204" spans="2:9" x14ac:dyDescent="0.35">
      <c r="B204" t="s">
        <v>20</v>
      </c>
      <c r="C204">
        <v>80</v>
      </c>
      <c r="H204" t="s">
        <v>14</v>
      </c>
      <c r="I204">
        <v>1296</v>
      </c>
    </row>
    <row r="205" spans="2:9" x14ac:dyDescent="0.35">
      <c r="B205" t="s">
        <v>20</v>
      </c>
      <c r="C205">
        <v>41</v>
      </c>
      <c r="H205" t="s">
        <v>14</v>
      </c>
      <c r="I205">
        <v>77</v>
      </c>
    </row>
    <row r="206" spans="2:9" x14ac:dyDescent="0.35">
      <c r="B206" t="s">
        <v>20</v>
      </c>
      <c r="C206">
        <v>187</v>
      </c>
      <c r="H206" t="s">
        <v>14</v>
      </c>
      <c r="I206">
        <v>395</v>
      </c>
    </row>
    <row r="207" spans="2:9" x14ac:dyDescent="0.35">
      <c r="B207" t="s">
        <v>20</v>
      </c>
      <c r="C207">
        <v>2875</v>
      </c>
      <c r="H207" t="s">
        <v>14</v>
      </c>
      <c r="I207">
        <v>49</v>
      </c>
    </row>
    <row r="208" spans="2:9" x14ac:dyDescent="0.35">
      <c r="B208" t="s">
        <v>20</v>
      </c>
      <c r="C208">
        <v>88</v>
      </c>
      <c r="H208" t="s">
        <v>14</v>
      </c>
      <c r="I208">
        <v>180</v>
      </c>
    </row>
    <row r="209" spans="2:9" x14ac:dyDescent="0.35">
      <c r="B209" t="s">
        <v>20</v>
      </c>
      <c r="C209">
        <v>191</v>
      </c>
      <c r="H209" t="s">
        <v>14</v>
      </c>
      <c r="I209">
        <v>2690</v>
      </c>
    </row>
    <row r="210" spans="2:9" x14ac:dyDescent="0.35">
      <c r="B210" t="s">
        <v>20</v>
      </c>
      <c r="C210">
        <v>139</v>
      </c>
      <c r="H210" t="s">
        <v>14</v>
      </c>
      <c r="I210">
        <v>2779</v>
      </c>
    </row>
    <row r="211" spans="2:9" x14ac:dyDescent="0.35">
      <c r="B211" t="s">
        <v>20</v>
      </c>
      <c r="C211">
        <v>186</v>
      </c>
      <c r="H211" t="s">
        <v>14</v>
      </c>
      <c r="I211">
        <v>92</v>
      </c>
    </row>
    <row r="212" spans="2:9" x14ac:dyDescent="0.35">
      <c r="B212" t="s">
        <v>20</v>
      </c>
      <c r="C212">
        <v>112</v>
      </c>
      <c r="H212" t="s">
        <v>14</v>
      </c>
      <c r="I212">
        <v>1028</v>
      </c>
    </row>
    <row r="213" spans="2:9" x14ac:dyDescent="0.35">
      <c r="B213" t="s">
        <v>20</v>
      </c>
      <c r="C213">
        <v>101</v>
      </c>
      <c r="H213" t="s">
        <v>14</v>
      </c>
      <c r="I213">
        <v>26</v>
      </c>
    </row>
    <row r="214" spans="2:9" x14ac:dyDescent="0.35">
      <c r="B214" t="s">
        <v>20</v>
      </c>
      <c r="C214">
        <v>206</v>
      </c>
      <c r="H214" t="s">
        <v>14</v>
      </c>
      <c r="I214">
        <v>1790</v>
      </c>
    </row>
    <row r="215" spans="2:9" x14ac:dyDescent="0.35">
      <c r="B215" t="s">
        <v>20</v>
      </c>
      <c r="C215">
        <v>154</v>
      </c>
      <c r="H215" t="s">
        <v>14</v>
      </c>
      <c r="I215">
        <v>37</v>
      </c>
    </row>
    <row r="216" spans="2:9" x14ac:dyDescent="0.35">
      <c r="B216" t="s">
        <v>20</v>
      </c>
      <c r="C216">
        <v>5966</v>
      </c>
      <c r="H216" t="s">
        <v>14</v>
      </c>
      <c r="I216">
        <v>35</v>
      </c>
    </row>
    <row r="217" spans="2:9" x14ac:dyDescent="0.35">
      <c r="B217" t="s">
        <v>20</v>
      </c>
      <c r="C217">
        <v>169</v>
      </c>
      <c r="H217" t="s">
        <v>14</v>
      </c>
      <c r="I217">
        <v>558</v>
      </c>
    </row>
    <row r="218" spans="2:9" x14ac:dyDescent="0.35">
      <c r="B218" t="s">
        <v>20</v>
      </c>
      <c r="C218">
        <v>2106</v>
      </c>
      <c r="H218" t="s">
        <v>14</v>
      </c>
      <c r="I218">
        <v>64</v>
      </c>
    </row>
    <row r="219" spans="2:9" x14ac:dyDescent="0.35">
      <c r="B219" t="s">
        <v>20</v>
      </c>
      <c r="C219">
        <v>131</v>
      </c>
      <c r="H219" t="s">
        <v>14</v>
      </c>
      <c r="I219">
        <v>245</v>
      </c>
    </row>
    <row r="220" spans="2:9" x14ac:dyDescent="0.35">
      <c r="B220" t="s">
        <v>20</v>
      </c>
      <c r="C220">
        <v>84</v>
      </c>
      <c r="H220" t="s">
        <v>14</v>
      </c>
      <c r="I220">
        <v>71</v>
      </c>
    </row>
    <row r="221" spans="2:9" x14ac:dyDescent="0.35">
      <c r="B221" t="s">
        <v>20</v>
      </c>
      <c r="C221">
        <v>155</v>
      </c>
      <c r="H221" t="s">
        <v>14</v>
      </c>
      <c r="I221">
        <v>42</v>
      </c>
    </row>
    <row r="222" spans="2:9" x14ac:dyDescent="0.35">
      <c r="B222" t="s">
        <v>20</v>
      </c>
      <c r="C222">
        <v>189</v>
      </c>
      <c r="H222" t="s">
        <v>14</v>
      </c>
      <c r="I222">
        <v>156</v>
      </c>
    </row>
    <row r="223" spans="2:9" x14ac:dyDescent="0.35">
      <c r="B223" t="s">
        <v>20</v>
      </c>
      <c r="C223">
        <v>4799</v>
      </c>
      <c r="H223" t="s">
        <v>14</v>
      </c>
      <c r="I223">
        <v>1368</v>
      </c>
    </row>
    <row r="224" spans="2:9" x14ac:dyDescent="0.35">
      <c r="B224" t="s">
        <v>20</v>
      </c>
      <c r="C224">
        <v>1137</v>
      </c>
      <c r="H224" t="s">
        <v>14</v>
      </c>
      <c r="I224">
        <v>102</v>
      </c>
    </row>
    <row r="225" spans="2:9" x14ac:dyDescent="0.35">
      <c r="B225" t="s">
        <v>20</v>
      </c>
      <c r="C225">
        <v>1152</v>
      </c>
      <c r="H225" t="s">
        <v>14</v>
      </c>
      <c r="I225">
        <v>86</v>
      </c>
    </row>
    <row r="226" spans="2:9" x14ac:dyDescent="0.35">
      <c r="B226" t="s">
        <v>20</v>
      </c>
      <c r="C226">
        <v>50</v>
      </c>
      <c r="H226" t="s">
        <v>14</v>
      </c>
      <c r="I226">
        <v>253</v>
      </c>
    </row>
    <row r="227" spans="2:9" x14ac:dyDescent="0.35">
      <c r="B227" t="s">
        <v>20</v>
      </c>
      <c r="C227">
        <v>3059</v>
      </c>
      <c r="H227" t="s">
        <v>14</v>
      </c>
      <c r="I227">
        <v>157</v>
      </c>
    </row>
    <row r="228" spans="2:9" x14ac:dyDescent="0.35">
      <c r="B228" t="s">
        <v>20</v>
      </c>
      <c r="C228">
        <v>34</v>
      </c>
      <c r="H228" t="s">
        <v>14</v>
      </c>
      <c r="I228">
        <v>183</v>
      </c>
    </row>
    <row r="229" spans="2:9" x14ac:dyDescent="0.35">
      <c r="B229" t="s">
        <v>20</v>
      </c>
      <c r="C229">
        <v>220</v>
      </c>
      <c r="H229" t="s">
        <v>14</v>
      </c>
      <c r="I229">
        <v>82</v>
      </c>
    </row>
    <row r="230" spans="2:9" x14ac:dyDescent="0.35">
      <c r="B230" t="s">
        <v>20</v>
      </c>
      <c r="C230">
        <v>1604</v>
      </c>
      <c r="H230" t="s">
        <v>14</v>
      </c>
      <c r="I230">
        <v>1</v>
      </c>
    </row>
    <row r="231" spans="2:9" x14ac:dyDescent="0.35">
      <c r="B231" t="s">
        <v>20</v>
      </c>
      <c r="C231">
        <v>454</v>
      </c>
      <c r="H231" t="s">
        <v>14</v>
      </c>
      <c r="I231">
        <v>1198</v>
      </c>
    </row>
    <row r="232" spans="2:9" x14ac:dyDescent="0.35">
      <c r="B232" t="s">
        <v>20</v>
      </c>
      <c r="C232">
        <v>123</v>
      </c>
      <c r="H232" t="s">
        <v>14</v>
      </c>
      <c r="I232">
        <v>648</v>
      </c>
    </row>
    <row r="233" spans="2:9" x14ac:dyDescent="0.35">
      <c r="B233" t="s">
        <v>20</v>
      </c>
      <c r="C233">
        <v>299</v>
      </c>
      <c r="H233" t="s">
        <v>14</v>
      </c>
      <c r="I233">
        <v>64</v>
      </c>
    </row>
    <row r="234" spans="2:9" x14ac:dyDescent="0.35">
      <c r="B234" t="s">
        <v>20</v>
      </c>
      <c r="C234">
        <v>2237</v>
      </c>
      <c r="H234" t="s">
        <v>14</v>
      </c>
      <c r="I234">
        <v>62</v>
      </c>
    </row>
    <row r="235" spans="2:9" x14ac:dyDescent="0.35">
      <c r="B235" t="s">
        <v>20</v>
      </c>
      <c r="C235">
        <v>645</v>
      </c>
      <c r="H235" t="s">
        <v>14</v>
      </c>
      <c r="I235">
        <v>750</v>
      </c>
    </row>
    <row r="236" spans="2:9" x14ac:dyDescent="0.35">
      <c r="B236" t="s">
        <v>20</v>
      </c>
      <c r="C236">
        <v>484</v>
      </c>
      <c r="H236" t="s">
        <v>14</v>
      </c>
      <c r="I236">
        <v>105</v>
      </c>
    </row>
    <row r="237" spans="2:9" x14ac:dyDescent="0.35">
      <c r="B237" t="s">
        <v>20</v>
      </c>
      <c r="C237">
        <v>154</v>
      </c>
      <c r="H237" t="s">
        <v>14</v>
      </c>
      <c r="I237">
        <v>2604</v>
      </c>
    </row>
    <row r="238" spans="2:9" x14ac:dyDescent="0.35">
      <c r="B238" t="s">
        <v>20</v>
      </c>
      <c r="C238">
        <v>82</v>
      </c>
      <c r="H238" t="s">
        <v>14</v>
      </c>
      <c r="I238">
        <v>65</v>
      </c>
    </row>
    <row r="239" spans="2:9" x14ac:dyDescent="0.35">
      <c r="B239" t="s">
        <v>20</v>
      </c>
      <c r="C239">
        <v>134</v>
      </c>
      <c r="H239" t="s">
        <v>14</v>
      </c>
      <c r="I239">
        <v>94</v>
      </c>
    </row>
    <row r="240" spans="2:9" x14ac:dyDescent="0.35">
      <c r="B240" t="s">
        <v>20</v>
      </c>
      <c r="C240">
        <v>5203</v>
      </c>
      <c r="H240" t="s">
        <v>14</v>
      </c>
      <c r="I240">
        <v>257</v>
      </c>
    </row>
    <row r="241" spans="2:9" x14ac:dyDescent="0.35">
      <c r="B241" t="s">
        <v>20</v>
      </c>
      <c r="C241">
        <v>94</v>
      </c>
      <c r="H241" t="s">
        <v>14</v>
      </c>
      <c r="I241">
        <v>2928</v>
      </c>
    </row>
    <row r="242" spans="2:9" x14ac:dyDescent="0.35">
      <c r="B242" t="s">
        <v>20</v>
      </c>
      <c r="C242">
        <v>205</v>
      </c>
      <c r="H242" t="s">
        <v>14</v>
      </c>
      <c r="I242">
        <v>4697</v>
      </c>
    </row>
    <row r="243" spans="2:9" x14ac:dyDescent="0.35">
      <c r="B243" t="s">
        <v>20</v>
      </c>
      <c r="C243">
        <v>92</v>
      </c>
      <c r="H243" t="s">
        <v>14</v>
      </c>
      <c r="I243">
        <v>2915</v>
      </c>
    </row>
    <row r="244" spans="2:9" x14ac:dyDescent="0.35">
      <c r="B244" t="s">
        <v>20</v>
      </c>
      <c r="C244">
        <v>219</v>
      </c>
      <c r="H244" t="s">
        <v>14</v>
      </c>
      <c r="I244">
        <v>18</v>
      </c>
    </row>
    <row r="245" spans="2:9" x14ac:dyDescent="0.35">
      <c r="B245" t="s">
        <v>20</v>
      </c>
      <c r="C245">
        <v>2526</v>
      </c>
      <c r="H245" t="s">
        <v>14</v>
      </c>
      <c r="I245">
        <v>602</v>
      </c>
    </row>
    <row r="246" spans="2:9" x14ac:dyDescent="0.35">
      <c r="B246" t="s">
        <v>20</v>
      </c>
      <c r="C246">
        <v>94</v>
      </c>
      <c r="H246" t="s">
        <v>14</v>
      </c>
      <c r="I246">
        <v>1</v>
      </c>
    </row>
    <row r="247" spans="2:9" x14ac:dyDescent="0.35">
      <c r="B247" t="s">
        <v>20</v>
      </c>
      <c r="C247">
        <v>1713</v>
      </c>
      <c r="H247" t="s">
        <v>14</v>
      </c>
      <c r="I247">
        <v>3868</v>
      </c>
    </row>
    <row r="248" spans="2:9" x14ac:dyDescent="0.35">
      <c r="B248" t="s">
        <v>20</v>
      </c>
      <c r="C248">
        <v>249</v>
      </c>
      <c r="H248" t="s">
        <v>14</v>
      </c>
      <c r="I248">
        <v>504</v>
      </c>
    </row>
    <row r="249" spans="2:9" x14ac:dyDescent="0.35">
      <c r="B249" t="s">
        <v>20</v>
      </c>
      <c r="C249">
        <v>192</v>
      </c>
      <c r="H249" t="s">
        <v>14</v>
      </c>
      <c r="I249">
        <v>14</v>
      </c>
    </row>
    <row r="250" spans="2:9" x14ac:dyDescent="0.35">
      <c r="B250" t="s">
        <v>20</v>
      </c>
      <c r="C250">
        <v>247</v>
      </c>
      <c r="H250" t="s">
        <v>14</v>
      </c>
      <c r="I250">
        <v>750</v>
      </c>
    </row>
    <row r="251" spans="2:9" x14ac:dyDescent="0.35">
      <c r="B251" t="s">
        <v>20</v>
      </c>
      <c r="C251">
        <v>2293</v>
      </c>
      <c r="H251" t="s">
        <v>14</v>
      </c>
      <c r="I251">
        <v>77</v>
      </c>
    </row>
    <row r="252" spans="2:9" x14ac:dyDescent="0.35">
      <c r="B252" t="s">
        <v>20</v>
      </c>
      <c r="C252">
        <v>3131</v>
      </c>
      <c r="H252" t="s">
        <v>14</v>
      </c>
      <c r="I252">
        <v>752</v>
      </c>
    </row>
    <row r="253" spans="2:9" x14ac:dyDescent="0.35">
      <c r="B253" t="s">
        <v>20</v>
      </c>
      <c r="C253">
        <v>143</v>
      </c>
      <c r="H253" t="s">
        <v>14</v>
      </c>
      <c r="I253">
        <v>131</v>
      </c>
    </row>
    <row r="254" spans="2:9" x14ac:dyDescent="0.35">
      <c r="B254" t="s">
        <v>20</v>
      </c>
      <c r="C254">
        <v>296</v>
      </c>
      <c r="H254" t="s">
        <v>14</v>
      </c>
      <c r="I254">
        <v>87</v>
      </c>
    </row>
    <row r="255" spans="2:9" x14ac:dyDescent="0.35">
      <c r="B255" t="s">
        <v>20</v>
      </c>
      <c r="C255">
        <v>170</v>
      </c>
      <c r="H255" t="s">
        <v>14</v>
      </c>
      <c r="I255">
        <v>1063</v>
      </c>
    </row>
    <row r="256" spans="2:9" x14ac:dyDescent="0.35">
      <c r="B256" t="s">
        <v>20</v>
      </c>
      <c r="C256">
        <v>86</v>
      </c>
      <c r="H256" t="s">
        <v>14</v>
      </c>
      <c r="I256">
        <v>76</v>
      </c>
    </row>
    <row r="257" spans="2:9" x14ac:dyDescent="0.35">
      <c r="B257" t="s">
        <v>20</v>
      </c>
      <c r="C257">
        <v>6286</v>
      </c>
      <c r="H257" t="s">
        <v>14</v>
      </c>
      <c r="I257">
        <v>4428</v>
      </c>
    </row>
    <row r="258" spans="2:9" x14ac:dyDescent="0.35">
      <c r="B258" t="s">
        <v>20</v>
      </c>
      <c r="C258">
        <v>3727</v>
      </c>
      <c r="H258" t="s">
        <v>14</v>
      </c>
      <c r="I258">
        <v>58</v>
      </c>
    </row>
    <row r="259" spans="2:9" x14ac:dyDescent="0.35">
      <c r="B259" t="s">
        <v>20</v>
      </c>
      <c r="C259">
        <v>1605</v>
      </c>
      <c r="H259" t="s">
        <v>14</v>
      </c>
      <c r="I259">
        <v>111</v>
      </c>
    </row>
    <row r="260" spans="2:9" x14ac:dyDescent="0.35">
      <c r="B260" t="s">
        <v>20</v>
      </c>
      <c r="C260">
        <v>2120</v>
      </c>
      <c r="H260" t="s">
        <v>14</v>
      </c>
      <c r="I260">
        <v>2955</v>
      </c>
    </row>
    <row r="261" spans="2:9" x14ac:dyDescent="0.35">
      <c r="B261" t="s">
        <v>20</v>
      </c>
      <c r="C261">
        <v>50</v>
      </c>
      <c r="H261" t="s">
        <v>14</v>
      </c>
      <c r="I261">
        <v>1657</v>
      </c>
    </row>
    <row r="262" spans="2:9" x14ac:dyDescent="0.35">
      <c r="B262" t="s">
        <v>20</v>
      </c>
      <c r="C262">
        <v>2080</v>
      </c>
      <c r="H262" t="s">
        <v>14</v>
      </c>
      <c r="I262">
        <v>926</v>
      </c>
    </row>
    <row r="263" spans="2:9" x14ac:dyDescent="0.35">
      <c r="B263" t="s">
        <v>20</v>
      </c>
      <c r="C263">
        <v>2105</v>
      </c>
      <c r="H263" t="s">
        <v>14</v>
      </c>
      <c r="I263">
        <v>77</v>
      </c>
    </row>
    <row r="264" spans="2:9" x14ac:dyDescent="0.35">
      <c r="B264" t="s">
        <v>20</v>
      </c>
      <c r="C264">
        <v>2436</v>
      </c>
      <c r="H264" t="s">
        <v>14</v>
      </c>
      <c r="I264">
        <v>1748</v>
      </c>
    </row>
    <row r="265" spans="2:9" x14ac:dyDescent="0.35">
      <c r="B265" t="s">
        <v>20</v>
      </c>
      <c r="C265">
        <v>80</v>
      </c>
      <c r="H265" t="s">
        <v>14</v>
      </c>
      <c r="I265">
        <v>79</v>
      </c>
    </row>
    <row r="266" spans="2:9" x14ac:dyDescent="0.35">
      <c r="B266" t="s">
        <v>20</v>
      </c>
      <c r="C266">
        <v>42</v>
      </c>
      <c r="H266" t="s">
        <v>14</v>
      </c>
      <c r="I266">
        <v>889</v>
      </c>
    </row>
    <row r="267" spans="2:9" x14ac:dyDescent="0.35">
      <c r="B267" t="s">
        <v>20</v>
      </c>
      <c r="C267">
        <v>139</v>
      </c>
      <c r="H267" t="s">
        <v>14</v>
      </c>
      <c r="I267">
        <v>56</v>
      </c>
    </row>
    <row r="268" spans="2:9" x14ac:dyDescent="0.35">
      <c r="B268" t="s">
        <v>20</v>
      </c>
      <c r="C268">
        <v>159</v>
      </c>
      <c r="H268" t="s">
        <v>14</v>
      </c>
      <c r="I268">
        <v>1</v>
      </c>
    </row>
    <row r="269" spans="2:9" x14ac:dyDescent="0.35">
      <c r="B269" t="s">
        <v>20</v>
      </c>
      <c r="C269">
        <v>381</v>
      </c>
      <c r="H269" t="s">
        <v>14</v>
      </c>
      <c r="I269">
        <v>83</v>
      </c>
    </row>
    <row r="270" spans="2:9" x14ac:dyDescent="0.35">
      <c r="B270" t="s">
        <v>20</v>
      </c>
      <c r="C270">
        <v>194</v>
      </c>
      <c r="H270" t="s">
        <v>14</v>
      </c>
      <c r="I270">
        <v>2025</v>
      </c>
    </row>
    <row r="271" spans="2:9" x14ac:dyDescent="0.35">
      <c r="B271" t="s">
        <v>20</v>
      </c>
      <c r="C271">
        <v>106</v>
      </c>
      <c r="H271" t="s">
        <v>14</v>
      </c>
      <c r="I271">
        <v>14</v>
      </c>
    </row>
    <row r="272" spans="2:9" x14ac:dyDescent="0.35">
      <c r="B272" t="s">
        <v>20</v>
      </c>
      <c r="C272">
        <v>142</v>
      </c>
      <c r="H272" t="s">
        <v>14</v>
      </c>
      <c r="I272">
        <v>656</v>
      </c>
    </row>
    <row r="273" spans="2:9" x14ac:dyDescent="0.35">
      <c r="B273" t="s">
        <v>20</v>
      </c>
      <c r="C273">
        <v>211</v>
      </c>
      <c r="H273" t="s">
        <v>14</v>
      </c>
      <c r="I273">
        <v>1596</v>
      </c>
    </row>
    <row r="274" spans="2:9" x14ac:dyDescent="0.35">
      <c r="B274" t="s">
        <v>20</v>
      </c>
      <c r="C274">
        <v>2756</v>
      </c>
      <c r="H274" t="s">
        <v>14</v>
      </c>
      <c r="I274">
        <v>10</v>
      </c>
    </row>
    <row r="275" spans="2:9" x14ac:dyDescent="0.35">
      <c r="B275" t="s">
        <v>20</v>
      </c>
      <c r="C275">
        <v>173</v>
      </c>
      <c r="H275" t="s">
        <v>14</v>
      </c>
      <c r="I275">
        <v>1121</v>
      </c>
    </row>
    <row r="276" spans="2:9" x14ac:dyDescent="0.35">
      <c r="B276" t="s">
        <v>20</v>
      </c>
      <c r="C276">
        <v>87</v>
      </c>
      <c r="H276" t="s">
        <v>14</v>
      </c>
      <c r="I276">
        <v>15</v>
      </c>
    </row>
    <row r="277" spans="2:9" x14ac:dyDescent="0.35">
      <c r="B277" t="s">
        <v>20</v>
      </c>
      <c r="C277">
        <v>1572</v>
      </c>
      <c r="H277" t="s">
        <v>14</v>
      </c>
      <c r="I277">
        <v>191</v>
      </c>
    </row>
    <row r="278" spans="2:9" x14ac:dyDescent="0.35">
      <c r="B278" t="s">
        <v>20</v>
      </c>
      <c r="C278">
        <v>2346</v>
      </c>
      <c r="H278" t="s">
        <v>14</v>
      </c>
      <c r="I278">
        <v>16</v>
      </c>
    </row>
    <row r="279" spans="2:9" x14ac:dyDescent="0.35">
      <c r="B279" t="s">
        <v>20</v>
      </c>
      <c r="C279">
        <v>115</v>
      </c>
      <c r="H279" t="s">
        <v>14</v>
      </c>
      <c r="I279">
        <v>17</v>
      </c>
    </row>
    <row r="280" spans="2:9" x14ac:dyDescent="0.35">
      <c r="B280" t="s">
        <v>20</v>
      </c>
      <c r="C280">
        <v>85</v>
      </c>
      <c r="H280" t="s">
        <v>14</v>
      </c>
      <c r="I280">
        <v>34</v>
      </c>
    </row>
    <row r="281" spans="2:9" x14ac:dyDescent="0.35">
      <c r="B281" t="s">
        <v>20</v>
      </c>
      <c r="C281">
        <v>144</v>
      </c>
      <c r="H281" t="s">
        <v>14</v>
      </c>
      <c r="I281">
        <v>1</v>
      </c>
    </row>
    <row r="282" spans="2:9" x14ac:dyDescent="0.35">
      <c r="B282" t="s">
        <v>20</v>
      </c>
      <c r="C282">
        <v>2443</v>
      </c>
      <c r="H282" t="s">
        <v>14</v>
      </c>
      <c r="I282">
        <v>1274</v>
      </c>
    </row>
    <row r="283" spans="2:9" x14ac:dyDescent="0.35">
      <c r="B283" t="s">
        <v>20</v>
      </c>
      <c r="C283">
        <v>64</v>
      </c>
      <c r="H283" t="s">
        <v>14</v>
      </c>
      <c r="I283">
        <v>210</v>
      </c>
    </row>
    <row r="284" spans="2:9" x14ac:dyDescent="0.35">
      <c r="B284" t="s">
        <v>20</v>
      </c>
      <c r="C284">
        <v>268</v>
      </c>
      <c r="H284" t="s">
        <v>14</v>
      </c>
      <c r="I284">
        <v>248</v>
      </c>
    </row>
    <row r="285" spans="2:9" x14ac:dyDescent="0.35">
      <c r="B285" t="s">
        <v>20</v>
      </c>
      <c r="C285">
        <v>195</v>
      </c>
      <c r="H285" t="s">
        <v>14</v>
      </c>
      <c r="I285">
        <v>513</v>
      </c>
    </row>
    <row r="286" spans="2:9" x14ac:dyDescent="0.35">
      <c r="B286" t="s">
        <v>20</v>
      </c>
      <c r="C286">
        <v>186</v>
      </c>
      <c r="H286" t="s">
        <v>14</v>
      </c>
      <c r="I286">
        <v>3410</v>
      </c>
    </row>
    <row r="287" spans="2:9" x14ac:dyDescent="0.35">
      <c r="B287" t="s">
        <v>20</v>
      </c>
      <c r="C287">
        <v>460</v>
      </c>
      <c r="H287" t="s">
        <v>14</v>
      </c>
      <c r="I287">
        <v>10</v>
      </c>
    </row>
    <row r="288" spans="2:9" x14ac:dyDescent="0.35">
      <c r="B288" t="s">
        <v>20</v>
      </c>
      <c r="C288">
        <v>2528</v>
      </c>
      <c r="H288" t="s">
        <v>14</v>
      </c>
      <c r="I288">
        <v>2201</v>
      </c>
    </row>
    <row r="289" spans="2:9" x14ac:dyDescent="0.35">
      <c r="B289" t="s">
        <v>20</v>
      </c>
      <c r="C289">
        <v>3657</v>
      </c>
      <c r="H289" t="s">
        <v>14</v>
      </c>
      <c r="I289">
        <v>676</v>
      </c>
    </row>
    <row r="290" spans="2:9" x14ac:dyDescent="0.35">
      <c r="B290" t="s">
        <v>20</v>
      </c>
      <c r="C290">
        <v>131</v>
      </c>
      <c r="H290" t="s">
        <v>14</v>
      </c>
      <c r="I290">
        <v>831</v>
      </c>
    </row>
    <row r="291" spans="2:9" x14ac:dyDescent="0.35">
      <c r="B291" t="s">
        <v>20</v>
      </c>
      <c r="C291">
        <v>239</v>
      </c>
      <c r="H291" t="s">
        <v>14</v>
      </c>
      <c r="I291">
        <v>859</v>
      </c>
    </row>
    <row r="292" spans="2:9" x14ac:dyDescent="0.35">
      <c r="B292" t="s">
        <v>20</v>
      </c>
      <c r="C292">
        <v>78</v>
      </c>
      <c r="H292" t="s">
        <v>14</v>
      </c>
      <c r="I292">
        <v>45</v>
      </c>
    </row>
    <row r="293" spans="2:9" x14ac:dyDescent="0.35">
      <c r="B293" t="s">
        <v>20</v>
      </c>
      <c r="C293">
        <v>1773</v>
      </c>
      <c r="H293" t="s">
        <v>14</v>
      </c>
      <c r="I293">
        <v>6</v>
      </c>
    </row>
    <row r="294" spans="2:9" x14ac:dyDescent="0.35">
      <c r="B294" t="s">
        <v>20</v>
      </c>
      <c r="C294">
        <v>32</v>
      </c>
      <c r="H294" t="s">
        <v>14</v>
      </c>
      <c r="I294">
        <v>7</v>
      </c>
    </row>
    <row r="295" spans="2:9" x14ac:dyDescent="0.35">
      <c r="B295" t="s">
        <v>20</v>
      </c>
      <c r="C295">
        <v>369</v>
      </c>
      <c r="H295" t="s">
        <v>14</v>
      </c>
      <c r="I295">
        <v>31</v>
      </c>
    </row>
    <row r="296" spans="2:9" x14ac:dyDescent="0.35">
      <c r="B296" t="s">
        <v>20</v>
      </c>
      <c r="C296">
        <v>89</v>
      </c>
      <c r="H296" t="s">
        <v>14</v>
      </c>
      <c r="I296">
        <v>78</v>
      </c>
    </row>
    <row r="297" spans="2:9" x14ac:dyDescent="0.35">
      <c r="B297" t="s">
        <v>20</v>
      </c>
      <c r="C297">
        <v>147</v>
      </c>
      <c r="H297" t="s">
        <v>14</v>
      </c>
      <c r="I297">
        <v>1225</v>
      </c>
    </row>
    <row r="298" spans="2:9" x14ac:dyDescent="0.35">
      <c r="B298" t="s">
        <v>20</v>
      </c>
      <c r="C298">
        <v>126</v>
      </c>
      <c r="H298" t="s">
        <v>14</v>
      </c>
      <c r="I298">
        <v>1</v>
      </c>
    </row>
    <row r="299" spans="2:9" x14ac:dyDescent="0.35">
      <c r="B299" t="s">
        <v>20</v>
      </c>
      <c r="C299">
        <v>2218</v>
      </c>
      <c r="H299" t="s">
        <v>14</v>
      </c>
      <c r="I299">
        <v>67</v>
      </c>
    </row>
    <row r="300" spans="2:9" x14ac:dyDescent="0.35">
      <c r="B300" t="s">
        <v>20</v>
      </c>
      <c r="C300">
        <v>202</v>
      </c>
      <c r="H300" t="s">
        <v>14</v>
      </c>
      <c r="I300">
        <v>19</v>
      </c>
    </row>
    <row r="301" spans="2:9" x14ac:dyDescent="0.35">
      <c r="B301" t="s">
        <v>20</v>
      </c>
      <c r="C301">
        <v>140</v>
      </c>
      <c r="H301" t="s">
        <v>14</v>
      </c>
      <c r="I301">
        <v>2108</v>
      </c>
    </row>
    <row r="302" spans="2:9" x14ac:dyDescent="0.35">
      <c r="B302" t="s">
        <v>20</v>
      </c>
      <c r="C302">
        <v>1052</v>
      </c>
      <c r="H302" t="s">
        <v>14</v>
      </c>
      <c r="I302">
        <v>679</v>
      </c>
    </row>
    <row r="303" spans="2:9" x14ac:dyDescent="0.35">
      <c r="B303" t="s">
        <v>20</v>
      </c>
      <c r="C303">
        <v>247</v>
      </c>
      <c r="H303" t="s">
        <v>14</v>
      </c>
      <c r="I303">
        <v>36</v>
      </c>
    </row>
    <row r="304" spans="2:9" x14ac:dyDescent="0.35">
      <c r="B304" t="s">
        <v>20</v>
      </c>
      <c r="C304">
        <v>84</v>
      </c>
      <c r="H304" t="s">
        <v>14</v>
      </c>
      <c r="I304">
        <v>47</v>
      </c>
    </row>
    <row r="305" spans="2:9" x14ac:dyDescent="0.35">
      <c r="B305" t="s">
        <v>20</v>
      </c>
      <c r="C305">
        <v>88</v>
      </c>
      <c r="H305" t="s">
        <v>14</v>
      </c>
      <c r="I305">
        <v>70</v>
      </c>
    </row>
    <row r="306" spans="2:9" x14ac:dyDescent="0.35">
      <c r="B306" t="s">
        <v>20</v>
      </c>
      <c r="C306">
        <v>156</v>
      </c>
      <c r="H306" t="s">
        <v>14</v>
      </c>
      <c r="I306">
        <v>154</v>
      </c>
    </row>
    <row r="307" spans="2:9" x14ac:dyDescent="0.35">
      <c r="B307" t="s">
        <v>20</v>
      </c>
      <c r="C307">
        <v>2985</v>
      </c>
      <c r="H307" t="s">
        <v>14</v>
      </c>
      <c r="I307">
        <v>22</v>
      </c>
    </row>
    <row r="308" spans="2:9" x14ac:dyDescent="0.35">
      <c r="B308" t="s">
        <v>20</v>
      </c>
      <c r="C308">
        <v>762</v>
      </c>
      <c r="H308" t="s">
        <v>14</v>
      </c>
      <c r="I308">
        <v>1758</v>
      </c>
    </row>
    <row r="309" spans="2:9" x14ac:dyDescent="0.35">
      <c r="B309" t="s">
        <v>20</v>
      </c>
      <c r="C309">
        <v>554</v>
      </c>
      <c r="H309" t="s">
        <v>14</v>
      </c>
      <c r="I309">
        <v>94</v>
      </c>
    </row>
    <row r="310" spans="2:9" x14ac:dyDescent="0.35">
      <c r="B310" t="s">
        <v>20</v>
      </c>
      <c r="C310">
        <v>135</v>
      </c>
      <c r="H310" t="s">
        <v>14</v>
      </c>
      <c r="I310">
        <v>33</v>
      </c>
    </row>
    <row r="311" spans="2:9" x14ac:dyDescent="0.35">
      <c r="B311" t="s">
        <v>20</v>
      </c>
      <c r="C311">
        <v>122</v>
      </c>
      <c r="H311" t="s">
        <v>14</v>
      </c>
      <c r="I311">
        <v>1</v>
      </c>
    </row>
    <row r="312" spans="2:9" x14ac:dyDescent="0.35">
      <c r="B312" t="s">
        <v>20</v>
      </c>
      <c r="C312">
        <v>221</v>
      </c>
      <c r="H312" t="s">
        <v>14</v>
      </c>
      <c r="I312">
        <v>31</v>
      </c>
    </row>
    <row r="313" spans="2:9" x14ac:dyDescent="0.35">
      <c r="B313" t="s">
        <v>20</v>
      </c>
      <c r="C313">
        <v>126</v>
      </c>
      <c r="H313" t="s">
        <v>14</v>
      </c>
      <c r="I313">
        <v>35</v>
      </c>
    </row>
    <row r="314" spans="2:9" x14ac:dyDescent="0.35">
      <c r="B314" t="s">
        <v>20</v>
      </c>
      <c r="C314">
        <v>1022</v>
      </c>
      <c r="H314" t="s">
        <v>14</v>
      </c>
      <c r="I314">
        <v>63</v>
      </c>
    </row>
    <row r="315" spans="2:9" x14ac:dyDescent="0.35">
      <c r="B315" t="s">
        <v>20</v>
      </c>
      <c r="C315">
        <v>3177</v>
      </c>
      <c r="H315" t="s">
        <v>14</v>
      </c>
      <c r="I315">
        <v>526</v>
      </c>
    </row>
    <row r="316" spans="2:9" x14ac:dyDescent="0.35">
      <c r="B316" t="s">
        <v>20</v>
      </c>
      <c r="C316">
        <v>198</v>
      </c>
      <c r="H316" t="s">
        <v>14</v>
      </c>
      <c r="I316">
        <v>121</v>
      </c>
    </row>
    <row r="317" spans="2:9" x14ac:dyDescent="0.35">
      <c r="B317" t="s">
        <v>20</v>
      </c>
      <c r="C317">
        <v>85</v>
      </c>
      <c r="H317" t="s">
        <v>14</v>
      </c>
      <c r="I317">
        <v>67</v>
      </c>
    </row>
    <row r="318" spans="2:9" x14ac:dyDescent="0.35">
      <c r="B318" t="s">
        <v>20</v>
      </c>
      <c r="C318">
        <v>3596</v>
      </c>
      <c r="H318" t="s">
        <v>14</v>
      </c>
      <c r="I318">
        <v>57</v>
      </c>
    </row>
    <row r="319" spans="2:9" x14ac:dyDescent="0.35">
      <c r="B319" t="s">
        <v>20</v>
      </c>
      <c r="C319">
        <v>244</v>
      </c>
      <c r="H319" t="s">
        <v>14</v>
      </c>
      <c r="I319">
        <v>1229</v>
      </c>
    </row>
    <row r="320" spans="2:9" x14ac:dyDescent="0.35">
      <c r="B320" t="s">
        <v>20</v>
      </c>
      <c r="C320">
        <v>5180</v>
      </c>
      <c r="H320" t="s">
        <v>14</v>
      </c>
      <c r="I320">
        <v>12</v>
      </c>
    </row>
    <row r="321" spans="2:9" x14ac:dyDescent="0.35">
      <c r="B321" t="s">
        <v>20</v>
      </c>
      <c r="C321">
        <v>589</v>
      </c>
      <c r="H321" t="s">
        <v>14</v>
      </c>
      <c r="I321">
        <v>452</v>
      </c>
    </row>
    <row r="322" spans="2:9" x14ac:dyDescent="0.35">
      <c r="B322" t="s">
        <v>20</v>
      </c>
      <c r="C322">
        <v>2725</v>
      </c>
      <c r="H322" t="s">
        <v>14</v>
      </c>
      <c r="I322">
        <v>1886</v>
      </c>
    </row>
    <row r="323" spans="2:9" x14ac:dyDescent="0.35">
      <c r="B323" t="s">
        <v>20</v>
      </c>
      <c r="C323">
        <v>300</v>
      </c>
      <c r="H323" t="s">
        <v>14</v>
      </c>
      <c r="I323">
        <v>1825</v>
      </c>
    </row>
    <row r="324" spans="2:9" x14ac:dyDescent="0.35">
      <c r="B324" t="s">
        <v>20</v>
      </c>
      <c r="C324">
        <v>144</v>
      </c>
      <c r="H324" t="s">
        <v>14</v>
      </c>
      <c r="I324">
        <v>31</v>
      </c>
    </row>
    <row r="325" spans="2:9" x14ac:dyDescent="0.35">
      <c r="B325" t="s">
        <v>20</v>
      </c>
      <c r="C325">
        <v>87</v>
      </c>
      <c r="H325" t="s">
        <v>14</v>
      </c>
      <c r="I325">
        <v>107</v>
      </c>
    </row>
    <row r="326" spans="2:9" x14ac:dyDescent="0.35">
      <c r="B326" t="s">
        <v>20</v>
      </c>
      <c r="C326">
        <v>3116</v>
      </c>
      <c r="H326" t="s">
        <v>14</v>
      </c>
      <c r="I326">
        <v>27</v>
      </c>
    </row>
    <row r="327" spans="2:9" x14ac:dyDescent="0.35">
      <c r="B327" t="s">
        <v>20</v>
      </c>
      <c r="C327">
        <v>909</v>
      </c>
      <c r="H327" t="s">
        <v>14</v>
      </c>
      <c r="I327">
        <v>1221</v>
      </c>
    </row>
    <row r="328" spans="2:9" x14ac:dyDescent="0.35">
      <c r="B328" t="s">
        <v>20</v>
      </c>
      <c r="C328">
        <v>1613</v>
      </c>
      <c r="H328" t="s">
        <v>14</v>
      </c>
      <c r="I328">
        <v>1</v>
      </c>
    </row>
    <row r="329" spans="2:9" x14ac:dyDescent="0.35">
      <c r="B329" t="s">
        <v>20</v>
      </c>
      <c r="C329">
        <v>136</v>
      </c>
      <c r="H329" t="s">
        <v>14</v>
      </c>
      <c r="I329">
        <v>16</v>
      </c>
    </row>
    <row r="330" spans="2:9" x14ac:dyDescent="0.35">
      <c r="B330" t="s">
        <v>20</v>
      </c>
      <c r="C330">
        <v>130</v>
      </c>
      <c r="H330" t="s">
        <v>14</v>
      </c>
      <c r="I330">
        <v>41</v>
      </c>
    </row>
    <row r="331" spans="2:9" x14ac:dyDescent="0.35">
      <c r="B331" t="s">
        <v>20</v>
      </c>
      <c r="C331">
        <v>102</v>
      </c>
      <c r="H331" t="s">
        <v>14</v>
      </c>
      <c r="I331">
        <v>523</v>
      </c>
    </row>
    <row r="332" spans="2:9" x14ac:dyDescent="0.35">
      <c r="B332" t="s">
        <v>20</v>
      </c>
      <c r="C332">
        <v>4006</v>
      </c>
      <c r="H332" t="s">
        <v>14</v>
      </c>
      <c r="I332">
        <v>141</v>
      </c>
    </row>
    <row r="333" spans="2:9" x14ac:dyDescent="0.35">
      <c r="B333" t="s">
        <v>20</v>
      </c>
      <c r="C333">
        <v>1629</v>
      </c>
      <c r="H333" t="s">
        <v>14</v>
      </c>
      <c r="I333">
        <v>52</v>
      </c>
    </row>
    <row r="334" spans="2:9" x14ac:dyDescent="0.35">
      <c r="B334" t="s">
        <v>20</v>
      </c>
      <c r="C334">
        <v>2188</v>
      </c>
      <c r="H334" t="s">
        <v>14</v>
      </c>
      <c r="I334">
        <v>225</v>
      </c>
    </row>
    <row r="335" spans="2:9" x14ac:dyDescent="0.35">
      <c r="B335" t="s">
        <v>20</v>
      </c>
      <c r="C335">
        <v>2409</v>
      </c>
      <c r="H335" t="s">
        <v>14</v>
      </c>
      <c r="I335">
        <v>38</v>
      </c>
    </row>
    <row r="336" spans="2:9" x14ac:dyDescent="0.35">
      <c r="B336" t="s">
        <v>20</v>
      </c>
      <c r="C336">
        <v>194</v>
      </c>
      <c r="H336" t="s">
        <v>14</v>
      </c>
      <c r="I336">
        <v>15</v>
      </c>
    </row>
    <row r="337" spans="2:9" x14ac:dyDescent="0.35">
      <c r="B337" t="s">
        <v>20</v>
      </c>
      <c r="C337">
        <v>1140</v>
      </c>
      <c r="H337" t="s">
        <v>14</v>
      </c>
      <c r="I337">
        <v>37</v>
      </c>
    </row>
    <row r="338" spans="2:9" x14ac:dyDescent="0.35">
      <c r="B338" t="s">
        <v>20</v>
      </c>
      <c r="C338">
        <v>102</v>
      </c>
      <c r="H338" t="s">
        <v>14</v>
      </c>
      <c r="I338">
        <v>112</v>
      </c>
    </row>
    <row r="339" spans="2:9" x14ac:dyDescent="0.35">
      <c r="B339" t="s">
        <v>20</v>
      </c>
      <c r="C339">
        <v>2857</v>
      </c>
      <c r="H339" t="s">
        <v>14</v>
      </c>
      <c r="I339">
        <v>21</v>
      </c>
    </row>
    <row r="340" spans="2:9" x14ac:dyDescent="0.35">
      <c r="B340" t="s">
        <v>20</v>
      </c>
      <c r="C340">
        <v>107</v>
      </c>
      <c r="H340" t="s">
        <v>14</v>
      </c>
      <c r="I340">
        <v>67</v>
      </c>
    </row>
    <row r="341" spans="2:9" x14ac:dyDescent="0.35">
      <c r="B341" t="s">
        <v>20</v>
      </c>
      <c r="C341">
        <v>160</v>
      </c>
      <c r="H341" t="s">
        <v>14</v>
      </c>
      <c r="I341">
        <v>78</v>
      </c>
    </row>
    <row r="342" spans="2:9" x14ac:dyDescent="0.35">
      <c r="B342" t="s">
        <v>20</v>
      </c>
      <c r="C342">
        <v>2230</v>
      </c>
      <c r="H342" t="s">
        <v>14</v>
      </c>
      <c r="I342">
        <v>67</v>
      </c>
    </row>
    <row r="343" spans="2:9" x14ac:dyDescent="0.35">
      <c r="B343" t="s">
        <v>20</v>
      </c>
      <c r="C343">
        <v>316</v>
      </c>
      <c r="H343" t="s">
        <v>14</v>
      </c>
      <c r="I343">
        <v>263</v>
      </c>
    </row>
    <row r="344" spans="2:9" x14ac:dyDescent="0.35">
      <c r="B344" t="s">
        <v>20</v>
      </c>
      <c r="C344">
        <v>117</v>
      </c>
      <c r="H344" t="s">
        <v>14</v>
      </c>
      <c r="I344">
        <v>1691</v>
      </c>
    </row>
    <row r="345" spans="2:9" x14ac:dyDescent="0.35">
      <c r="B345" t="s">
        <v>20</v>
      </c>
      <c r="C345">
        <v>6406</v>
      </c>
      <c r="H345" t="s">
        <v>14</v>
      </c>
      <c r="I345">
        <v>181</v>
      </c>
    </row>
    <row r="346" spans="2:9" x14ac:dyDescent="0.35">
      <c r="B346" t="s">
        <v>20</v>
      </c>
      <c r="C346">
        <v>192</v>
      </c>
      <c r="H346" t="s">
        <v>14</v>
      </c>
      <c r="I346">
        <v>13</v>
      </c>
    </row>
    <row r="347" spans="2:9" x14ac:dyDescent="0.35">
      <c r="B347" t="s">
        <v>20</v>
      </c>
      <c r="C347">
        <v>26</v>
      </c>
      <c r="H347" t="s">
        <v>14</v>
      </c>
      <c r="I347">
        <v>1</v>
      </c>
    </row>
    <row r="348" spans="2:9" x14ac:dyDescent="0.35">
      <c r="B348" t="s">
        <v>20</v>
      </c>
      <c r="C348">
        <v>723</v>
      </c>
      <c r="H348" t="s">
        <v>14</v>
      </c>
      <c r="I348">
        <v>21</v>
      </c>
    </row>
    <row r="349" spans="2:9" x14ac:dyDescent="0.35">
      <c r="B349" t="s">
        <v>20</v>
      </c>
      <c r="C349">
        <v>170</v>
      </c>
      <c r="H349" t="s">
        <v>14</v>
      </c>
      <c r="I349">
        <v>830</v>
      </c>
    </row>
    <row r="350" spans="2:9" x14ac:dyDescent="0.35">
      <c r="B350" t="s">
        <v>20</v>
      </c>
      <c r="C350">
        <v>238</v>
      </c>
      <c r="H350" t="s">
        <v>14</v>
      </c>
      <c r="I350">
        <v>130</v>
      </c>
    </row>
    <row r="351" spans="2:9" x14ac:dyDescent="0.35">
      <c r="B351" t="s">
        <v>20</v>
      </c>
      <c r="C351">
        <v>55</v>
      </c>
      <c r="H351" t="s">
        <v>14</v>
      </c>
      <c r="I351">
        <v>55</v>
      </c>
    </row>
    <row r="352" spans="2:9" x14ac:dyDescent="0.35">
      <c r="B352" t="s">
        <v>20</v>
      </c>
      <c r="C352">
        <v>128</v>
      </c>
      <c r="H352" t="s">
        <v>14</v>
      </c>
      <c r="I352">
        <v>114</v>
      </c>
    </row>
    <row r="353" spans="2:9" x14ac:dyDescent="0.35">
      <c r="B353" t="s">
        <v>20</v>
      </c>
      <c r="C353">
        <v>2144</v>
      </c>
      <c r="H353" t="s">
        <v>14</v>
      </c>
      <c r="I353">
        <v>594</v>
      </c>
    </row>
    <row r="354" spans="2:9" x14ac:dyDescent="0.35">
      <c r="B354" t="s">
        <v>20</v>
      </c>
      <c r="C354">
        <v>2693</v>
      </c>
      <c r="H354" t="s">
        <v>14</v>
      </c>
      <c r="I354">
        <v>24</v>
      </c>
    </row>
    <row r="355" spans="2:9" x14ac:dyDescent="0.35">
      <c r="B355" t="s">
        <v>20</v>
      </c>
      <c r="C355">
        <v>432</v>
      </c>
      <c r="H355" t="s">
        <v>14</v>
      </c>
      <c r="I355">
        <v>252</v>
      </c>
    </row>
    <row r="356" spans="2:9" x14ac:dyDescent="0.35">
      <c r="B356" t="s">
        <v>20</v>
      </c>
      <c r="C356">
        <v>189</v>
      </c>
      <c r="H356" t="s">
        <v>14</v>
      </c>
      <c r="I356">
        <v>67</v>
      </c>
    </row>
    <row r="357" spans="2:9" x14ac:dyDescent="0.35">
      <c r="B357" t="s">
        <v>20</v>
      </c>
      <c r="C357">
        <v>154</v>
      </c>
      <c r="H357" t="s">
        <v>14</v>
      </c>
      <c r="I357">
        <v>742</v>
      </c>
    </row>
    <row r="358" spans="2:9" x14ac:dyDescent="0.35">
      <c r="B358" t="s">
        <v>20</v>
      </c>
      <c r="C358">
        <v>96</v>
      </c>
      <c r="H358" t="s">
        <v>14</v>
      </c>
      <c r="I358">
        <v>75</v>
      </c>
    </row>
    <row r="359" spans="2:9" x14ac:dyDescent="0.35">
      <c r="B359" t="s">
        <v>20</v>
      </c>
      <c r="C359">
        <v>3063</v>
      </c>
      <c r="H359" t="s">
        <v>14</v>
      </c>
      <c r="I359">
        <v>4405</v>
      </c>
    </row>
    <row r="360" spans="2:9" x14ac:dyDescent="0.35">
      <c r="B360" t="s">
        <v>20</v>
      </c>
      <c r="C360">
        <v>2266</v>
      </c>
      <c r="H360" t="s">
        <v>14</v>
      </c>
      <c r="I360">
        <v>92</v>
      </c>
    </row>
    <row r="361" spans="2:9" x14ac:dyDescent="0.35">
      <c r="B361" t="s">
        <v>20</v>
      </c>
      <c r="C361">
        <v>194</v>
      </c>
      <c r="H361" t="s">
        <v>14</v>
      </c>
      <c r="I361">
        <v>64</v>
      </c>
    </row>
    <row r="362" spans="2:9" x14ac:dyDescent="0.35">
      <c r="B362" t="s">
        <v>20</v>
      </c>
      <c r="C362">
        <v>129</v>
      </c>
      <c r="H362" t="s">
        <v>14</v>
      </c>
      <c r="I362">
        <v>64</v>
      </c>
    </row>
    <row r="363" spans="2:9" x14ac:dyDescent="0.35">
      <c r="B363" t="s">
        <v>20</v>
      </c>
      <c r="C363">
        <v>375</v>
      </c>
      <c r="H363" t="s">
        <v>14</v>
      </c>
      <c r="I363">
        <v>842</v>
      </c>
    </row>
    <row r="364" spans="2:9" x14ac:dyDescent="0.35">
      <c r="B364" t="s">
        <v>20</v>
      </c>
      <c r="C364">
        <v>409</v>
      </c>
      <c r="H364" t="s">
        <v>14</v>
      </c>
      <c r="I364">
        <v>112</v>
      </c>
    </row>
    <row r="365" spans="2:9" x14ac:dyDescent="0.35">
      <c r="B365" t="s">
        <v>20</v>
      </c>
      <c r="C365">
        <v>234</v>
      </c>
      <c r="H365" t="s">
        <v>14</v>
      </c>
      <c r="I365">
        <v>374</v>
      </c>
    </row>
    <row r="366" spans="2:9" x14ac:dyDescent="0.35">
      <c r="B366" t="s">
        <v>20</v>
      </c>
      <c r="C366">
        <v>3016</v>
      </c>
    </row>
    <row r="367" spans="2:9" x14ac:dyDescent="0.35">
      <c r="B367" t="s">
        <v>20</v>
      </c>
      <c r="C367">
        <v>264</v>
      </c>
    </row>
    <row r="368" spans="2:9" x14ac:dyDescent="0.35">
      <c r="B368" t="s">
        <v>20</v>
      </c>
      <c r="C368">
        <v>272</v>
      </c>
    </row>
    <row r="369" spans="2:3" x14ac:dyDescent="0.35">
      <c r="B369" t="s">
        <v>20</v>
      </c>
      <c r="C369">
        <v>419</v>
      </c>
    </row>
    <row r="370" spans="2:3" x14ac:dyDescent="0.35">
      <c r="B370" t="s">
        <v>20</v>
      </c>
      <c r="C370">
        <v>1621</v>
      </c>
    </row>
    <row r="371" spans="2:3" x14ac:dyDescent="0.35">
      <c r="B371" t="s">
        <v>20</v>
      </c>
      <c r="C371">
        <v>1101</v>
      </c>
    </row>
    <row r="372" spans="2:3" x14ac:dyDescent="0.35">
      <c r="B372" t="s">
        <v>20</v>
      </c>
      <c r="C372">
        <v>1073</v>
      </c>
    </row>
    <row r="373" spans="2:3" x14ac:dyDescent="0.35">
      <c r="B373" t="s">
        <v>20</v>
      </c>
      <c r="C373">
        <v>331</v>
      </c>
    </row>
    <row r="374" spans="2:3" x14ac:dyDescent="0.35">
      <c r="B374" t="s">
        <v>20</v>
      </c>
      <c r="C374">
        <v>1170</v>
      </c>
    </row>
    <row r="375" spans="2:3" x14ac:dyDescent="0.35">
      <c r="B375" t="s">
        <v>20</v>
      </c>
      <c r="C375">
        <v>363</v>
      </c>
    </row>
    <row r="376" spans="2:3" x14ac:dyDescent="0.35">
      <c r="B376" t="s">
        <v>20</v>
      </c>
      <c r="C376">
        <v>103</v>
      </c>
    </row>
    <row r="377" spans="2:3" x14ac:dyDescent="0.35">
      <c r="B377" t="s">
        <v>20</v>
      </c>
      <c r="C377">
        <v>147</v>
      </c>
    </row>
    <row r="378" spans="2:3" x14ac:dyDescent="0.35">
      <c r="B378" t="s">
        <v>20</v>
      </c>
      <c r="C378">
        <v>110</v>
      </c>
    </row>
    <row r="379" spans="2:3" x14ac:dyDescent="0.35">
      <c r="B379" t="s">
        <v>20</v>
      </c>
      <c r="C379">
        <v>134</v>
      </c>
    </row>
    <row r="380" spans="2:3" x14ac:dyDescent="0.35">
      <c r="B380" t="s">
        <v>20</v>
      </c>
      <c r="C380">
        <v>269</v>
      </c>
    </row>
    <row r="381" spans="2:3" x14ac:dyDescent="0.35">
      <c r="B381" t="s">
        <v>20</v>
      </c>
      <c r="C381">
        <v>175</v>
      </c>
    </row>
    <row r="382" spans="2:3" x14ac:dyDescent="0.35">
      <c r="B382" t="s">
        <v>20</v>
      </c>
      <c r="C382">
        <v>69</v>
      </c>
    </row>
    <row r="383" spans="2:3" x14ac:dyDescent="0.35">
      <c r="B383" t="s">
        <v>20</v>
      </c>
      <c r="C383">
        <v>190</v>
      </c>
    </row>
    <row r="384" spans="2:3" x14ac:dyDescent="0.35">
      <c r="B384" t="s">
        <v>20</v>
      </c>
      <c r="C384">
        <v>237</v>
      </c>
    </row>
    <row r="385" spans="2:3" x14ac:dyDescent="0.35">
      <c r="B385" t="s">
        <v>20</v>
      </c>
      <c r="C385">
        <v>196</v>
      </c>
    </row>
    <row r="386" spans="2:3" x14ac:dyDescent="0.35">
      <c r="B386" t="s">
        <v>20</v>
      </c>
      <c r="C386">
        <v>7295</v>
      </c>
    </row>
    <row r="387" spans="2:3" x14ac:dyDescent="0.35">
      <c r="B387" t="s">
        <v>20</v>
      </c>
      <c r="C387">
        <v>2893</v>
      </c>
    </row>
    <row r="388" spans="2:3" x14ac:dyDescent="0.35">
      <c r="B388" t="s">
        <v>20</v>
      </c>
      <c r="C388">
        <v>820</v>
      </c>
    </row>
    <row r="389" spans="2:3" x14ac:dyDescent="0.35">
      <c r="B389" t="s">
        <v>20</v>
      </c>
      <c r="C389">
        <v>2038</v>
      </c>
    </row>
    <row r="390" spans="2:3" x14ac:dyDescent="0.35">
      <c r="B390" t="s">
        <v>20</v>
      </c>
      <c r="C390">
        <v>116</v>
      </c>
    </row>
    <row r="391" spans="2:3" x14ac:dyDescent="0.35">
      <c r="B391" t="s">
        <v>20</v>
      </c>
      <c r="C391">
        <v>1345</v>
      </c>
    </row>
    <row r="392" spans="2:3" x14ac:dyDescent="0.35">
      <c r="B392" t="s">
        <v>20</v>
      </c>
      <c r="C392">
        <v>168</v>
      </c>
    </row>
    <row r="393" spans="2:3" x14ac:dyDescent="0.35">
      <c r="B393" t="s">
        <v>20</v>
      </c>
      <c r="C393">
        <v>137</v>
      </c>
    </row>
    <row r="394" spans="2:3" x14ac:dyDescent="0.35">
      <c r="B394" t="s">
        <v>20</v>
      </c>
      <c r="C394">
        <v>186</v>
      </c>
    </row>
    <row r="395" spans="2:3" x14ac:dyDescent="0.35">
      <c r="B395" t="s">
        <v>20</v>
      </c>
      <c r="C395">
        <v>125</v>
      </c>
    </row>
    <row r="396" spans="2:3" x14ac:dyDescent="0.35">
      <c r="B396" t="s">
        <v>20</v>
      </c>
      <c r="C396">
        <v>202</v>
      </c>
    </row>
    <row r="397" spans="2:3" x14ac:dyDescent="0.35">
      <c r="B397" t="s">
        <v>20</v>
      </c>
      <c r="C397">
        <v>103</v>
      </c>
    </row>
    <row r="398" spans="2:3" x14ac:dyDescent="0.35">
      <c r="B398" t="s">
        <v>20</v>
      </c>
      <c r="C398">
        <v>1785</v>
      </c>
    </row>
    <row r="399" spans="2:3" x14ac:dyDescent="0.35">
      <c r="B399" t="s">
        <v>20</v>
      </c>
      <c r="C399">
        <v>157</v>
      </c>
    </row>
    <row r="400" spans="2:3" x14ac:dyDescent="0.35">
      <c r="B400" t="s">
        <v>20</v>
      </c>
      <c r="C400">
        <v>555</v>
      </c>
    </row>
    <row r="401" spans="2:3" x14ac:dyDescent="0.35">
      <c r="B401" t="s">
        <v>20</v>
      </c>
      <c r="C401">
        <v>297</v>
      </c>
    </row>
    <row r="402" spans="2:3" x14ac:dyDescent="0.35">
      <c r="B402" t="s">
        <v>20</v>
      </c>
      <c r="C402">
        <v>123</v>
      </c>
    </row>
    <row r="403" spans="2:3" x14ac:dyDescent="0.35">
      <c r="B403" t="s">
        <v>20</v>
      </c>
      <c r="C403">
        <v>3036</v>
      </c>
    </row>
    <row r="404" spans="2:3" x14ac:dyDescent="0.35">
      <c r="B404" t="s">
        <v>20</v>
      </c>
      <c r="C404">
        <v>144</v>
      </c>
    </row>
    <row r="405" spans="2:3" x14ac:dyDescent="0.35">
      <c r="B405" t="s">
        <v>20</v>
      </c>
      <c r="C405">
        <v>121</v>
      </c>
    </row>
    <row r="406" spans="2:3" x14ac:dyDescent="0.35">
      <c r="B406" t="s">
        <v>20</v>
      </c>
      <c r="C406">
        <v>181</v>
      </c>
    </row>
    <row r="407" spans="2:3" x14ac:dyDescent="0.35">
      <c r="B407" t="s">
        <v>20</v>
      </c>
      <c r="C407">
        <v>122</v>
      </c>
    </row>
    <row r="408" spans="2:3" x14ac:dyDescent="0.35">
      <c r="B408" t="s">
        <v>20</v>
      </c>
      <c r="C408">
        <v>1071</v>
      </c>
    </row>
    <row r="409" spans="2:3" x14ac:dyDescent="0.35">
      <c r="B409" t="s">
        <v>20</v>
      </c>
      <c r="C409">
        <v>980</v>
      </c>
    </row>
    <row r="410" spans="2:3" x14ac:dyDescent="0.35">
      <c r="B410" t="s">
        <v>20</v>
      </c>
      <c r="C410">
        <v>536</v>
      </c>
    </row>
    <row r="411" spans="2:3" x14ac:dyDescent="0.35">
      <c r="B411" t="s">
        <v>20</v>
      </c>
      <c r="C411">
        <v>1991</v>
      </c>
    </row>
    <row r="412" spans="2:3" x14ac:dyDescent="0.35">
      <c r="B412" t="s">
        <v>20</v>
      </c>
      <c r="C412">
        <v>180</v>
      </c>
    </row>
    <row r="413" spans="2:3" x14ac:dyDescent="0.35">
      <c r="B413" t="s">
        <v>20</v>
      </c>
      <c r="C413">
        <v>130</v>
      </c>
    </row>
    <row r="414" spans="2:3" x14ac:dyDescent="0.35">
      <c r="B414" t="s">
        <v>20</v>
      </c>
      <c r="C414">
        <v>122</v>
      </c>
    </row>
    <row r="415" spans="2:3" x14ac:dyDescent="0.35">
      <c r="B415" t="s">
        <v>20</v>
      </c>
      <c r="C415">
        <v>140</v>
      </c>
    </row>
    <row r="416" spans="2:3" x14ac:dyDescent="0.35">
      <c r="B416" t="s">
        <v>20</v>
      </c>
      <c r="C416">
        <v>3388</v>
      </c>
    </row>
    <row r="417" spans="2:3" x14ac:dyDescent="0.35">
      <c r="B417" t="s">
        <v>20</v>
      </c>
      <c r="C417">
        <v>280</v>
      </c>
    </row>
    <row r="418" spans="2:3" x14ac:dyDescent="0.35">
      <c r="B418" t="s">
        <v>20</v>
      </c>
      <c r="C418">
        <v>366</v>
      </c>
    </row>
    <row r="419" spans="2:3" x14ac:dyDescent="0.35">
      <c r="B419" t="s">
        <v>20</v>
      </c>
      <c r="C419">
        <v>270</v>
      </c>
    </row>
    <row r="420" spans="2:3" x14ac:dyDescent="0.35">
      <c r="B420" t="s">
        <v>20</v>
      </c>
      <c r="C420">
        <v>137</v>
      </c>
    </row>
    <row r="421" spans="2:3" x14ac:dyDescent="0.35">
      <c r="B421" t="s">
        <v>20</v>
      </c>
      <c r="C421">
        <v>3205</v>
      </c>
    </row>
    <row r="422" spans="2:3" x14ac:dyDescent="0.35">
      <c r="B422" t="s">
        <v>20</v>
      </c>
      <c r="C422">
        <v>288</v>
      </c>
    </row>
    <row r="423" spans="2:3" x14ac:dyDescent="0.35">
      <c r="B423" t="s">
        <v>20</v>
      </c>
      <c r="C423">
        <v>148</v>
      </c>
    </row>
    <row r="424" spans="2:3" x14ac:dyDescent="0.35">
      <c r="B424" t="s">
        <v>20</v>
      </c>
      <c r="C424">
        <v>114</v>
      </c>
    </row>
    <row r="425" spans="2:3" x14ac:dyDescent="0.35">
      <c r="B425" t="s">
        <v>20</v>
      </c>
      <c r="C425">
        <v>1518</v>
      </c>
    </row>
    <row r="426" spans="2:3" x14ac:dyDescent="0.35">
      <c r="B426" t="s">
        <v>20</v>
      </c>
      <c r="C426">
        <v>166</v>
      </c>
    </row>
    <row r="427" spans="2:3" x14ac:dyDescent="0.35">
      <c r="B427" t="s">
        <v>20</v>
      </c>
      <c r="C427">
        <v>100</v>
      </c>
    </row>
    <row r="428" spans="2:3" x14ac:dyDescent="0.35">
      <c r="B428" t="s">
        <v>20</v>
      </c>
      <c r="C428">
        <v>235</v>
      </c>
    </row>
    <row r="429" spans="2:3" x14ac:dyDescent="0.35">
      <c r="B429" t="s">
        <v>20</v>
      </c>
      <c r="C429">
        <v>148</v>
      </c>
    </row>
    <row r="430" spans="2:3" x14ac:dyDescent="0.35">
      <c r="B430" t="s">
        <v>20</v>
      </c>
      <c r="C430">
        <v>198</v>
      </c>
    </row>
    <row r="431" spans="2:3" x14ac:dyDescent="0.35">
      <c r="B431" t="s">
        <v>20</v>
      </c>
      <c r="C431">
        <v>150</v>
      </c>
    </row>
    <row r="432" spans="2:3" x14ac:dyDescent="0.35">
      <c r="B432" t="s">
        <v>20</v>
      </c>
      <c r="C432">
        <v>216</v>
      </c>
    </row>
    <row r="433" spans="2:3" x14ac:dyDescent="0.35">
      <c r="B433" t="s">
        <v>20</v>
      </c>
      <c r="C433">
        <v>5139</v>
      </c>
    </row>
    <row r="434" spans="2:3" x14ac:dyDescent="0.35">
      <c r="B434" t="s">
        <v>20</v>
      </c>
      <c r="C434">
        <v>2353</v>
      </c>
    </row>
    <row r="435" spans="2:3" x14ac:dyDescent="0.35">
      <c r="B435" t="s">
        <v>20</v>
      </c>
      <c r="C435">
        <v>78</v>
      </c>
    </row>
    <row r="436" spans="2:3" x14ac:dyDescent="0.35">
      <c r="B436" t="s">
        <v>20</v>
      </c>
      <c r="C436">
        <v>174</v>
      </c>
    </row>
    <row r="437" spans="2:3" x14ac:dyDescent="0.35">
      <c r="B437" t="s">
        <v>20</v>
      </c>
      <c r="C437">
        <v>164</v>
      </c>
    </row>
    <row r="438" spans="2:3" x14ac:dyDescent="0.35">
      <c r="B438" t="s">
        <v>20</v>
      </c>
      <c r="C438">
        <v>161</v>
      </c>
    </row>
    <row r="439" spans="2:3" x14ac:dyDescent="0.35">
      <c r="B439" t="s">
        <v>20</v>
      </c>
      <c r="C439">
        <v>138</v>
      </c>
    </row>
    <row r="440" spans="2:3" x14ac:dyDescent="0.35">
      <c r="B440" t="s">
        <v>20</v>
      </c>
      <c r="C440">
        <v>3308</v>
      </c>
    </row>
    <row r="441" spans="2:3" x14ac:dyDescent="0.35">
      <c r="B441" t="s">
        <v>20</v>
      </c>
      <c r="C441">
        <v>127</v>
      </c>
    </row>
    <row r="442" spans="2:3" x14ac:dyDescent="0.35">
      <c r="B442" t="s">
        <v>20</v>
      </c>
      <c r="C442">
        <v>207</v>
      </c>
    </row>
    <row r="443" spans="2:3" x14ac:dyDescent="0.35">
      <c r="B443" t="s">
        <v>20</v>
      </c>
      <c r="C443">
        <v>181</v>
      </c>
    </row>
    <row r="444" spans="2:3" x14ac:dyDescent="0.35">
      <c r="B444" t="s">
        <v>20</v>
      </c>
      <c r="C444">
        <v>110</v>
      </c>
    </row>
    <row r="445" spans="2:3" x14ac:dyDescent="0.35">
      <c r="B445" t="s">
        <v>20</v>
      </c>
      <c r="C445">
        <v>185</v>
      </c>
    </row>
    <row r="446" spans="2:3" x14ac:dyDescent="0.35">
      <c r="B446" t="s">
        <v>20</v>
      </c>
      <c r="C446">
        <v>121</v>
      </c>
    </row>
    <row r="447" spans="2:3" x14ac:dyDescent="0.35">
      <c r="B447" t="s">
        <v>20</v>
      </c>
      <c r="C447">
        <v>106</v>
      </c>
    </row>
    <row r="448" spans="2:3" x14ac:dyDescent="0.35">
      <c r="B448" t="s">
        <v>20</v>
      </c>
      <c r="C448">
        <v>142</v>
      </c>
    </row>
    <row r="449" spans="2:3" x14ac:dyDescent="0.35">
      <c r="B449" t="s">
        <v>20</v>
      </c>
      <c r="C449">
        <v>233</v>
      </c>
    </row>
    <row r="450" spans="2:3" x14ac:dyDescent="0.35">
      <c r="B450" t="s">
        <v>20</v>
      </c>
      <c r="C450">
        <v>218</v>
      </c>
    </row>
    <row r="451" spans="2:3" x14ac:dyDescent="0.35">
      <c r="B451" t="s">
        <v>20</v>
      </c>
      <c r="C451">
        <v>76</v>
      </c>
    </row>
    <row r="452" spans="2:3" x14ac:dyDescent="0.35">
      <c r="B452" t="s">
        <v>20</v>
      </c>
      <c r="C452">
        <v>43</v>
      </c>
    </row>
    <row r="453" spans="2:3" x14ac:dyDescent="0.35">
      <c r="B453" t="s">
        <v>20</v>
      </c>
      <c r="C453">
        <v>221</v>
      </c>
    </row>
    <row r="454" spans="2:3" x14ac:dyDescent="0.35">
      <c r="B454" t="s">
        <v>20</v>
      </c>
      <c r="C454">
        <v>2805</v>
      </c>
    </row>
    <row r="455" spans="2:3" x14ac:dyDescent="0.35">
      <c r="B455" t="s">
        <v>20</v>
      </c>
      <c r="C455">
        <v>68</v>
      </c>
    </row>
    <row r="456" spans="2:3" x14ac:dyDescent="0.35">
      <c r="B456" t="s">
        <v>20</v>
      </c>
      <c r="C456">
        <v>183</v>
      </c>
    </row>
    <row r="457" spans="2:3" x14ac:dyDescent="0.35">
      <c r="B457" t="s">
        <v>20</v>
      </c>
      <c r="C457">
        <v>133</v>
      </c>
    </row>
    <row r="458" spans="2:3" x14ac:dyDescent="0.35">
      <c r="B458" t="s">
        <v>20</v>
      </c>
      <c r="C458">
        <v>2489</v>
      </c>
    </row>
    <row r="459" spans="2:3" x14ac:dyDescent="0.35">
      <c r="B459" t="s">
        <v>20</v>
      </c>
      <c r="C459">
        <v>69</v>
      </c>
    </row>
    <row r="460" spans="2:3" x14ac:dyDescent="0.35">
      <c r="B460" t="s">
        <v>20</v>
      </c>
      <c r="C460">
        <v>279</v>
      </c>
    </row>
    <row r="461" spans="2:3" x14ac:dyDescent="0.35">
      <c r="B461" t="s">
        <v>20</v>
      </c>
      <c r="C461">
        <v>210</v>
      </c>
    </row>
    <row r="462" spans="2:3" x14ac:dyDescent="0.35">
      <c r="B462" t="s">
        <v>20</v>
      </c>
      <c r="C462">
        <v>2100</v>
      </c>
    </row>
    <row r="463" spans="2:3" x14ac:dyDescent="0.35">
      <c r="B463" t="s">
        <v>20</v>
      </c>
      <c r="C463">
        <v>252</v>
      </c>
    </row>
    <row r="464" spans="2:3" x14ac:dyDescent="0.35">
      <c r="B464" t="s">
        <v>20</v>
      </c>
      <c r="C464">
        <v>1280</v>
      </c>
    </row>
    <row r="465" spans="2:3" x14ac:dyDescent="0.35">
      <c r="B465" t="s">
        <v>20</v>
      </c>
      <c r="C465">
        <v>157</v>
      </c>
    </row>
    <row r="466" spans="2:3" x14ac:dyDescent="0.35">
      <c r="B466" t="s">
        <v>20</v>
      </c>
      <c r="C466">
        <v>194</v>
      </c>
    </row>
    <row r="467" spans="2:3" x14ac:dyDescent="0.35">
      <c r="B467" t="s">
        <v>20</v>
      </c>
      <c r="C467">
        <v>82</v>
      </c>
    </row>
    <row r="468" spans="2:3" x14ac:dyDescent="0.35">
      <c r="B468" t="s">
        <v>20</v>
      </c>
      <c r="C468">
        <v>4233</v>
      </c>
    </row>
    <row r="469" spans="2:3" x14ac:dyDescent="0.35">
      <c r="B469" t="s">
        <v>20</v>
      </c>
      <c r="C469">
        <v>1297</v>
      </c>
    </row>
    <row r="470" spans="2:3" x14ac:dyDescent="0.35">
      <c r="B470" t="s">
        <v>20</v>
      </c>
      <c r="C470">
        <v>165</v>
      </c>
    </row>
    <row r="471" spans="2:3" x14ac:dyDescent="0.35">
      <c r="B471" t="s">
        <v>20</v>
      </c>
      <c r="C471">
        <v>119</v>
      </c>
    </row>
    <row r="472" spans="2:3" x14ac:dyDescent="0.35">
      <c r="B472" t="s">
        <v>20</v>
      </c>
      <c r="C472">
        <v>1797</v>
      </c>
    </row>
    <row r="473" spans="2:3" x14ac:dyDescent="0.35">
      <c r="B473" t="s">
        <v>20</v>
      </c>
      <c r="C473">
        <v>261</v>
      </c>
    </row>
    <row r="474" spans="2:3" x14ac:dyDescent="0.35">
      <c r="B474" t="s">
        <v>20</v>
      </c>
      <c r="C474">
        <v>157</v>
      </c>
    </row>
    <row r="475" spans="2:3" x14ac:dyDescent="0.35">
      <c r="B475" t="s">
        <v>20</v>
      </c>
      <c r="C475">
        <v>3533</v>
      </c>
    </row>
    <row r="476" spans="2:3" x14ac:dyDescent="0.35">
      <c r="B476" t="s">
        <v>20</v>
      </c>
      <c r="C476">
        <v>155</v>
      </c>
    </row>
    <row r="477" spans="2:3" x14ac:dyDescent="0.35">
      <c r="B477" t="s">
        <v>20</v>
      </c>
      <c r="C477">
        <v>132</v>
      </c>
    </row>
    <row r="478" spans="2:3" x14ac:dyDescent="0.35">
      <c r="B478" t="s">
        <v>20</v>
      </c>
      <c r="C478">
        <v>1354</v>
      </c>
    </row>
    <row r="479" spans="2:3" x14ac:dyDescent="0.35">
      <c r="B479" t="s">
        <v>20</v>
      </c>
      <c r="C479">
        <v>48</v>
      </c>
    </row>
    <row r="480" spans="2:3" x14ac:dyDescent="0.35">
      <c r="B480" t="s">
        <v>20</v>
      </c>
      <c r="C480">
        <v>110</v>
      </c>
    </row>
    <row r="481" spans="2:3" x14ac:dyDescent="0.35">
      <c r="B481" t="s">
        <v>20</v>
      </c>
      <c r="C481">
        <v>172</v>
      </c>
    </row>
    <row r="482" spans="2:3" x14ac:dyDescent="0.35">
      <c r="B482" t="s">
        <v>20</v>
      </c>
      <c r="C482">
        <v>307</v>
      </c>
    </row>
    <row r="483" spans="2:3" x14ac:dyDescent="0.35">
      <c r="B483" t="s">
        <v>20</v>
      </c>
      <c r="C483">
        <v>160</v>
      </c>
    </row>
    <row r="484" spans="2:3" x14ac:dyDescent="0.35">
      <c r="B484" t="s">
        <v>20</v>
      </c>
      <c r="C484">
        <v>1467</v>
      </c>
    </row>
    <row r="485" spans="2:3" x14ac:dyDescent="0.35">
      <c r="B485" t="s">
        <v>20</v>
      </c>
      <c r="C485">
        <v>2662</v>
      </c>
    </row>
    <row r="486" spans="2:3" x14ac:dyDescent="0.35">
      <c r="B486" t="s">
        <v>20</v>
      </c>
      <c r="C486">
        <v>452</v>
      </c>
    </row>
    <row r="487" spans="2:3" x14ac:dyDescent="0.35">
      <c r="B487" t="s">
        <v>20</v>
      </c>
      <c r="C487">
        <v>158</v>
      </c>
    </row>
    <row r="488" spans="2:3" x14ac:dyDescent="0.35">
      <c r="B488" t="s">
        <v>20</v>
      </c>
      <c r="C488">
        <v>225</v>
      </c>
    </row>
    <row r="489" spans="2:3" x14ac:dyDescent="0.35">
      <c r="B489" t="s">
        <v>20</v>
      </c>
      <c r="C489">
        <v>65</v>
      </c>
    </row>
    <row r="490" spans="2:3" x14ac:dyDescent="0.35">
      <c r="B490" t="s">
        <v>20</v>
      </c>
      <c r="C490">
        <v>163</v>
      </c>
    </row>
    <row r="491" spans="2:3" x14ac:dyDescent="0.35">
      <c r="B491" t="s">
        <v>20</v>
      </c>
      <c r="C491">
        <v>85</v>
      </c>
    </row>
    <row r="492" spans="2:3" x14ac:dyDescent="0.35">
      <c r="B492" t="s">
        <v>20</v>
      </c>
      <c r="C492">
        <v>217</v>
      </c>
    </row>
    <row r="493" spans="2:3" x14ac:dyDescent="0.35">
      <c r="B493" t="s">
        <v>20</v>
      </c>
      <c r="C493">
        <v>150</v>
      </c>
    </row>
    <row r="494" spans="2:3" x14ac:dyDescent="0.35">
      <c r="B494" t="s">
        <v>20</v>
      </c>
      <c r="C494">
        <v>3272</v>
      </c>
    </row>
    <row r="495" spans="2:3" x14ac:dyDescent="0.35">
      <c r="B495" t="s">
        <v>20</v>
      </c>
      <c r="C495">
        <v>300</v>
      </c>
    </row>
    <row r="496" spans="2:3" x14ac:dyDescent="0.35">
      <c r="B496" t="s">
        <v>20</v>
      </c>
      <c r="C496">
        <v>126</v>
      </c>
    </row>
    <row r="497" spans="2:3" x14ac:dyDescent="0.35">
      <c r="B497" t="s">
        <v>20</v>
      </c>
      <c r="C497">
        <v>2320</v>
      </c>
    </row>
    <row r="498" spans="2:3" x14ac:dyDescent="0.35">
      <c r="B498" t="s">
        <v>20</v>
      </c>
      <c r="C498">
        <v>81</v>
      </c>
    </row>
    <row r="499" spans="2:3" x14ac:dyDescent="0.35">
      <c r="B499" t="s">
        <v>20</v>
      </c>
      <c r="C499">
        <v>1887</v>
      </c>
    </row>
    <row r="500" spans="2:3" x14ac:dyDescent="0.35">
      <c r="B500" t="s">
        <v>20</v>
      </c>
      <c r="C500">
        <v>4358</v>
      </c>
    </row>
    <row r="501" spans="2:3" x14ac:dyDescent="0.35">
      <c r="B501" t="s">
        <v>20</v>
      </c>
      <c r="C501">
        <v>53</v>
      </c>
    </row>
    <row r="502" spans="2:3" x14ac:dyDescent="0.35">
      <c r="B502" t="s">
        <v>20</v>
      </c>
      <c r="C502">
        <v>2414</v>
      </c>
    </row>
    <row r="503" spans="2:3" x14ac:dyDescent="0.35">
      <c r="B503" t="s">
        <v>20</v>
      </c>
      <c r="C503">
        <v>80</v>
      </c>
    </row>
    <row r="504" spans="2:3" x14ac:dyDescent="0.35">
      <c r="B504" t="s">
        <v>20</v>
      </c>
      <c r="C504">
        <v>193</v>
      </c>
    </row>
    <row r="505" spans="2:3" x14ac:dyDescent="0.35">
      <c r="B505" t="s">
        <v>20</v>
      </c>
      <c r="C505">
        <v>52</v>
      </c>
    </row>
    <row r="506" spans="2:3" x14ac:dyDescent="0.35">
      <c r="B506" t="s">
        <v>20</v>
      </c>
      <c r="C506">
        <v>290</v>
      </c>
    </row>
    <row r="507" spans="2:3" x14ac:dyDescent="0.35">
      <c r="B507" t="s">
        <v>20</v>
      </c>
      <c r="C507">
        <v>122</v>
      </c>
    </row>
    <row r="508" spans="2:3" x14ac:dyDescent="0.35">
      <c r="B508" t="s">
        <v>20</v>
      </c>
      <c r="C508">
        <v>1470</v>
      </c>
    </row>
    <row r="509" spans="2:3" x14ac:dyDescent="0.35">
      <c r="B509" t="s">
        <v>20</v>
      </c>
      <c r="C509">
        <v>165</v>
      </c>
    </row>
    <row r="510" spans="2:3" x14ac:dyDescent="0.35">
      <c r="B510" t="s">
        <v>20</v>
      </c>
      <c r="C510">
        <v>182</v>
      </c>
    </row>
    <row r="511" spans="2:3" x14ac:dyDescent="0.35">
      <c r="B511" t="s">
        <v>20</v>
      </c>
      <c r="C511">
        <v>199</v>
      </c>
    </row>
    <row r="512" spans="2:3" x14ac:dyDescent="0.35">
      <c r="B512" t="s">
        <v>20</v>
      </c>
      <c r="C512">
        <v>56</v>
      </c>
    </row>
    <row r="513" spans="2:3" x14ac:dyDescent="0.35">
      <c r="B513" t="s">
        <v>20</v>
      </c>
      <c r="C513">
        <v>1460</v>
      </c>
    </row>
    <row r="514" spans="2:3" x14ac:dyDescent="0.35">
      <c r="B514" t="s">
        <v>20</v>
      </c>
      <c r="C514">
        <v>123</v>
      </c>
    </row>
    <row r="515" spans="2:3" x14ac:dyDescent="0.35">
      <c r="B515" t="s">
        <v>20</v>
      </c>
      <c r="C515">
        <v>159</v>
      </c>
    </row>
    <row r="516" spans="2:3" x14ac:dyDescent="0.35">
      <c r="B516" t="s">
        <v>20</v>
      </c>
      <c r="C516">
        <v>110</v>
      </c>
    </row>
    <row r="517" spans="2:3" x14ac:dyDescent="0.35">
      <c r="B517" t="s">
        <v>20</v>
      </c>
      <c r="C517">
        <v>236</v>
      </c>
    </row>
    <row r="518" spans="2:3" x14ac:dyDescent="0.35">
      <c r="B518" t="s">
        <v>20</v>
      </c>
      <c r="C518">
        <v>191</v>
      </c>
    </row>
    <row r="519" spans="2:3" x14ac:dyDescent="0.35">
      <c r="B519" t="s">
        <v>20</v>
      </c>
      <c r="C519">
        <v>3934</v>
      </c>
    </row>
    <row r="520" spans="2:3" x14ac:dyDescent="0.35">
      <c r="B520" t="s">
        <v>20</v>
      </c>
      <c r="C520">
        <v>80</v>
      </c>
    </row>
    <row r="521" spans="2:3" x14ac:dyDescent="0.35">
      <c r="B521" t="s">
        <v>20</v>
      </c>
      <c r="C521">
        <v>462</v>
      </c>
    </row>
    <row r="522" spans="2:3" x14ac:dyDescent="0.35">
      <c r="B522" t="s">
        <v>20</v>
      </c>
      <c r="C522">
        <v>179</v>
      </c>
    </row>
    <row r="523" spans="2:3" x14ac:dyDescent="0.35">
      <c r="B523" t="s">
        <v>20</v>
      </c>
      <c r="C523">
        <v>1866</v>
      </c>
    </row>
    <row r="524" spans="2:3" x14ac:dyDescent="0.35">
      <c r="B524" t="s">
        <v>20</v>
      </c>
      <c r="C524">
        <v>156</v>
      </c>
    </row>
    <row r="525" spans="2:3" x14ac:dyDescent="0.35">
      <c r="B525" t="s">
        <v>20</v>
      </c>
      <c r="C525">
        <v>255</v>
      </c>
    </row>
    <row r="526" spans="2:3" x14ac:dyDescent="0.35">
      <c r="B526" t="s">
        <v>20</v>
      </c>
      <c r="C526">
        <v>2261</v>
      </c>
    </row>
    <row r="527" spans="2:3" x14ac:dyDescent="0.35">
      <c r="B527" t="s">
        <v>20</v>
      </c>
      <c r="C527">
        <v>40</v>
      </c>
    </row>
    <row r="528" spans="2:3" x14ac:dyDescent="0.35">
      <c r="B528" t="s">
        <v>20</v>
      </c>
      <c r="C528">
        <v>2289</v>
      </c>
    </row>
    <row r="529" spans="2:3" x14ac:dyDescent="0.35">
      <c r="B529" t="s">
        <v>20</v>
      </c>
      <c r="C529">
        <v>65</v>
      </c>
    </row>
    <row r="530" spans="2:3" x14ac:dyDescent="0.35">
      <c r="B530" t="s">
        <v>20</v>
      </c>
      <c r="C530">
        <v>3777</v>
      </c>
    </row>
    <row r="531" spans="2:3" x14ac:dyDescent="0.35">
      <c r="B531" t="s">
        <v>20</v>
      </c>
      <c r="C531">
        <v>184</v>
      </c>
    </row>
    <row r="532" spans="2:3" x14ac:dyDescent="0.35">
      <c r="B532" t="s">
        <v>20</v>
      </c>
      <c r="C532">
        <v>85</v>
      </c>
    </row>
    <row r="533" spans="2:3" x14ac:dyDescent="0.35">
      <c r="B533" t="s">
        <v>20</v>
      </c>
      <c r="C533">
        <v>144</v>
      </c>
    </row>
    <row r="534" spans="2:3" x14ac:dyDescent="0.35">
      <c r="B534" t="s">
        <v>20</v>
      </c>
      <c r="C534">
        <v>1902</v>
      </c>
    </row>
    <row r="535" spans="2:3" x14ac:dyDescent="0.35">
      <c r="B535" t="s">
        <v>20</v>
      </c>
      <c r="C535">
        <v>105</v>
      </c>
    </row>
    <row r="536" spans="2:3" x14ac:dyDescent="0.35">
      <c r="B536" t="s">
        <v>20</v>
      </c>
      <c r="C536">
        <v>132</v>
      </c>
    </row>
    <row r="537" spans="2:3" x14ac:dyDescent="0.35">
      <c r="B537" t="s">
        <v>20</v>
      </c>
      <c r="C537">
        <v>96</v>
      </c>
    </row>
    <row r="538" spans="2:3" x14ac:dyDescent="0.35">
      <c r="B538" t="s">
        <v>20</v>
      </c>
      <c r="C538">
        <v>114</v>
      </c>
    </row>
    <row r="539" spans="2:3" x14ac:dyDescent="0.35">
      <c r="B539" t="s">
        <v>20</v>
      </c>
      <c r="C539">
        <v>203</v>
      </c>
    </row>
    <row r="540" spans="2:3" x14ac:dyDescent="0.35">
      <c r="B540" t="s">
        <v>20</v>
      </c>
      <c r="C540">
        <v>1559</v>
      </c>
    </row>
    <row r="541" spans="2:3" x14ac:dyDescent="0.35">
      <c r="B541" t="s">
        <v>20</v>
      </c>
      <c r="C541">
        <v>1548</v>
      </c>
    </row>
    <row r="542" spans="2:3" x14ac:dyDescent="0.35">
      <c r="B542" t="s">
        <v>20</v>
      </c>
      <c r="C542">
        <v>80</v>
      </c>
    </row>
    <row r="543" spans="2:3" x14ac:dyDescent="0.35">
      <c r="B543" t="s">
        <v>20</v>
      </c>
      <c r="C543">
        <v>131</v>
      </c>
    </row>
    <row r="544" spans="2:3" x14ac:dyDescent="0.35">
      <c r="B544" t="s">
        <v>20</v>
      </c>
      <c r="C544">
        <v>112</v>
      </c>
    </row>
    <row r="545" spans="2:3" x14ac:dyDescent="0.35">
      <c r="B545" t="s">
        <v>20</v>
      </c>
      <c r="C545">
        <v>155</v>
      </c>
    </row>
    <row r="546" spans="2:3" x14ac:dyDescent="0.35">
      <c r="B546" t="s">
        <v>20</v>
      </c>
      <c r="C546">
        <v>266</v>
      </c>
    </row>
    <row r="547" spans="2:3" x14ac:dyDescent="0.35">
      <c r="B547" t="s">
        <v>20</v>
      </c>
      <c r="C547">
        <v>155</v>
      </c>
    </row>
    <row r="548" spans="2:3" x14ac:dyDescent="0.35">
      <c r="B548" t="s">
        <v>20</v>
      </c>
      <c r="C548">
        <v>207</v>
      </c>
    </row>
    <row r="549" spans="2:3" x14ac:dyDescent="0.35">
      <c r="B549" t="s">
        <v>20</v>
      </c>
      <c r="C549">
        <v>245</v>
      </c>
    </row>
    <row r="550" spans="2:3" x14ac:dyDescent="0.35">
      <c r="B550" t="s">
        <v>20</v>
      </c>
      <c r="C550">
        <v>1573</v>
      </c>
    </row>
    <row r="551" spans="2:3" x14ac:dyDescent="0.35">
      <c r="B551" t="s">
        <v>20</v>
      </c>
      <c r="C551">
        <v>114</v>
      </c>
    </row>
    <row r="552" spans="2:3" x14ac:dyDescent="0.35">
      <c r="B552" t="s">
        <v>20</v>
      </c>
      <c r="C552">
        <v>93</v>
      </c>
    </row>
    <row r="553" spans="2:3" x14ac:dyDescent="0.35">
      <c r="B553" t="s">
        <v>20</v>
      </c>
      <c r="C553">
        <v>1681</v>
      </c>
    </row>
    <row r="554" spans="2:3" x14ac:dyDescent="0.35">
      <c r="B554" t="s">
        <v>20</v>
      </c>
      <c r="C554">
        <v>32</v>
      </c>
    </row>
    <row r="555" spans="2:3" x14ac:dyDescent="0.35">
      <c r="B555" t="s">
        <v>20</v>
      </c>
      <c r="C555">
        <v>135</v>
      </c>
    </row>
    <row r="556" spans="2:3" x14ac:dyDescent="0.35">
      <c r="B556" t="s">
        <v>20</v>
      </c>
      <c r="C556">
        <v>140</v>
      </c>
    </row>
    <row r="557" spans="2:3" x14ac:dyDescent="0.35">
      <c r="B557" t="s">
        <v>20</v>
      </c>
      <c r="C557">
        <v>92</v>
      </c>
    </row>
    <row r="558" spans="2:3" x14ac:dyDescent="0.35">
      <c r="B558" t="s">
        <v>20</v>
      </c>
      <c r="C558">
        <v>1015</v>
      </c>
    </row>
    <row r="559" spans="2:3" x14ac:dyDescent="0.35">
      <c r="B559" t="s">
        <v>20</v>
      </c>
      <c r="C559">
        <v>323</v>
      </c>
    </row>
    <row r="560" spans="2:3" x14ac:dyDescent="0.35">
      <c r="B560" t="s">
        <v>20</v>
      </c>
      <c r="C560">
        <v>2326</v>
      </c>
    </row>
    <row r="561" spans="2:3" x14ac:dyDescent="0.35">
      <c r="B561" t="s">
        <v>20</v>
      </c>
      <c r="C561">
        <v>381</v>
      </c>
    </row>
    <row r="562" spans="2:3" x14ac:dyDescent="0.35">
      <c r="B562" t="s">
        <v>20</v>
      </c>
      <c r="C562">
        <v>480</v>
      </c>
    </row>
    <row r="563" spans="2:3" x14ac:dyDescent="0.35">
      <c r="B563" t="s">
        <v>20</v>
      </c>
      <c r="C563">
        <v>226</v>
      </c>
    </row>
    <row r="564" spans="2:3" x14ac:dyDescent="0.35">
      <c r="B564" t="s">
        <v>20</v>
      </c>
      <c r="C564">
        <v>241</v>
      </c>
    </row>
    <row r="565" spans="2:3" x14ac:dyDescent="0.35">
      <c r="B565" t="s">
        <v>20</v>
      </c>
      <c r="C565">
        <v>132</v>
      </c>
    </row>
    <row r="566" spans="2:3" x14ac:dyDescent="0.35">
      <c r="B566" t="s">
        <v>20</v>
      </c>
      <c r="C566">
        <v>2043</v>
      </c>
    </row>
  </sheetData>
  <conditionalFormatting sqref="B2:B1048576">
    <cfRule type="containsText" dxfId="7" priority="1" operator="containsText" text="canceled">
      <formula>NOT(ISERROR(SEARCH("canceled",B2)))</formula>
    </cfRule>
    <cfRule type="containsText" dxfId="6" priority="2" operator="containsText" text="failed">
      <formula>NOT(ISERROR(SEARCH("failed",B2)))</formula>
    </cfRule>
    <cfRule type="containsText" dxfId="5" priority="3" operator="containsText" text="successful">
      <formula>NOT(ISERROR(SEARCH("successful",B2)))</formula>
    </cfRule>
    <cfRule type="containsText" dxfId="4" priority="4" operator="containsText" text="live">
      <formula>NOT(ISERROR(SEARCH("live",B2)))</formula>
    </cfRule>
  </conditionalFormatting>
  <conditionalFormatting sqref="H2:H365">
    <cfRule type="containsText" dxfId="3" priority="5" operator="containsText" text="canceled">
      <formula>NOT(ISERROR(SEARCH("canceled",H2)))</formula>
    </cfRule>
    <cfRule type="containsText" dxfId="2" priority="6" operator="containsText" text="failed">
      <formula>NOT(ISERROR(SEARCH("failed",H2)))</formula>
    </cfRule>
    <cfRule type="containsText" dxfId="1" priority="7" operator="containsText" text="successful">
      <formula>NOT(ISERROR(SEARCH("successful",H2)))</formula>
    </cfRule>
    <cfRule type="containsText" dxfId="0" priority="8" operator="containsText" text="live">
      <formula>NOT(ISERROR(SEARCH("live",H2)))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CategoryStats</vt:lpstr>
      <vt:lpstr>SubCategoryStats</vt:lpstr>
      <vt:lpstr>LaunchDateOutcomes</vt:lpstr>
      <vt:lpstr>GoalOutcomes</vt:lpstr>
      <vt:lpstr>Summary_sheet</vt:lpstr>
      <vt:lpstr>backers_count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Evans</cp:lastModifiedBy>
  <dcterms:created xsi:type="dcterms:W3CDTF">2021-09-29T18:52:28Z</dcterms:created>
  <dcterms:modified xsi:type="dcterms:W3CDTF">2023-04-06T21:15:25Z</dcterms:modified>
</cp:coreProperties>
</file>