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22193596-E67A-40B3-B958-9CB38D2145C7}" xr6:coauthVersionLast="47" xr6:coauthVersionMax="47" xr10:uidLastSave="{00000000-0000-0000-0000-000000000000}"/>
  <bookViews>
    <workbookView xWindow="-110" yWindow="-110" windowWidth="25820" windowHeight="155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1" l="1"/>
  <c r="G33" i="11"/>
  <c r="G30" i="11"/>
  <c r="E31" i="11"/>
  <c r="E3" i="11"/>
  <c r="F31" i="11" l="1"/>
  <c r="E32" i="11" s="1"/>
  <c r="G7" i="11"/>
  <c r="F32" i="11" l="1"/>
  <c r="G32" i="11"/>
  <c r="G31" i="11"/>
  <c r="E9" i="11"/>
  <c r="F34" i="11" l="1"/>
  <c r="E38" i="11"/>
  <c r="F38" i="11" s="1"/>
  <c r="F37" i="11"/>
  <c r="F9" i="11"/>
  <c r="E10" i="11" s="1"/>
  <c r="H5" i="11"/>
  <c r="H4" i="11" s="1"/>
  <c r="G40" i="11"/>
  <c r="G39" i="11"/>
  <c r="G15" i="11"/>
  <c r="G8" i="11"/>
  <c r="F10" i="11" l="1"/>
  <c r="E13" i="11"/>
  <c r="G9" i="11"/>
  <c r="H6" i="11"/>
  <c r="F13" i="11" l="1"/>
  <c r="E37" i="11"/>
  <c r="G38" i="11"/>
  <c r="E12" i="11"/>
  <c r="F12" i="11" s="1"/>
  <c r="E14" i="11" s="1"/>
  <c r="F14" i="11" s="1"/>
  <c r="E16" i="11" s="1"/>
  <c r="E11" i="11"/>
  <c r="F11" i="11" s="1"/>
  <c r="G10" i="11"/>
  <c r="G13" i="11"/>
  <c r="I5" i="11"/>
  <c r="J5" i="11" s="1"/>
  <c r="K5" i="11" s="1"/>
  <c r="L5" i="11" s="1"/>
  <c r="M5" i="11" s="1"/>
  <c r="N5" i="11" s="1"/>
  <c r="O5" i="11" s="1"/>
  <c r="E21" i="11" l="1"/>
  <c r="F16" i="11"/>
  <c r="G16" i="11" s="1"/>
  <c r="E17" i="11"/>
  <c r="F17" i="11"/>
  <c r="F21" i="11"/>
  <c r="E23" i="11" s="1"/>
  <c r="E22" i="11"/>
  <c r="E35" i="11" s="1"/>
  <c r="F22" i="11"/>
  <c r="F23" i="11" s="1"/>
  <c r="E20" i="11"/>
  <c r="F20" i="11"/>
  <c r="E19" i="11"/>
  <c r="E18" i="11"/>
  <c r="G37" i="11"/>
  <c r="G12" i="11"/>
  <c r="G14" i="11"/>
  <c r="O4" i="11"/>
  <c r="P5" i="11"/>
  <c r="Q5" i="11" s="1"/>
  <c r="R5" i="11" s="1"/>
  <c r="S5" i="11" s="1"/>
  <c r="T5" i="11" s="1"/>
  <c r="U5" i="11" s="1"/>
  <c r="V5" i="11" s="1"/>
  <c r="I6" i="11"/>
  <c r="E24" i="11" l="1"/>
  <c r="E34" i="11"/>
  <c r="G34" i="11" s="1"/>
  <c r="G21" i="11"/>
  <c r="G22" i="11"/>
  <c r="F24" i="11"/>
  <c r="G24" i="11"/>
  <c r="E25" i="11"/>
  <c r="G20" i="11"/>
  <c r="F18" i="11"/>
  <c r="G18" i="11" s="1"/>
  <c r="F19" i="11"/>
  <c r="G19" i="11" s="1"/>
  <c r="G17" i="11"/>
  <c r="V4" i="11"/>
  <c r="W5" i="11"/>
  <c r="X5" i="11" s="1"/>
  <c r="Y5" i="11" s="1"/>
  <c r="Z5" i="11" s="1"/>
  <c r="AA5" i="11" s="1"/>
  <c r="AB5" i="11" s="1"/>
  <c r="AC5" i="11" s="1"/>
  <c r="J6" i="11"/>
  <c r="E36" i="11" l="1"/>
  <c r="F25" i="11"/>
  <c r="G25" i="11" s="1"/>
  <c r="E26" i="11"/>
  <c r="G23" i="11"/>
  <c r="AD5" i="11"/>
  <c r="AE5" i="11" s="1"/>
  <c r="AF5" i="11" s="1"/>
  <c r="AG5" i="11" s="1"/>
  <c r="AH5" i="11" s="1"/>
  <c r="AI5" i="11" s="1"/>
  <c r="AC4" i="11"/>
  <c r="K6" i="11"/>
  <c r="F36" i="11" l="1"/>
  <c r="G36" i="11"/>
  <c r="F26" i="11"/>
  <c r="E27" i="11" s="1"/>
  <c r="AJ5" i="11"/>
  <c r="AK5" i="11" s="1"/>
  <c r="AL5" i="11" s="1"/>
  <c r="AM5" i="11" s="1"/>
  <c r="AN5" i="11" s="1"/>
  <c r="AO5" i="11" s="1"/>
  <c r="AP5" i="11" s="1"/>
  <c r="L6" i="11"/>
  <c r="E28" i="11" l="1"/>
  <c r="F28" i="11" s="1"/>
  <c r="F27" i="11"/>
  <c r="G27" i="11" s="1"/>
  <c r="G26" i="11"/>
  <c r="AQ5" i="11"/>
  <c r="AR5" i="11" s="1"/>
  <c r="AJ4" i="11"/>
  <c r="M6" i="11"/>
  <c r="G28" i="11" l="1"/>
  <c r="E29" i="11"/>
  <c r="AS5" i="11"/>
  <c r="AR6" i="11"/>
  <c r="AQ4" i="11"/>
  <c r="N6" i="11"/>
  <c r="F29" i="11" l="1"/>
  <c r="F35" i="11" s="1"/>
  <c r="G35" i="11" s="1"/>
  <c r="AT5" i="11"/>
  <c r="AS6" i="11"/>
  <c r="G29" i="11" l="1"/>
  <c r="AU5" i="11"/>
  <c r="AT6" i="11"/>
  <c r="O6" i="11"/>
  <c r="P6" i="11"/>
  <c r="AV5" i="11" l="1"/>
  <c r="AU6" i="11"/>
  <c r="Q6" i="11"/>
  <c r="AW5" i="11" l="1"/>
  <c r="AX5" i="11" s="1"/>
  <c r="AX4" i="11" s="1"/>
  <c r="AV6" i="11"/>
  <c r="R6" i="11"/>
  <c r="AX6" i="11" l="1"/>
  <c r="AY5"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L4" i="11" s="1"/>
  <c r="BJ6" i="11"/>
  <c r="AE6" i="11"/>
  <c r="BM5" i="11" l="1"/>
  <c r="BL6" i="11"/>
  <c r="BK6" i="11"/>
  <c r="AF6" i="11"/>
  <c r="BM6" i="11" l="1"/>
  <c r="BN5" i="11"/>
  <c r="AG6" i="11"/>
  <c r="BN6" i="11" l="1"/>
  <c r="BO5" i="11"/>
  <c r="AH6" i="11"/>
  <c r="BO6" i="11" l="1"/>
  <c r="BP5" i="11"/>
  <c r="AI6" i="11"/>
  <c r="BP6" i="11" l="1"/>
  <c r="BQ5" i="11"/>
  <c r="AJ6" i="11"/>
  <c r="BR5" i="11" l="1"/>
  <c r="BQ6" i="11"/>
  <c r="AK6" i="11"/>
  <c r="BS5" i="11" l="1"/>
  <c r="BS4" i="11" s="1"/>
  <c r="BR6" i="11"/>
  <c r="AL6" i="11"/>
  <c r="BS6" i="11" l="1"/>
  <c r="BT5" i="11"/>
  <c r="AM6" i="11"/>
  <c r="BU5" i="11" l="1"/>
  <c r="BT6" i="11"/>
  <c r="AN6" i="11"/>
  <c r="BV5" i="11" l="1"/>
  <c r="BU6" i="11"/>
  <c r="AO6" i="11"/>
  <c r="BV6" i="11" l="1"/>
  <c r="BW5" i="11"/>
  <c r="AP6" i="11"/>
  <c r="BW6" i="11" l="1"/>
  <c r="BX5" i="11"/>
  <c r="AQ6" i="11"/>
  <c r="BX6" i="11" l="1"/>
  <c r="BY5" i="11"/>
  <c r="BY6" i="11" l="1"/>
  <c r="BZ5" i="11"/>
  <c r="BZ4" i="11" s="1"/>
  <c r="BZ6" i="11" l="1"/>
  <c r="CA5" i="11"/>
  <c r="CB5" i="11" l="1"/>
  <c r="CA6" i="11"/>
  <c r="CB6" i="11" l="1"/>
  <c r="CC5" i="11"/>
  <c r="CD5" i="11" l="1"/>
  <c r="CC6" i="11"/>
  <c r="CE5" i="11" l="1"/>
  <c r="CD6" i="11"/>
  <c r="CE6" i="11" l="1"/>
  <c r="CF5" i="11"/>
  <c r="CG5" i="11" l="1"/>
  <c r="CG4" i="11" s="1"/>
  <c r="CF6" i="11"/>
  <c r="CH5" i="11" l="1"/>
  <c r="CG6" i="11"/>
  <c r="CI5" i="11" l="1"/>
  <c r="CH6" i="11"/>
  <c r="CJ5" i="11" l="1"/>
  <c r="CI6" i="11"/>
  <c r="CK5" i="11" l="1"/>
  <c r="CJ6" i="11"/>
  <c r="CL5" i="11" l="1"/>
  <c r="CK6" i="11"/>
  <c r="CM5" i="11" l="1"/>
  <c r="CL6" i="11"/>
  <c r="CN5" i="11" l="1"/>
  <c r="CN4" i="11" s="1"/>
  <c r="CM6" i="11"/>
  <c r="CO5" i="11" l="1"/>
  <c r="CN6" i="11"/>
  <c r="CO6" i="11" l="1"/>
  <c r="CP5" i="11"/>
  <c r="CQ5" i="11" l="1"/>
  <c r="CP6" i="11"/>
  <c r="CQ6" i="11" l="1"/>
  <c r="CR5" i="11"/>
  <c r="CS5" i="11" l="1"/>
  <c r="CR6" i="11"/>
  <c r="CT5" i="11" l="1"/>
  <c r="CS6" i="11"/>
  <c r="CU5" i="11" l="1"/>
  <c r="CU4" i="11" s="1"/>
  <c r="CT6" i="11"/>
  <c r="CU6" i="11" l="1"/>
  <c r="CV5" i="11"/>
  <c r="CW5" i="11" l="1"/>
  <c r="CV6" i="11"/>
  <c r="CX5" i="11" l="1"/>
  <c r="CW6" i="11"/>
  <c r="CX6" i="11" l="1"/>
  <c r="CY5" i="11"/>
  <c r="CZ5" i="11" l="1"/>
  <c r="CY6" i="11"/>
  <c r="CZ6" i="11" l="1"/>
  <c r="DA5" i="11"/>
  <c r="DA6" i="11" s="1"/>
</calcChain>
</file>

<file path=xl/sharedStrings.xml><?xml version="1.0" encoding="utf-8"?>
<sst xmlns="http://schemas.openxmlformats.org/spreadsheetml/2006/main" count="102" uniqueCount="82">
  <si>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</si>
  <si>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</si>
  <si>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</si>
  <si>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</si>
  <si>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</si>
  <si>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</si>
  <si>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</si>
  <si>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</si>
  <si>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</si>
  <si>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</si>
  <si>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</si>
  <si>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</si>
  <si>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</si>
  <si>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</si>
  <si>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</si>
  <si>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</si>
  <si>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</si>
  <si>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</si>
  <si>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</si>
  <si>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</si>
  <si>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</si>
  <si>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</si>
  <si>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</si>
  <si>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</si>
  <si>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</si>
  <si>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</si>
  <si>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</si>
  <si>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</si>
  <si>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</si>
  <si>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</si>
  <si>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</si>
  <si>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</si>
  <si>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</si>
  <si>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</si>
  <si>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</si>
  <si>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</si>
  <si>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Group Name</t>
  </si>
  <si>
    <t>Group Lead</t>
  </si>
  <si>
    <t>Group 12</t>
  </si>
  <si>
    <t>Amit Sharma</t>
  </si>
  <si>
    <t xml:space="preserve">Student Experience Survey </t>
  </si>
  <si>
    <t>Introduction/Business Problem Formulation</t>
  </si>
  <si>
    <t>Asessment Document</t>
  </si>
  <si>
    <t>Work Process Breakdown</t>
  </si>
  <si>
    <t xml:space="preserve"> Initial Project Discussions </t>
  </si>
  <si>
    <t>Initial Stakeholder meeting - Idea Formulation</t>
  </si>
  <si>
    <t>Team</t>
  </si>
  <si>
    <t>Initial Project Plan - High Level</t>
  </si>
  <si>
    <t>Planning and Development</t>
  </si>
  <si>
    <t>Stage the Final Draft for Publishing</t>
  </si>
  <si>
    <t>Data Collection</t>
  </si>
  <si>
    <t>Harshil</t>
  </si>
  <si>
    <t>Suhail</t>
  </si>
  <si>
    <t>Marketing and Advertisement</t>
  </si>
  <si>
    <t>Rajvi</t>
  </si>
  <si>
    <t>Jayraj</t>
  </si>
  <si>
    <t>Accountable Resource</t>
  </si>
  <si>
    <t>Data Assessment</t>
  </si>
  <si>
    <t>Cloud Pipeline Exploration</t>
  </si>
  <si>
    <t>Data Engineering Work</t>
  </si>
  <si>
    <t>Creation of Data Pipeline</t>
  </si>
  <si>
    <r>
      <t>Production Deployment -</t>
    </r>
    <r>
      <rPr>
        <b/>
        <sz val="11"/>
        <color theme="1"/>
        <rFont val="Calibri"/>
        <family val="2"/>
        <scheme val="minor"/>
      </rPr>
      <t xml:space="preserve"> Stage 1 Survey</t>
    </r>
  </si>
  <si>
    <t>Draft Version - Stage 1 Survey</t>
  </si>
  <si>
    <t>Draft Version - Stage 2 Survey</t>
  </si>
  <si>
    <t>Suhail/Rajvi</t>
  </si>
  <si>
    <t>Amit</t>
  </si>
  <si>
    <r>
      <t>Production Deployment -</t>
    </r>
    <r>
      <rPr>
        <b/>
        <sz val="11"/>
        <color theme="1"/>
        <rFont val="Calibri"/>
        <family val="2"/>
        <scheme val="minor"/>
      </rPr>
      <t xml:space="preserve"> Stage 2 Survey</t>
    </r>
  </si>
  <si>
    <t>Data Collection - Stage 2</t>
  </si>
  <si>
    <t>Development - Dashboard - Stage 1</t>
  </si>
  <si>
    <t>Development - Dashboard - Final</t>
  </si>
  <si>
    <t xml:space="preserve">Explore Machine Learning </t>
  </si>
  <si>
    <t>Machine Learning - Outcomes</t>
  </si>
  <si>
    <t>Presentation and Reporting</t>
  </si>
  <si>
    <t>Data Analysis and Graphs</t>
  </si>
  <si>
    <t>Reporting and Minutes of meeting</t>
  </si>
  <si>
    <t>Presentation and Interviews</t>
  </si>
  <si>
    <t>Mid Term Interviews</t>
  </si>
  <si>
    <t>Final Review with Stakeholders</t>
  </si>
  <si>
    <t>Teams</t>
  </si>
  <si>
    <t>Stakeholder sign off</t>
  </si>
  <si>
    <t>Documentation - Phase 1</t>
  </si>
  <si>
    <t>Project Start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</si>
</sst>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2"/>
      <color theme="0"/>
      <name val="Calibri"/>
      <family val="2"/>
      <scheme val="minor"/>
    </font>
    <font>
      <b/>
      <sz val="12"/>
      <color theme="0"/>
      <name val="Calibri"/>
      <family val="2"/>
      <scheme val="minor"/>
    </font>
    <font>
      <sz val="12"/>
      <color theme="1"/>
      <name val="Calibri"/>
      <family val="2"/>
      <scheme val="minor"/>
    </font>
    <font>
      <b/>
      <sz val="12"/>
      <color theme="1"/>
      <name val="Calibri"/>
      <family val="2"/>
      <scheme val="minor"/>
    </font>
    <font>
      <b/>
      <sz val="12"/>
      <name val="Calibri"/>
      <family val="2"/>
      <scheme val="minor"/>
    </font>
    <font>
      <b/>
      <sz val="14"/>
      <color theme="1"/>
      <name val="Calibri"/>
      <family val="2"/>
      <scheme val="minor"/>
    </font>
    <font>
      <b/>
      <sz val="16"/>
      <color theme="1"/>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s>
  <borders count="3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bottom style="medium">
        <color theme="0" tint="-0.14996795556505021"/>
      </bottom>
      <diagonal/>
    </border>
    <border>
      <left style="thin">
        <color indexed="64"/>
      </left>
      <right style="thin">
        <color indexed="64"/>
      </right>
      <top style="thin">
        <color indexed="64"/>
      </top>
      <bottom/>
      <diagonal/>
    </border>
    <border>
      <left style="thin">
        <color theme="0" tint="-0.14993743705557422"/>
      </left>
      <right style="thin">
        <color theme="0" tint="-0.14993743705557422"/>
      </right>
      <top/>
      <bottom/>
      <diagonal/>
    </border>
    <border>
      <left/>
      <right/>
      <top/>
      <bottom style="medium">
        <color theme="0" tint="-0.14996795556505021"/>
      </bottom>
      <diagonal/>
    </border>
    <border>
      <left style="thin">
        <color indexed="64"/>
      </left>
      <right/>
      <top style="thin">
        <color indexed="64"/>
      </top>
      <bottom style="medium">
        <color theme="0" tint="-0.14996795556505021"/>
      </bottom>
      <diagonal/>
    </border>
    <border>
      <left/>
      <right/>
      <top style="thin">
        <color indexed="64"/>
      </top>
      <bottom style="medium">
        <color theme="0" tint="-0.14996795556505021"/>
      </bottom>
      <diagonal/>
    </border>
    <border>
      <left style="thin">
        <color theme="0" tint="-0.14993743705557422"/>
      </left>
      <right style="thin">
        <color theme="0" tint="-0.14993743705557422"/>
      </right>
      <top style="thin">
        <color indexed="64"/>
      </top>
      <bottom style="medium">
        <color theme="0" tint="-0.14996795556505021"/>
      </bottom>
      <diagonal/>
    </border>
    <border>
      <left style="thin">
        <color theme="0" tint="-0.14993743705557422"/>
      </left>
      <right style="thin">
        <color indexed="64"/>
      </right>
      <top style="thin">
        <color indexed="64"/>
      </top>
      <bottom style="medium">
        <color theme="0" tint="-0.14996795556505021"/>
      </bottom>
      <diagonal/>
    </border>
    <border>
      <left style="thin">
        <color indexed="64"/>
      </left>
      <right/>
      <top style="medium">
        <color theme="0" tint="-0.14996795556505021"/>
      </top>
      <bottom style="medium">
        <color theme="0" tint="-0.14996795556505021"/>
      </bottom>
      <diagonal/>
    </border>
    <border>
      <left style="thin">
        <color theme="0" tint="-0.14993743705557422"/>
      </left>
      <right style="thin">
        <color indexed="64"/>
      </right>
      <top style="medium">
        <color theme="0" tint="-0.14996795556505021"/>
      </top>
      <bottom style="medium">
        <color theme="0" tint="-0.14996795556505021"/>
      </bottom>
      <diagonal/>
    </border>
    <border>
      <left style="thin">
        <color indexed="64"/>
      </left>
      <right/>
      <top style="medium">
        <color theme="0" tint="-0.14996795556505021"/>
      </top>
      <bottom style="thin">
        <color indexed="64"/>
      </bottom>
      <diagonal/>
    </border>
    <border>
      <left/>
      <right/>
      <top style="medium">
        <color theme="0" tint="-0.14996795556505021"/>
      </top>
      <bottom style="thin">
        <color indexed="64"/>
      </bottom>
      <diagonal/>
    </border>
    <border>
      <left style="thin">
        <color theme="0" tint="-0.14993743705557422"/>
      </left>
      <right style="thin">
        <color theme="0" tint="-0.14993743705557422"/>
      </right>
      <top style="medium">
        <color theme="0" tint="-0.14996795556505021"/>
      </top>
      <bottom style="thin">
        <color indexed="64"/>
      </bottom>
      <diagonal/>
    </border>
    <border>
      <left style="thin">
        <color theme="0" tint="-0.14993743705557422"/>
      </left>
      <right style="thin">
        <color indexed="64"/>
      </right>
      <top style="medium">
        <color theme="0" tint="-0.14996795556505021"/>
      </top>
      <bottom style="thin">
        <color indexed="64"/>
      </bottom>
      <diagonal/>
    </border>
    <border>
      <left/>
      <right style="thin">
        <color indexed="64"/>
      </right>
      <top style="thin">
        <color indexed="64"/>
      </top>
      <bottom style="medium">
        <color theme="0" tint="-0.14996795556505021"/>
      </bottom>
      <diagonal/>
    </border>
    <border>
      <left/>
      <right style="thin">
        <color indexed="64"/>
      </right>
      <top style="medium">
        <color theme="0" tint="-0.14996795556505021"/>
      </top>
      <bottom style="medium">
        <color theme="0" tint="-0.14996795556505021"/>
      </bottom>
      <diagonal/>
    </border>
    <border>
      <left/>
      <right style="thin">
        <color indexed="64"/>
      </right>
      <top style="medium">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14993743705557422"/>
      </right>
      <top style="thin">
        <color indexed="64"/>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right style="thin">
        <color theme="0" tint="-0.14993743705557422"/>
      </right>
      <top style="medium">
        <color theme="0" tint="-0.14996795556505021"/>
      </top>
      <bottom style="thin">
        <color indexed="64"/>
      </bottom>
      <diagonal/>
    </border>
    <border>
      <left style="thin">
        <color theme="0" tint="-0.34998626667073579"/>
      </left>
      <right style="thin">
        <color theme="0" tint="-0.34998626667073579"/>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4" fontId="8" fillId="0" borderId="2" applyFont="0" applyFill="0" applyAlignment="0" applyProtection="0"/>
    <xf numFmtId="0" fontId="10"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2">
      <alignment horizontal="center" vertical="center"/>
    </xf>
    <xf numFmtId="165" fontId="8" fillId="0" borderId="1" applyFill="0">
      <alignment horizontal="center" vertical="center"/>
    </xf>
    <xf numFmtId="0" fontId="8" fillId="0" borderId="1" applyFill="0">
      <alignment horizontal="center" vertical="center"/>
    </xf>
    <xf numFmtId="0" fontId="8" fillId="0" borderId="1" applyFill="0">
      <alignment horizontal="left" vertical="center" indent="2"/>
    </xf>
  </cellStyleXfs>
  <cellXfs count="13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1" fillId="0" borderId="0" xfId="0" applyFont="1"/>
    <xf numFmtId="0" fontId="12" fillId="0" borderId="0" xfId="1" applyFont="1" applyAlignment="1" applyProtection="1"/>
    <xf numFmtId="9" fontId="5" fillId="3" borderId="1" xfId="2" applyFont="1" applyFill="1" applyBorder="1" applyAlignment="1">
      <alignment horizontal="center" vertical="center"/>
    </xf>
    <xf numFmtId="9" fontId="5" fillId="4" borderId="1" xfId="2" applyFont="1" applyFill="1" applyBorder="1" applyAlignment="1">
      <alignment horizontal="center" vertical="center"/>
    </xf>
    <xf numFmtId="9" fontId="5" fillId="9" borderId="1" xfId="2" applyFont="1" applyFill="1" applyBorder="1" applyAlignment="1">
      <alignment horizontal="center" vertical="center"/>
    </xf>
    <xf numFmtId="0" fontId="7" fillId="2" borderId="1" xfId="0" applyFont="1" applyFill="1" applyBorder="1" applyAlignment="1">
      <alignment horizontal="left" vertical="center" indent="1"/>
    </xf>
    <xf numFmtId="0" fontId="7" fillId="2" borderId="1" xfId="0" applyFont="1" applyFill="1" applyBorder="1" applyAlignment="1">
      <alignment horizontal="center" vertical="center"/>
    </xf>
    <xf numFmtId="9" fontId="5" fillId="2" borderId="1" xfId="2" applyFont="1" applyFill="1" applyBorder="1" applyAlignment="1">
      <alignment horizontal="center" vertical="center"/>
    </xf>
    <xf numFmtId="165" fontId="4" fillId="2" borderId="1" xfId="0" applyNumberFormat="1" applyFont="1" applyFill="1" applyBorder="1" applyAlignment="1">
      <alignment horizontal="left" vertical="center"/>
    </xf>
    <xf numFmtId="165"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right" vertical="center"/>
    </xf>
    <xf numFmtId="0" fontId="0" fillId="2" borderId="4"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0" fillId="0" borderId="0" xfId="0" applyAlignment="1">
      <alignment wrapText="1"/>
    </xf>
    <xf numFmtId="0" fontId="20" fillId="0" borderId="0" xfId="0" applyFont="1"/>
    <xf numFmtId="0" fontId="21" fillId="0" borderId="0" xfId="1" applyFont="1" applyProtection="1">
      <alignment vertical="top"/>
    </xf>
    <xf numFmtId="0" fontId="5" fillId="0" borderId="0" xfId="0" applyFont="1" applyAlignment="1">
      <alignment vertical="top"/>
    </xf>
    <xf numFmtId="0" fontId="0" fillId="0" borderId="6" xfId="0" applyBorder="1" applyAlignment="1">
      <alignment vertical="center"/>
    </xf>
    <xf numFmtId="0" fontId="0" fillId="0" borderId="8" xfId="0" applyBorder="1" applyAlignment="1">
      <alignment vertical="center"/>
    </xf>
    <xf numFmtId="0" fontId="8" fillId="0" borderId="9" xfId="12" applyBorder="1">
      <alignment horizontal="left" vertical="center" indent="2"/>
    </xf>
    <xf numFmtId="0" fontId="8" fillId="0" borderId="9" xfId="11" applyBorder="1">
      <alignment horizontal="center" vertical="center"/>
    </xf>
    <xf numFmtId="9" fontId="5" fillId="0" borderId="9" xfId="2" applyFont="1" applyBorder="1" applyAlignment="1">
      <alignment horizontal="center" vertical="center"/>
    </xf>
    <xf numFmtId="165" fontId="8" fillId="0" borderId="9" xfId="10" applyBorder="1">
      <alignment horizontal="center" vertical="center"/>
    </xf>
    <xf numFmtId="0" fontId="5" fillId="0" borderId="9" xfId="0" applyFont="1" applyBorder="1" applyAlignment="1">
      <alignment horizontal="center" vertical="center"/>
    </xf>
    <xf numFmtId="0" fontId="0" fillId="0" borderId="12" xfId="0" applyBorder="1" applyAlignment="1">
      <alignment vertical="center"/>
    </xf>
    <xf numFmtId="0" fontId="0" fillId="0" borderId="13" xfId="0" applyBorder="1" applyAlignment="1">
      <alignment vertical="center"/>
    </xf>
    <xf numFmtId="0" fontId="8" fillId="3" borderId="14" xfId="12" applyFill="1" applyBorder="1">
      <alignment horizontal="left" vertical="center" indent="2"/>
    </xf>
    <xf numFmtId="0" fontId="8" fillId="3" borderId="1" xfId="11" applyFill="1" applyBorder="1">
      <alignment horizontal="center" vertical="center"/>
    </xf>
    <xf numFmtId="165" fontId="8" fillId="3" borderId="1" xfId="10" applyFill="1" applyBorder="1">
      <alignment horizontal="center" vertical="center"/>
    </xf>
    <xf numFmtId="0" fontId="0" fillId="0" borderId="15" xfId="0" applyBorder="1" applyAlignment="1">
      <alignment vertical="center"/>
    </xf>
    <xf numFmtId="0" fontId="8" fillId="4" borderId="14" xfId="12" applyFill="1" applyBorder="1">
      <alignment horizontal="left" vertical="center" indent="2"/>
    </xf>
    <xf numFmtId="0" fontId="8" fillId="4" borderId="1" xfId="11" applyFill="1" applyBorder="1">
      <alignment horizontal="center" vertical="center"/>
    </xf>
    <xf numFmtId="165" fontId="8" fillId="4" borderId="1" xfId="10" applyFill="1" applyBorder="1">
      <alignment horizontal="center" vertical="center"/>
    </xf>
    <xf numFmtId="0" fontId="0" fillId="4" borderId="14" xfId="12" applyFont="1" applyFill="1" applyBorder="1">
      <alignment horizontal="left" vertical="center" indent="2"/>
    </xf>
    <xf numFmtId="0" fontId="8" fillId="4" borderId="14" xfId="12" applyFill="1" applyBorder="1" applyAlignment="1">
      <alignment horizontal="left" vertical="center" indent="4"/>
    </xf>
    <xf numFmtId="0" fontId="0" fillId="4" borderId="14" xfId="12" applyFont="1" applyFill="1" applyBorder="1" applyAlignment="1">
      <alignment horizontal="left" vertical="center" indent="4"/>
    </xf>
    <xf numFmtId="0" fontId="8" fillId="9" borderId="14" xfId="12" applyFill="1" applyBorder="1">
      <alignment horizontal="left" vertical="center" indent="2"/>
    </xf>
    <xf numFmtId="0" fontId="8" fillId="9" borderId="1" xfId="11" applyFill="1" applyBorder="1">
      <alignment horizontal="center" vertical="center"/>
    </xf>
    <xf numFmtId="165" fontId="8" fillId="9" borderId="1" xfId="10" applyFill="1" applyBorder="1">
      <alignment horizontal="center" vertical="center"/>
    </xf>
    <xf numFmtId="0" fontId="8" fillId="9" borderId="16" xfId="12" applyFill="1" applyBorder="1">
      <alignment horizontal="left" vertical="center" indent="2"/>
    </xf>
    <xf numFmtId="0" fontId="8" fillId="9" borderId="17" xfId="11" applyFill="1" applyBorder="1">
      <alignment horizontal="center" vertical="center"/>
    </xf>
    <xf numFmtId="9" fontId="5" fillId="9" borderId="17" xfId="2" applyFont="1" applyFill="1" applyBorder="1" applyAlignment="1">
      <alignment horizontal="center" vertical="center"/>
    </xf>
    <xf numFmtId="165" fontId="8" fillId="9" borderId="17" xfId="10" applyFill="1" applyBorder="1">
      <alignment horizontal="center" vertical="center"/>
    </xf>
    <xf numFmtId="0" fontId="0" fillId="0" borderId="18" xfId="0" applyBorder="1" applyAlignment="1">
      <alignment vertical="center"/>
    </xf>
    <xf numFmtId="0" fontId="0" fillId="0" borderId="19" xfId="0" applyBorder="1" applyAlignment="1">
      <alignment vertical="center"/>
    </xf>
    <xf numFmtId="0" fontId="8" fillId="3" borderId="10" xfId="12" applyFill="1" applyBorder="1">
      <alignment horizontal="left" vertical="center" indent="2"/>
    </xf>
    <xf numFmtId="0" fontId="8" fillId="3" borderId="11" xfId="11" applyFill="1" applyBorder="1">
      <alignment horizontal="center" vertical="center"/>
    </xf>
    <xf numFmtId="9" fontId="5" fillId="3" borderId="11" xfId="2" applyFont="1" applyFill="1" applyBorder="1" applyAlignment="1">
      <alignment horizontal="center" vertical="center"/>
    </xf>
    <xf numFmtId="165" fontId="8" fillId="3" borderId="11" xfId="10" applyFill="1" applyBorder="1">
      <alignment horizontal="center" vertical="center"/>
    </xf>
    <xf numFmtId="165" fontId="8" fillId="3" borderId="20" xfId="10" applyFill="1" applyBorder="1">
      <alignment horizontal="center" vertical="center"/>
    </xf>
    <xf numFmtId="165" fontId="8" fillId="3" borderId="21" xfId="10" applyFill="1" applyBorder="1">
      <alignment horizontal="center" vertical="center"/>
    </xf>
    <xf numFmtId="0" fontId="8" fillId="3" borderId="16" xfId="12" applyFill="1" applyBorder="1">
      <alignment horizontal="left" vertical="center" indent="2"/>
    </xf>
    <xf numFmtId="0" fontId="8" fillId="3" borderId="17" xfId="11" applyFill="1" applyBorder="1">
      <alignment horizontal="center" vertical="center"/>
    </xf>
    <xf numFmtId="9" fontId="5" fillId="3" borderId="17" xfId="2" applyFont="1" applyFill="1" applyBorder="1" applyAlignment="1">
      <alignment horizontal="center" vertical="center"/>
    </xf>
    <xf numFmtId="165" fontId="8" fillId="3" borderId="17" xfId="10" applyFill="1" applyBorder="1">
      <alignment horizontal="center" vertical="center"/>
    </xf>
    <xf numFmtId="165" fontId="8" fillId="3" borderId="22" xfId="10" applyFill="1" applyBorder="1">
      <alignment horizontal="center" vertical="center"/>
    </xf>
    <xf numFmtId="0" fontId="6" fillId="8" borderId="23" xfId="0" applyFont="1" applyFill="1" applyBorder="1" applyAlignment="1">
      <alignment horizontal="left" vertical="center" indent="1"/>
    </xf>
    <xf numFmtId="0" fontId="8" fillId="8" borderId="24" xfId="11" applyFill="1" applyBorder="1">
      <alignment horizontal="center" vertical="center"/>
    </xf>
    <xf numFmtId="9" fontId="5" fillId="8" borderId="24" xfId="2" applyFont="1" applyFill="1" applyBorder="1" applyAlignment="1">
      <alignment horizontal="center" vertical="center"/>
    </xf>
    <xf numFmtId="165" fontId="0" fillId="8" borderId="24" xfId="0" applyNumberFormat="1" applyFill="1" applyBorder="1" applyAlignment="1">
      <alignment horizontal="center" vertical="center"/>
    </xf>
    <xf numFmtId="165" fontId="5" fillId="8" borderId="25" xfId="0" applyNumberFormat="1" applyFont="1" applyFill="1" applyBorder="1" applyAlignment="1">
      <alignment horizontal="center" vertical="center"/>
    </xf>
    <xf numFmtId="0" fontId="6" fillId="7" borderId="23" xfId="0" applyFont="1" applyFill="1" applyBorder="1" applyAlignment="1">
      <alignment horizontal="left" vertical="center" indent="1"/>
    </xf>
    <xf numFmtId="0" fontId="8" fillId="7" borderId="24" xfId="11" applyFill="1" applyBorder="1">
      <alignment horizontal="center" vertical="center"/>
    </xf>
    <xf numFmtId="9" fontId="5" fillId="7" borderId="24" xfId="2" applyFont="1" applyFill="1" applyBorder="1" applyAlignment="1">
      <alignment horizontal="center" vertical="center"/>
    </xf>
    <xf numFmtId="165" fontId="0" fillId="7" borderId="24" xfId="0" applyNumberFormat="1" applyFill="1" applyBorder="1" applyAlignment="1">
      <alignment horizontal="center" vertical="center"/>
    </xf>
    <xf numFmtId="165" fontId="5" fillId="7" borderId="25" xfId="0" applyNumberFormat="1" applyFont="1" applyFill="1" applyBorder="1" applyAlignment="1">
      <alignment horizontal="center" vertical="center"/>
    </xf>
    <xf numFmtId="0" fontId="8" fillId="4" borderId="10" xfId="12" applyFill="1" applyBorder="1">
      <alignment horizontal="left" vertical="center" indent="2"/>
    </xf>
    <xf numFmtId="0" fontId="8" fillId="4" borderId="11" xfId="11" applyFill="1" applyBorder="1">
      <alignment horizontal="center" vertical="center"/>
    </xf>
    <xf numFmtId="9" fontId="5" fillId="4" borderId="11" xfId="2" applyFont="1" applyFill="1" applyBorder="1" applyAlignment="1">
      <alignment horizontal="center" vertical="center"/>
    </xf>
    <xf numFmtId="165" fontId="8" fillId="4" borderId="11" xfId="10" applyFill="1" applyBorder="1">
      <alignment horizontal="center" vertical="center"/>
    </xf>
    <xf numFmtId="165" fontId="8" fillId="4" borderId="20" xfId="10" applyFill="1" applyBorder="1">
      <alignment horizontal="center" vertical="center"/>
    </xf>
    <xf numFmtId="165" fontId="8" fillId="4" borderId="21" xfId="10" applyFill="1" applyBorder="1">
      <alignment horizontal="center" vertical="center"/>
    </xf>
    <xf numFmtId="0" fontId="8" fillId="4" borderId="16" xfId="12" applyFill="1" applyBorder="1" applyAlignment="1">
      <alignment horizontal="left" vertical="center" indent="4"/>
    </xf>
    <xf numFmtId="0" fontId="8" fillId="4" borderId="17" xfId="11" applyFill="1" applyBorder="1">
      <alignment horizontal="center" vertical="center"/>
    </xf>
    <xf numFmtId="9" fontId="5" fillId="4" borderId="17" xfId="2" applyFont="1" applyFill="1" applyBorder="1" applyAlignment="1">
      <alignment horizontal="center" vertical="center"/>
    </xf>
    <xf numFmtId="165" fontId="8" fillId="4" borderId="17" xfId="10" applyFill="1" applyBorder="1">
      <alignment horizontal="center" vertical="center"/>
    </xf>
    <xf numFmtId="165" fontId="8" fillId="4" borderId="22" xfId="10" applyFill="1" applyBorder="1">
      <alignment horizontal="center" vertical="center"/>
    </xf>
    <xf numFmtId="0" fontId="6" fillId="5" borderId="23" xfId="0" applyFont="1" applyFill="1" applyBorder="1" applyAlignment="1">
      <alignment horizontal="left" vertical="center" indent="1"/>
    </xf>
    <xf numFmtId="0" fontId="8" fillId="5" borderId="24" xfId="11" applyFill="1" applyBorder="1">
      <alignment horizontal="center" vertical="center"/>
    </xf>
    <xf numFmtId="9" fontId="5" fillId="5" borderId="24" xfId="2" applyFont="1" applyFill="1" applyBorder="1" applyAlignment="1">
      <alignment horizontal="center" vertical="center"/>
    </xf>
    <xf numFmtId="165" fontId="0" fillId="5" borderId="24" xfId="0" applyNumberFormat="1" applyFill="1" applyBorder="1" applyAlignment="1">
      <alignment horizontal="center" vertical="center"/>
    </xf>
    <xf numFmtId="165" fontId="5" fillId="5" borderId="25" xfId="0" applyNumberFormat="1" applyFont="1" applyFill="1" applyBorder="1" applyAlignment="1">
      <alignment horizontal="center" vertical="center"/>
    </xf>
    <xf numFmtId="0" fontId="8" fillId="9" borderId="10" xfId="12" applyFill="1" applyBorder="1">
      <alignment horizontal="left" vertical="center" indent="2"/>
    </xf>
    <xf numFmtId="0" fontId="8" fillId="9" borderId="11" xfId="11" applyFill="1" applyBorder="1">
      <alignment horizontal="center" vertical="center"/>
    </xf>
    <xf numFmtId="9" fontId="5" fillId="9" borderId="11" xfId="2" applyFont="1" applyFill="1" applyBorder="1" applyAlignment="1">
      <alignment horizontal="center" vertical="center"/>
    </xf>
    <xf numFmtId="165" fontId="8" fillId="9" borderId="11" xfId="10" applyFill="1" applyBorder="1">
      <alignment horizontal="center" vertical="center"/>
    </xf>
    <xf numFmtId="165" fontId="8" fillId="9" borderId="20" xfId="10" applyFill="1" applyBorder="1">
      <alignment horizontal="center" vertical="center"/>
    </xf>
    <xf numFmtId="165" fontId="8" fillId="9" borderId="21" xfId="10" applyFill="1" applyBorder="1">
      <alignment horizontal="center" vertical="center"/>
    </xf>
    <xf numFmtId="165" fontId="8" fillId="9" borderId="22" xfId="10" applyFill="1" applyBorder="1">
      <alignment horizontal="center" vertical="center"/>
    </xf>
    <xf numFmtId="0" fontId="0" fillId="0" borderId="26" xfId="0" applyBorder="1" applyAlignment="1">
      <alignment vertical="center"/>
    </xf>
    <xf numFmtId="0" fontId="0" fillId="0" borderId="27" xfId="0" applyBorder="1" applyAlignment="1">
      <alignment vertical="center"/>
    </xf>
    <xf numFmtId="0" fontId="0" fillId="0" borderId="28" xfId="0" applyBorder="1" applyAlignment="1">
      <alignment vertical="center"/>
    </xf>
    <xf numFmtId="0" fontId="20" fillId="0" borderId="20" xfId="0" applyFont="1" applyBorder="1" applyAlignment="1">
      <alignment horizontal="center" vertical="center"/>
    </xf>
    <xf numFmtId="0" fontId="20" fillId="0" borderId="21" xfId="0" applyFont="1" applyBorder="1" applyAlignment="1">
      <alignment horizontal="center" vertical="center"/>
    </xf>
    <xf numFmtId="0" fontId="20" fillId="0" borderId="22" xfId="0" applyFont="1" applyBorder="1" applyAlignment="1">
      <alignment horizontal="center" vertical="center"/>
    </xf>
    <xf numFmtId="0" fontId="22" fillId="0" borderId="0" xfId="3" applyFont="1" applyAlignment="1">
      <alignment wrapText="1"/>
    </xf>
    <xf numFmtId="0" fontId="23" fillId="11" borderId="5" xfId="0" applyFont="1" applyFill="1" applyBorder="1" applyAlignment="1">
      <alignment horizontal="center" vertical="center"/>
    </xf>
    <xf numFmtId="0" fontId="23" fillId="11" borderId="5" xfId="0" applyFont="1" applyFill="1" applyBorder="1" applyAlignment="1">
      <alignment horizontal="center" vertical="center" wrapText="1"/>
    </xf>
    <xf numFmtId="0" fontId="22" fillId="11" borderId="5" xfId="0" applyFont="1" applyFill="1" applyBorder="1" applyAlignment="1">
      <alignment horizontal="center" vertical="center" wrapText="1"/>
    </xf>
    <xf numFmtId="0" fontId="22" fillId="10" borderId="5" xfId="0" applyFont="1" applyFill="1" applyBorder="1" applyAlignment="1">
      <alignment horizontal="center" vertical="center" shrinkToFit="1"/>
    </xf>
    <xf numFmtId="0" fontId="24" fillId="0" borderId="0" xfId="0" applyFont="1"/>
    <xf numFmtId="0" fontId="23" fillId="0" borderId="0" xfId="3" applyFont="1" applyAlignment="1">
      <alignment wrapText="1"/>
    </xf>
    <xf numFmtId="0" fontId="25" fillId="0" borderId="0" xfId="0" applyFont="1"/>
    <xf numFmtId="0" fontId="25" fillId="0" borderId="0" xfId="8" applyFont="1">
      <alignment horizontal="right" indent="1"/>
    </xf>
    <xf numFmtId="0" fontId="25" fillId="0" borderId="3" xfId="8" applyFont="1" applyBorder="1">
      <alignment horizontal="right" indent="1"/>
    </xf>
    <xf numFmtId="167" fontId="25" fillId="6" borderId="5" xfId="0" applyNumberFormat="1" applyFont="1" applyFill="1" applyBorder="1" applyAlignment="1">
      <alignment horizontal="center" vertical="center" wrapText="1"/>
    </xf>
    <xf numFmtId="0" fontId="25" fillId="0" borderId="0" xfId="0" applyFont="1" applyBorder="1"/>
    <xf numFmtId="168" fontId="26" fillId="6" borderId="7" xfId="0" applyNumberFormat="1" applyFont="1" applyFill="1" applyBorder="1" applyAlignment="1">
      <alignment horizontal="center" vertical="center"/>
    </xf>
    <xf numFmtId="0" fontId="9" fillId="0" borderId="5" xfId="6" applyBorder="1" applyAlignment="1">
      <alignment horizontal="left" vertical="center"/>
    </xf>
    <xf numFmtId="0" fontId="9" fillId="0" borderId="5" xfId="7" applyBorder="1" applyAlignment="1">
      <alignment horizontal="left" vertical="center"/>
    </xf>
    <xf numFmtId="0" fontId="10" fillId="0" borderId="5" xfId="5" applyBorder="1" applyAlignment="1">
      <alignment horizontal="left"/>
    </xf>
    <xf numFmtId="0" fontId="9" fillId="0" borderId="5" xfId="6" applyBorder="1" applyAlignment="1">
      <alignment vertical="center"/>
    </xf>
    <xf numFmtId="0" fontId="27" fillId="12" borderId="5" xfId="0" applyFont="1" applyFill="1" applyBorder="1" applyAlignment="1">
      <alignment horizontal="center" vertical="center"/>
    </xf>
    <xf numFmtId="166" fontId="9" fillId="12" borderId="5" xfId="9" applyFont="1" applyFill="1" applyBorder="1" applyAlignment="1">
      <alignment horizontal="center" vertical="center"/>
    </xf>
    <xf numFmtId="0" fontId="25" fillId="0" borderId="0" xfId="0" applyFont="1" applyAlignment="1">
      <alignment horizontal="center"/>
    </xf>
    <xf numFmtId="0" fontId="28" fillId="0" borderId="29" xfId="0" applyFont="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3">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A43"/>
  <sheetViews>
    <sheetView showGridLines="0" tabSelected="1" showRuler="0" topLeftCell="A19" zoomScaleNormal="100" zoomScalePageLayoutView="70" workbookViewId="0">
      <selection activeCell="C32" sqref="C32"/>
    </sheetView>
  </sheetViews>
  <sheetFormatPr defaultRowHeight="30" customHeight="1" x14ac:dyDescent="0.35"/>
  <cols>
    <col min="1" max="1" width="2.54296875" style="31" customWidth="1"/>
    <col min="2" max="2" width="47.6328125" bestFit="1" customWidth="1"/>
    <col min="3" max="3" width="30.54296875" customWidth="1"/>
    <col min="4" max="4" width="10.54296875" customWidth="1"/>
    <col min="5" max="5" width="10.453125" style="5" customWidth="1"/>
    <col min="6" max="6" width="10.453125" customWidth="1"/>
    <col min="7" max="7" width="7.81640625" style="5" bestFit="1" customWidth="1"/>
    <col min="8" max="105" width="3" customWidth="1"/>
  </cols>
  <sheetData>
    <row r="1" spans="1:105" ht="30" customHeight="1" x14ac:dyDescent="0.65">
      <c r="A1" s="32" t="s">
        <v>0</v>
      </c>
      <c r="B1" s="131" t="s">
        <v>40</v>
      </c>
      <c r="C1" s="1"/>
      <c r="D1" s="2"/>
      <c r="E1" s="4"/>
      <c r="F1" s="20"/>
      <c r="G1" s="4"/>
      <c r="H1" s="35"/>
    </row>
    <row r="2" spans="1:105" ht="30" customHeight="1" x14ac:dyDescent="0.35">
      <c r="A2" s="31" t="s">
        <v>2</v>
      </c>
      <c r="B2" s="129" t="s">
        <v>36</v>
      </c>
      <c r="C2" s="132" t="s">
        <v>38</v>
      </c>
      <c r="D2" s="2"/>
      <c r="E2" s="133" t="s">
        <v>81</v>
      </c>
      <c r="F2" s="133"/>
      <c r="H2" s="36"/>
    </row>
    <row r="3" spans="1:105" ht="30" customHeight="1" x14ac:dyDescent="0.35">
      <c r="A3" s="31" t="s">
        <v>4</v>
      </c>
      <c r="B3" s="130" t="s">
        <v>37</v>
      </c>
      <c r="C3" s="132" t="s">
        <v>39</v>
      </c>
      <c r="D3" s="2"/>
      <c r="E3" s="134">
        <f>DATE(2023, 1, 23)</f>
        <v>44949</v>
      </c>
      <c r="F3" s="134"/>
    </row>
    <row r="4" spans="1:105" s="123" customFormat="1" ht="30" customHeight="1" x14ac:dyDescent="0.35">
      <c r="A4" s="122" t="s">
        <v>5</v>
      </c>
      <c r="C4" s="124" t="s">
        <v>6</v>
      </c>
      <c r="D4" s="125"/>
      <c r="E4" s="136">
        <v>1</v>
      </c>
      <c r="G4" s="135"/>
      <c r="H4" s="126">
        <f>H5</f>
        <v>44949</v>
      </c>
      <c r="I4" s="126"/>
      <c r="J4" s="126"/>
      <c r="K4" s="126"/>
      <c r="L4" s="126"/>
      <c r="M4" s="126"/>
      <c r="N4" s="126"/>
      <c r="O4" s="126">
        <f>O5</f>
        <v>44956</v>
      </c>
      <c r="P4" s="126"/>
      <c r="Q4" s="126"/>
      <c r="R4" s="126"/>
      <c r="S4" s="126"/>
      <c r="T4" s="126"/>
      <c r="U4" s="126"/>
      <c r="V4" s="126">
        <f>V5</f>
        <v>44963</v>
      </c>
      <c r="W4" s="126"/>
      <c r="X4" s="126"/>
      <c r="Y4" s="126"/>
      <c r="Z4" s="126"/>
      <c r="AA4" s="126"/>
      <c r="AB4" s="126"/>
      <c r="AC4" s="126">
        <f>AC5</f>
        <v>44970</v>
      </c>
      <c r="AD4" s="126"/>
      <c r="AE4" s="126"/>
      <c r="AF4" s="126"/>
      <c r="AG4" s="126"/>
      <c r="AH4" s="126"/>
      <c r="AI4" s="126"/>
      <c r="AJ4" s="126">
        <f>AJ5</f>
        <v>44977</v>
      </c>
      <c r="AK4" s="126"/>
      <c r="AL4" s="126"/>
      <c r="AM4" s="126"/>
      <c r="AN4" s="126"/>
      <c r="AO4" s="126"/>
      <c r="AP4" s="126"/>
      <c r="AQ4" s="126">
        <f>AQ5</f>
        <v>44984</v>
      </c>
      <c r="AR4" s="126"/>
      <c r="AS4" s="126"/>
      <c r="AT4" s="126"/>
      <c r="AU4" s="126"/>
      <c r="AV4" s="126"/>
      <c r="AW4" s="126"/>
      <c r="AX4" s="126">
        <f>AX5</f>
        <v>44991</v>
      </c>
      <c r="AY4" s="126"/>
      <c r="AZ4" s="126"/>
      <c r="BA4" s="126"/>
      <c r="BB4" s="126"/>
      <c r="BC4" s="126"/>
      <c r="BD4" s="126"/>
      <c r="BE4" s="126">
        <f>BE5</f>
        <v>44998</v>
      </c>
      <c r="BF4" s="126"/>
      <c r="BG4" s="126"/>
      <c r="BH4" s="126"/>
      <c r="BI4" s="126"/>
      <c r="BJ4" s="126"/>
      <c r="BK4" s="126"/>
      <c r="BL4" s="126">
        <f t="shared" ref="BL4" si="0">BL5</f>
        <v>45005</v>
      </c>
      <c r="BM4" s="126"/>
      <c r="BN4" s="126"/>
      <c r="BO4" s="126"/>
      <c r="BP4" s="126"/>
      <c r="BQ4" s="126"/>
      <c r="BR4" s="126"/>
      <c r="BS4" s="126">
        <f t="shared" ref="BS4" si="1">BS5</f>
        <v>45012</v>
      </c>
      <c r="BT4" s="126"/>
      <c r="BU4" s="126"/>
      <c r="BV4" s="126"/>
      <c r="BW4" s="126"/>
      <c r="BX4" s="126"/>
      <c r="BY4" s="126"/>
      <c r="BZ4" s="126">
        <f t="shared" ref="BZ4" si="2">BZ5</f>
        <v>45019</v>
      </c>
      <c r="CA4" s="126"/>
      <c r="CB4" s="126"/>
      <c r="CC4" s="126"/>
      <c r="CD4" s="126"/>
      <c r="CE4" s="126"/>
      <c r="CF4" s="126"/>
      <c r="CG4" s="126">
        <f t="shared" ref="CG4" si="3">CG5</f>
        <v>45026</v>
      </c>
      <c r="CH4" s="126"/>
      <c r="CI4" s="126"/>
      <c r="CJ4" s="126"/>
      <c r="CK4" s="126"/>
      <c r="CL4" s="126"/>
      <c r="CM4" s="126"/>
      <c r="CN4" s="126">
        <f t="shared" ref="CN4" si="4">CN5</f>
        <v>45033</v>
      </c>
      <c r="CO4" s="126"/>
      <c r="CP4" s="126"/>
      <c r="CQ4" s="126"/>
      <c r="CR4" s="126"/>
      <c r="CS4" s="126"/>
      <c r="CT4" s="126"/>
      <c r="CU4" s="126">
        <f t="shared" ref="CU4" si="5">CU5</f>
        <v>45040</v>
      </c>
      <c r="CV4" s="126"/>
      <c r="CW4" s="126"/>
      <c r="CX4" s="126"/>
      <c r="CY4" s="126"/>
      <c r="CZ4" s="126"/>
      <c r="DA4" s="126"/>
    </row>
    <row r="5" spans="1:105" s="123" customFormat="1" ht="15" customHeight="1" x14ac:dyDescent="0.35">
      <c r="A5" s="122" t="s">
        <v>7</v>
      </c>
      <c r="B5" s="127"/>
      <c r="C5" s="127"/>
      <c r="D5" s="127"/>
      <c r="E5" s="127"/>
      <c r="F5" s="127"/>
      <c r="G5" s="135"/>
      <c r="H5" s="128">
        <f>Project_Start-WEEKDAY(Project_Start,1)+2+7*(Display_Week-1)</f>
        <v>44949</v>
      </c>
      <c r="I5" s="128">
        <f>H5+1</f>
        <v>44950</v>
      </c>
      <c r="J5" s="128">
        <f t="shared" ref="J5:AW5" si="6">I5+1</f>
        <v>44951</v>
      </c>
      <c r="K5" s="128">
        <f t="shared" si="6"/>
        <v>44952</v>
      </c>
      <c r="L5" s="128">
        <f t="shared" si="6"/>
        <v>44953</v>
      </c>
      <c r="M5" s="128">
        <f t="shared" si="6"/>
        <v>44954</v>
      </c>
      <c r="N5" s="128">
        <f t="shared" si="6"/>
        <v>44955</v>
      </c>
      <c r="O5" s="128">
        <f>N5+1</f>
        <v>44956</v>
      </c>
      <c r="P5" s="128">
        <f>O5+1</f>
        <v>44957</v>
      </c>
      <c r="Q5" s="128">
        <f t="shared" si="6"/>
        <v>44958</v>
      </c>
      <c r="R5" s="128">
        <f t="shared" si="6"/>
        <v>44959</v>
      </c>
      <c r="S5" s="128">
        <f t="shared" si="6"/>
        <v>44960</v>
      </c>
      <c r="T5" s="128">
        <f t="shared" si="6"/>
        <v>44961</v>
      </c>
      <c r="U5" s="128">
        <f t="shared" si="6"/>
        <v>44962</v>
      </c>
      <c r="V5" s="128">
        <f>U5+1</f>
        <v>44963</v>
      </c>
      <c r="W5" s="128">
        <f>V5+1</f>
        <v>44964</v>
      </c>
      <c r="X5" s="128">
        <f t="shared" si="6"/>
        <v>44965</v>
      </c>
      <c r="Y5" s="128">
        <f t="shared" si="6"/>
        <v>44966</v>
      </c>
      <c r="Z5" s="128">
        <f t="shared" si="6"/>
        <v>44967</v>
      </c>
      <c r="AA5" s="128">
        <f t="shared" si="6"/>
        <v>44968</v>
      </c>
      <c r="AB5" s="128">
        <f t="shared" si="6"/>
        <v>44969</v>
      </c>
      <c r="AC5" s="128">
        <f>AB5+1</f>
        <v>44970</v>
      </c>
      <c r="AD5" s="128">
        <f>AC5+1</f>
        <v>44971</v>
      </c>
      <c r="AE5" s="128">
        <f t="shared" si="6"/>
        <v>44972</v>
      </c>
      <c r="AF5" s="128">
        <f t="shared" si="6"/>
        <v>44973</v>
      </c>
      <c r="AG5" s="128">
        <f t="shared" si="6"/>
        <v>44974</v>
      </c>
      <c r="AH5" s="128">
        <f t="shared" si="6"/>
        <v>44975</v>
      </c>
      <c r="AI5" s="128">
        <f t="shared" si="6"/>
        <v>44976</v>
      </c>
      <c r="AJ5" s="128">
        <f>AI5+1</f>
        <v>44977</v>
      </c>
      <c r="AK5" s="128">
        <f>AJ5+1</f>
        <v>44978</v>
      </c>
      <c r="AL5" s="128">
        <f t="shared" si="6"/>
        <v>44979</v>
      </c>
      <c r="AM5" s="128">
        <f t="shared" si="6"/>
        <v>44980</v>
      </c>
      <c r="AN5" s="128">
        <f t="shared" si="6"/>
        <v>44981</v>
      </c>
      <c r="AO5" s="128">
        <f t="shared" si="6"/>
        <v>44982</v>
      </c>
      <c r="AP5" s="128">
        <f t="shared" si="6"/>
        <v>44983</v>
      </c>
      <c r="AQ5" s="128">
        <f>AP5+1</f>
        <v>44984</v>
      </c>
      <c r="AR5" s="128">
        <f>AQ5+1</f>
        <v>44985</v>
      </c>
      <c r="AS5" s="128">
        <f t="shared" si="6"/>
        <v>44986</v>
      </c>
      <c r="AT5" s="128">
        <f t="shared" si="6"/>
        <v>44987</v>
      </c>
      <c r="AU5" s="128">
        <f t="shared" si="6"/>
        <v>44988</v>
      </c>
      <c r="AV5" s="128">
        <f t="shared" si="6"/>
        <v>44989</v>
      </c>
      <c r="AW5" s="128">
        <f t="shared" si="6"/>
        <v>44990</v>
      </c>
      <c r="AX5" s="128">
        <f>AW5+1</f>
        <v>44991</v>
      </c>
      <c r="AY5" s="128">
        <f>AX5+1</f>
        <v>44992</v>
      </c>
      <c r="AZ5" s="128">
        <f t="shared" ref="AZ5:BD5" si="7">AY5+1</f>
        <v>44993</v>
      </c>
      <c r="BA5" s="128">
        <f t="shared" si="7"/>
        <v>44994</v>
      </c>
      <c r="BB5" s="128">
        <f t="shared" si="7"/>
        <v>44995</v>
      </c>
      <c r="BC5" s="128">
        <f t="shared" si="7"/>
        <v>44996</v>
      </c>
      <c r="BD5" s="128">
        <f t="shared" si="7"/>
        <v>44997</v>
      </c>
      <c r="BE5" s="128">
        <f>BD5+1</f>
        <v>44998</v>
      </c>
      <c r="BF5" s="128">
        <f>BE5+1</f>
        <v>44999</v>
      </c>
      <c r="BG5" s="128">
        <f t="shared" ref="BG5:BK5" si="8">BF5+1</f>
        <v>45000</v>
      </c>
      <c r="BH5" s="128">
        <f t="shared" si="8"/>
        <v>45001</v>
      </c>
      <c r="BI5" s="128">
        <f t="shared" si="8"/>
        <v>45002</v>
      </c>
      <c r="BJ5" s="128">
        <f t="shared" si="8"/>
        <v>45003</v>
      </c>
      <c r="BK5" s="128">
        <f t="shared" si="8"/>
        <v>45004</v>
      </c>
      <c r="BL5" s="128">
        <f t="shared" ref="BL5" si="9">BK5+1</f>
        <v>45005</v>
      </c>
      <c r="BM5" s="128">
        <f t="shared" ref="BM5" si="10">BL5+1</f>
        <v>45006</v>
      </c>
      <c r="BN5" s="128">
        <f t="shared" ref="BN5" si="11">BM5+1</f>
        <v>45007</v>
      </c>
      <c r="BO5" s="128">
        <f t="shared" ref="BO5" si="12">BN5+1</f>
        <v>45008</v>
      </c>
      <c r="BP5" s="128">
        <f t="shared" ref="BP5" si="13">BO5+1</f>
        <v>45009</v>
      </c>
      <c r="BQ5" s="128">
        <f t="shared" ref="BQ5" si="14">BP5+1</f>
        <v>45010</v>
      </c>
      <c r="BR5" s="128">
        <f t="shared" ref="BR5" si="15">BQ5+1</f>
        <v>45011</v>
      </c>
      <c r="BS5" s="128">
        <f t="shared" ref="BS5" si="16">BR5+1</f>
        <v>45012</v>
      </c>
      <c r="BT5" s="128">
        <f t="shared" ref="BT5" si="17">BS5+1</f>
        <v>45013</v>
      </c>
      <c r="BU5" s="128">
        <f t="shared" ref="BU5" si="18">BT5+1</f>
        <v>45014</v>
      </c>
      <c r="BV5" s="128">
        <f t="shared" ref="BV5" si="19">BU5+1</f>
        <v>45015</v>
      </c>
      <c r="BW5" s="128">
        <f t="shared" ref="BW5" si="20">BV5+1</f>
        <v>45016</v>
      </c>
      <c r="BX5" s="128">
        <f t="shared" ref="BX5" si="21">BW5+1</f>
        <v>45017</v>
      </c>
      <c r="BY5" s="128">
        <f t="shared" ref="BY5" si="22">BX5+1</f>
        <v>45018</v>
      </c>
      <c r="BZ5" s="128">
        <f>BY5+1</f>
        <v>45019</v>
      </c>
      <c r="CA5" s="128">
        <f t="shared" ref="CA5" si="23">BZ5+1</f>
        <v>45020</v>
      </c>
      <c r="CB5" s="128">
        <f t="shared" ref="CB5" si="24">CA5+1</f>
        <v>45021</v>
      </c>
      <c r="CC5" s="128">
        <f t="shared" ref="CC5" si="25">CB5+1</f>
        <v>45022</v>
      </c>
      <c r="CD5" s="128">
        <f t="shared" ref="CD5" si="26">CC5+1</f>
        <v>45023</v>
      </c>
      <c r="CE5" s="128">
        <f t="shared" ref="CE5" si="27">CD5+1</f>
        <v>45024</v>
      </c>
      <c r="CF5" s="128">
        <f>CE5+1</f>
        <v>45025</v>
      </c>
      <c r="CG5" s="128">
        <f>CF5+1</f>
        <v>45026</v>
      </c>
      <c r="CH5" s="128">
        <f t="shared" ref="CH5" si="28">CG5+1</f>
        <v>45027</v>
      </c>
      <c r="CI5" s="128">
        <f t="shared" ref="CI5" si="29">CH5+1</f>
        <v>45028</v>
      </c>
      <c r="CJ5" s="128">
        <f t="shared" ref="CJ5" si="30">CI5+1</f>
        <v>45029</v>
      </c>
      <c r="CK5" s="128">
        <f t="shared" ref="CK5" si="31">CJ5+1</f>
        <v>45030</v>
      </c>
      <c r="CL5" s="128">
        <f t="shared" ref="CL5" si="32">CK5+1</f>
        <v>45031</v>
      </c>
      <c r="CM5" s="128">
        <f>CL5+1</f>
        <v>45032</v>
      </c>
      <c r="CN5" s="128">
        <f>CM5+1</f>
        <v>45033</v>
      </c>
      <c r="CO5" s="128">
        <f t="shared" ref="CO5" si="33">CN5+1</f>
        <v>45034</v>
      </c>
      <c r="CP5" s="128">
        <f t="shared" ref="CP5" si="34">CO5+1</f>
        <v>45035</v>
      </c>
      <c r="CQ5" s="128">
        <f t="shared" ref="CQ5" si="35">CP5+1</f>
        <v>45036</v>
      </c>
      <c r="CR5" s="128">
        <f t="shared" ref="CR5" si="36">CQ5+1</f>
        <v>45037</v>
      </c>
      <c r="CS5" s="128">
        <f t="shared" ref="CS5" si="37">CR5+1</f>
        <v>45038</v>
      </c>
      <c r="CT5" s="128">
        <f t="shared" ref="CT5" si="38">CS5+1</f>
        <v>45039</v>
      </c>
      <c r="CU5" s="128">
        <f t="shared" ref="CU5" si="39">CT5+1</f>
        <v>45040</v>
      </c>
      <c r="CV5" s="128">
        <f t="shared" ref="CV5" si="40">CU5+1</f>
        <v>45041</v>
      </c>
      <c r="CW5" s="128">
        <f t="shared" ref="CW5" si="41">CV5+1</f>
        <v>45042</v>
      </c>
      <c r="CX5" s="128">
        <f t="shared" ref="CX5" si="42">CW5+1</f>
        <v>45043</v>
      </c>
      <c r="CY5" s="128">
        <f t="shared" ref="CY5" si="43">CX5+1</f>
        <v>45044</v>
      </c>
      <c r="CZ5" s="128">
        <f t="shared" ref="CZ5" si="44">CY5+1</f>
        <v>45045</v>
      </c>
      <c r="DA5" s="128">
        <f t="shared" ref="DA5" si="45">CZ5+1</f>
        <v>45046</v>
      </c>
    </row>
    <row r="6" spans="1:105" s="121" customFormat="1" ht="30" customHeight="1" x14ac:dyDescent="0.35">
      <c r="A6" s="116" t="s">
        <v>8</v>
      </c>
      <c r="B6" s="117" t="s">
        <v>9</v>
      </c>
      <c r="C6" s="118" t="s">
        <v>56</v>
      </c>
      <c r="D6" s="118" t="s">
        <v>10</v>
      </c>
      <c r="E6" s="118" t="s">
        <v>11</v>
      </c>
      <c r="F6" s="118" t="s">
        <v>12</v>
      </c>
      <c r="G6" s="119" t="s">
        <v>13</v>
      </c>
      <c r="H6" s="120" t="str">
        <f t="shared" ref="H6" si="46">LEFT(TEXT(H5,"ddd"),1)</f>
        <v>M</v>
      </c>
      <c r="I6" s="120" t="str">
        <f t="shared" ref="I6:AQ6" si="47">LEFT(TEXT(I5,"ddd"),1)</f>
        <v>T</v>
      </c>
      <c r="J6" s="120" t="str">
        <f t="shared" si="47"/>
        <v>W</v>
      </c>
      <c r="K6" s="120" t="str">
        <f t="shared" si="47"/>
        <v>T</v>
      </c>
      <c r="L6" s="120" t="str">
        <f t="shared" si="47"/>
        <v>F</v>
      </c>
      <c r="M6" s="120" t="str">
        <f t="shared" si="47"/>
        <v>S</v>
      </c>
      <c r="N6" s="120" t="str">
        <f t="shared" si="47"/>
        <v>S</v>
      </c>
      <c r="O6" s="120" t="str">
        <f t="shared" si="47"/>
        <v>M</v>
      </c>
      <c r="P6" s="120" t="str">
        <f t="shared" si="47"/>
        <v>T</v>
      </c>
      <c r="Q6" s="120" t="str">
        <f t="shared" si="47"/>
        <v>W</v>
      </c>
      <c r="R6" s="120" t="str">
        <f t="shared" si="47"/>
        <v>T</v>
      </c>
      <c r="S6" s="120" t="str">
        <f t="shared" si="47"/>
        <v>F</v>
      </c>
      <c r="T6" s="120" t="str">
        <f t="shared" si="47"/>
        <v>S</v>
      </c>
      <c r="U6" s="120" t="str">
        <f t="shared" si="47"/>
        <v>S</v>
      </c>
      <c r="V6" s="120" t="str">
        <f t="shared" si="47"/>
        <v>M</v>
      </c>
      <c r="W6" s="120" t="str">
        <f t="shared" si="47"/>
        <v>T</v>
      </c>
      <c r="X6" s="120" t="str">
        <f t="shared" si="47"/>
        <v>W</v>
      </c>
      <c r="Y6" s="120" t="str">
        <f t="shared" si="47"/>
        <v>T</v>
      </c>
      <c r="Z6" s="120" t="str">
        <f t="shared" si="47"/>
        <v>F</v>
      </c>
      <c r="AA6" s="120" t="str">
        <f t="shared" si="47"/>
        <v>S</v>
      </c>
      <c r="AB6" s="120" t="str">
        <f t="shared" si="47"/>
        <v>S</v>
      </c>
      <c r="AC6" s="120" t="str">
        <f t="shared" si="47"/>
        <v>M</v>
      </c>
      <c r="AD6" s="120" t="str">
        <f t="shared" si="47"/>
        <v>T</v>
      </c>
      <c r="AE6" s="120" t="str">
        <f t="shared" si="47"/>
        <v>W</v>
      </c>
      <c r="AF6" s="120" t="str">
        <f t="shared" si="47"/>
        <v>T</v>
      </c>
      <c r="AG6" s="120" t="str">
        <f t="shared" si="47"/>
        <v>F</v>
      </c>
      <c r="AH6" s="120" t="str">
        <f t="shared" si="47"/>
        <v>S</v>
      </c>
      <c r="AI6" s="120" t="str">
        <f t="shared" si="47"/>
        <v>S</v>
      </c>
      <c r="AJ6" s="120" t="str">
        <f t="shared" si="47"/>
        <v>M</v>
      </c>
      <c r="AK6" s="120" t="str">
        <f t="shared" si="47"/>
        <v>T</v>
      </c>
      <c r="AL6" s="120" t="str">
        <f t="shared" si="47"/>
        <v>W</v>
      </c>
      <c r="AM6" s="120" t="str">
        <f t="shared" si="47"/>
        <v>T</v>
      </c>
      <c r="AN6" s="120" t="str">
        <f t="shared" si="47"/>
        <v>F</v>
      </c>
      <c r="AO6" s="120" t="str">
        <f t="shared" si="47"/>
        <v>S</v>
      </c>
      <c r="AP6" s="120" t="str">
        <f t="shared" si="47"/>
        <v>S</v>
      </c>
      <c r="AQ6" s="120" t="str">
        <f t="shared" si="47"/>
        <v>M</v>
      </c>
      <c r="AR6" s="120" t="str">
        <f t="shared" ref="AR6:BK6" si="48">LEFT(TEXT(AR5,"ddd"),1)</f>
        <v>T</v>
      </c>
      <c r="AS6" s="120" t="str">
        <f t="shared" si="48"/>
        <v>W</v>
      </c>
      <c r="AT6" s="120" t="str">
        <f t="shared" si="48"/>
        <v>T</v>
      </c>
      <c r="AU6" s="120" t="str">
        <f t="shared" si="48"/>
        <v>F</v>
      </c>
      <c r="AV6" s="120" t="str">
        <f t="shared" si="48"/>
        <v>S</v>
      </c>
      <c r="AW6" s="120" t="str">
        <f t="shared" si="48"/>
        <v>S</v>
      </c>
      <c r="AX6" s="120" t="str">
        <f t="shared" si="48"/>
        <v>M</v>
      </c>
      <c r="AY6" s="120" t="str">
        <f t="shared" si="48"/>
        <v>T</v>
      </c>
      <c r="AZ6" s="120" t="str">
        <f t="shared" si="48"/>
        <v>W</v>
      </c>
      <c r="BA6" s="120" t="str">
        <f t="shared" si="48"/>
        <v>T</v>
      </c>
      <c r="BB6" s="120" t="str">
        <f t="shared" si="48"/>
        <v>F</v>
      </c>
      <c r="BC6" s="120" t="str">
        <f t="shared" si="48"/>
        <v>S</v>
      </c>
      <c r="BD6" s="120" t="str">
        <f t="shared" si="48"/>
        <v>S</v>
      </c>
      <c r="BE6" s="120" t="str">
        <f t="shared" si="48"/>
        <v>M</v>
      </c>
      <c r="BF6" s="120" t="str">
        <f t="shared" si="48"/>
        <v>T</v>
      </c>
      <c r="BG6" s="120" t="str">
        <f t="shared" si="48"/>
        <v>W</v>
      </c>
      <c r="BH6" s="120" t="str">
        <f t="shared" si="48"/>
        <v>T</v>
      </c>
      <c r="BI6" s="120" t="str">
        <f t="shared" si="48"/>
        <v>F</v>
      </c>
      <c r="BJ6" s="120" t="str">
        <f t="shared" si="48"/>
        <v>S</v>
      </c>
      <c r="BK6" s="120" t="str">
        <f t="shared" si="48"/>
        <v>S</v>
      </c>
      <c r="BL6" s="120" t="str">
        <f t="shared" ref="BL6:CS6" si="49">LEFT(TEXT(BL5,"ddd"),1)</f>
        <v>M</v>
      </c>
      <c r="BM6" s="120" t="str">
        <f t="shared" si="49"/>
        <v>T</v>
      </c>
      <c r="BN6" s="120" t="str">
        <f t="shared" si="49"/>
        <v>W</v>
      </c>
      <c r="BO6" s="120" t="str">
        <f t="shared" si="49"/>
        <v>T</v>
      </c>
      <c r="BP6" s="120" t="str">
        <f t="shared" si="49"/>
        <v>F</v>
      </c>
      <c r="BQ6" s="120" t="str">
        <f t="shared" si="49"/>
        <v>S</v>
      </c>
      <c r="BR6" s="120" t="str">
        <f t="shared" si="49"/>
        <v>S</v>
      </c>
      <c r="BS6" s="120" t="str">
        <f t="shared" si="49"/>
        <v>M</v>
      </c>
      <c r="BT6" s="120" t="str">
        <f t="shared" si="49"/>
        <v>T</v>
      </c>
      <c r="BU6" s="120" t="str">
        <f t="shared" si="49"/>
        <v>W</v>
      </c>
      <c r="BV6" s="120" t="str">
        <f t="shared" si="49"/>
        <v>T</v>
      </c>
      <c r="BW6" s="120" t="str">
        <f t="shared" si="49"/>
        <v>F</v>
      </c>
      <c r="BX6" s="120" t="str">
        <f t="shared" si="49"/>
        <v>S</v>
      </c>
      <c r="BY6" s="120" t="str">
        <f t="shared" si="49"/>
        <v>S</v>
      </c>
      <c r="BZ6" s="120" t="str">
        <f t="shared" si="49"/>
        <v>M</v>
      </c>
      <c r="CA6" s="120" t="str">
        <f t="shared" si="49"/>
        <v>T</v>
      </c>
      <c r="CB6" s="120" t="str">
        <f t="shared" si="49"/>
        <v>W</v>
      </c>
      <c r="CC6" s="120" t="str">
        <f t="shared" si="49"/>
        <v>T</v>
      </c>
      <c r="CD6" s="120" t="str">
        <f t="shared" si="49"/>
        <v>F</v>
      </c>
      <c r="CE6" s="120" t="str">
        <f t="shared" si="49"/>
        <v>S</v>
      </c>
      <c r="CF6" s="120" t="str">
        <f t="shared" si="49"/>
        <v>S</v>
      </c>
      <c r="CG6" s="120" t="str">
        <f t="shared" si="49"/>
        <v>M</v>
      </c>
      <c r="CH6" s="120" t="str">
        <f t="shared" si="49"/>
        <v>T</v>
      </c>
      <c r="CI6" s="120" t="str">
        <f t="shared" si="49"/>
        <v>W</v>
      </c>
      <c r="CJ6" s="120" t="str">
        <f t="shared" si="49"/>
        <v>T</v>
      </c>
      <c r="CK6" s="120" t="str">
        <f t="shared" si="49"/>
        <v>F</v>
      </c>
      <c r="CL6" s="120" t="str">
        <f t="shared" si="49"/>
        <v>S</v>
      </c>
      <c r="CM6" s="120" t="str">
        <f t="shared" si="49"/>
        <v>S</v>
      </c>
      <c r="CN6" s="120" t="str">
        <f t="shared" si="49"/>
        <v>M</v>
      </c>
      <c r="CO6" s="120" t="str">
        <f t="shared" si="49"/>
        <v>T</v>
      </c>
      <c r="CP6" s="120" t="str">
        <f t="shared" si="49"/>
        <v>W</v>
      </c>
      <c r="CQ6" s="120" t="str">
        <f t="shared" si="49"/>
        <v>T</v>
      </c>
      <c r="CR6" s="120" t="str">
        <f t="shared" si="49"/>
        <v>F</v>
      </c>
      <c r="CS6" s="120" t="str">
        <f t="shared" si="49"/>
        <v>S</v>
      </c>
      <c r="CT6" s="120" t="str">
        <f t="shared" ref="CT6:DA6" si="50">LEFT(TEXT(CT5,"ddd"),1)</f>
        <v>S</v>
      </c>
      <c r="CU6" s="120" t="str">
        <f t="shared" si="50"/>
        <v>M</v>
      </c>
      <c r="CV6" s="120" t="str">
        <f t="shared" si="50"/>
        <v>T</v>
      </c>
      <c r="CW6" s="120" t="str">
        <f t="shared" si="50"/>
        <v>W</v>
      </c>
      <c r="CX6" s="120" t="str">
        <f t="shared" si="50"/>
        <v>T</v>
      </c>
      <c r="CY6" s="120" t="str">
        <f t="shared" si="50"/>
        <v>F</v>
      </c>
      <c r="CZ6" s="120" t="str">
        <f t="shared" si="50"/>
        <v>S</v>
      </c>
      <c r="DA6" s="120" t="str">
        <f t="shared" si="50"/>
        <v>S</v>
      </c>
    </row>
    <row r="7" spans="1:105" ht="30" hidden="1" customHeight="1" thickBot="1" x14ac:dyDescent="0.35">
      <c r="A7" s="31" t="s">
        <v>14</v>
      </c>
      <c r="C7" s="34"/>
      <c r="E7"/>
      <c r="G7" s="5" t="str">
        <f>IF(OR(ISBLANK(task_start),ISBLANK(task_end)),"",task_end-task_start+1)</f>
        <v/>
      </c>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row>
    <row r="8" spans="1:105" s="3" customFormat="1" ht="30" customHeight="1" thickBot="1" x14ac:dyDescent="0.4">
      <c r="A8" s="32" t="s">
        <v>15</v>
      </c>
      <c r="B8" s="82" t="s">
        <v>41</v>
      </c>
      <c r="C8" s="83"/>
      <c r="D8" s="84"/>
      <c r="E8" s="85"/>
      <c r="F8" s="86"/>
      <c r="G8" s="113" t="str">
        <f t="shared" ref="G8:G40" si="51">IF(OR(ISBLANK(task_start),ISBLANK(task_end)),"",task_end-task_start+1)</f>
        <v/>
      </c>
      <c r="H8" s="110"/>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6"/>
    </row>
    <row r="9" spans="1:105" s="3" customFormat="1" ht="30" customHeight="1" thickBot="1" x14ac:dyDescent="0.4">
      <c r="A9" s="32" t="s">
        <v>16</v>
      </c>
      <c r="B9" s="66" t="s">
        <v>44</v>
      </c>
      <c r="C9" s="67" t="s">
        <v>46</v>
      </c>
      <c r="D9" s="68">
        <v>1</v>
      </c>
      <c r="E9" s="69">
        <f>Project_Start</f>
        <v>44949</v>
      </c>
      <c r="F9" s="70">
        <f>E9</f>
        <v>44949</v>
      </c>
      <c r="G9" s="114">
        <f t="shared" si="51"/>
        <v>1</v>
      </c>
      <c r="H9" s="111"/>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50"/>
    </row>
    <row r="10" spans="1:105" s="3" customFormat="1" ht="30" customHeight="1" thickBot="1" x14ac:dyDescent="0.4">
      <c r="A10" s="32" t="s">
        <v>17</v>
      </c>
      <c r="B10" s="47" t="s">
        <v>45</v>
      </c>
      <c r="C10" s="48" t="s">
        <v>46</v>
      </c>
      <c r="D10" s="8">
        <v>1</v>
      </c>
      <c r="E10" s="49">
        <f>F9</f>
        <v>44949</v>
      </c>
      <c r="F10" s="71">
        <f>E10+1</f>
        <v>44950</v>
      </c>
      <c r="G10" s="114">
        <f t="shared" si="51"/>
        <v>2</v>
      </c>
      <c r="H10" s="111"/>
      <c r="I10" s="17"/>
      <c r="J10" s="17"/>
      <c r="K10" s="17"/>
      <c r="L10" s="17"/>
      <c r="M10" s="17"/>
      <c r="N10" s="17"/>
      <c r="O10" s="17"/>
      <c r="P10" s="17"/>
      <c r="Q10" s="17"/>
      <c r="R10" s="17"/>
      <c r="S10" s="17"/>
      <c r="T10" s="18"/>
      <c r="U10" s="18"/>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50"/>
    </row>
    <row r="11" spans="1:105" s="3" customFormat="1" ht="30" customHeight="1" thickBot="1" x14ac:dyDescent="0.4">
      <c r="A11" s="32"/>
      <c r="B11" s="47" t="s">
        <v>47</v>
      </c>
      <c r="C11" s="48" t="s">
        <v>46</v>
      </c>
      <c r="D11" s="8">
        <v>1</v>
      </c>
      <c r="E11" s="49">
        <f>F10</f>
        <v>44950</v>
      </c>
      <c r="F11" s="71">
        <f>E11+1</f>
        <v>44951</v>
      </c>
      <c r="G11" s="114">
        <f t="shared" si="51"/>
        <v>2</v>
      </c>
      <c r="H11" s="111"/>
      <c r="I11" s="17"/>
      <c r="J11" s="17"/>
      <c r="K11" s="17"/>
      <c r="L11" s="17"/>
      <c r="M11" s="17"/>
      <c r="N11" s="17"/>
      <c r="O11" s="17"/>
      <c r="P11" s="17"/>
      <c r="Q11" s="17"/>
      <c r="R11" s="17"/>
      <c r="S11" s="17"/>
      <c r="T11" s="18"/>
      <c r="U11" s="18"/>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50"/>
    </row>
    <row r="12" spans="1:105" s="3" customFormat="1" ht="30" customHeight="1" thickBot="1" x14ac:dyDescent="0.4">
      <c r="A12" s="31"/>
      <c r="B12" s="47" t="s">
        <v>43</v>
      </c>
      <c r="C12" s="48" t="s">
        <v>39</v>
      </c>
      <c r="D12" s="8">
        <v>1</v>
      </c>
      <c r="E12" s="49">
        <f>F10</f>
        <v>44950</v>
      </c>
      <c r="F12" s="71">
        <f>E12+3</f>
        <v>44953</v>
      </c>
      <c r="G12" s="114">
        <f t="shared" si="51"/>
        <v>4</v>
      </c>
      <c r="H12" s="111"/>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50"/>
    </row>
    <row r="13" spans="1:105" s="3" customFormat="1" ht="30" customHeight="1" thickBot="1" x14ac:dyDescent="0.4">
      <c r="A13" s="31"/>
      <c r="B13" s="47" t="s">
        <v>42</v>
      </c>
      <c r="C13" s="48" t="s">
        <v>46</v>
      </c>
      <c r="D13" s="8">
        <v>1</v>
      </c>
      <c r="E13" s="49">
        <f>E10+2</f>
        <v>44951</v>
      </c>
      <c r="F13" s="71">
        <f>E13+5</f>
        <v>44956</v>
      </c>
      <c r="G13" s="114">
        <f t="shared" si="51"/>
        <v>6</v>
      </c>
      <c r="H13" s="111"/>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50"/>
    </row>
    <row r="14" spans="1:105" s="3" customFormat="1" ht="30" customHeight="1" thickBot="1" x14ac:dyDescent="0.4">
      <c r="A14" s="31"/>
      <c r="B14" s="72" t="s">
        <v>62</v>
      </c>
      <c r="C14" s="73" t="s">
        <v>55</v>
      </c>
      <c r="D14" s="74">
        <v>1</v>
      </c>
      <c r="E14" s="75">
        <f>F12+1</f>
        <v>44954</v>
      </c>
      <c r="F14" s="76">
        <f>E14+4</f>
        <v>44958</v>
      </c>
      <c r="G14" s="114">
        <f t="shared" si="51"/>
        <v>5</v>
      </c>
      <c r="H14" s="111"/>
      <c r="I14" s="17"/>
      <c r="J14" s="17"/>
      <c r="K14" s="17"/>
      <c r="L14" s="17"/>
      <c r="M14" s="17"/>
      <c r="N14" s="17"/>
      <c r="O14" s="17"/>
      <c r="P14" s="17"/>
      <c r="Q14" s="17"/>
      <c r="R14" s="17"/>
      <c r="S14" s="17"/>
      <c r="T14" s="17"/>
      <c r="U14" s="17"/>
      <c r="V14" s="17"/>
      <c r="W14" s="17"/>
      <c r="X14" s="18"/>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50"/>
    </row>
    <row r="15" spans="1:105" s="3" customFormat="1" ht="30" customHeight="1" thickBot="1" x14ac:dyDescent="0.4">
      <c r="A15" s="32" t="s">
        <v>18</v>
      </c>
      <c r="B15" s="77" t="s">
        <v>48</v>
      </c>
      <c r="C15" s="78"/>
      <c r="D15" s="79"/>
      <c r="E15" s="80"/>
      <c r="F15" s="81"/>
      <c r="G15" s="114" t="str">
        <f t="shared" si="51"/>
        <v/>
      </c>
      <c r="H15" s="111"/>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50"/>
    </row>
    <row r="16" spans="1:105" s="3" customFormat="1" ht="30" customHeight="1" thickBot="1" x14ac:dyDescent="0.4">
      <c r="A16" s="32"/>
      <c r="B16" s="87" t="s">
        <v>49</v>
      </c>
      <c r="C16" s="88" t="s">
        <v>51</v>
      </c>
      <c r="D16" s="89">
        <v>1</v>
      </c>
      <c r="E16" s="90">
        <f>F14+4</f>
        <v>44962</v>
      </c>
      <c r="F16" s="91">
        <f>E16+2</f>
        <v>44964</v>
      </c>
      <c r="G16" s="114">
        <f t="shared" si="51"/>
        <v>3</v>
      </c>
      <c r="H16" s="111"/>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50"/>
    </row>
    <row r="17" spans="1:105" s="3" customFormat="1" ht="30" customHeight="1" thickBot="1" x14ac:dyDescent="0.4">
      <c r="A17" s="31"/>
      <c r="B17" s="54" t="s">
        <v>61</v>
      </c>
      <c r="C17" s="52" t="s">
        <v>54</v>
      </c>
      <c r="D17" s="9">
        <v>1</v>
      </c>
      <c r="E17" s="53">
        <f>E16+3</f>
        <v>44965</v>
      </c>
      <c r="F17" s="92">
        <f>E16+4</f>
        <v>44966</v>
      </c>
      <c r="G17" s="114">
        <f t="shared" si="51"/>
        <v>2</v>
      </c>
      <c r="H17" s="111"/>
      <c r="I17" s="17"/>
      <c r="J17" s="17"/>
      <c r="K17" s="17"/>
      <c r="L17" s="17"/>
      <c r="M17" s="17"/>
      <c r="N17" s="17"/>
      <c r="O17" s="17"/>
      <c r="P17" s="17"/>
      <c r="Q17" s="17"/>
      <c r="R17" s="17"/>
      <c r="S17" s="17"/>
      <c r="T17" s="18"/>
      <c r="U17" s="18"/>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50"/>
    </row>
    <row r="18" spans="1:105" s="3" customFormat="1" ht="30" customHeight="1" thickBot="1" x14ac:dyDescent="0.4">
      <c r="A18" s="31"/>
      <c r="B18" s="51" t="s">
        <v>50</v>
      </c>
      <c r="C18" s="52" t="s">
        <v>52</v>
      </c>
      <c r="D18" s="9">
        <v>0.25</v>
      </c>
      <c r="E18" s="53">
        <f>E16+3</f>
        <v>44965</v>
      </c>
      <c r="F18" s="92">
        <f>E17+7</f>
        <v>44972</v>
      </c>
      <c r="G18" s="114">
        <f t="shared" si="51"/>
        <v>8</v>
      </c>
      <c r="H18" s="111"/>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50"/>
    </row>
    <row r="19" spans="1:105" s="3" customFormat="1" ht="30" customHeight="1" thickBot="1" x14ac:dyDescent="0.4">
      <c r="A19" s="31"/>
      <c r="B19" s="51" t="s">
        <v>53</v>
      </c>
      <c r="C19" s="52" t="s">
        <v>46</v>
      </c>
      <c r="D19" s="9">
        <v>0.01</v>
      </c>
      <c r="E19" s="53">
        <f>E16+7</f>
        <v>44969</v>
      </c>
      <c r="F19" s="92">
        <f>E17+6</f>
        <v>44971</v>
      </c>
      <c r="G19" s="114">
        <f t="shared" si="51"/>
        <v>3</v>
      </c>
      <c r="H19" s="111"/>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50"/>
    </row>
    <row r="20" spans="1:105" s="3" customFormat="1" ht="30" customHeight="1" thickBot="1" x14ac:dyDescent="0.4">
      <c r="A20" s="31"/>
      <c r="B20" s="51" t="s">
        <v>57</v>
      </c>
      <c r="C20" s="52" t="s">
        <v>51</v>
      </c>
      <c r="D20" s="9">
        <v>0.01</v>
      </c>
      <c r="E20" s="53">
        <f>E16+8</f>
        <v>44970</v>
      </c>
      <c r="F20" s="92">
        <f>E16+13</f>
        <v>44975</v>
      </c>
      <c r="G20" s="114">
        <f t="shared" si="51"/>
        <v>6</v>
      </c>
      <c r="H20" s="111"/>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50"/>
    </row>
    <row r="21" spans="1:105" s="3" customFormat="1" ht="30" customHeight="1" thickBot="1" x14ac:dyDescent="0.4">
      <c r="A21" s="31"/>
      <c r="B21" s="51" t="s">
        <v>58</v>
      </c>
      <c r="C21" s="52" t="s">
        <v>55</v>
      </c>
      <c r="D21" s="9">
        <v>0.01</v>
      </c>
      <c r="E21" s="53">
        <f>E16+8</f>
        <v>44970</v>
      </c>
      <c r="F21" s="92">
        <f>E16+13</f>
        <v>44975</v>
      </c>
      <c r="G21" s="114">
        <f t="shared" si="51"/>
        <v>6</v>
      </c>
      <c r="H21" s="111"/>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50"/>
    </row>
    <row r="22" spans="1:105" s="3" customFormat="1" ht="30" customHeight="1" thickBot="1" x14ac:dyDescent="0.4">
      <c r="A22" s="31"/>
      <c r="B22" s="51" t="s">
        <v>59</v>
      </c>
      <c r="C22" s="52" t="s">
        <v>64</v>
      </c>
      <c r="D22" s="9">
        <v>0.01</v>
      </c>
      <c r="E22" s="53">
        <f>E16+9</f>
        <v>44971</v>
      </c>
      <c r="F22" s="92">
        <f>E16+18</f>
        <v>44980</v>
      </c>
      <c r="G22" s="114">
        <f t="shared" si="51"/>
        <v>10</v>
      </c>
      <c r="H22" s="111"/>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50"/>
    </row>
    <row r="23" spans="1:105" s="3" customFormat="1" ht="30" customHeight="1" thickBot="1" x14ac:dyDescent="0.4">
      <c r="A23" s="31"/>
      <c r="B23" s="51" t="s">
        <v>60</v>
      </c>
      <c r="C23" s="52" t="s">
        <v>65</v>
      </c>
      <c r="D23" s="9">
        <v>0</v>
      </c>
      <c r="E23" s="53">
        <f>F21</f>
        <v>44975</v>
      </c>
      <c r="F23" s="92">
        <f>F22+2</f>
        <v>44982</v>
      </c>
      <c r="G23" s="114">
        <f t="shared" si="51"/>
        <v>8</v>
      </c>
      <c r="H23" s="111"/>
      <c r="I23" s="17"/>
      <c r="J23" s="17"/>
      <c r="K23" s="17"/>
      <c r="L23" s="17"/>
      <c r="M23" s="17"/>
      <c r="N23" s="17"/>
      <c r="O23" s="17"/>
      <c r="P23" s="17"/>
      <c r="Q23" s="17"/>
      <c r="R23" s="17"/>
      <c r="S23" s="17"/>
      <c r="T23" s="17"/>
      <c r="U23" s="17"/>
      <c r="V23" s="17"/>
      <c r="W23" s="17"/>
      <c r="X23" s="18"/>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50"/>
    </row>
    <row r="24" spans="1:105" s="3" customFormat="1" ht="30" customHeight="1" thickBot="1" x14ac:dyDescent="0.4">
      <c r="A24" s="31"/>
      <c r="B24" s="51" t="s">
        <v>68</v>
      </c>
      <c r="C24" s="52" t="s">
        <v>51</v>
      </c>
      <c r="D24" s="9">
        <v>0</v>
      </c>
      <c r="E24" s="53">
        <f>E23+3</f>
        <v>44978</v>
      </c>
      <c r="F24" s="92">
        <f>E24+8</f>
        <v>44986</v>
      </c>
      <c r="G24" s="114">
        <f t="shared" si="51"/>
        <v>9</v>
      </c>
      <c r="H24" s="111"/>
      <c r="I24" s="17"/>
      <c r="J24" s="17"/>
      <c r="K24" s="17"/>
      <c r="L24" s="17"/>
      <c r="M24" s="17"/>
      <c r="N24" s="17"/>
      <c r="O24" s="17"/>
      <c r="P24" s="17"/>
      <c r="Q24" s="17"/>
      <c r="R24" s="17"/>
      <c r="S24" s="17"/>
      <c r="T24" s="17"/>
      <c r="U24" s="17"/>
      <c r="V24" s="17"/>
      <c r="W24" s="17"/>
      <c r="X24" s="18"/>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50"/>
    </row>
    <row r="25" spans="1:105" s="3" customFormat="1" ht="30" customHeight="1" thickBot="1" x14ac:dyDescent="0.4">
      <c r="A25" s="31"/>
      <c r="B25" s="51" t="s">
        <v>70</v>
      </c>
      <c r="C25" s="52" t="s">
        <v>46</v>
      </c>
      <c r="D25" s="9">
        <v>0</v>
      </c>
      <c r="E25" s="53">
        <f>E24+3</f>
        <v>44981</v>
      </c>
      <c r="F25" s="92">
        <f>E25+8</f>
        <v>44989</v>
      </c>
      <c r="G25" s="114">
        <f t="shared" si="51"/>
        <v>9</v>
      </c>
      <c r="H25" s="111"/>
      <c r="I25" s="17"/>
      <c r="J25" s="17"/>
      <c r="K25" s="17"/>
      <c r="L25" s="17"/>
      <c r="M25" s="17"/>
      <c r="N25" s="17"/>
      <c r="O25" s="17"/>
      <c r="P25" s="17"/>
      <c r="Q25" s="17"/>
      <c r="R25" s="17"/>
      <c r="S25" s="17"/>
      <c r="T25" s="17"/>
      <c r="U25" s="17"/>
      <c r="V25" s="17"/>
      <c r="W25" s="17"/>
      <c r="X25" s="18"/>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50"/>
    </row>
    <row r="26" spans="1:105" s="3" customFormat="1" ht="30" customHeight="1" thickBot="1" x14ac:dyDescent="0.4">
      <c r="A26" s="31"/>
      <c r="B26" s="55" t="s">
        <v>63</v>
      </c>
      <c r="C26" s="52" t="s">
        <v>55</v>
      </c>
      <c r="D26" s="9">
        <v>0</v>
      </c>
      <c r="E26" s="53">
        <f>E25+10</f>
        <v>44991</v>
      </c>
      <c r="F26" s="92">
        <f>E26+4</f>
        <v>44995</v>
      </c>
      <c r="G26" s="114">
        <f t="shared" si="51"/>
        <v>5</v>
      </c>
      <c r="H26" s="111"/>
      <c r="I26" s="17"/>
      <c r="J26" s="17"/>
      <c r="K26" s="17"/>
      <c r="L26" s="17"/>
      <c r="M26" s="17"/>
      <c r="N26" s="17"/>
      <c r="O26" s="17"/>
      <c r="P26" s="17"/>
      <c r="Q26" s="17"/>
      <c r="R26" s="17"/>
      <c r="S26" s="17"/>
      <c r="T26" s="17"/>
      <c r="U26" s="17"/>
      <c r="V26" s="17"/>
      <c r="W26" s="17"/>
      <c r="X26" s="18"/>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50"/>
    </row>
    <row r="27" spans="1:105" s="3" customFormat="1" ht="30" customHeight="1" thickBot="1" x14ac:dyDescent="0.4">
      <c r="A27" s="31"/>
      <c r="B27" s="56" t="s">
        <v>66</v>
      </c>
      <c r="C27" s="52" t="s">
        <v>64</v>
      </c>
      <c r="D27" s="9">
        <v>0</v>
      </c>
      <c r="E27" s="53">
        <f>F26+10</f>
        <v>45005</v>
      </c>
      <c r="F27" s="92">
        <f>E27</f>
        <v>45005</v>
      </c>
      <c r="G27" s="114">
        <f t="shared" si="51"/>
        <v>1</v>
      </c>
      <c r="H27" s="111"/>
      <c r="I27" s="17"/>
      <c r="J27" s="17"/>
      <c r="K27" s="17"/>
      <c r="L27" s="17"/>
      <c r="M27" s="17"/>
      <c r="N27" s="17"/>
      <c r="O27" s="17"/>
      <c r="P27" s="17"/>
      <c r="Q27" s="17"/>
      <c r="R27" s="17"/>
      <c r="S27" s="17"/>
      <c r="T27" s="17"/>
      <c r="U27" s="17"/>
      <c r="V27" s="17"/>
      <c r="W27" s="17"/>
      <c r="X27" s="18"/>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50"/>
    </row>
    <row r="28" spans="1:105" s="3" customFormat="1" ht="30" customHeight="1" thickBot="1" x14ac:dyDescent="0.4">
      <c r="A28" s="31"/>
      <c r="B28" s="55" t="s">
        <v>67</v>
      </c>
      <c r="C28" s="52" t="s">
        <v>46</v>
      </c>
      <c r="D28" s="9">
        <v>0</v>
      </c>
      <c r="E28" s="53">
        <f>E27</f>
        <v>45005</v>
      </c>
      <c r="F28" s="92">
        <f>E28+5</f>
        <v>45010</v>
      </c>
      <c r="G28" s="114">
        <f t="shared" si="51"/>
        <v>6</v>
      </c>
      <c r="H28" s="111"/>
      <c r="I28" s="17"/>
      <c r="J28" s="17"/>
      <c r="K28" s="17"/>
      <c r="L28" s="17"/>
      <c r="M28" s="17"/>
      <c r="N28" s="17"/>
      <c r="O28" s="17"/>
      <c r="P28" s="17"/>
      <c r="Q28" s="17"/>
      <c r="R28" s="17"/>
      <c r="S28" s="17"/>
      <c r="T28" s="17"/>
      <c r="U28" s="17"/>
      <c r="V28" s="17"/>
      <c r="W28" s="17"/>
      <c r="X28" s="18"/>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50"/>
    </row>
    <row r="29" spans="1:105" s="3" customFormat="1" ht="30" customHeight="1" thickBot="1" x14ac:dyDescent="0.4">
      <c r="A29" s="31"/>
      <c r="B29" s="55" t="s">
        <v>71</v>
      </c>
      <c r="C29" s="52" t="s">
        <v>51</v>
      </c>
      <c r="D29" s="9">
        <v>0</v>
      </c>
      <c r="E29" s="53">
        <f>F28-1</f>
        <v>45009</v>
      </c>
      <c r="F29" s="92">
        <f>E29+7</f>
        <v>45016</v>
      </c>
      <c r="G29" s="114">
        <f t="shared" si="51"/>
        <v>8</v>
      </c>
      <c r="H29" s="111"/>
      <c r="I29" s="17"/>
      <c r="J29" s="17"/>
      <c r="K29" s="17"/>
      <c r="L29" s="17"/>
      <c r="M29" s="17"/>
      <c r="N29" s="17"/>
      <c r="O29" s="17"/>
      <c r="P29" s="17"/>
      <c r="Q29" s="17"/>
      <c r="R29" s="17"/>
      <c r="S29" s="17"/>
      <c r="T29" s="17"/>
      <c r="U29" s="17"/>
      <c r="V29" s="17"/>
      <c r="W29" s="17"/>
      <c r="X29" s="18"/>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50"/>
    </row>
    <row r="30" spans="1:105" s="3" customFormat="1" ht="30" customHeight="1" thickBot="1" x14ac:dyDescent="0.4">
      <c r="A30" s="31"/>
      <c r="B30" s="55" t="s">
        <v>69</v>
      </c>
      <c r="C30" s="52" t="s">
        <v>51</v>
      </c>
      <c r="D30" s="9">
        <v>0</v>
      </c>
      <c r="E30" s="53">
        <v>45013</v>
      </c>
      <c r="F30" s="92">
        <v>45021</v>
      </c>
      <c r="G30" s="114">
        <f t="shared" si="51"/>
        <v>9</v>
      </c>
      <c r="H30" s="111"/>
      <c r="I30" s="17"/>
      <c r="J30" s="17"/>
      <c r="K30" s="17"/>
      <c r="L30" s="17"/>
      <c r="M30" s="17"/>
      <c r="N30" s="17"/>
      <c r="O30" s="17"/>
      <c r="P30" s="17"/>
      <c r="Q30" s="17"/>
      <c r="R30" s="17"/>
      <c r="S30" s="17"/>
      <c r="T30" s="17"/>
      <c r="U30" s="17"/>
      <c r="V30" s="17"/>
      <c r="W30" s="17"/>
      <c r="X30" s="18"/>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50"/>
    </row>
    <row r="31" spans="1:105" s="3" customFormat="1" ht="30" customHeight="1" thickBot="1" x14ac:dyDescent="0.4">
      <c r="A31" s="31"/>
      <c r="B31" s="55" t="s">
        <v>77</v>
      </c>
      <c r="C31" s="52" t="s">
        <v>78</v>
      </c>
      <c r="D31" s="9">
        <v>0</v>
      </c>
      <c r="E31" s="53">
        <f>F30</f>
        <v>45021</v>
      </c>
      <c r="F31" s="92">
        <f>E31+4</f>
        <v>45025</v>
      </c>
      <c r="G31" s="114">
        <f t="shared" si="51"/>
        <v>5</v>
      </c>
      <c r="H31" s="111"/>
      <c r="I31" s="17"/>
      <c r="J31" s="17"/>
      <c r="K31" s="17"/>
      <c r="L31" s="17"/>
      <c r="M31" s="17"/>
      <c r="N31" s="17"/>
      <c r="O31" s="17"/>
      <c r="P31" s="17"/>
      <c r="Q31" s="17"/>
      <c r="R31" s="17"/>
      <c r="S31" s="17"/>
      <c r="T31" s="17"/>
      <c r="U31" s="17"/>
      <c r="V31" s="17"/>
      <c r="W31" s="17"/>
      <c r="X31" s="18"/>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50"/>
    </row>
    <row r="32" spans="1:105" s="3" customFormat="1" ht="30" customHeight="1" thickBot="1" x14ac:dyDescent="0.4">
      <c r="A32" s="31"/>
      <c r="B32" s="93" t="s">
        <v>79</v>
      </c>
      <c r="C32" s="94" t="s">
        <v>55</v>
      </c>
      <c r="D32" s="95">
        <v>0</v>
      </c>
      <c r="E32" s="96">
        <f>F31+1</f>
        <v>45026</v>
      </c>
      <c r="F32" s="97">
        <f>E32</f>
        <v>45026</v>
      </c>
      <c r="G32" s="114">
        <f t="shared" si="51"/>
        <v>1</v>
      </c>
      <c r="H32" s="111"/>
      <c r="I32" s="17"/>
      <c r="J32" s="17"/>
      <c r="K32" s="17"/>
      <c r="L32" s="17"/>
      <c r="M32" s="17"/>
      <c r="N32" s="17"/>
      <c r="O32" s="17"/>
      <c r="P32" s="17"/>
      <c r="Q32" s="17"/>
      <c r="R32" s="17"/>
      <c r="S32" s="17"/>
      <c r="T32" s="17"/>
      <c r="U32" s="17"/>
      <c r="V32" s="17"/>
      <c r="W32" s="17"/>
      <c r="X32" s="18"/>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50"/>
    </row>
    <row r="33" spans="1:105" s="3" customFormat="1" ht="30" customHeight="1" thickBot="1" x14ac:dyDescent="0.4">
      <c r="A33" s="31" t="s">
        <v>19</v>
      </c>
      <c r="B33" s="98" t="s">
        <v>72</v>
      </c>
      <c r="C33" s="99"/>
      <c r="D33" s="100"/>
      <c r="E33" s="101"/>
      <c r="F33" s="102"/>
      <c r="G33" s="114" t="str">
        <f t="shared" si="51"/>
        <v/>
      </c>
      <c r="H33" s="111"/>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50"/>
    </row>
    <row r="34" spans="1:105" s="3" customFormat="1" ht="30" customHeight="1" thickBot="1" x14ac:dyDescent="0.4">
      <c r="A34" s="31"/>
      <c r="B34" s="103" t="s">
        <v>80</v>
      </c>
      <c r="C34" s="104" t="s">
        <v>54</v>
      </c>
      <c r="D34" s="105">
        <v>0</v>
      </c>
      <c r="E34" s="106">
        <f>E23</f>
        <v>44975</v>
      </c>
      <c r="F34" s="107">
        <f>F32</f>
        <v>45026</v>
      </c>
      <c r="G34" s="114">
        <f t="shared" si="51"/>
        <v>52</v>
      </c>
      <c r="H34" s="111"/>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50"/>
    </row>
    <row r="35" spans="1:105" s="3" customFormat="1" ht="30" customHeight="1" thickBot="1" x14ac:dyDescent="0.4">
      <c r="A35" s="31"/>
      <c r="B35" s="57" t="s">
        <v>73</v>
      </c>
      <c r="C35" s="58" t="s">
        <v>52</v>
      </c>
      <c r="D35" s="10">
        <v>0</v>
      </c>
      <c r="E35" s="59">
        <f>E22</f>
        <v>44971</v>
      </c>
      <c r="F35" s="108">
        <f>F29</f>
        <v>45016</v>
      </c>
      <c r="G35" s="114">
        <f t="shared" si="51"/>
        <v>46</v>
      </c>
      <c r="H35" s="111"/>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50"/>
    </row>
    <row r="36" spans="1:105" s="3" customFormat="1" ht="30" customHeight="1" thickBot="1" x14ac:dyDescent="0.4">
      <c r="A36" s="31"/>
      <c r="B36" s="57" t="s">
        <v>76</v>
      </c>
      <c r="C36" s="58" t="s">
        <v>46</v>
      </c>
      <c r="D36" s="10">
        <v>0</v>
      </c>
      <c r="E36" s="59">
        <f>E34-5</f>
        <v>44970</v>
      </c>
      <c r="F36" s="108">
        <f>E36+1</f>
        <v>44971</v>
      </c>
      <c r="G36" s="114">
        <f t="shared" si="51"/>
        <v>2</v>
      </c>
      <c r="H36" s="111"/>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50"/>
    </row>
    <row r="37" spans="1:105" s="3" customFormat="1" ht="30" customHeight="1" thickBot="1" x14ac:dyDescent="0.4">
      <c r="A37" s="31"/>
      <c r="B37" s="57" t="s">
        <v>74</v>
      </c>
      <c r="C37" s="58" t="s">
        <v>65</v>
      </c>
      <c r="D37" s="10">
        <v>0</v>
      </c>
      <c r="E37" s="59">
        <f>E13-1</f>
        <v>44950</v>
      </c>
      <c r="F37" s="108">
        <f>F32</f>
        <v>45026</v>
      </c>
      <c r="G37" s="114">
        <f t="shared" si="51"/>
        <v>77</v>
      </c>
      <c r="H37" s="111"/>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50"/>
    </row>
    <row r="38" spans="1:105" s="3" customFormat="1" ht="30" customHeight="1" x14ac:dyDescent="0.35">
      <c r="A38" s="31"/>
      <c r="B38" s="60" t="s">
        <v>75</v>
      </c>
      <c r="C38" s="61" t="s">
        <v>46</v>
      </c>
      <c r="D38" s="62">
        <v>0</v>
      </c>
      <c r="E38" s="63">
        <f>F32</f>
        <v>45026</v>
      </c>
      <c r="F38" s="109">
        <f>E38+11</f>
        <v>45037</v>
      </c>
      <c r="G38" s="115">
        <f t="shared" si="51"/>
        <v>12</v>
      </c>
      <c r="H38" s="112"/>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4"/>
      <c r="BF38" s="64"/>
      <c r="BG38" s="64"/>
      <c r="BH38" s="64"/>
      <c r="BI38" s="64"/>
      <c r="BJ38" s="64"/>
      <c r="BK38" s="64"/>
      <c r="BL38" s="64"/>
      <c r="BM38" s="64"/>
      <c r="BN38" s="64"/>
      <c r="BO38" s="64"/>
      <c r="BP38" s="64"/>
      <c r="BQ38" s="64"/>
      <c r="BR38" s="64"/>
      <c r="BS38" s="64"/>
      <c r="BT38" s="64"/>
      <c r="BU38" s="64"/>
      <c r="BV38" s="64"/>
      <c r="BW38" s="64"/>
      <c r="BX38" s="64"/>
      <c r="BY38" s="64"/>
      <c r="BZ38" s="64"/>
      <c r="CA38" s="64"/>
      <c r="CB38" s="64"/>
      <c r="CC38" s="64"/>
      <c r="CD38" s="64"/>
      <c r="CE38" s="64"/>
      <c r="CF38" s="64"/>
      <c r="CG38" s="64"/>
      <c r="CH38" s="64"/>
      <c r="CI38" s="64"/>
      <c r="CJ38" s="64"/>
      <c r="CK38" s="64"/>
      <c r="CL38" s="64"/>
      <c r="CM38" s="64"/>
      <c r="CN38" s="64"/>
      <c r="CO38" s="64"/>
      <c r="CP38" s="64"/>
      <c r="CQ38" s="64"/>
      <c r="CR38" s="64"/>
      <c r="CS38" s="64"/>
      <c r="CT38" s="64"/>
      <c r="CU38" s="64"/>
      <c r="CV38" s="64"/>
      <c r="CW38" s="64"/>
      <c r="CX38" s="64"/>
      <c r="CY38" s="64"/>
      <c r="CZ38" s="64"/>
      <c r="DA38" s="65"/>
    </row>
    <row r="39" spans="1:105" s="3" customFormat="1" ht="30" customHeight="1" thickBot="1" x14ac:dyDescent="0.4">
      <c r="A39" s="31" t="s">
        <v>20</v>
      </c>
      <c r="B39" s="40"/>
      <c r="C39" s="41"/>
      <c r="D39" s="42"/>
      <c r="E39" s="43"/>
      <c r="F39" s="43"/>
      <c r="G39" s="44" t="str">
        <f t="shared" si="51"/>
        <v/>
      </c>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c r="CI39" s="38"/>
      <c r="CJ39" s="38"/>
      <c r="CK39" s="38"/>
      <c r="CL39" s="38"/>
      <c r="CM39" s="38"/>
      <c r="CN39" s="38"/>
      <c r="CO39" s="38"/>
      <c r="CP39" s="38"/>
      <c r="CQ39" s="38"/>
      <c r="CR39" s="38"/>
      <c r="CS39" s="38"/>
      <c r="CT39" s="38"/>
      <c r="CU39" s="38"/>
      <c r="CV39" s="38"/>
      <c r="CW39" s="38"/>
      <c r="CX39" s="38"/>
      <c r="CY39" s="38"/>
      <c r="CZ39" s="38"/>
      <c r="DA39" s="38"/>
    </row>
    <row r="40" spans="1:105" s="3" customFormat="1" ht="30" customHeight="1" thickBot="1" x14ac:dyDescent="0.4">
      <c r="A40" s="32" t="s">
        <v>21</v>
      </c>
      <c r="B40" s="11" t="s">
        <v>22</v>
      </c>
      <c r="C40" s="12"/>
      <c r="D40" s="13"/>
      <c r="E40" s="14"/>
      <c r="F40" s="15"/>
      <c r="G40" s="16" t="str">
        <f t="shared" si="51"/>
        <v/>
      </c>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row>
    <row r="42" spans="1:105" ht="30" customHeight="1" x14ac:dyDescent="0.35">
      <c r="C42" s="6"/>
      <c r="F42" s="33"/>
    </row>
    <row r="43" spans="1:105" ht="30" customHeight="1" x14ac:dyDescent="0.35">
      <c r="C43" s="7"/>
    </row>
  </sheetData>
  <mergeCells count="17">
    <mergeCell ref="CU4:DA4"/>
    <mergeCell ref="E2:F2"/>
    <mergeCell ref="BL4:BR4"/>
    <mergeCell ref="BS4:BY4"/>
    <mergeCell ref="BZ4:CF4"/>
    <mergeCell ref="CG4:CM4"/>
    <mergeCell ref="CN4:CT4"/>
    <mergeCell ref="BE4:BK4"/>
    <mergeCell ref="E3:F3"/>
    <mergeCell ref="H4:N4"/>
    <mergeCell ref="O4:U4"/>
    <mergeCell ref="V4:AB4"/>
    <mergeCell ref="AC4:AI4"/>
    <mergeCell ref="C4:D4"/>
    <mergeCell ref="AJ4:AP4"/>
    <mergeCell ref="AQ4:AW4"/>
    <mergeCell ref="AX4:BD4"/>
  </mergeCells>
  <conditionalFormatting sqref="D7:D4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L5:CZ6 H5:BK40 BL8:DA40">
    <cfRule type="expression" dxfId="3" priority="33">
      <formula>AND(TODAY()&gt;=H$5,TODAY()&lt;I$5)</formula>
    </cfRule>
  </conditionalFormatting>
  <conditionalFormatting sqref="H7:BK40 BL8:DA40">
    <cfRule type="expression" dxfId="2" priority="27">
      <formula>AND(task_start&lt;=H$5,ROUNDDOWN((task_end-task_start+1)*task_progress,0)+task_start-1&gt;=H$5)</formula>
    </cfRule>
    <cfRule type="expression" dxfId="1" priority="28" stopIfTrue="1">
      <formula>AND(task_end&gt;=H$5,task_start&lt;I$5)</formula>
    </cfRule>
  </conditionalFormatting>
  <conditionalFormatting sqref="DA5:DA6">
    <cfRule type="expression" dxfId="0" priority="35">
      <formula>AND(TODAY()&gt;=DA$5,TODAY()&lt;#REF!)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8984375" defaultRowHeight="13" x14ac:dyDescent="0.3"/>
  <cols>
    <col min="1" max="1" width="87.08984375" style="21" customWidth="1"/>
    <col min="2" max="16384" width="9.08984375" style="2"/>
  </cols>
  <sheetData>
    <row r="1" spans="1:2" ht="46.5" customHeight="1" x14ac:dyDescent="0.3"/>
    <row r="2" spans="1:2" s="23" customFormat="1" ht="15.5" x14ac:dyDescent="0.35">
      <c r="A2" s="22" t="s">
        <v>1</v>
      </c>
      <c r="B2" s="22"/>
    </row>
    <row r="3" spans="1:2" s="27" customFormat="1" ht="27" customHeight="1" x14ac:dyDescent="0.35">
      <c r="A3" s="37" t="s">
        <v>3</v>
      </c>
      <c r="B3" s="28"/>
    </row>
    <row r="4" spans="1:2" s="24" customFormat="1" ht="26" x14ac:dyDescent="0.6">
      <c r="A4" s="25" t="s">
        <v>23</v>
      </c>
    </row>
    <row r="5" spans="1:2" ht="74.150000000000006" customHeight="1" x14ac:dyDescent="0.3">
      <c r="A5" s="26" t="s">
        <v>24</v>
      </c>
    </row>
    <row r="6" spans="1:2" ht="26.25" customHeight="1" x14ac:dyDescent="0.3">
      <c r="A6" s="25" t="s">
        <v>25</v>
      </c>
    </row>
    <row r="7" spans="1:2" s="21" customFormat="1" ht="204.9" customHeight="1" x14ac:dyDescent="0.35">
      <c r="A7" s="30" t="s">
        <v>26</v>
      </c>
    </row>
    <row r="8" spans="1:2" s="24" customFormat="1" ht="26" x14ac:dyDescent="0.6">
      <c r="A8" s="25" t="s">
        <v>27</v>
      </c>
    </row>
    <row r="9" spans="1:2" ht="58" x14ac:dyDescent="0.3">
      <c r="A9" s="26" t="s">
        <v>28</v>
      </c>
    </row>
    <row r="10" spans="1:2" s="21" customFormat="1" ht="27.9" customHeight="1" x14ac:dyDescent="0.35">
      <c r="A10" s="29" t="s">
        <v>29</v>
      </c>
    </row>
    <row r="11" spans="1:2" s="24" customFormat="1" ht="26" x14ac:dyDescent="0.6">
      <c r="A11" s="25" t="s">
        <v>30</v>
      </c>
    </row>
    <row r="12" spans="1:2" ht="29" x14ac:dyDescent="0.3">
      <c r="A12" s="26" t="s">
        <v>31</v>
      </c>
    </row>
    <row r="13" spans="1:2" s="21" customFormat="1" ht="27.9" customHeight="1" x14ac:dyDescent="0.35">
      <c r="A13" s="29" t="s">
        <v>32</v>
      </c>
    </row>
    <row r="14" spans="1:2" s="24" customFormat="1" ht="26" x14ac:dyDescent="0.6">
      <c r="A14" s="25" t="s">
        <v>33</v>
      </c>
    </row>
    <row r="15" spans="1:2" ht="75" customHeight="1" x14ac:dyDescent="0.3">
      <c r="A15" s="26" t="s">
        <v>34</v>
      </c>
    </row>
    <row r="16" spans="1:2" ht="72.5" x14ac:dyDescent="0.3">
      <c r="A16" s="26"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2022-03-11T22:40:12Z</dcterms:created>
  <dcterms:modified xsi:type="dcterms:W3CDTF">2023-02-10T22:30:10Z</dcterms:modified>
  <cp:category/>
  <cp:contentStatus/>
</cp:coreProperties>
</file>