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codeName="ThisWorkbook"/>
  <xr:revisionPtr revIDLastSave="0" documentId="13_ncr:1_{B0350675-D912-479F-816C-8BB0BE165943}" xr6:coauthVersionLast="47" xr6:coauthVersionMax="47" xr10:uidLastSave="{00000000-0000-0000-0000-000000000000}"/>
  <bookViews>
    <workbookView xWindow="-110" yWindow="-110" windowWidth="25820" windowHeight="1550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1" l="1"/>
  <c r="F32" i="11" s="1"/>
  <c r="H21" i="11"/>
  <c r="H22" i="11"/>
  <c r="E3" i="11"/>
  <c r="H7" i="11" l="1"/>
  <c r="E9" i="11" l="1"/>
  <c r="E34" i="11" l="1"/>
  <c r="F34" i="11" s="1"/>
  <c r="E35" i="11" s="1"/>
  <c r="F35" i="11" s="1"/>
  <c r="H35" i="11" s="1"/>
  <c r="F9" i="11"/>
  <c r="E10" i="11" s="1"/>
  <c r="I5" i="11"/>
  <c r="I4" i="11" s="1"/>
  <c r="H40" i="11"/>
  <c r="H39" i="11"/>
  <c r="H34" i="11"/>
  <c r="H33" i="11"/>
  <c r="H15" i="11"/>
  <c r="H8" i="11"/>
  <c r="F10" i="11" l="1"/>
  <c r="E13" i="11"/>
  <c r="F13" i="11" s="1"/>
  <c r="E36" i="11"/>
  <c r="F36" i="11" s="1"/>
  <c r="H9" i="11"/>
  <c r="I6" i="11"/>
  <c r="E38" i="11" l="1"/>
  <c r="F38" i="11" s="1"/>
  <c r="H38" i="11" s="1"/>
  <c r="E12" i="11"/>
  <c r="F12" i="11" s="1"/>
  <c r="E14" i="11" s="1"/>
  <c r="F14" i="11" s="1"/>
  <c r="E16" i="11" s="1"/>
  <c r="E11" i="11"/>
  <c r="F11" i="11" s="1"/>
  <c r="H10" i="11"/>
  <c r="E37" i="11"/>
  <c r="H36" i="11"/>
  <c r="H13" i="11"/>
  <c r="J5" i="11"/>
  <c r="K5" i="11" s="1"/>
  <c r="L5" i="11" s="1"/>
  <c r="M5" i="11" s="1"/>
  <c r="N5" i="11" s="1"/>
  <c r="O5" i="11" s="1"/>
  <c r="P5" i="11" s="1"/>
  <c r="E20" i="11" l="1"/>
  <c r="F20" i="11"/>
  <c r="E19" i="11"/>
  <c r="F17" i="11"/>
  <c r="E18" i="11"/>
  <c r="E17" i="11"/>
  <c r="F16" i="11"/>
  <c r="H16" i="11"/>
  <c r="F37" i="11"/>
  <c r="H37" i="11" s="1"/>
  <c r="H12" i="11"/>
  <c r="H14" i="11"/>
  <c r="P4" i="11"/>
  <c r="Q5" i="11"/>
  <c r="R5" i="11" s="1"/>
  <c r="S5" i="11" s="1"/>
  <c r="T5" i="11" s="1"/>
  <c r="U5" i="11" s="1"/>
  <c r="V5" i="11" s="1"/>
  <c r="W5" i="11" s="1"/>
  <c r="J6" i="11"/>
  <c r="E23" i="11" l="1"/>
  <c r="E24" i="11"/>
  <c r="H20" i="11"/>
  <c r="F18" i="11"/>
  <c r="F19" i="11"/>
  <c r="H19" i="11" s="1"/>
  <c r="H17" i="11"/>
  <c r="H18" i="11"/>
  <c r="W4" i="11"/>
  <c r="X5" i="11"/>
  <c r="Y5" i="11" s="1"/>
  <c r="Z5" i="11" s="1"/>
  <c r="AA5" i="11" s="1"/>
  <c r="AB5" i="11" s="1"/>
  <c r="AC5" i="11" s="1"/>
  <c r="AD5" i="11" s="1"/>
  <c r="K6" i="11"/>
  <c r="F24" i="11" l="1"/>
  <c r="E31" i="11"/>
  <c r="F31" i="11" s="1"/>
  <c r="F23" i="11"/>
  <c r="H23" i="11" s="1"/>
  <c r="AE5" i="1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Y4" i="11" s="1"/>
  <c r="AW6" i="11"/>
  <c r="S6" i="11"/>
  <c r="AY6" i="11" l="1"/>
  <c r="AZ5"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N5" i="11" l="1"/>
  <c r="BM6" i="11"/>
  <c r="BL6" i="11"/>
  <c r="AG6" i="11"/>
  <c r="BN6" i="11" l="1"/>
  <c r="BO5" i="11"/>
  <c r="AH6" i="11"/>
  <c r="BO6" i="11" l="1"/>
  <c r="BP5" i="11"/>
  <c r="AI6" i="11"/>
  <c r="BP6" i="11" l="1"/>
  <c r="BQ5" i="11"/>
  <c r="AJ6" i="11"/>
  <c r="BQ6" i="11" l="1"/>
  <c r="BR5" i="11"/>
  <c r="AK6" i="11"/>
  <c r="BS5" i="11" l="1"/>
  <c r="BR6" i="11"/>
  <c r="AL6" i="11"/>
  <c r="BT5" i="11" l="1"/>
  <c r="BS6" i="11"/>
  <c r="AM6" i="11"/>
  <c r="BT6" i="11" l="1"/>
  <c r="BU5" i="11"/>
  <c r="AN6" i="11"/>
  <c r="BV5" i="11" l="1"/>
  <c r="BU6" i="11"/>
  <c r="AO6" i="11"/>
  <c r="BW5" i="11" l="1"/>
  <c r="BV6" i="11"/>
  <c r="AP6" i="11"/>
  <c r="BW6" i="11" l="1"/>
  <c r="BX5" i="11"/>
  <c r="AQ6" i="11"/>
  <c r="BX6" i="11" l="1"/>
  <c r="BY5" i="11"/>
  <c r="AR6" i="11"/>
  <c r="BY6" i="11" l="1"/>
  <c r="BZ5" i="11"/>
  <c r="BZ6" i="11" l="1"/>
  <c r="CA5" i="11"/>
  <c r="CA6" i="11" l="1"/>
  <c r="CB5" i="11"/>
  <c r="CC5" i="11" l="1"/>
  <c r="CB6" i="11"/>
  <c r="CC6" i="11" l="1"/>
  <c r="CD5" i="11"/>
  <c r="CE5" i="11" l="1"/>
  <c r="CD6" i="11"/>
  <c r="CF5" i="11" l="1"/>
  <c r="CE6" i="11"/>
  <c r="CF6" i="11" l="1"/>
  <c r="CG5" i="11"/>
  <c r="CH5" i="11" l="1"/>
  <c r="CG6" i="11"/>
  <c r="CI5" i="11" l="1"/>
  <c r="CH6" i="11"/>
  <c r="CJ5" i="11" l="1"/>
  <c r="CI6" i="11"/>
  <c r="CK5" i="11" l="1"/>
  <c r="CJ6" i="11"/>
  <c r="CL5" i="11" l="1"/>
  <c r="CK6" i="11"/>
  <c r="CM5" i="11" l="1"/>
  <c r="CL6" i="11"/>
  <c r="CN5" i="11" l="1"/>
  <c r="CM6" i="11"/>
  <c r="CO5" i="11" l="1"/>
  <c r="CN6" i="11"/>
  <c r="CP5" i="11" l="1"/>
  <c r="CO6" i="11"/>
  <c r="CP6" i="11" l="1"/>
  <c r="CQ5" i="11"/>
  <c r="CR5" i="11" l="1"/>
  <c r="CQ6" i="11"/>
  <c r="CR6" i="11" l="1"/>
  <c r="CS5" i="11"/>
  <c r="CT5" i="11" l="1"/>
  <c r="CS6" i="11"/>
  <c r="CU5" i="11" l="1"/>
  <c r="CT6" i="11"/>
  <c r="CV5" i="11" l="1"/>
  <c r="CU6" i="11"/>
  <c r="CV6" i="11" l="1"/>
  <c r="CW5" i="11"/>
  <c r="CX5" i="11" l="1"/>
  <c r="CW6" i="11"/>
  <c r="CY5" i="11" l="1"/>
  <c r="CX6" i="11"/>
  <c r="CY6" i="11" l="1"/>
  <c r="CZ5" i="11"/>
  <c r="DA5" i="11" l="1"/>
  <c r="CZ6" i="11"/>
  <c r="DA6" i="11" l="1"/>
  <c r="DB5" i="11"/>
  <c r="DB6" i="11" s="1"/>
</calcChain>
</file>

<file path=xl/sharedStrings.xml><?xml version="1.0" encoding="utf-8"?>
<sst xmlns="http://schemas.openxmlformats.org/spreadsheetml/2006/main" count="90" uniqueCount="79">
  <si>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</si>
  <si>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</si>
  <si>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</si>
  <si>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</si>
  <si>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</si>
  <si>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</si>
  <si>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</si>
  <si>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</si>
  <si>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</si>
  <si>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</si>
  <si>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</si>
  <si>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</si>
  <si>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</si>
  <si>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</si>
  <si>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</si>
  <si>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</si>
  <si>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</si>
  <si>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</si>
  <si>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</si>
  <si>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</si>
  <si>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</si>
  <si>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</si>
  <si>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</si>
  <si>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</si>
  <si>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</si>
  <si>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</si>
  <si>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</si>
  <si>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</si>
  <si>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</si>
  <si>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</si>
  <si>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</si>
  <si>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</si>
  <si>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</si>
  <si>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</si>
  <si>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</si>
  <si>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</si>
  <si>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Group Name</t>
  </si>
  <si>
    <t>Group Lead</t>
  </si>
  <si>
    <t>Group 12</t>
  </si>
  <si>
    <t>Amit Sharma</t>
  </si>
  <si>
    <t xml:space="preserve">Student Experience Survey </t>
  </si>
  <si>
    <t>Introduction/Business Problem Formulation</t>
  </si>
  <si>
    <t>Asessment Document</t>
  </si>
  <si>
    <t>Work Process Breakdown</t>
  </si>
  <si>
    <t xml:space="preserve"> Initial Project Discussions </t>
  </si>
  <si>
    <t>Initial Stakeholder meeting - Idea Formulation</t>
  </si>
  <si>
    <t>Team</t>
  </si>
  <si>
    <t>Initial Project Plan - High Level</t>
  </si>
  <si>
    <t>Planning and Development</t>
  </si>
  <si>
    <t>Stage the Final Draft for Publishing</t>
  </si>
  <si>
    <t>Data Collection</t>
  </si>
  <si>
    <t>Harshil</t>
  </si>
  <si>
    <t>Suhail</t>
  </si>
  <si>
    <t>Marketing and Advertisement</t>
  </si>
  <si>
    <t>Rajvi</t>
  </si>
  <si>
    <t>Jayraj</t>
  </si>
  <si>
    <t>Accountable Resource</t>
  </si>
  <si>
    <t>Data Assessment</t>
  </si>
  <si>
    <t>Cloud Pipeline Exploration</t>
  </si>
  <si>
    <t>Data Engineering Work</t>
  </si>
  <si>
    <t>Creation of Data Pipeline</t>
  </si>
  <si>
    <r>
      <t>Production Deployment -</t>
    </r>
    <r>
      <rPr>
        <b/>
        <sz val="11"/>
        <color theme="1"/>
        <rFont val="Calibri"/>
        <family val="2"/>
        <scheme val="minor"/>
      </rPr>
      <t xml:space="preserve"> Stage 1 Survey</t>
    </r>
  </si>
  <si>
    <t>Draft Version - Stage 1 Survey</t>
  </si>
  <si>
    <t>Draft Version - Stage 2 Survey</t>
  </si>
  <si>
    <t>Suhail/Rajvi</t>
  </si>
  <si>
    <t>Amit</t>
  </si>
  <si>
    <t>Stage the Final Draft for Publishing - Stage 2</t>
  </si>
  <si>
    <r>
      <t>Production Deployment -</t>
    </r>
    <r>
      <rPr>
        <b/>
        <sz val="11"/>
        <color theme="1"/>
        <rFont val="Calibri"/>
        <family val="2"/>
        <scheme val="minor"/>
      </rPr>
      <t xml:space="preserve"> Stage 2 Survey</t>
    </r>
  </si>
  <si>
    <t>Data Collection - Stage 2</t>
  </si>
  <si>
    <t>Development - Dashboard - Stage 1</t>
  </si>
  <si>
    <t>Development - Dashboard - Final</t>
  </si>
  <si>
    <t xml:space="preserve">Explore Machine Learning </t>
  </si>
  <si>
    <t>Machine Learning - Outcomes</t>
  </si>
  <si>
    <t>Presentation and Reporting</t>
  </si>
  <si>
    <t xml:space="preserve">Documentation </t>
  </si>
  <si>
    <t>Data Analysis and Graphs</t>
  </si>
  <si>
    <t>Reporting and Minutes of meeting</t>
  </si>
  <si>
    <t>Presentation and Interviews</t>
  </si>
  <si>
    <t>Mid Term Interviews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</si>
</sst>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1">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1" borderId="1" xfId="0" applyFont="1" applyFill="1" applyBorder="1" applyAlignment="1">
      <alignment horizontal="center" vertical="center" wrapText="1"/>
    </xf>
    <xf numFmtId="168" fontId="11" fillId="6" borderId="0" xfId="0" applyNumberFormat="1" applyFont="1" applyFill="1" applyAlignment="1">
      <alignment horizontal="center" vertical="center"/>
    </xf>
    <xf numFmtId="168" fontId="11" fillId="6" borderId="6" xfId="0" applyNumberFormat="1" applyFont="1" applyFill="1" applyBorder="1" applyAlignment="1">
      <alignment horizontal="center" vertical="center"/>
    </xf>
    <xf numFmtId="168" fontId="11" fillId="6" borderId="7" xfId="0" applyNumberFormat="1" applyFont="1" applyFill="1" applyBorder="1" applyAlignment="1">
      <alignment horizontal="center" vertical="center"/>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165" fontId="0" fillId="7" borderId="2" xfId="0" applyNumberFormat="1" applyFill="1" applyBorder="1" applyAlignment="1">
      <alignment horizontal="center" vertical="center"/>
    </xf>
    <xf numFmtId="165" fontId="5" fillId="7"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9"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165" fontId="9" fillId="3" borderId="2" xfId="10" applyFill="1">
      <alignment horizontal="center" vertical="center"/>
    </xf>
    <xf numFmtId="165" fontId="9" fillId="4" borderId="2" xfId="10" applyFill="1">
      <alignment horizontal="center" vertical="center"/>
    </xf>
    <xf numFmtId="165" fontId="9" fillId="9" borderId="2" xfId="10" applyFill="1">
      <alignment horizontal="center" vertical="center"/>
    </xf>
    <xf numFmtId="165" fontId="9" fillId="0" borderId="2" xfId="10">
      <alignment horizontal="center" vertical="center"/>
    </xf>
    <xf numFmtId="0" fontId="9" fillId="7" borderId="2" xfId="11" applyFill="1">
      <alignment horizontal="center" vertical="center"/>
    </xf>
    <xf numFmtId="0" fontId="9" fillId="3" borderId="2" xfId="11" applyFill="1">
      <alignment horizontal="center" vertical="center"/>
    </xf>
    <xf numFmtId="0" fontId="9" fillId="8" borderId="2" xfId="11" applyFill="1">
      <alignment horizontal="center" vertical="center"/>
    </xf>
    <xf numFmtId="0" fontId="9" fillId="4"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9"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7" fontId="0" fillId="6" borderId="4" xfId="0" applyNumberFormat="1" applyFill="1" applyBorder="1" applyAlignment="1">
      <alignment horizontal="left" vertical="center" wrapText="1" indent="1"/>
    </xf>
    <xf numFmtId="167" fontId="0" fillId="6" borderId="1" xfId="0" applyNumberFormat="1" applyFill="1" applyBorder="1" applyAlignment="1">
      <alignment horizontal="left" vertical="center" wrapText="1" indent="1"/>
    </xf>
    <xf numFmtId="167" fontId="0" fillId="6" borderId="5" xfId="0" applyNumberForma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xf numFmtId="0" fontId="10" fillId="0" borderId="0" xfId="6" applyAlignment="1">
      <alignment horizontal="left" vertical="center"/>
    </xf>
    <xf numFmtId="0" fontId="10" fillId="0" borderId="0" xfId="7" applyAlignment="1">
      <alignment horizontal="left" vertical="center"/>
    </xf>
    <xf numFmtId="0" fontId="6" fillId="0" borderId="0" xfId="0" applyFont="1" applyAlignment="1">
      <alignment horizontal="left" vertical="center"/>
    </xf>
    <xf numFmtId="0" fontId="6" fillId="0" borderId="0" xfId="8" applyFont="1" applyAlignment="1">
      <alignment horizontal="left" vertical="center"/>
    </xf>
    <xf numFmtId="0" fontId="6" fillId="0" borderId="7" xfId="8" applyFont="1" applyBorder="1" applyAlignment="1">
      <alignment horizontal="left" vertical="center"/>
    </xf>
    <xf numFmtId="0" fontId="7" fillId="11" borderId="1" xfId="0" applyFont="1" applyFill="1" applyBorder="1" applyAlignment="1">
      <alignment horizontal="center" vertical="center"/>
    </xf>
    <xf numFmtId="0" fontId="0" fillId="4" borderId="2" xfId="12" applyFont="1" applyFill="1">
      <alignment horizontal="left" vertical="center" indent="2"/>
    </xf>
    <xf numFmtId="0" fontId="9" fillId="4" borderId="2" xfId="12" applyFill="1" applyAlignment="1">
      <alignment horizontal="left" vertical="center" indent="4"/>
    </xf>
    <xf numFmtId="0" fontId="0" fillId="4" borderId="2" xfId="12" applyFont="1" applyFill="1" applyAlignment="1">
      <alignment horizontal="left" vertical="center" indent="4"/>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3">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B43"/>
  <sheetViews>
    <sheetView showGridLines="0" tabSelected="1" showRuler="0" topLeftCell="A21" zoomScaleNormal="100" zoomScalePageLayoutView="70" workbookViewId="0">
      <pane xSplit="7" topLeftCell="H1" activePane="topRight" state="frozen"/>
      <selection activeCell="A4" sqref="A4"/>
      <selection pane="topRight" activeCell="B37" sqref="B37"/>
    </sheetView>
  </sheetViews>
  <sheetFormatPr defaultRowHeight="30" customHeight="1" x14ac:dyDescent="0.35"/>
  <cols>
    <col min="1" max="1" width="2.54296875" style="52" customWidth="1"/>
    <col min="2" max="2" width="47.6328125" bestFit="1" customWidth="1"/>
    <col min="3" max="3" width="30.54296875" customWidth="1"/>
    <col min="4" max="4" width="10.54296875" customWidth="1"/>
    <col min="5" max="5" width="10.453125" style="5" customWidth="1"/>
    <col min="6" max="6" width="10.453125" customWidth="1"/>
    <col min="7" max="7" width="3.1796875" customWidth="1"/>
    <col min="8" max="8" width="7.81640625" bestFit="1" customWidth="1"/>
    <col min="9" max="64" width="3.1796875" customWidth="1"/>
    <col min="65" max="76" width="2.453125" bestFit="1" customWidth="1"/>
    <col min="77" max="78" width="1.6328125" bestFit="1" customWidth="1"/>
    <col min="79" max="79" width="1.81640625" bestFit="1" customWidth="1"/>
    <col min="80" max="80" width="1.6328125" bestFit="1" customWidth="1"/>
    <col min="81" max="81" width="1.90625" bestFit="1" customWidth="1"/>
    <col min="82" max="85" width="1.6328125" bestFit="1" customWidth="1"/>
    <col min="86" max="106" width="2.453125" bestFit="1" customWidth="1"/>
  </cols>
  <sheetData>
    <row r="1" spans="1:106" ht="30" customHeight="1" x14ac:dyDescent="0.65">
      <c r="A1" s="53" t="s">
        <v>0</v>
      </c>
      <c r="B1" s="56" t="s">
        <v>40</v>
      </c>
      <c r="C1" s="1"/>
      <c r="D1" s="2"/>
      <c r="E1" s="4"/>
      <c r="F1" s="41"/>
      <c r="H1" s="2"/>
      <c r="I1" s="73"/>
    </row>
    <row r="2" spans="1:106" ht="30" customHeight="1" x14ac:dyDescent="0.35">
      <c r="A2" s="52" t="s">
        <v>2</v>
      </c>
      <c r="B2" s="82" t="s">
        <v>36</v>
      </c>
      <c r="C2" s="84" t="s">
        <v>38</v>
      </c>
      <c r="D2" s="84"/>
      <c r="I2" s="74"/>
    </row>
    <row r="3" spans="1:106" ht="30" customHeight="1" x14ac:dyDescent="0.35">
      <c r="A3" s="52" t="s">
        <v>4</v>
      </c>
      <c r="B3" s="83" t="s">
        <v>37</v>
      </c>
      <c r="C3" s="85" t="s">
        <v>39</v>
      </c>
      <c r="D3" s="86"/>
      <c r="E3" s="79">
        <f>DATE(2023, 1, 23)</f>
        <v>44949</v>
      </c>
      <c r="F3" s="79"/>
    </row>
    <row r="4" spans="1:106" ht="30" customHeight="1" x14ac:dyDescent="0.35">
      <c r="A4" s="53" t="s">
        <v>5</v>
      </c>
      <c r="C4" s="80" t="s">
        <v>6</v>
      </c>
      <c r="D4" s="81"/>
      <c r="E4" s="7">
        <v>1</v>
      </c>
      <c r="I4" s="76">
        <f>I5</f>
        <v>44949</v>
      </c>
      <c r="J4" s="77"/>
      <c r="K4" s="77"/>
      <c r="L4" s="77"/>
      <c r="M4" s="77"/>
      <c r="N4" s="77"/>
      <c r="O4" s="78"/>
      <c r="P4" s="76">
        <f>P5</f>
        <v>44956</v>
      </c>
      <c r="Q4" s="77"/>
      <c r="R4" s="77"/>
      <c r="S4" s="77"/>
      <c r="T4" s="77"/>
      <c r="U4" s="77"/>
      <c r="V4" s="78"/>
      <c r="W4" s="76">
        <f>W5</f>
        <v>44963</v>
      </c>
      <c r="X4" s="77"/>
      <c r="Y4" s="77"/>
      <c r="Z4" s="77"/>
      <c r="AA4" s="77"/>
      <c r="AB4" s="77"/>
      <c r="AC4" s="78"/>
      <c r="AD4" s="76">
        <f>AD5</f>
        <v>44970</v>
      </c>
      <c r="AE4" s="77"/>
      <c r="AF4" s="77"/>
      <c r="AG4" s="77"/>
      <c r="AH4" s="77"/>
      <c r="AI4" s="77"/>
      <c r="AJ4" s="78"/>
      <c r="AK4" s="76">
        <f>AK5</f>
        <v>44977</v>
      </c>
      <c r="AL4" s="77"/>
      <c r="AM4" s="77"/>
      <c r="AN4" s="77"/>
      <c r="AO4" s="77"/>
      <c r="AP4" s="77"/>
      <c r="AQ4" s="78"/>
      <c r="AR4" s="76">
        <f>AR5</f>
        <v>44984</v>
      </c>
      <c r="AS4" s="77"/>
      <c r="AT4" s="77"/>
      <c r="AU4" s="77"/>
      <c r="AV4" s="77"/>
      <c r="AW4" s="77"/>
      <c r="AX4" s="78"/>
      <c r="AY4" s="76">
        <f>AY5</f>
        <v>44991</v>
      </c>
      <c r="AZ4" s="77"/>
      <c r="BA4" s="77"/>
      <c r="BB4" s="77"/>
      <c r="BC4" s="77"/>
      <c r="BD4" s="77"/>
      <c r="BE4" s="78"/>
      <c r="BF4" s="76">
        <f>BF5</f>
        <v>44998</v>
      </c>
      <c r="BG4" s="77"/>
      <c r="BH4" s="77"/>
      <c r="BI4" s="77"/>
      <c r="BJ4" s="77"/>
      <c r="BK4" s="77"/>
      <c r="BL4" s="78"/>
    </row>
    <row r="5" spans="1:106" ht="15" customHeight="1" x14ac:dyDescent="0.35">
      <c r="A5" s="53" t="s">
        <v>7</v>
      </c>
      <c r="B5" s="72"/>
      <c r="C5" s="72"/>
      <c r="D5" s="72"/>
      <c r="E5" s="72"/>
      <c r="F5" s="72"/>
      <c r="G5" s="72"/>
      <c r="I5" s="10">
        <f>Project_Start-WEEKDAY(Project_Start,1)+2+7*(Display_Week-1)</f>
        <v>44949</v>
      </c>
      <c r="J5" s="9">
        <f>I5+1</f>
        <v>44950</v>
      </c>
      <c r="K5" s="9">
        <f t="shared" ref="K5:AX5" si="0">J5+1</f>
        <v>44951</v>
      </c>
      <c r="L5" s="9">
        <f t="shared" si="0"/>
        <v>44952</v>
      </c>
      <c r="M5" s="9">
        <f t="shared" si="0"/>
        <v>44953</v>
      </c>
      <c r="N5" s="9">
        <f t="shared" si="0"/>
        <v>44954</v>
      </c>
      <c r="O5" s="11">
        <f t="shared" si="0"/>
        <v>44955</v>
      </c>
      <c r="P5" s="10">
        <f>O5+1</f>
        <v>44956</v>
      </c>
      <c r="Q5" s="9">
        <f>P5+1</f>
        <v>44957</v>
      </c>
      <c r="R5" s="9">
        <f t="shared" si="0"/>
        <v>44958</v>
      </c>
      <c r="S5" s="9">
        <f t="shared" si="0"/>
        <v>44959</v>
      </c>
      <c r="T5" s="9">
        <f t="shared" si="0"/>
        <v>44960</v>
      </c>
      <c r="U5" s="9">
        <f t="shared" si="0"/>
        <v>44961</v>
      </c>
      <c r="V5" s="11">
        <f t="shared" si="0"/>
        <v>44962</v>
      </c>
      <c r="W5" s="10">
        <f>V5+1</f>
        <v>44963</v>
      </c>
      <c r="X5" s="9">
        <f>W5+1</f>
        <v>44964</v>
      </c>
      <c r="Y5" s="9">
        <f t="shared" si="0"/>
        <v>44965</v>
      </c>
      <c r="Z5" s="9">
        <f t="shared" si="0"/>
        <v>44966</v>
      </c>
      <c r="AA5" s="9">
        <f t="shared" si="0"/>
        <v>44967</v>
      </c>
      <c r="AB5" s="9">
        <f t="shared" si="0"/>
        <v>44968</v>
      </c>
      <c r="AC5" s="11">
        <f t="shared" si="0"/>
        <v>44969</v>
      </c>
      <c r="AD5" s="10">
        <f>AC5+1</f>
        <v>44970</v>
      </c>
      <c r="AE5" s="9">
        <f>AD5+1</f>
        <v>44971</v>
      </c>
      <c r="AF5" s="9">
        <f t="shared" si="0"/>
        <v>44972</v>
      </c>
      <c r="AG5" s="9">
        <f t="shared" si="0"/>
        <v>44973</v>
      </c>
      <c r="AH5" s="9">
        <f t="shared" si="0"/>
        <v>44974</v>
      </c>
      <c r="AI5" s="9">
        <f t="shared" si="0"/>
        <v>44975</v>
      </c>
      <c r="AJ5" s="11">
        <f t="shared" si="0"/>
        <v>44976</v>
      </c>
      <c r="AK5" s="10">
        <f>AJ5+1</f>
        <v>44977</v>
      </c>
      <c r="AL5" s="9">
        <f>AK5+1</f>
        <v>44978</v>
      </c>
      <c r="AM5" s="9">
        <f t="shared" si="0"/>
        <v>44979</v>
      </c>
      <c r="AN5" s="9">
        <f t="shared" si="0"/>
        <v>44980</v>
      </c>
      <c r="AO5" s="9">
        <f t="shared" si="0"/>
        <v>44981</v>
      </c>
      <c r="AP5" s="9">
        <f t="shared" si="0"/>
        <v>44982</v>
      </c>
      <c r="AQ5" s="11">
        <f t="shared" si="0"/>
        <v>44983</v>
      </c>
      <c r="AR5" s="10">
        <f>AQ5+1</f>
        <v>44984</v>
      </c>
      <c r="AS5" s="9">
        <f>AR5+1</f>
        <v>44985</v>
      </c>
      <c r="AT5" s="9">
        <f t="shared" si="0"/>
        <v>44986</v>
      </c>
      <c r="AU5" s="9">
        <f t="shared" si="0"/>
        <v>44987</v>
      </c>
      <c r="AV5" s="9">
        <f t="shared" si="0"/>
        <v>44988</v>
      </c>
      <c r="AW5" s="9">
        <f t="shared" si="0"/>
        <v>44989</v>
      </c>
      <c r="AX5" s="11">
        <f t="shared" si="0"/>
        <v>44990</v>
      </c>
      <c r="AY5" s="10">
        <f>AX5+1</f>
        <v>44991</v>
      </c>
      <c r="AZ5" s="9">
        <f>AY5+1</f>
        <v>44992</v>
      </c>
      <c r="BA5" s="9">
        <f t="shared" ref="BA5:BE5" si="1">AZ5+1</f>
        <v>44993</v>
      </c>
      <c r="BB5" s="9">
        <f t="shared" si="1"/>
        <v>44994</v>
      </c>
      <c r="BC5" s="9">
        <f t="shared" si="1"/>
        <v>44995</v>
      </c>
      <c r="BD5" s="9">
        <f t="shared" si="1"/>
        <v>44996</v>
      </c>
      <c r="BE5" s="11">
        <f t="shared" si="1"/>
        <v>44997</v>
      </c>
      <c r="BF5" s="10">
        <f>BE5+1</f>
        <v>44998</v>
      </c>
      <c r="BG5" s="9">
        <f>BF5+1</f>
        <v>44999</v>
      </c>
      <c r="BH5" s="9">
        <f t="shared" ref="BH5:BL5" si="2">BG5+1</f>
        <v>45000</v>
      </c>
      <c r="BI5" s="9">
        <f t="shared" si="2"/>
        <v>45001</v>
      </c>
      <c r="BJ5" s="9">
        <f t="shared" si="2"/>
        <v>45002</v>
      </c>
      <c r="BK5" s="9">
        <f t="shared" si="2"/>
        <v>45003</v>
      </c>
      <c r="BL5" s="11">
        <f t="shared" si="2"/>
        <v>45004</v>
      </c>
      <c r="BM5" s="9">
        <f t="shared" ref="BM5" si="3">BL5+1</f>
        <v>45005</v>
      </c>
      <c r="BN5" s="9">
        <f t="shared" ref="BN5" si="4">BM5+1</f>
        <v>45006</v>
      </c>
      <c r="BO5" s="9">
        <f t="shared" ref="BO5" si="5">BN5+1</f>
        <v>45007</v>
      </c>
      <c r="BP5" s="9">
        <f t="shared" ref="BP5" si="6">BO5+1</f>
        <v>45008</v>
      </c>
      <c r="BQ5" s="11">
        <f t="shared" ref="BQ5" si="7">BP5+1</f>
        <v>45009</v>
      </c>
      <c r="BR5" s="9">
        <f t="shared" ref="BR5" si="8">BQ5+1</f>
        <v>45010</v>
      </c>
      <c r="BS5" s="9">
        <f t="shared" ref="BS5" si="9">BR5+1</f>
        <v>45011</v>
      </c>
      <c r="BT5" s="9">
        <f t="shared" ref="BT5" si="10">BS5+1</f>
        <v>45012</v>
      </c>
      <c r="BU5" s="9">
        <f t="shared" ref="BU5" si="11">BT5+1</f>
        <v>45013</v>
      </c>
      <c r="BV5" s="9">
        <f t="shared" ref="BV5" si="12">BU5+1</f>
        <v>45014</v>
      </c>
      <c r="BW5" s="9">
        <f t="shared" ref="BW5" si="13">BV5+1</f>
        <v>45015</v>
      </c>
      <c r="BX5" s="9">
        <f t="shared" ref="BX5" si="14">BW5+1</f>
        <v>45016</v>
      </c>
      <c r="BY5" s="9">
        <f t="shared" ref="BY5" si="15">BX5+1</f>
        <v>45017</v>
      </c>
      <c r="BZ5" s="11">
        <f t="shared" ref="BZ5" si="16">BY5+1</f>
        <v>45018</v>
      </c>
      <c r="CA5" s="10">
        <f>BZ5+1</f>
        <v>45019</v>
      </c>
      <c r="CB5" s="9">
        <f t="shared" ref="CB5" si="17">CA5+1</f>
        <v>45020</v>
      </c>
      <c r="CC5" s="9">
        <f t="shared" ref="CC5" si="18">CB5+1</f>
        <v>45021</v>
      </c>
      <c r="CD5" s="9">
        <f t="shared" ref="CD5" si="19">CC5+1</f>
        <v>45022</v>
      </c>
      <c r="CE5" s="9">
        <f t="shared" ref="CE5" si="20">CD5+1</f>
        <v>45023</v>
      </c>
      <c r="CF5" s="11">
        <f t="shared" ref="CF5" si="21">CE5+1</f>
        <v>45024</v>
      </c>
      <c r="CG5" s="10">
        <f>CF5+1</f>
        <v>45025</v>
      </c>
      <c r="CH5" s="9">
        <f>CG5+1</f>
        <v>45026</v>
      </c>
      <c r="CI5" s="9">
        <f t="shared" ref="CI5" si="22">CH5+1</f>
        <v>45027</v>
      </c>
      <c r="CJ5" s="9">
        <f t="shared" ref="CJ5" si="23">CI5+1</f>
        <v>45028</v>
      </c>
      <c r="CK5" s="9">
        <f t="shared" ref="CK5" si="24">CJ5+1</f>
        <v>45029</v>
      </c>
      <c r="CL5" s="9">
        <f t="shared" ref="CL5" si="25">CK5+1</f>
        <v>45030</v>
      </c>
      <c r="CM5" s="11">
        <f t="shared" ref="CM5" si="26">CL5+1</f>
        <v>45031</v>
      </c>
      <c r="CN5" s="10">
        <f>CM5+1</f>
        <v>45032</v>
      </c>
      <c r="CO5" s="9">
        <f>CN5+1</f>
        <v>45033</v>
      </c>
      <c r="CP5" s="9">
        <f t="shared" ref="CP5" si="27">CO5+1</f>
        <v>45034</v>
      </c>
      <c r="CQ5" s="9">
        <f t="shared" ref="CQ5" si="28">CP5+1</f>
        <v>45035</v>
      </c>
      <c r="CR5" s="9">
        <f t="shared" ref="CR5" si="29">CQ5+1</f>
        <v>45036</v>
      </c>
      <c r="CS5" s="9">
        <f t="shared" ref="CS5" si="30">CR5+1</f>
        <v>45037</v>
      </c>
      <c r="CT5" s="11">
        <f t="shared" ref="CT5" si="31">CS5+1</f>
        <v>45038</v>
      </c>
      <c r="CU5" s="9">
        <f t="shared" ref="CU5" si="32">CT5+1</f>
        <v>45039</v>
      </c>
      <c r="CV5" s="9">
        <f t="shared" ref="CV5" si="33">CU5+1</f>
        <v>45040</v>
      </c>
      <c r="CW5" s="9">
        <f t="shared" ref="CW5" si="34">CV5+1</f>
        <v>45041</v>
      </c>
      <c r="CX5" s="9">
        <f t="shared" ref="CX5" si="35">CW5+1</f>
        <v>45042</v>
      </c>
      <c r="CY5" s="11">
        <f t="shared" ref="CY5" si="36">CX5+1</f>
        <v>45043</v>
      </c>
      <c r="CZ5" s="9">
        <f t="shared" ref="CZ5" si="37">CY5+1</f>
        <v>45044</v>
      </c>
      <c r="DA5" s="9">
        <f t="shared" ref="DA5" si="38">CZ5+1</f>
        <v>45045</v>
      </c>
      <c r="DB5" s="9">
        <f t="shared" ref="DB5" si="39">DA5+1</f>
        <v>45046</v>
      </c>
    </row>
    <row r="6" spans="1:106" ht="30" customHeight="1" thickBot="1" x14ac:dyDescent="0.4">
      <c r="A6" s="53" t="s">
        <v>8</v>
      </c>
      <c r="B6" s="87" t="s">
        <v>9</v>
      </c>
      <c r="C6" s="8" t="s">
        <v>56</v>
      </c>
      <c r="D6" s="8" t="s">
        <v>10</v>
      </c>
      <c r="E6" s="8" t="s">
        <v>11</v>
      </c>
      <c r="F6" s="8" t="s">
        <v>12</v>
      </c>
      <c r="G6" s="8"/>
      <c r="H6" s="8" t="s">
        <v>13</v>
      </c>
      <c r="I6" s="12" t="str">
        <f t="shared" ref="I6" si="40">LEFT(TEXT(I5,"ddd"),1)</f>
        <v>M</v>
      </c>
      <c r="J6" s="12" t="str">
        <f t="shared" ref="J6:AR6" si="41">LEFT(TEXT(J5,"ddd"),1)</f>
        <v>T</v>
      </c>
      <c r="K6" s="12" t="str">
        <f t="shared" si="41"/>
        <v>W</v>
      </c>
      <c r="L6" s="12" t="str">
        <f t="shared" si="41"/>
        <v>T</v>
      </c>
      <c r="M6" s="12" t="str">
        <f t="shared" si="41"/>
        <v>F</v>
      </c>
      <c r="N6" s="12" t="str">
        <f t="shared" si="41"/>
        <v>S</v>
      </c>
      <c r="O6" s="12" t="str">
        <f t="shared" si="41"/>
        <v>S</v>
      </c>
      <c r="P6" s="12" t="str">
        <f t="shared" si="41"/>
        <v>M</v>
      </c>
      <c r="Q6" s="12" t="str">
        <f t="shared" si="41"/>
        <v>T</v>
      </c>
      <c r="R6" s="12" t="str">
        <f t="shared" si="41"/>
        <v>W</v>
      </c>
      <c r="S6" s="12" t="str">
        <f t="shared" si="41"/>
        <v>T</v>
      </c>
      <c r="T6" s="12" t="str">
        <f t="shared" si="41"/>
        <v>F</v>
      </c>
      <c r="U6" s="12" t="str">
        <f t="shared" si="41"/>
        <v>S</v>
      </c>
      <c r="V6" s="12" t="str">
        <f t="shared" si="41"/>
        <v>S</v>
      </c>
      <c r="W6" s="12" t="str">
        <f t="shared" si="41"/>
        <v>M</v>
      </c>
      <c r="X6" s="12" t="str">
        <f t="shared" si="41"/>
        <v>T</v>
      </c>
      <c r="Y6" s="12" t="str">
        <f t="shared" si="41"/>
        <v>W</v>
      </c>
      <c r="Z6" s="12" t="str">
        <f t="shared" si="41"/>
        <v>T</v>
      </c>
      <c r="AA6" s="12" t="str">
        <f t="shared" si="41"/>
        <v>F</v>
      </c>
      <c r="AB6" s="12" t="str">
        <f t="shared" si="41"/>
        <v>S</v>
      </c>
      <c r="AC6" s="12" t="str">
        <f t="shared" si="41"/>
        <v>S</v>
      </c>
      <c r="AD6" s="12" t="str">
        <f t="shared" si="41"/>
        <v>M</v>
      </c>
      <c r="AE6" s="12" t="str">
        <f t="shared" si="41"/>
        <v>T</v>
      </c>
      <c r="AF6" s="12" t="str">
        <f t="shared" si="41"/>
        <v>W</v>
      </c>
      <c r="AG6" s="12" t="str">
        <f t="shared" si="41"/>
        <v>T</v>
      </c>
      <c r="AH6" s="12" t="str">
        <f t="shared" si="41"/>
        <v>F</v>
      </c>
      <c r="AI6" s="12" t="str">
        <f t="shared" si="41"/>
        <v>S</v>
      </c>
      <c r="AJ6" s="12" t="str">
        <f t="shared" si="41"/>
        <v>S</v>
      </c>
      <c r="AK6" s="12" t="str">
        <f t="shared" si="41"/>
        <v>M</v>
      </c>
      <c r="AL6" s="12" t="str">
        <f t="shared" si="41"/>
        <v>T</v>
      </c>
      <c r="AM6" s="12" t="str">
        <f t="shared" si="41"/>
        <v>W</v>
      </c>
      <c r="AN6" s="12" t="str">
        <f t="shared" si="41"/>
        <v>T</v>
      </c>
      <c r="AO6" s="12" t="str">
        <f t="shared" si="41"/>
        <v>F</v>
      </c>
      <c r="AP6" s="12" t="str">
        <f t="shared" si="41"/>
        <v>S</v>
      </c>
      <c r="AQ6" s="12" t="str">
        <f t="shared" si="41"/>
        <v>S</v>
      </c>
      <c r="AR6" s="12" t="str">
        <f t="shared" si="41"/>
        <v>M</v>
      </c>
      <c r="AS6" s="12" t="str">
        <f t="shared" ref="AS6:CV6" si="42">LEFT(TEXT(AS5,"ddd"),1)</f>
        <v>T</v>
      </c>
      <c r="AT6" s="12" t="str">
        <f t="shared" si="42"/>
        <v>W</v>
      </c>
      <c r="AU6" s="12" t="str">
        <f t="shared" si="42"/>
        <v>T</v>
      </c>
      <c r="AV6" s="12" t="str">
        <f t="shared" si="42"/>
        <v>F</v>
      </c>
      <c r="AW6" s="12" t="str">
        <f t="shared" si="42"/>
        <v>S</v>
      </c>
      <c r="AX6" s="12" t="str">
        <f t="shared" si="42"/>
        <v>S</v>
      </c>
      <c r="AY6" s="12" t="str">
        <f t="shared" si="42"/>
        <v>M</v>
      </c>
      <c r="AZ6" s="12" t="str">
        <f t="shared" si="42"/>
        <v>T</v>
      </c>
      <c r="BA6" s="12" t="str">
        <f t="shared" si="42"/>
        <v>W</v>
      </c>
      <c r="BB6" s="12" t="str">
        <f t="shared" si="42"/>
        <v>T</v>
      </c>
      <c r="BC6" s="12" t="str">
        <f t="shared" si="42"/>
        <v>F</v>
      </c>
      <c r="BD6" s="12" t="str">
        <f t="shared" si="42"/>
        <v>S</v>
      </c>
      <c r="BE6" s="12" t="str">
        <f t="shared" si="42"/>
        <v>S</v>
      </c>
      <c r="BF6" s="12" t="str">
        <f t="shared" si="42"/>
        <v>M</v>
      </c>
      <c r="BG6" s="12" t="str">
        <f t="shared" si="42"/>
        <v>T</v>
      </c>
      <c r="BH6" s="12" t="str">
        <f t="shared" si="42"/>
        <v>W</v>
      </c>
      <c r="BI6" s="12" t="str">
        <f t="shared" si="42"/>
        <v>T</v>
      </c>
      <c r="BJ6" s="12" t="str">
        <f t="shared" si="42"/>
        <v>F</v>
      </c>
      <c r="BK6" s="12" t="str">
        <f t="shared" si="42"/>
        <v>S</v>
      </c>
      <c r="BL6" s="12" t="str">
        <f t="shared" si="42"/>
        <v>S</v>
      </c>
      <c r="BM6" s="12" t="str">
        <f t="shared" ref="BM6:CT6" si="43">LEFT(TEXT(BM5,"ddd"),1)</f>
        <v>M</v>
      </c>
      <c r="BN6" s="12" t="str">
        <f t="shared" si="43"/>
        <v>T</v>
      </c>
      <c r="BO6" s="12" t="str">
        <f t="shared" si="43"/>
        <v>W</v>
      </c>
      <c r="BP6" s="12" t="str">
        <f t="shared" si="43"/>
        <v>T</v>
      </c>
      <c r="BQ6" s="12" t="str">
        <f t="shared" si="43"/>
        <v>F</v>
      </c>
      <c r="BR6" s="12" t="str">
        <f t="shared" si="43"/>
        <v>S</v>
      </c>
      <c r="BS6" s="12" t="str">
        <f t="shared" si="43"/>
        <v>S</v>
      </c>
      <c r="BT6" s="12" t="str">
        <f t="shared" si="43"/>
        <v>M</v>
      </c>
      <c r="BU6" s="12" t="str">
        <f t="shared" si="43"/>
        <v>T</v>
      </c>
      <c r="BV6" s="12" t="str">
        <f t="shared" si="43"/>
        <v>W</v>
      </c>
      <c r="BW6" s="12" t="str">
        <f t="shared" si="43"/>
        <v>T</v>
      </c>
      <c r="BX6" s="12" t="str">
        <f t="shared" si="43"/>
        <v>F</v>
      </c>
      <c r="BY6" s="12" t="str">
        <f t="shared" si="43"/>
        <v>S</v>
      </c>
      <c r="BZ6" s="12" t="str">
        <f t="shared" si="43"/>
        <v>S</v>
      </c>
      <c r="CA6" s="12" t="str">
        <f t="shared" si="43"/>
        <v>M</v>
      </c>
      <c r="CB6" s="12" t="str">
        <f t="shared" si="43"/>
        <v>T</v>
      </c>
      <c r="CC6" s="12" t="str">
        <f t="shared" si="43"/>
        <v>W</v>
      </c>
      <c r="CD6" s="12" t="str">
        <f t="shared" si="43"/>
        <v>T</v>
      </c>
      <c r="CE6" s="12" t="str">
        <f t="shared" si="43"/>
        <v>F</v>
      </c>
      <c r="CF6" s="12" t="str">
        <f t="shared" si="43"/>
        <v>S</v>
      </c>
      <c r="CG6" s="12" t="str">
        <f t="shared" si="43"/>
        <v>S</v>
      </c>
      <c r="CH6" s="12" t="str">
        <f t="shared" si="43"/>
        <v>M</v>
      </c>
      <c r="CI6" s="12" t="str">
        <f t="shared" si="43"/>
        <v>T</v>
      </c>
      <c r="CJ6" s="12" t="str">
        <f t="shared" si="43"/>
        <v>W</v>
      </c>
      <c r="CK6" s="12" t="str">
        <f t="shared" si="43"/>
        <v>T</v>
      </c>
      <c r="CL6" s="12" t="str">
        <f t="shared" si="43"/>
        <v>F</v>
      </c>
      <c r="CM6" s="12" t="str">
        <f t="shared" si="43"/>
        <v>S</v>
      </c>
      <c r="CN6" s="12" t="str">
        <f t="shared" si="43"/>
        <v>S</v>
      </c>
      <c r="CO6" s="12" t="str">
        <f t="shared" si="43"/>
        <v>M</v>
      </c>
      <c r="CP6" s="12" t="str">
        <f t="shared" si="43"/>
        <v>T</v>
      </c>
      <c r="CQ6" s="12" t="str">
        <f t="shared" si="43"/>
        <v>W</v>
      </c>
      <c r="CR6" s="12" t="str">
        <f t="shared" si="43"/>
        <v>T</v>
      </c>
      <c r="CS6" s="12" t="str">
        <f t="shared" si="43"/>
        <v>F</v>
      </c>
      <c r="CT6" s="12" t="str">
        <f t="shared" si="43"/>
        <v>S</v>
      </c>
      <c r="CU6" s="12" t="str">
        <f t="shared" ref="CU6:DB6" si="44">LEFT(TEXT(CU5,"ddd"),1)</f>
        <v>S</v>
      </c>
      <c r="CV6" s="12" t="str">
        <f t="shared" si="44"/>
        <v>M</v>
      </c>
      <c r="CW6" s="12" t="str">
        <f t="shared" si="44"/>
        <v>T</v>
      </c>
      <c r="CX6" s="12" t="str">
        <f t="shared" si="44"/>
        <v>W</v>
      </c>
      <c r="CY6" s="12" t="str">
        <f t="shared" si="44"/>
        <v>T</v>
      </c>
      <c r="CZ6" s="12" t="str">
        <f t="shared" si="44"/>
        <v>F</v>
      </c>
      <c r="DA6" s="12" t="str">
        <f t="shared" si="44"/>
        <v>S</v>
      </c>
      <c r="DB6" s="12" t="str">
        <f t="shared" si="44"/>
        <v>S</v>
      </c>
    </row>
    <row r="7" spans="1:106" ht="30" hidden="1" customHeight="1" thickBot="1" x14ac:dyDescent="0.4">
      <c r="A7" s="52" t="s">
        <v>14</v>
      </c>
      <c r="C7" s="55"/>
      <c r="E7"/>
      <c r="H7" t="str">
        <f>IF(OR(ISBLANK(task_start),ISBLANK(task_end)),"",task_end-task_start+1)</f>
        <v/>
      </c>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row>
    <row r="8" spans="1:106" s="3" customFormat="1" ht="30" customHeight="1" thickBot="1" x14ac:dyDescent="0.4">
      <c r="A8" s="53" t="s">
        <v>15</v>
      </c>
      <c r="B8" s="17" t="s">
        <v>41</v>
      </c>
      <c r="C8" s="61"/>
      <c r="D8" s="18"/>
      <c r="E8" s="19"/>
      <c r="F8" s="20"/>
      <c r="G8" s="16"/>
      <c r="H8" s="16" t="str">
        <f t="shared" ref="H8:H40" si="45">IF(OR(ISBLANK(task_start),ISBLANK(task_end)),"",task_end-task_start+1)</f>
        <v/>
      </c>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row>
    <row r="9" spans="1:106" s="3" customFormat="1" ht="30" customHeight="1" thickBot="1" x14ac:dyDescent="0.4">
      <c r="A9" s="53" t="s">
        <v>16</v>
      </c>
      <c r="B9" s="68" t="s">
        <v>44</v>
      </c>
      <c r="C9" s="62" t="s">
        <v>46</v>
      </c>
      <c r="D9" s="21">
        <v>1</v>
      </c>
      <c r="E9" s="57">
        <f>Project_Start</f>
        <v>44949</v>
      </c>
      <c r="F9" s="57">
        <f>E9</f>
        <v>44949</v>
      </c>
      <c r="G9" s="16"/>
      <c r="H9" s="16">
        <f t="shared" si="45"/>
        <v>1</v>
      </c>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row>
    <row r="10" spans="1:106" s="3" customFormat="1" ht="30" customHeight="1" thickBot="1" x14ac:dyDescent="0.4">
      <c r="A10" s="53" t="s">
        <v>17</v>
      </c>
      <c r="B10" s="68" t="s">
        <v>45</v>
      </c>
      <c r="C10" s="62" t="s">
        <v>46</v>
      </c>
      <c r="D10" s="21">
        <v>1</v>
      </c>
      <c r="E10" s="57">
        <f>F9</f>
        <v>44949</v>
      </c>
      <c r="F10" s="57">
        <f>E10+1</f>
        <v>44950</v>
      </c>
      <c r="G10" s="16"/>
      <c r="H10" s="16">
        <f t="shared" si="45"/>
        <v>2</v>
      </c>
      <c r="I10" s="38"/>
      <c r="J10" s="38"/>
      <c r="K10" s="38"/>
      <c r="L10" s="38"/>
      <c r="M10" s="38"/>
      <c r="N10" s="38"/>
      <c r="O10" s="38"/>
      <c r="P10" s="38"/>
      <c r="Q10" s="38"/>
      <c r="R10" s="38"/>
      <c r="S10" s="38"/>
      <c r="T10" s="38"/>
      <c r="U10" s="39"/>
      <c r="V10" s="39"/>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row>
    <row r="11" spans="1:106" s="3" customFormat="1" ht="30" customHeight="1" thickBot="1" x14ac:dyDescent="0.4">
      <c r="A11" s="53"/>
      <c r="B11" s="68" t="s">
        <v>47</v>
      </c>
      <c r="C11" s="62" t="s">
        <v>46</v>
      </c>
      <c r="D11" s="21">
        <v>1</v>
      </c>
      <c r="E11" s="57">
        <f>F10</f>
        <v>44950</v>
      </c>
      <c r="F11" s="57">
        <f>E11+1</f>
        <v>44951</v>
      </c>
      <c r="G11" s="16"/>
      <c r="H11" s="16"/>
      <c r="I11" s="38"/>
      <c r="J11" s="38"/>
      <c r="K11" s="38"/>
      <c r="L11" s="38"/>
      <c r="M11" s="38"/>
      <c r="N11" s="38"/>
      <c r="O11" s="38"/>
      <c r="P11" s="38"/>
      <c r="Q11" s="38"/>
      <c r="R11" s="38"/>
      <c r="S11" s="38"/>
      <c r="T11" s="38"/>
      <c r="U11" s="39"/>
      <c r="V11" s="39"/>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row>
    <row r="12" spans="1:106" s="3" customFormat="1" ht="30" customHeight="1" thickBot="1" x14ac:dyDescent="0.4">
      <c r="A12" s="52"/>
      <c r="B12" s="68" t="s">
        <v>43</v>
      </c>
      <c r="C12" s="62" t="s">
        <v>39</v>
      </c>
      <c r="D12" s="21">
        <v>1</v>
      </c>
      <c r="E12" s="57">
        <f>F10</f>
        <v>44950</v>
      </c>
      <c r="F12" s="57">
        <f>E12+3</f>
        <v>44953</v>
      </c>
      <c r="G12" s="16"/>
      <c r="H12" s="16">
        <f t="shared" si="45"/>
        <v>4</v>
      </c>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row>
    <row r="13" spans="1:106" s="3" customFormat="1" ht="30" customHeight="1" thickBot="1" x14ac:dyDescent="0.4">
      <c r="A13" s="52"/>
      <c r="B13" s="68" t="s">
        <v>42</v>
      </c>
      <c r="C13" s="62" t="s">
        <v>46</v>
      </c>
      <c r="D13" s="21">
        <v>1</v>
      </c>
      <c r="E13" s="57">
        <f>E10+2</f>
        <v>44951</v>
      </c>
      <c r="F13" s="57">
        <f>E13+5</f>
        <v>44956</v>
      </c>
      <c r="G13" s="16"/>
      <c r="H13" s="16">
        <f t="shared" si="45"/>
        <v>6</v>
      </c>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row>
    <row r="14" spans="1:106" s="3" customFormat="1" ht="30" customHeight="1" thickBot="1" x14ac:dyDescent="0.4">
      <c r="A14" s="52"/>
      <c r="B14" s="68" t="s">
        <v>62</v>
      </c>
      <c r="C14" s="62" t="s">
        <v>55</v>
      </c>
      <c r="D14" s="21">
        <v>1</v>
      </c>
      <c r="E14" s="57">
        <f>F12+1</f>
        <v>44954</v>
      </c>
      <c r="F14" s="57">
        <f>E14+4</f>
        <v>44958</v>
      </c>
      <c r="G14" s="16"/>
      <c r="H14" s="16">
        <f t="shared" si="45"/>
        <v>5</v>
      </c>
      <c r="I14" s="38"/>
      <c r="J14" s="38"/>
      <c r="K14" s="38"/>
      <c r="L14" s="38"/>
      <c r="M14" s="38"/>
      <c r="N14" s="38"/>
      <c r="O14" s="38"/>
      <c r="P14" s="38"/>
      <c r="Q14" s="38"/>
      <c r="R14" s="38"/>
      <c r="S14" s="38"/>
      <c r="T14" s="38"/>
      <c r="U14" s="38"/>
      <c r="V14" s="38"/>
      <c r="W14" s="38"/>
      <c r="X14" s="38"/>
      <c r="Y14" s="39"/>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row>
    <row r="15" spans="1:106" s="3" customFormat="1" ht="30" customHeight="1" thickBot="1" x14ac:dyDescent="0.4">
      <c r="A15" s="53" t="s">
        <v>18</v>
      </c>
      <c r="B15" s="22" t="s">
        <v>48</v>
      </c>
      <c r="C15" s="63"/>
      <c r="D15" s="23"/>
      <c r="E15" s="24"/>
      <c r="F15" s="25"/>
      <c r="G15" s="16"/>
      <c r="H15" s="16" t="str">
        <f t="shared" si="45"/>
        <v/>
      </c>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row>
    <row r="16" spans="1:106" s="3" customFormat="1" ht="30" customHeight="1" thickBot="1" x14ac:dyDescent="0.4">
      <c r="A16" s="53"/>
      <c r="B16" s="69" t="s">
        <v>49</v>
      </c>
      <c r="C16" s="64" t="s">
        <v>51</v>
      </c>
      <c r="D16" s="26">
        <v>1</v>
      </c>
      <c r="E16" s="58">
        <f>F14+5</f>
        <v>44963</v>
      </c>
      <c r="F16" s="58">
        <f>E16+1</f>
        <v>44964</v>
      </c>
      <c r="G16" s="16"/>
      <c r="H16" s="16">
        <f t="shared" si="45"/>
        <v>2</v>
      </c>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row>
    <row r="17" spans="1:64" s="3" customFormat="1" ht="30" customHeight="1" thickBot="1" x14ac:dyDescent="0.4">
      <c r="A17" s="52"/>
      <c r="B17" s="88" t="s">
        <v>61</v>
      </c>
      <c r="C17" s="64" t="s">
        <v>54</v>
      </c>
      <c r="D17" s="26">
        <v>1</v>
      </c>
      <c r="E17" s="58">
        <f>E16+3</f>
        <v>44966</v>
      </c>
      <c r="F17" s="58">
        <f>E16+3</f>
        <v>44966</v>
      </c>
      <c r="G17" s="16"/>
      <c r="H17" s="16">
        <f t="shared" si="45"/>
        <v>1</v>
      </c>
      <c r="I17" s="38"/>
      <c r="J17" s="38"/>
      <c r="K17" s="38"/>
      <c r="L17" s="38"/>
      <c r="M17" s="38"/>
      <c r="N17" s="38"/>
      <c r="O17" s="38"/>
      <c r="P17" s="38"/>
      <c r="Q17" s="38"/>
      <c r="R17" s="38"/>
      <c r="S17" s="38"/>
      <c r="T17" s="38"/>
      <c r="U17" s="39"/>
      <c r="V17" s="39"/>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row>
    <row r="18" spans="1:64" s="3" customFormat="1" ht="30" customHeight="1" thickBot="1" x14ac:dyDescent="0.4">
      <c r="A18" s="52"/>
      <c r="B18" s="69" t="s">
        <v>50</v>
      </c>
      <c r="C18" s="64" t="s">
        <v>52</v>
      </c>
      <c r="D18" s="26">
        <v>0.15</v>
      </c>
      <c r="E18" s="58">
        <f>E16+3</f>
        <v>44966</v>
      </c>
      <c r="F18" s="58">
        <f>E17+7</f>
        <v>44973</v>
      </c>
      <c r="G18" s="16"/>
      <c r="H18" s="16">
        <f t="shared" si="45"/>
        <v>8</v>
      </c>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row>
    <row r="19" spans="1:64" s="3" customFormat="1" ht="30" customHeight="1" thickBot="1" x14ac:dyDescent="0.4">
      <c r="A19" s="52"/>
      <c r="B19" s="69" t="s">
        <v>53</v>
      </c>
      <c r="C19" s="64" t="s">
        <v>46</v>
      </c>
      <c r="D19" s="26">
        <v>0</v>
      </c>
      <c r="E19" s="58">
        <f>E16+7</f>
        <v>44970</v>
      </c>
      <c r="F19" s="58">
        <f>E17+6</f>
        <v>44972</v>
      </c>
      <c r="G19" s="16"/>
      <c r="H19" s="16">
        <f t="shared" si="45"/>
        <v>3</v>
      </c>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row>
    <row r="20" spans="1:64" s="3" customFormat="1" ht="30" customHeight="1" thickBot="1" x14ac:dyDescent="0.4">
      <c r="A20" s="52"/>
      <c r="B20" s="69" t="s">
        <v>57</v>
      </c>
      <c r="C20" s="64" t="s">
        <v>51</v>
      </c>
      <c r="D20" s="26">
        <v>0</v>
      </c>
      <c r="E20" s="58">
        <f>E16+8</f>
        <v>44971</v>
      </c>
      <c r="F20" s="58">
        <f>E16+13</f>
        <v>44976</v>
      </c>
      <c r="G20" s="16"/>
      <c r="H20" s="16">
        <f t="shared" si="45"/>
        <v>6</v>
      </c>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row>
    <row r="21" spans="1:64" s="3" customFormat="1" ht="30" customHeight="1" thickBot="1" x14ac:dyDescent="0.4">
      <c r="A21" s="52"/>
      <c r="B21" s="69" t="s">
        <v>58</v>
      </c>
      <c r="C21" s="64" t="s">
        <v>55</v>
      </c>
      <c r="D21" s="26">
        <v>0</v>
      </c>
      <c r="E21" s="58"/>
      <c r="F21" s="58"/>
      <c r="G21" s="16"/>
      <c r="H21" s="16" t="str">
        <f t="shared" si="45"/>
        <v/>
      </c>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row>
    <row r="22" spans="1:64" s="3" customFormat="1" ht="30" customHeight="1" thickBot="1" x14ac:dyDescent="0.4">
      <c r="A22" s="52"/>
      <c r="B22" s="69" t="s">
        <v>59</v>
      </c>
      <c r="C22" s="64" t="s">
        <v>64</v>
      </c>
      <c r="D22" s="26">
        <v>0</v>
      </c>
      <c r="E22" s="58"/>
      <c r="F22" s="58"/>
      <c r="G22" s="16"/>
      <c r="H22" s="16" t="str">
        <f t="shared" si="45"/>
        <v/>
      </c>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row>
    <row r="23" spans="1:64" s="3" customFormat="1" ht="30" customHeight="1" thickBot="1" x14ac:dyDescent="0.4">
      <c r="A23" s="52"/>
      <c r="B23" s="69" t="s">
        <v>60</v>
      </c>
      <c r="C23" s="64" t="s">
        <v>65</v>
      </c>
      <c r="D23" s="26">
        <v>0</v>
      </c>
      <c r="E23" s="58">
        <f>E18</f>
        <v>44966</v>
      </c>
      <c r="F23" s="58">
        <f>E23+2</f>
        <v>44968</v>
      </c>
      <c r="G23" s="16"/>
      <c r="H23" s="16">
        <f t="shared" si="45"/>
        <v>3</v>
      </c>
      <c r="I23" s="38"/>
      <c r="J23" s="38"/>
      <c r="K23" s="38"/>
      <c r="L23" s="38"/>
      <c r="M23" s="38"/>
      <c r="N23" s="38"/>
      <c r="O23" s="38"/>
      <c r="P23" s="38"/>
      <c r="Q23" s="38"/>
      <c r="R23" s="38"/>
      <c r="S23" s="38"/>
      <c r="T23" s="38"/>
      <c r="U23" s="38"/>
      <c r="V23" s="38"/>
      <c r="W23" s="38"/>
      <c r="X23" s="38"/>
      <c r="Y23" s="39"/>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row>
    <row r="24" spans="1:64" s="3" customFormat="1" ht="30" customHeight="1" thickBot="1" x14ac:dyDescent="0.4">
      <c r="A24" s="52"/>
      <c r="B24" s="69" t="s">
        <v>69</v>
      </c>
      <c r="C24" s="64" t="s">
        <v>51</v>
      </c>
      <c r="D24" s="26">
        <v>0</v>
      </c>
      <c r="E24" s="58">
        <f>E18</f>
        <v>44966</v>
      </c>
      <c r="F24" s="58">
        <f>E24+3</f>
        <v>44969</v>
      </c>
      <c r="G24" s="16"/>
      <c r="H24" s="16"/>
      <c r="I24" s="38"/>
      <c r="J24" s="38"/>
      <c r="K24" s="38"/>
      <c r="L24" s="38"/>
      <c r="M24" s="38"/>
      <c r="N24" s="38"/>
      <c r="O24" s="38"/>
      <c r="P24" s="38"/>
      <c r="Q24" s="38"/>
      <c r="R24" s="38"/>
      <c r="S24" s="38"/>
      <c r="T24" s="38"/>
      <c r="U24" s="38"/>
      <c r="V24" s="38"/>
      <c r="W24" s="38"/>
      <c r="X24" s="38"/>
      <c r="Y24" s="39"/>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row>
    <row r="25" spans="1:64" s="3" customFormat="1" ht="30" customHeight="1" thickBot="1" x14ac:dyDescent="0.4">
      <c r="A25" s="52"/>
      <c r="B25" s="69" t="s">
        <v>71</v>
      </c>
      <c r="C25" s="64" t="s">
        <v>46</v>
      </c>
      <c r="D25" s="26">
        <v>0</v>
      </c>
      <c r="E25" s="58"/>
      <c r="F25" s="58"/>
      <c r="G25" s="16"/>
      <c r="H25" s="16"/>
      <c r="I25" s="38"/>
      <c r="J25" s="38"/>
      <c r="K25" s="38"/>
      <c r="L25" s="38"/>
      <c r="M25" s="38"/>
      <c r="N25" s="38"/>
      <c r="O25" s="38"/>
      <c r="P25" s="38"/>
      <c r="Q25" s="38"/>
      <c r="R25" s="38"/>
      <c r="S25" s="38"/>
      <c r="T25" s="38"/>
      <c r="U25" s="38"/>
      <c r="V25" s="38"/>
      <c r="W25" s="38"/>
      <c r="X25" s="38"/>
      <c r="Y25" s="39"/>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row>
    <row r="26" spans="1:64" s="3" customFormat="1" ht="30" customHeight="1" thickBot="1" x14ac:dyDescent="0.4">
      <c r="A26" s="52"/>
      <c r="B26" s="69"/>
      <c r="C26" s="64"/>
      <c r="D26" s="26"/>
      <c r="E26" s="58"/>
      <c r="F26" s="58"/>
      <c r="G26" s="16"/>
      <c r="H26" s="16"/>
      <c r="I26" s="38"/>
      <c r="J26" s="38"/>
      <c r="K26" s="38"/>
      <c r="L26" s="38"/>
      <c r="M26" s="38"/>
      <c r="N26" s="38"/>
      <c r="O26" s="38"/>
      <c r="P26" s="38"/>
      <c r="Q26" s="38"/>
      <c r="R26" s="38"/>
      <c r="S26" s="38"/>
      <c r="T26" s="38"/>
      <c r="U26" s="38"/>
      <c r="V26" s="38"/>
      <c r="W26" s="38"/>
      <c r="X26" s="38"/>
      <c r="Y26" s="39"/>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row>
    <row r="27" spans="1:64" s="3" customFormat="1" ht="30" customHeight="1" thickBot="1" x14ac:dyDescent="0.4">
      <c r="A27" s="52"/>
      <c r="B27" s="89" t="s">
        <v>63</v>
      </c>
      <c r="C27" s="64"/>
      <c r="D27" s="26"/>
      <c r="E27" s="58"/>
      <c r="F27" s="58"/>
      <c r="G27" s="16"/>
      <c r="H27" s="16"/>
      <c r="I27" s="38"/>
      <c r="J27" s="38"/>
      <c r="K27" s="38"/>
      <c r="L27" s="38"/>
      <c r="M27" s="38"/>
      <c r="N27" s="38"/>
      <c r="O27" s="38"/>
      <c r="P27" s="38"/>
      <c r="Q27" s="38"/>
      <c r="R27" s="38"/>
      <c r="S27" s="38"/>
      <c r="T27" s="38"/>
      <c r="U27" s="38"/>
      <c r="V27" s="38"/>
      <c r="W27" s="38"/>
      <c r="X27" s="38"/>
      <c r="Y27" s="39"/>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row>
    <row r="28" spans="1:64" s="3" customFormat="1" ht="30" customHeight="1" thickBot="1" x14ac:dyDescent="0.4">
      <c r="A28" s="52"/>
      <c r="B28" s="89" t="s">
        <v>66</v>
      </c>
      <c r="C28" s="64"/>
      <c r="D28" s="26"/>
      <c r="E28" s="58"/>
      <c r="F28" s="58"/>
      <c r="G28" s="16"/>
      <c r="H28" s="16"/>
      <c r="I28" s="38"/>
      <c r="J28" s="38"/>
      <c r="K28" s="38"/>
      <c r="L28" s="38"/>
      <c r="M28" s="38"/>
      <c r="N28" s="38"/>
      <c r="O28" s="38"/>
      <c r="P28" s="38"/>
      <c r="Q28" s="38"/>
      <c r="R28" s="38"/>
      <c r="S28" s="38"/>
      <c r="T28" s="38"/>
      <c r="U28" s="38"/>
      <c r="V28" s="38"/>
      <c r="W28" s="38"/>
      <c r="X28" s="38"/>
      <c r="Y28" s="39"/>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8"/>
      <c r="BK28" s="38"/>
      <c r="BL28" s="38"/>
    </row>
    <row r="29" spans="1:64" s="3" customFormat="1" ht="30" customHeight="1" thickBot="1" x14ac:dyDescent="0.4">
      <c r="A29" s="52"/>
      <c r="B29" s="90" t="s">
        <v>67</v>
      </c>
      <c r="C29" s="64"/>
      <c r="D29" s="26"/>
      <c r="E29" s="58"/>
      <c r="F29" s="58"/>
      <c r="G29" s="16"/>
      <c r="H29" s="16"/>
      <c r="I29" s="38"/>
      <c r="J29" s="38"/>
      <c r="K29" s="38"/>
      <c r="L29" s="38"/>
      <c r="M29" s="38"/>
      <c r="N29" s="38"/>
      <c r="O29" s="38"/>
      <c r="P29" s="38"/>
      <c r="Q29" s="38"/>
      <c r="R29" s="38"/>
      <c r="S29" s="38"/>
      <c r="T29" s="38"/>
      <c r="U29" s="38"/>
      <c r="V29" s="38"/>
      <c r="W29" s="38"/>
      <c r="X29" s="38"/>
      <c r="Y29" s="39"/>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row>
    <row r="30" spans="1:64" s="3" customFormat="1" ht="30" customHeight="1" thickBot="1" x14ac:dyDescent="0.4">
      <c r="A30" s="52"/>
      <c r="B30" s="89" t="s">
        <v>68</v>
      </c>
      <c r="C30" s="64"/>
      <c r="D30" s="26"/>
      <c r="E30" s="58"/>
      <c r="F30" s="58"/>
      <c r="G30" s="16"/>
      <c r="H30" s="16"/>
      <c r="I30" s="38"/>
      <c r="J30" s="38"/>
      <c r="K30" s="38"/>
      <c r="L30" s="38"/>
      <c r="M30" s="38"/>
      <c r="N30" s="38"/>
      <c r="O30" s="38"/>
      <c r="P30" s="38"/>
      <c r="Q30" s="38"/>
      <c r="R30" s="38"/>
      <c r="S30" s="38"/>
      <c r="T30" s="38"/>
      <c r="U30" s="38"/>
      <c r="V30" s="38"/>
      <c r="W30" s="38"/>
      <c r="X30" s="38"/>
      <c r="Y30" s="39"/>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row>
    <row r="31" spans="1:64" s="3" customFormat="1" ht="30" customHeight="1" thickBot="1" x14ac:dyDescent="0.4">
      <c r="A31" s="52"/>
      <c r="B31" s="89" t="s">
        <v>72</v>
      </c>
      <c r="C31" s="64" t="s">
        <v>51</v>
      </c>
      <c r="D31" s="26">
        <v>0</v>
      </c>
      <c r="E31" s="58">
        <f>E24</f>
        <v>44966</v>
      </c>
      <c r="F31" s="58">
        <f>E31+3</f>
        <v>44969</v>
      </c>
      <c r="G31" s="16"/>
      <c r="H31" s="16"/>
      <c r="I31" s="38"/>
      <c r="J31" s="38"/>
      <c r="K31" s="38"/>
      <c r="L31" s="38"/>
      <c r="M31" s="38"/>
      <c r="N31" s="38"/>
      <c r="O31" s="38"/>
      <c r="P31" s="38"/>
      <c r="Q31" s="38"/>
      <c r="R31" s="38"/>
      <c r="S31" s="38"/>
      <c r="T31" s="38"/>
      <c r="U31" s="38"/>
      <c r="V31" s="38"/>
      <c r="W31" s="38"/>
      <c r="X31" s="38"/>
      <c r="Y31" s="39"/>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row>
    <row r="32" spans="1:64" s="3" customFormat="1" ht="30" customHeight="1" thickBot="1" x14ac:dyDescent="0.4">
      <c r="A32" s="52"/>
      <c r="B32" s="89" t="s">
        <v>70</v>
      </c>
      <c r="C32" s="64" t="s">
        <v>51</v>
      </c>
      <c r="D32" s="26">
        <v>0</v>
      </c>
      <c r="E32" s="58">
        <f>E25</f>
        <v>0</v>
      </c>
      <c r="F32" s="58">
        <f>E32+3</f>
        <v>3</v>
      </c>
      <c r="G32" s="16"/>
      <c r="H32" s="16"/>
      <c r="I32" s="38"/>
      <c r="J32" s="38"/>
      <c r="K32" s="38"/>
      <c r="L32" s="38"/>
      <c r="M32" s="38"/>
      <c r="N32" s="38"/>
      <c r="O32" s="38"/>
      <c r="P32" s="38"/>
      <c r="Q32" s="38"/>
      <c r="R32" s="38"/>
      <c r="S32" s="38"/>
      <c r="T32" s="38"/>
      <c r="U32" s="38"/>
      <c r="V32" s="38"/>
      <c r="W32" s="38"/>
      <c r="X32" s="38"/>
      <c r="Y32" s="39"/>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row>
    <row r="33" spans="1:64" s="3" customFormat="1" ht="30" customHeight="1" thickBot="1" x14ac:dyDescent="0.4">
      <c r="A33" s="52" t="s">
        <v>19</v>
      </c>
      <c r="B33" s="27" t="s">
        <v>73</v>
      </c>
      <c r="C33" s="65"/>
      <c r="D33" s="28"/>
      <c r="E33" s="29"/>
      <c r="F33" s="30"/>
      <c r="G33" s="16"/>
      <c r="H33" s="16" t="str">
        <f t="shared" si="45"/>
        <v/>
      </c>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row>
    <row r="34" spans="1:64" s="3" customFormat="1" ht="30" customHeight="1" thickBot="1" x14ac:dyDescent="0.4">
      <c r="A34" s="52"/>
      <c r="B34" s="70" t="s">
        <v>74</v>
      </c>
      <c r="C34" s="66"/>
      <c r="D34" s="31"/>
      <c r="E34" s="59">
        <f>E9+15</f>
        <v>44964</v>
      </c>
      <c r="F34" s="59">
        <f>E34+5</f>
        <v>44969</v>
      </c>
      <c r="G34" s="16"/>
      <c r="H34" s="16">
        <f t="shared" si="45"/>
        <v>6</v>
      </c>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row>
    <row r="35" spans="1:64" s="3" customFormat="1" ht="30" customHeight="1" thickBot="1" x14ac:dyDescent="0.4">
      <c r="A35" s="52"/>
      <c r="B35" s="70" t="s">
        <v>75</v>
      </c>
      <c r="C35" s="66"/>
      <c r="D35" s="31"/>
      <c r="E35" s="59">
        <f>F34+1</f>
        <v>44970</v>
      </c>
      <c r="F35" s="59">
        <f>E35+4</f>
        <v>44974</v>
      </c>
      <c r="G35" s="16"/>
      <c r="H35" s="16">
        <f t="shared" si="45"/>
        <v>5</v>
      </c>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row>
    <row r="36" spans="1:64" s="3" customFormat="1" ht="30" customHeight="1" thickBot="1" x14ac:dyDescent="0.4">
      <c r="A36" s="52"/>
      <c r="B36" s="70" t="s">
        <v>78</v>
      </c>
      <c r="C36" s="66"/>
      <c r="D36" s="31"/>
      <c r="E36" s="59">
        <f>E35+5</f>
        <v>44975</v>
      </c>
      <c r="F36" s="59">
        <f>E36+5</f>
        <v>44980</v>
      </c>
      <c r="G36" s="16"/>
      <c r="H36" s="16">
        <f t="shared" si="45"/>
        <v>6</v>
      </c>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row>
    <row r="37" spans="1:64" s="3" customFormat="1" ht="30" customHeight="1" thickBot="1" x14ac:dyDescent="0.4">
      <c r="A37" s="52"/>
      <c r="B37" s="70" t="s">
        <v>76</v>
      </c>
      <c r="C37" s="66"/>
      <c r="D37" s="31"/>
      <c r="E37" s="59">
        <f>F36+1</f>
        <v>44981</v>
      </c>
      <c r="F37" s="59">
        <f>E37+4</f>
        <v>44985</v>
      </c>
      <c r="G37" s="16"/>
      <c r="H37" s="16">
        <f t="shared" si="45"/>
        <v>5</v>
      </c>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row>
    <row r="38" spans="1:64" s="3" customFormat="1" ht="30" customHeight="1" thickBot="1" x14ac:dyDescent="0.4">
      <c r="A38" s="52"/>
      <c r="B38" s="70" t="s">
        <v>77</v>
      </c>
      <c r="C38" s="66"/>
      <c r="D38" s="31"/>
      <c r="E38" s="59">
        <f>E36</f>
        <v>44975</v>
      </c>
      <c r="F38" s="59">
        <f>E38+4</f>
        <v>44979</v>
      </c>
      <c r="G38" s="16"/>
      <c r="H38" s="16">
        <f t="shared" si="45"/>
        <v>5</v>
      </c>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row>
    <row r="39" spans="1:64" s="3" customFormat="1" ht="30" customHeight="1" thickBot="1" x14ac:dyDescent="0.4">
      <c r="A39" s="52" t="s">
        <v>20</v>
      </c>
      <c r="B39" s="71"/>
      <c r="C39" s="67"/>
      <c r="D39" s="15"/>
      <c r="E39" s="60"/>
      <c r="F39" s="60"/>
      <c r="G39" s="16"/>
      <c r="H39" s="16" t="str">
        <f t="shared" si="45"/>
        <v/>
      </c>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row>
    <row r="40" spans="1:64" s="3" customFormat="1" ht="30" customHeight="1" thickBot="1" x14ac:dyDescent="0.4">
      <c r="A40" s="53" t="s">
        <v>21</v>
      </c>
      <c r="B40" s="32" t="s">
        <v>22</v>
      </c>
      <c r="C40" s="33"/>
      <c r="D40" s="34"/>
      <c r="E40" s="35"/>
      <c r="F40" s="36"/>
      <c r="G40" s="37"/>
      <c r="H40" s="37" t="str">
        <f t="shared" si="45"/>
        <v/>
      </c>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row>
    <row r="41" spans="1:64" ht="30" customHeight="1" x14ac:dyDescent="0.35">
      <c r="G41" s="6"/>
    </row>
    <row r="42" spans="1:64" ht="30" customHeight="1" x14ac:dyDescent="0.35">
      <c r="C42" s="13"/>
      <c r="F42" s="54"/>
    </row>
    <row r="43" spans="1:64" ht="30" customHeight="1" x14ac:dyDescent="0.35">
      <c r="C43" s="14"/>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40">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BM5:DA6 I5:BL40">
    <cfRule type="expression" dxfId="3" priority="33">
      <formula>AND(TODAY()&gt;=I$5,TODAY()&lt;J$5)</formula>
    </cfRule>
  </conditionalFormatting>
  <conditionalFormatting sqref="I7:BL40">
    <cfRule type="expression" dxfId="2" priority="27">
      <formula>AND(task_start&lt;=I$5,ROUNDDOWN((task_end-task_start+1)*task_progress,0)+task_start-1&gt;=I$5)</formula>
    </cfRule>
    <cfRule type="expression" dxfId="1" priority="28" stopIfTrue="1">
      <formula>AND(task_end&gt;=I$5,task_start&lt;J$5)</formula>
    </cfRule>
  </conditionalFormatting>
  <conditionalFormatting sqref="DB5:DB6">
    <cfRule type="expression" dxfId="0" priority="35">
      <formula>AND(TODAY()&gt;=DB$5,TODAY()&lt;#REF!)</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23 F35:F36 E36"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08984375" defaultRowHeight="13" x14ac:dyDescent="0.3"/>
  <cols>
    <col min="1" max="1" width="87.08984375" style="42" customWidth="1"/>
    <col min="2" max="16384" width="9.08984375" style="2"/>
  </cols>
  <sheetData>
    <row r="1" spans="1:2" ht="46.5" customHeight="1" x14ac:dyDescent="0.3"/>
    <row r="2" spans="1:2" s="44" customFormat="1" ht="15.5" x14ac:dyDescent="0.35">
      <c r="A2" s="43" t="s">
        <v>1</v>
      </c>
      <c r="B2" s="43"/>
    </row>
    <row r="3" spans="1:2" s="48" customFormat="1" ht="27" customHeight="1" x14ac:dyDescent="0.35">
      <c r="A3" s="75" t="s">
        <v>3</v>
      </c>
      <c r="B3" s="49"/>
    </row>
    <row r="4" spans="1:2" s="45" customFormat="1" ht="26" x14ac:dyDescent="0.6">
      <c r="A4" s="46" t="s">
        <v>23</v>
      </c>
    </row>
    <row r="5" spans="1:2" ht="74.150000000000006" customHeight="1" x14ac:dyDescent="0.3">
      <c r="A5" s="47" t="s">
        <v>24</v>
      </c>
    </row>
    <row r="6" spans="1:2" ht="26.25" customHeight="1" x14ac:dyDescent="0.3">
      <c r="A6" s="46" t="s">
        <v>25</v>
      </c>
    </row>
    <row r="7" spans="1:2" s="42" customFormat="1" ht="204.9" customHeight="1" x14ac:dyDescent="0.35">
      <c r="A7" s="51" t="s">
        <v>26</v>
      </c>
    </row>
    <row r="8" spans="1:2" s="45" customFormat="1" ht="26" x14ac:dyDescent="0.6">
      <c r="A8" s="46" t="s">
        <v>27</v>
      </c>
    </row>
    <row r="9" spans="1:2" ht="58" x14ac:dyDescent="0.3">
      <c r="A9" s="47" t="s">
        <v>28</v>
      </c>
    </row>
    <row r="10" spans="1:2" s="42" customFormat="1" ht="27.9" customHeight="1" x14ac:dyDescent="0.35">
      <c r="A10" s="50" t="s">
        <v>29</v>
      </c>
    </row>
    <row r="11" spans="1:2" s="45" customFormat="1" ht="26" x14ac:dyDescent="0.6">
      <c r="A11" s="46" t="s">
        <v>30</v>
      </c>
    </row>
    <row r="12" spans="1:2" ht="29" x14ac:dyDescent="0.3">
      <c r="A12" s="47" t="s">
        <v>31</v>
      </c>
    </row>
    <row r="13" spans="1:2" s="42" customFormat="1" ht="27.9" customHeight="1" x14ac:dyDescent="0.35">
      <c r="A13" s="50" t="s">
        <v>32</v>
      </c>
    </row>
    <row r="14" spans="1:2" s="45" customFormat="1" ht="26" x14ac:dyDescent="0.6">
      <c r="A14" s="46" t="s">
        <v>33</v>
      </c>
    </row>
    <row r="15" spans="1:2" ht="75" customHeight="1" x14ac:dyDescent="0.3">
      <c r="A15" s="47" t="s">
        <v>34</v>
      </c>
    </row>
    <row r="16" spans="1:2" ht="72.5" x14ac:dyDescent="0.3">
      <c r="A16" s="47" t="s">
        <v>35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2022-03-11T22:40:12Z</dcterms:created>
  <dcterms:modified xsi:type="dcterms:W3CDTF">2023-02-10T19:12:40Z</dcterms:modified>
  <cp:category/>
  <cp:contentStatus/>
</cp:coreProperties>
</file>