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3 - Financial Analytics\Financial project\"/>
    </mc:Choice>
  </mc:AlternateContent>
  <xr:revisionPtr revIDLastSave="0" documentId="13_ncr:1_{6DBCC4A6-0692-4EA8-B1BE-04268A93F7C6}" xr6:coauthVersionLast="47" xr6:coauthVersionMax="47" xr10:uidLastSave="{00000000-0000-0000-0000-000000000000}"/>
  <bookViews>
    <workbookView xWindow="-103" yWindow="-103" windowWidth="22149" windowHeight="13200"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 name="Sheet1" sheetId="9" r:id="rId8"/>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0" i="8" l="1"/>
  <c r="I36" i="8"/>
  <c r="P39" i="8"/>
  <c r="N39" i="8"/>
  <c r="N40" i="8"/>
  <c r="N41" i="8"/>
  <c r="N38" i="8"/>
  <c r="K7" i="9"/>
  <c r="K6" i="9"/>
  <c r="K5" i="9"/>
  <c r="I35" i="8"/>
  <c r="I32" i="8"/>
  <c r="F62" i="8"/>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<sst xmlns="http://schemas.openxmlformats.org/spreadsheetml/2006/main" count="781" uniqueCount="340">
  <si>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</si>
  <si>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</si>
  <si>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</si>
  <si>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</si>
  <si>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</si>
  <si>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</si>
  <si>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</si>
  <si>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</si>
  <si>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</si>
  <si>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</si>
  <si>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</si>
  <si>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</si>
  <si>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</si>
  <si>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</si>
  <si>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</si>
  <si>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</si>
  <si>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</si>
  <si>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</si>
  <si>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</si>
  <si>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</si>
  <si>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</si>
  <si>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</si>
  <si>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</si>
  <si>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</si>
  <si>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</si>
  <si>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</si>
  <si>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</si>
  <si>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</si>
  <si>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</si>
  <si>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</si>
  <si>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</si>
  <si>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</si>
  <si>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</si>
  <si>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</si>
  <si>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</si>
  <si>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</si>
  <si>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</si>
  <si>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</si>
  <si>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</si>
  <si>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</si>
  <si>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</si>
  <si>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</si>
  <si>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</si>
  <si>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</si>
  <si>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</si>
  <si>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</si>
  <si>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</si>
  <si>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</si>
  <si>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</si>
  <si>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</si>
  <si>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</si>
  <si>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</si>
  <si>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</si>
  <si>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</si>
  <si>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</si>
  <si>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</si>
  <si>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</si>
  <si>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</si>
  <si>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</si>
  <si>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</si>
  <si>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</si>
  <si>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</si>
  <si>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</si>
  <si>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</si>
  <si>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</si>
  <si>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</si>
  <si>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</si>
  <si>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</si>
  <si>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</si>
  <si>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</si>
  <si>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</si>
  <si>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</si>
  <si>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</si>
  <si>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</si>
  <si>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</si>
  <si>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</si>
  <si>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</si>
  <si>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</si>
  <si>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</si>
  <si>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</si>
  <si>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</si>
  <si>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</si>
  <si>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</si>
  <si>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</si>
  <si>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</si>
  <si>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</si>
  <si>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</si>
  <si>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</si>
  <si>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</si>
  <si>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</si>
  <si>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</si>
  <si>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</si>
  <si>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</si>
  <si>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</si>
  <si>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</si>
  <si>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</si>
  <si>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</si>
  <si>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</si>
  <si>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</si>
  <si>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</si>
  <si>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</si>
  <si>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</si>
  <si>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</si>
  <si>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</si>
  <si>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</si>
  <si>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</si>
  <si>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</si>
  <si>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</si>
  <si>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</si>
  <si>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</si>
  <si>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</si>
  <si>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</si>
  <si>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</si>
  <si>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</si>
  <si>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</si>
  <si>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</si>
  <si>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</si>
  <si>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</si>
  <si>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</si>
  <si>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</si>
  <si>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</si>
  <si>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</si>
  <si>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</si>
  <si>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</si>
  <si>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</si>
  <si>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</si>
  <si>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</si>
  <si>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</si>
  <si>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</si>
  <si>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</si>
  <si>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</si>
  <si>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</si>
  <si>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</si>
  <si>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</si>
  <si>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</si>
  <si>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</si>
  <si>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</si>
  <si>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</si>
  <si>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</si>
  <si>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</si>
  <si>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</si>
  <si>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</si>
  <si>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</si>
  <si>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</si>
  <si>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</si>
  <si>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</si>
  <si>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</si>
  <si>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</si>
  <si>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</si>
  <si>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</si>
  <si>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</si>
  <si>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</si>
  <si>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</si>
  <si>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</si>
  <si>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</si>
  <si>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</si>
  <si>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</si>
  <si>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</si>
  <si>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</si>
  <si>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</si>
  <si>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</si>
  <si>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</si>
  <si>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</si>
  <si>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</si>
  <si>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</si>
  <si>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</si>
  <si>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</si>
  <si>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</si>
  <si>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</si>
  <si>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</si>
  <si>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</si>
  <si>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</si>
  <si>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</si>
  <si>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</si>
  <si>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</si>
  <si>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</si>
  <si>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</si>
  <si>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</si>
  <si>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</si>
  <si>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</si>
  <si>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</si>
  <si>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</si>
  <si>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</si>
  <si>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</si>
  <si>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</si>
  <si>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</si>
  <si>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</si>
  <si>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</si>
  <si>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</si>
  <si>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</si>
  <si>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</si>
  <si>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</si>
  <si>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</si>
  <si>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</si>
  <si>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</si>
  <si>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</si>
  <si>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</si>
  <si>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</si>
  <si>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</si>
  <si>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</si>
  <si>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</si>
  <si>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</si>
  <si>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</si>
  <si>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</si>
  <si>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</si>
  <si>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</si>
  <si>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</si>
  <si>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</si>
  <si>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</si>
  <si>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</si>
  <si>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</si>
  <si>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</si>
  <si>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</si>
  <si>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</si>
  <si>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</si>
  <si>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</si>
  <si>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</si>
  <si>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</si>
  <si>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</si>
  <si>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</si>
  <si>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</si>
  <si>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</si>
  <si>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</si>
  <si>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</si>
  <si>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</si>
  <si>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</si>
  <si>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</si>
  <si>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</si>
  <si>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</si>
  <si>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</si>
  <si>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</si>
  <si>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</si>
  <si>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</si>
  <si>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</si>
  <si>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</si>
  <si>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</si>
  <si>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</si>
  <si>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</si>
  <si>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</si>
  <si>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</si>
  <si>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</si>
  <si>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</si>
  <si>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</si>
  <si>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</si>
  <si>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</si>
  <si>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</si>
  <si>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</si>
  <si>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</si>
  <si>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</si>
  <si>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</si>
  <si>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</si>
  <si>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</si>
  <si>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</si>
  <si>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</si>
  <si>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</si>
  <si>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</si>
  <si>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</si>
  <si>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</si>
  <si>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</si>
  <si>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</si>
  <si>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</si>
  <si>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</si>
  <si>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</si>
  <si>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</si>
  <si>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</si>
  <si>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</si>
  <si>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</si>
  <si>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</si>
  <si>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</si>
  <si>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</si>
  <si>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</si>
  <si>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</si>
  <si>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</si>
  <si>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</si>
  <si>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</si>
  <si>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</si>
  <si>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</si>
  <si>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</si>
  <si>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</si>
  <si>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</si>
  <si>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</si>
  <si>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</si>
  <si>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</si>
  <si>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</si>
  <si>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</si>
  <si>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</si>
  <si>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</si>
  <si>
    <t>r</t>
  </si>
  <si>
    <t>r = rf + β(rm - rf)</t>
  </si>
  <si>
    <t>Dividend per share = Dividend payout ratio x Earnings per share</t>
  </si>
  <si>
    <t>dividend per share</t>
  </si>
  <si>
    <t>Dividend growth rate</t>
  </si>
  <si>
    <t>11/17/2022</t>
  </si>
  <si>
    <t>CASH</t>
  </si>
  <si>
    <t>$0.27</t>
  </si>
  <si>
    <t>11/18/2022</t>
  </si>
  <si>
    <t>11/29/2022</t>
  </si>
  <si>
    <t>08/18/2022</t>
  </si>
  <si>
    <t>07/26/2022</t>
  </si>
  <si>
    <t>08/19/2022</t>
  </si>
  <si>
    <t>08/30/2022</t>
  </si>
  <si>
    <t>05/19/2022</t>
  </si>
  <si>
    <t>05/20/2022</t>
  </si>
  <si>
    <t>05/31/2022</t>
  </si>
  <si>
    <t>02/17/2022</t>
  </si>
  <si>
    <t>02/18/2022</t>
  </si>
  <si>
    <t>11/18/2021</t>
  </si>
  <si>
    <t>$0.24</t>
  </si>
  <si>
    <t>10/27/2021</t>
  </si>
  <si>
    <t>11/19/2021</t>
  </si>
  <si>
    <t>11/30/2021</t>
  </si>
  <si>
    <t>08/19/2021</t>
  </si>
  <si>
    <t>07/28/2021</t>
  </si>
  <si>
    <t>08/20/2021</t>
  </si>
  <si>
    <t>08/31/2021</t>
  </si>
  <si>
    <t>05/19/2021</t>
  </si>
  <si>
    <t>05/20/2021</t>
  </si>
  <si>
    <t>05/28/2021</t>
  </si>
  <si>
    <t>02/17/2021</t>
  </si>
  <si>
    <t>02/18/2021</t>
  </si>
  <si>
    <t>02/26/2021</t>
  </si>
  <si>
    <t>11/18/2020</t>
  </si>
  <si>
    <t>$0.22</t>
  </si>
  <si>
    <t>10/28/2020</t>
  </si>
  <si>
    <t>11/19/2020</t>
  </si>
  <si>
    <t>11/30/2020</t>
  </si>
  <si>
    <t>08/20/2020</t>
  </si>
  <si>
    <t>07/29/2020</t>
  </si>
  <si>
    <t>08/21/2020</t>
  </si>
  <si>
    <t>08/31/2020</t>
  </si>
  <si>
    <t>05/19/2020</t>
  </si>
  <si>
    <t>05/20/2020</t>
  </si>
  <si>
    <t>05/29/2020</t>
  </si>
  <si>
    <t>02/14/2020</t>
  </si>
  <si>
    <t>02/18/2020</t>
  </si>
  <si>
    <t>02/28/2020</t>
  </si>
  <si>
    <t>g = Expected dividend growth rate</t>
  </si>
  <si>
    <t>g</t>
  </si>
  <si>
    <t>Value = Dividend per share / (r - g)</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</si>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</sst>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
    <numFmt numFmtId="165" formatCode="0.000000"/>
    <numFmt numFmtId="166" formatCode="0.00000"/>
    <numFmt numFmtId="167" formatCode="0.000"/>
    <numFmt numFmtId="168" formatCode="0.000%"/>
    <numFmt numFmtId="169" formatCode="0.0000000"/>
    <numFmt numFmtId="170" formatCode="0.00000%"/>
    <numFmt numFmtId="176" formatCode="&quot;₹&quot;\ #,##0.00"/>
    <numFmt numFmtId="177"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
      <sz val="12"/>
      <color rgb="FF374151"/>
      <name val="Segoe UI"/>
      <family val="2"/>
    </font>
    <font>
      <b/>
      <sz val="14"/>
      <color rgb="FF2B2B2B"/>
      <name val="Arial"/>
      <family val="2"/>
    </font>
    <font>
      <sz val="14"/>
      <color rgb="FF2B2B2B"/>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FFFFFF"/>
        <bgColor indexed="64"/>
      </patternFill>
    </fill>
    <fill>
      <patternFill patternType="solid">
        <fgColor theme="4"/>
        <bgColor indexed="64"/>
      </patternFill>
    </fill>
    <fill>
      <patternFill patternType="solid">
        <fgColor theme="5"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
      <left/>
      <right/>
      <top/>
      <bottom style="medium">
        <color rgb="FFE1E1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4">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xf numFmtId="0" fontId="21" fillId="0" borderId="0" xfId="0" applyFont="1" applyAlignment="1">
      <alignment vertical="center"/>
    </xf>
    <xf numFmtId="0" fontId="21" fillId="0" borderId="0" xfId="0" applyFont="1"/>
    <xf numFmtId="0" fontId="0" fillId="33" borderId="0" xfId="0" applyFill="1"/>
    <xf numFmtId="167" fontId="0" fillId="33" borderId="0" xfId="0" applyNumberFormat="1" applyFill="1"/>
    <xf numFmtId="164" fontId="20" fillId="33" borderId="0" xfId="42" applyNumberFormat="1" applyFont="1" applyFill="1"/>
    <xf numFmtId="0" fontId="22" fillId="40" borderId="28" xfId="0" applyFont="1" applyFill="1" applyBorder="1" applyAlignment="1">
      <alignment horizontal="left" vertical="center" wrapText="1"/>
    </xf>
    <xf numFmtId="0" fontId="23" fillId="40" borderId="28" xfId="0" applyFont="1" applyFill="1" applyBorder="1" applyAlignment="1">
      <alignment horizontal="left" vertical="center" wrapText="1"/>
    </xf>
    <xf numFmtId="14" fontId="23" fillId="40" borderId="28" xfId="0" applyNumberFormat="1" applyFont="1" applyFill="1" applyBorder="1" applyAlignment="1">
      <alignment horizontal="left" vertical="center" wrapText="1"/>
    </xf>
    <xf numFmtId="176" fontId="0" fillId="0" borderId="0" xfId="0" applyNumberFormat="1"/>
    <xf numFmtId="176" fontId="23" fillId="33" borderId="28" xfId="0" applyNumberFormat="1" applyFont="1" applyFill="1" applyBorder="1" applyAlignment="1">
      <alignment horizontal="left" vertical="center" wrapText="1"/>
    </xf>
    <xf numFmtId="176" fontId="23" fillId="41" borderId="28" xfId="0" applyNumberFormat="1" applyFont="1" applyFill="1" applyBorder="1" applyAlignment="1">
      <alignment horizontal="left" vertical="center" wrapText="1"/>
    </xf>
    <xf numFmtId="176" fontId="23" fillId="42" borderId="28" xfId="0" applyNumberFormat="1" applyFont="1" applyFill="1" applyBorder="1" applyAlignment="1">
      <alignment horizontal="left" vertical="center" wrapText="1"/>
    </xf>
    <xf numFmtId="177" fontId="0" fillId="0" borderId="0" xfId="42" applyNumberFormat="1" applyFont="1"/>
    <xf numFmtId="17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tabSelected="1" workbookViewId="0">
      <selection activeCell="P4" sqref="P4:P12"/>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88.182241640378422</v>
      </c>
    </row>
    <row r="2" spans="1:13" x14ac:dyDescent="0.4">
      <c r="A2" s="26">
        <v>44925</v>
      </c>
      <c r="B2" s="27">
        <v>56.94294</v>
      </c>
      <c r="C2" s="28">
        <f>LN(B2/B3)</f>
        <v>1.049635952426824E-3</v>
      </c>
      <c r="E2" s="15" t="s">
        <v>3</v>
      </c>
      <c r="F2" s="16">
        <f>AVERAGE(C2:C251)</f>
        <v>-1.7331361106773969E-3</v>
      </c>
      <c r="H2" s="17">
        <v>44929</v>
      </c>
      <c r="I2" s="18">
        <f ca="1">B2*EXP($F$5+$F$4*NORMSINV(RAND()))</f>
        <v>57.788442642782535</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59.324805825350978</v>
      </c>
      <c r="L3">
        <v>2</v>
      </c>
    </row>
    <row r="4" spans="1:13" x14ac:dyDescent="0.4">
      <c r="A4" s="19">
        <v>44923</v>
      </c>
      <c r="B4" s="4">
        <v>55.339897000000001</v>
      </c>
      <c r="C4" s="23">
        <f t="shared" si="0"/>
        <v>-1.6063150339771112E-2</v>
      </c>
      <c r="E4" s="15" t="s">
        <v>5</v>
      </c>
      <c r="F4" s="16">
        <f>_xlfn.STDEV.P(C2:C251)</f>
        <v>2.1988581263742986E-2</v>
      </c>
      <c r="H4" s="19">
        <v>44931</v>
      </c>
      <c r="I4" s="20">
        <f t="shared" ca="1" si="1"/>
        <v>55.855175634013001</v>
      </c>
      <c r="L4">
        <v>3</v>
      </c>
    </row>
    <row r="5" spans="1:13" x14ac:dyDescent="0.4">
      <c r="A5" s="19">
        <v>44922</v>
      </c>
      <c r="B5" s="4">
        <v>56.236007999999998</v>
      </c>
      <c r="C5" s="23">
        <f t="shared" si="0"/>
        <v>8.1778087768250782E-3</v>
      </c>
      <c r="E5" s="15" t="s">
        <v>6</v>
      </c>
      <c r="F5" s="16">
        <f>F2-(F3/2)</f>
        <v>-1.9748849636735113E-3</v>
      </c>
      <c r="H5" s="19">
        <v>44932</v>
      </c>
      <c r="I5" s="20">
        <f t="shared" ca="1" si="1"/>
        <v>55.449510143889498</v>
      </c>
      <c r="L5">
        <f>L4+1</f>
        <v>4</v>
      </c>
    </row>
    <row r="6" spans="1:13" x14ac:dyDescent="0.4">
      <c r="A6" s="19">
        <v>44918</v>
      </c>
      <c r="B6" s="4">
        <v>55.777996000000002</v>
      </c>
      <c r="C6" s="23">
        <f t="shared" si="0"/>
        <v>1.0046769050202407E-2</v>
      </c>
      <c r="H6" s="19">
        <v>44935</v>
      </c>
      <c r="I6" s="20">
        <f t="shared" ca="1" si="1"/>
        <v>55.131519410108197</v>
      </c>
      <c r="L6">
        <f t="shared" ref="L6:L69" si="2">L5+1</f>
        <v>5</v>
      </c>
    </row>
    <row r="7" spans="1:13" x14ac:dyDescent="0.4">
      <c r="A7" s="19">
        <v>44917</v>
      </c>
      <c r="B7" s="4">
        <v>55.220413000000001</v>
      </c>
      <c r="C7" s="23">
        <f t="shared" si="0"/>
        <v>-3.0606633256810138E-3</v>
      </c>
      <c r="H7" s="19">
        <v>44936</v>
      </c>
      <c r="I7" s="20">
        <f t="shared" ca="1" si="1"/>
        <v>55.17231206390376</v>
      </c>
      <c r="L7">
        <f t="shared" si="2"/>
        <v>6</v>
      </c>
    </row>
    <row r="8" spans="1:13" x14ac:dyDescent="0.4">
      <c r="A8" s="19">
        <v>44916</v>
      </c>
      <c r="B8" s="4">
        <v>55.389682999999998</v>
      </c>
      <c r="C8" s="23">
        <f t="shared" si="0"/>
        <v>1.0662444169828757E-2</v>
      </c>
      <c r="H8" s="19">
        <v>44937</v>
      </c>
      <c r="I8" s="20">
        <f t="shared" ca="1" si="1"/>
        <v>54.114550523054191</v>
      </c>
      <c r="L8">
        <f t="shared" si="2"/>
        <v>7</v>
      </c>
    </row>
    <row r="9" spans="1:13" x14ac:dyDescent="0.4">
      <c r="A9" s="19">
        <v>44915</v>
      </c>
      <c r="B9" s="4">
        <v>54.802230999999999</v>
      </c>
      <c r="C9" s="23">
        <f t="shared" si="0"/>
        <v>1.0907327331322995E-3</v>
      </c>
      <c r="H9" s="19">
        <v>44938</v>
      </c>
      <c r="I9" s="20">
        <f t="shared" ca="1" si="1"/>
        <v>54.668155477944502</v>
      </c>
      <c r="L9">
        <f t="shared" si="2"/>
        <v>8</v>
      </c>
    </row>
    <row r="10" spans="1:13" x14ac:dyDescent="0.4">
      <c r="A10" s="19">
        <v>44914</v>
      </c>
      <c r="B10" s="4">
        <v>54.742488999999999</v>
      </c>
      <c r="C10" s="23">
        <f t="shared" si="0"/>
        <v>-1.0494045499224326E-2</v>
      </c>
      <c r="H10" s="19">
        <v>44939</v>
      </c>
      <c r="I10" s="20">
        <f t="shared" ca="1" si="1"/>
        <v>54.84620261282889</v>
      </c>
      <c r="L10">
        <f t="shared" si="2"/>
        <v>9</v>
      </c>
    </row>
    <row r="11" spans="1:13" x14ac:dyDescent="0.4">
      <c r="A11" s="19">
        <v>44911</v>
      </c>
      <c r="B11" s="4">
        <v>55.319983999999998</v>
      </c>
      <c r="C11" s="23">
        <f t="shared" si="0"/>
        <v>-1.4118646931134543E-2</v>
      </c>
      <c r="H11" s="19">
        <v>44943</v>
      </c>
      <c r="I11" s="20">
        <f t="shared" ca="1" si="1"/>
        <v>54.281701313900577</v>
      </c>
      <c r="L11">
        <f t="shared" si="2"/>
        <v>10</v>
      </c>
    </row>
    <row r="12" spans="1:13" x14ac:dyDescent="0.4">
      <c r="A12" s="19">
        <v>44910</v>
      </c>
      <c r="B12" s="4">
        <v>56.106566999999998</v>
      </c>
      <c r="C12" s="23">
        <f t="shared" si="0"/>
        <v>-3.2818473535142015E-2</v>
      </c>
      <c r="H12" s="19">
        <v>44944</v>
      </c>
      <c r="I12" s="20">
        <f t="shared" ca="1" si="1"/>
        <v>58.49702849185288</v>
      </c>
      <c r="L12">
        <f t="shared" si="2"/>
        <v>11</v>
      </c>
    </row>
    <row r="13" spans="1:13" x14ac:dyDescent="0.4">
      <c r="A13" s="19">
        <v>44909</v>
      </c>
      <c r="B13" s="4">
        <v>57.978447000000003</v>
      </c>
      <c r="C13" s="23">
        <f t="shared" si="0"/>
        <v>-1.618296095691063E-2</v>
      </c>
      <c r="H13" s="19">
        <v>44945</v>
      </c>
      <c r="I13" s="20">
        <f t="shared" ca="1" si="1"/>
        <v>57.735397431105298</v>
      </c>
      <c r="L13">
        <f t="shared" si="2"/>
        <v>12</v>
      </c>
    </row>
    <row r="14" spans="1:13" x14ac:dyDescent="0.4">
      <c r="A14" s="19">
        <v>44908</v>
      </c>
      <c r="B14" s="4">
        <v>58.924343</v>
      </c>
      <c r="C14" s="23">
        <f t="shared" si="0"/>
        <v>2.3684292311552859E-3</v>
      </c>
      <c r="H14" s="19">
        <v>44946</v>
      </c>
      <c r="I14" s="20">
        <f t="shared" ca="1" si="1"/>
        <v>58.683745705945988</v>
      </c>
      <c r="L14">
        <f t="shared" si="2"/>
        <v>13</v>
      </c>
    </row>
    <row r="15" spans="1:13" x14ac:dyDescent="0.4">
      <c r="A15" s="19">
        <v>44907</v>
      </c>
      <c r="B15" s="4">
        <v>58.784950000000002</v>
      </c>
      <c r="C15" s="23">
        <f t="shared" si="0"/>
        <v>1.1927198065865053E-2</v>
      </c>
      <c r="H15" s="19">
        <v>44949</v>
      </c>
      <c r="I15" s="20">
        <f t="shared" ca="1" si="1"/>
        <v>57.42453435285092</v>
      </c>
      <c r="L15">
        <f t="shared" si="2"/>
        <v>14</v>
      </c>
    </row>
    <row r="16" spans="1:13" x14ac:dyDescent="0.4">
      <c r="A16" s="19">
        <v>44904</v>
      </c>
      <c r="B16" s="4">
        <v>58.087975</v>
      </c>
      <c r="C16" s="23">
        <f t="shared" si="0"/>
        <v>-1.632132695580351E-2</v>
      </c>
      <c r="H16" s="19">
        <v>44950</v>
      </c>
      <c r="I16" s="20">
        <f t="shared" ca="1" si="1"/>
        <v>57.749310498561634</v>
      </c>
      <c r="L16">
        <f t="shared" si="2"/>
        <v>15</v>
      </c>
    </row>
    <row r="17" spans="1:12" x14ac:dyDescent="0.4">
      <c r="A17" s="19">
        <v>44903</v>
      </c>
      <c r="B17" s="4">
        <v>59.043827</v>
      </c>
      <c r="C17" s="23">
        <f t="shared" si="0"/>
        <v>-1.6849033713222815E-3</v>
      </c>
      <c r="H17" s="19">
        <v>44951</v>
      </c>
      <c r="I17" s="20">
        <f t="shared" ca="1" si="1"/>
        <v>58.645342628359352</v>
      </c>
      <c r="L17">
        <f t="shared" si="2"/>
        <v>16</v>
      </c>
    </row>
    <row r="18" spans="1:12" x14ac:dyDescent="0.4">
      <c r="A18" s="19">
        <v>44902</v>
      </c>
      <c r="B18" s="4">
        <v>59.143394000000001</v>
      </c>
      <c r="C18" s="23">
        <f t="shared" si="0"/>
        <v>-4.0322263438158125E-3</v>
      </c>
      <c r="H18" s="19">
        <v>44952</v>
      </c>
      <c r="I18" s="20">
        <f t="shared" ca="1" si="1"/>
        <v>58.53708023425115</v>
      </c>
      <c r="L18">
        <f t="shared" si="2"/>
        <v>17</v>
      </c>
    </row>
    <row r="19" spans="1:12" x14ac:dyDescent="0.4">
      <c r="A19" s="19">
        <v>44901</v>
      </c>
      <c r="B19" s="4">
        <v>59.382354999999997</v>
      </c>
      <c r="C19" s="23">
        <f t="shared" si="0"/>
        <v>-1.3490123761009973E-2</v>
      </c>
      <c r="H19" s="19">
        <v>44953</v>
      </c>
      <c r="I19" s="20">
        <f t="shared" ca="1" si="1"/>
        <v>58.03018500813851</v>
      </c>
      <c r="L19">
        <f t="shared" si="2"/>
        <v>18</v>
      </c>
    </row>
    <row r="20" spans="1:12" x14ac:dyDescent="0.4">
      <c r="A20" s="19">
        <v>44900</v>
      </c>
      <c r="B20" s="4">
        <v>60.188858000000003</v>
      </c>
      <c r="C20" s="23">
        <f t="shared" si="0"/>
        <v>-3.1588408711352663E-2</v>
      </c>
      <c r="H20" s="19">
        <v>44956</v>
      </c>
      <c r="I20" s="20">
        <f t="shared" ca="1" si="1"/>
        <v>60.131917731183599</v>
      </c>
      <c r="L20">
        <f t="shared" si="2"/>
        <v>19</v>
      </c>
    </row>
    <row r="21" spans="1:12" x14ac:dyDescent="0.4">
      <c r="A21" s="19">
        <v>44897</v>
      </c>
      <c r="B21" s="4">
        <v>62.120475999999996</v>
      </c>
      <c r="C21" s="23">
        <f t="shared" si="0"/>
        <v>-3.6797193514389813E-3</v>
      </c>
      <c r="H21" s="19">
        <v>44957</v>
      </c>
      <c r="I21" s="20">
        <f t="shared" ca="1" si="1"/>
        <v>64.117934991304224</v>
      </c>
      <c r="L21">
        <f t="shared" si="2"/>
        <v>20</v>
      </c>
    </row>
    <row r="22" spans="1:12" x14ac:dyDescent="0.4">
      <c r="A22" s="19">
        <v>44896</v>
      </c>
      <c r="B22" s="4">
        <v>62.349482999999999</v>
      </c>
      <c r="C22" s="23">
        <f t="shared" si="0"/>
        <v>6.5689604522117112E-3</v>
      </c>
      <c r="H22" s="19">
        <v>44958</v>
      </c>
      <c r="I22" s="20">
        <f t="shared" ca="1" si="1"/>
        <v>59.444251132100355</v>
      </c>
      <c r="L22">
        <f t="shared" si="2"/>
        <v>21</v>
      </c>
    </row>
    <row r="23" spans="1:12" x14ac:dyDescent="0.4">
      <c r="A23" s="19">
        <v>44895</v>
      </c>
      <c r="B23" s="4">
        <v>61.941254000000001</v>
      </c>
      <c r="C23" s="23">
        <f t="shared" si="0"/>
        <v>4.2524682911931039E-2</v>
      </c>
      <c r="H23" s="19">
        <v>44959</v>
      </c>
      <c r="I23" s="20">
        <f t="shared" ca="1" si="1"/>
        <v>63.234438853240526</v>
      </c>
      <c r="L23">
        <f t="shared" si="2"/>
        <v>22</v>
      </c>
    </row>
    <row r="24" spans="1:12" x14ac:dyDescent="0.4">
      <c r="A24" s="19">
        <v>44894</v>
      </c>
      <c r="B24" s="4">
        <v>59.362442000000001</v>
      </c>
      <c r="C24" s="23">
        <f t="shared" si="0"/>
        <v>-8.0187799752230275E-3</v>
      </c>
      <c r="H24" s="19">
        <v>44960</v>
      </c>
      <c r="I24" s="20">
        <f t="shared" ca="1" si="1"/>
        <v>59.036218955534522</v>
      </c>
      <c r="L24">
        <f t="shared" si="2"/>
        <v>23</v>
      </c>
    </row>
    <row r="25" spans="1:12" x14ac:dyDescent="0.4">
      <c r="A25" s="19">
        <v>44893</v>
      </c>
      <c r="B25" s="4">
        <v>59.84037</v>
      </c>
      <c r="C25" s="23">
        <f t="shared" si="0"/>
        <v>-1.3551659658021652E-2</v>
      </c>
      <c r="H25" s="19">
        <v>44963</v>
      </c>
      <c r="I25" s="20">
        <f t="shared" ca="1" si="1"/>
        <v>59.238269279298599</v>
      </c>
      <c r="L25">
        <f t="shared" si="2"/>
        <v>24</v>
      </c>
    </row>
    <row r="26" spans="1:12" x14ac:dyDescent="0.4">
      <c r="A26" s="19">
        <v>44890</v>
      </c>
      <c r="B26" s="4">
        <v>60.656826000000002</v>
      </c>
      <c r="C26" s="23">
        <f t="shared" si="0"/>
        <v>1.4717070588704058E-2</v>
      </c>
      <c r="H26" s="19">
        <v>44964</v>
      </c>
      <c r="I26" s="20">
        <f t="shared" ca="1" si="1"/>
        <v>60.650272546971522</v>
      </c>
      <c r="L26">
        <f t="shared" si="2"/>
        <v>25</v>
      </c>
    </row>
    <row r="27" spans="1:12" x14ac:dyDescent="0.4">
      <c r="A27" s="19">
        <v>44888</v>
      </c>
      <c r="B27" s="4">
        <v>59.770671999999998</v>
      </c>
      <c r="C27" s="23">
        <f t="shared" si="0"/>
        <v>1.3416249656730161E-2</v>
      </c>
      <c r="H27" s="19">
        <v>44965</v>
      </c>
      <c r="I27" s="20">
        <f t="shared" ca="1" si="1"/>
        <v>57.457073314840208</v>
      </c>
      <c r="L27">
        <f t="shared" si="2"/>
        <v>26</v>
      </c>
    </row>
    <row r="28" spans="1:12" x14ac:dyDescent="0.4">
      <c r="A28" s="19">
        <v>44887</v>
      </c>
      <c r="B28" s="4">
        <v>58.974128999999998</v>
      </c>
      <c r="C28" s="23">
        <f t="shared" si="0"/>
        <v>1.7542825125252855E-2</v>
      </c>
      <c r="H28" s="19">
        <v>44966</v>
      </c>
      <c r="I28" s="20">
        <f t="shared" ca="1" si="1"/>
        <v>59.25822818359687</v>
      </c>
      <c r="L28">
        <f t="shared" si="2"/>
        <v>27</v>
      </c>
    </row>
    <row r="29" spans="1:12" x14ac:dyDescent="0.4">
      <c r="A29" s="19">
        <v>44886</v>
      </c>
      <c r="B29" s="4">
        <v>57.948577999999998</v>
      </c>
      <c r="C29" s="23">
        <f t="shared" si="0"/>
        <v>-2.9959121618017292E-2</v>
      </c>
      <c r="H29" s="19">
        <v>44967</v>
      </c>
      <c r="I29" s="20">
        <f t="shared" ca="1" si="1"/>
        <v>57.727645978014785</v>
      </c>
      <c r="L29">
        <f t="shared" si="2"/>
        <v>28</v>
      </c>
    </row>
    <row r="30" spans="1:12" x14ac:dyDescent="0.4">
      <c r="A30" s="19">
        <v>44883</v>
      </c>
      <c r="B30" s="4">
        <v>59.710934000000002</v>
      </c>
      <c r="C30" s="23">
        <f t="shared" si="0"/>
        <v>8.3724697305306867E-3</v>
      </c>
      <c r="H30" s="19">
        <v>44970</v>
      </c>
      <c r="I30" s="20">
        <f t="shared" ca="1" si="1"/>
        <v>60.955285934559441</v>
      </c>
      <c r="L30">
        <f t="shared" si="2"/>
        <v>29</v>
      </c>
    </row>
    <row r="31" spans="1:12" x14ac:dyDescent="0.4">
      <c r="A31" s="19">
        <v>44882</v>
      </c>
      <c r="B31" s="4">
        <v>59.213093000000001</v>
      </c>
      <c r="C31" s="23">
        <f t="shared" si="0"/>
        <v>5.5644791632056181E-3</v>
      </c>
      <c r="H31" s="19">
        <v>44971</v>
      </c>
      <c r="I31" s="20">
        <f t="shared" ca="1" si="1"/>
        <v>62.792286321649236</v>
      </c>
      <c r="L31">
        <f t="shared" si="2"/>
        <v>30</v>
      </c>
    </row>
    <row r="32" spans="1:12" x14ac:dyDescent="0.4">
      <c r="A32" s="19">
        <v>44881</v>
      </c>
      <c r="B32" s="4">
        <v>58.884518</v>
      </c>
      <c r="C32" s="23">
        <f t="shared" si="0"/>
        <v>-9.215106745769381E-3</v>
      </c>
      <c r="H32" s="19">
        <v>44972</v>
      </c>
      <c r="I32" s="20">
        <f t="shared" ca="1" si="1"/>
        <v>60.030883377075206</v>
      </c>
      <c r="L32">
        <f t="shared" si="2"/>
        <v>31</v>
      </c>
    </row>
    <row r="33" spans="1:12" x14ac:dyDescent="0.4">
      <c r="A33" s="19">
        <v>44880</v>
      </c>
      <c r="B33" s="4">
        <v>59.429653000000002</v>
      </c>
      <c r="C33" s="23">
        <f t="shared" si="0"/>
        <v>3.1856261462515661E-2</v>
      </c>
      <c r="H33" s="19">
        <v>44973</v>
      </c>
      <c r="I33" s="20">
        <f t="shared" ca="1" si="1"/>
        <v>59.313744750466384</v>
      </c>
      <c r="L33">
        <f t="shared" si="2"/>
        <v>32</v>
      </c>
    </row>
    <row r="34" spans="1:12" x14ac:dyDescent="0.4">
      <c r="A34" s="19">
        <v>44879</v>
      </c>
      <c r="B34" s="4">
        <v>57.566284000000003</v>
      </c>
      <c r="C34" s="23">
        <f t="shared" si="0"/>
        <v>-5.8368278412651914E-3</v>
      </c>
      <c r="H34" s="19">
        <v>44974</v>
      </c>
      <c r="I34" s="20">
        <f t="shared" ca="1" si="1"/>
        <v>56.271845006275974</v>
      </c>
      <c r="L34">
        <f t="shared" si="2"/>
        <v>33</v>
      </c>
    </row>
    <row r="35" spans="1:12" x14ac:dyDescent="0.4">
      <c r="A35" s="19">
        <v>44876</v>
      </c>
      <c r="B35" s="4">
        <v>57.903270999999997</v>
      </c>
      <c r="C35" s="23">
        <f t="shared" si="0"/>
        <v>1.9532101629184416E-2</v>
      </c>
      <c r="H35" s="19">
        <v>44977</v>
      </c>
      <c r="I35" s="20">
        <f t="shared" ca="1" si="1"/>
        <v>55.862535139056419</v>
      </c>
      <c r="L35">
        <f t="shared" si="2"/>
        <v>34</v>
      </c>
    </row>
    <row r="36" spans="1:12" x14ac:dyDescent="0.4">
      <c r="A36" s="19">
        <v>44875</v>
      </c>
      <c r="B36" s="4">
        <v>56.783271999999997</v>
      </c>
      <c r="C36" s="23">
        <f t="shared" si="0"/>
        <v>5.8771759349026023E-2</v>
      </c>
      <c r="H36" s="19">
        <v>44978</v>
      </c>
      <c r="I36" s="20">
        <f t="shared" ca="1" si="1"/>
        <v>56.968359901324781</v>
      </c>
      <c r="L36">
        <f t="shared" si="2"/>
        <v>35</v>
      </c>
    </row>
    <row r="37" spans="1:12" x14ac:dyDescent="0.4">
      <c r="A37" s="19">
        <v>44874</v>
      </c>
      <c r="B37" s="4">
        <v>53.542194000000002</v>
      </c>
      <c r="C37" s="23">
        <f t="shared" si="0"/>
        <v>1.4920063604643838E-2</v>
      </c>
      <c r="H37" s="19">
        <v>44979</v>
      </c>
      <c r="I37" s="20">
        <f t="shared" ca="1" si="1"/>
        <v>53.700205335820073</v>
      </c>
      <c r="L37">
        <f t="shared" si="2"/>
        <v>36</v>
      </c>
    </row>
    <row r="38" spans="1:12" x14ac:dyDescent="0.4">
      <c r="A38" s="19">
        <v>44873</v>
      </c>
      <c r="B38" s="4">
        <v>52.749271</v>
      </c>
      <c r="C38" s="23">
        <f t="shared" si="0"/>
        <v>-9.9093795167815388E-3</v>
      </c>
      <c r="H38" s="19">
        <v>44980</v>
      </c>
      <c r="I38" s="20">
        <f t="shared" ca="1" si="1"/>
        <v>52.167394111537824</v>
      </c>
      <c r="L38">
        <f t="shared" si="2"/>
        <v>37</v>
      </c>
    </row>
    <row r="39" spans="1:12" x14ac:dyDescent="0.4">
      <c r="A39" s="19">
        <v>44872</v>
      </c>
      <c r="B39" s="4">
        <v>53.274582000000002</v>
      </c>
      <c r="C39" s="23">
        <f t="shared" si="0"/>
        <v>2.1057336670288716E-2</v>
      </c>
      <c r="H39" s="19">
        <v>44981</v>
      </c>
      <c r="I39" s="20">
        <f t="shared" ca="1" si="1"/>
        <v>53.071139334113866</v>
      </c>
      <c r="L39">
        <f t="shared" si="2"/>
        <v>38</v>
      </c>
    </row>
    <row r="40" spans="1:12" x14ac:dyDescent="0.4">
      <c r="A40" s="19">
        <v>44869</v>
      </c>
      <c r="B40" s="4">
        <v>52.164490000000001</v>
      </c>
      <c r="C40" s="23">
        <f t="shared" si="0"/>
        <v>1.2812187564268933E-2</v>
      </c>
      <c r="H40" s="19">
        <v>44984</v>
      </c>
      <c r="I40" s="20">
        <f t="shared" ca="1" si="1"/>
        <v>52.351729194241081</v>
      </c>
      <c r="L40">
        <f t="shared" si="2"/>
        <v>39</v>
      </c>
    </row>
    <row r="41" spans="1:12" x14ac:dyDescent="0.4">
      <c r="A41" s="19">
        <v>44868</v>
      </c>
      <c r="B41" s="4">
        <v>51.500411999999997</v>
      </c>
      <c r="C41" s="23">
        <f t="shared" si="0"/>
        <v>-0.14819432159953738</v>
      </c>
      <c r="H41" s="19">
        <v>44985</v>
      </c>
      <c r="I41" s="20">
        <f t="shared" ca="1" si="1"/>
        <v>52.306873301237076</v>
      </c>
      <c r="L41">
        <f t="shared" si="2"/>
        <v>40</v>
      </c>
    </row>
    <row r="42" spans="1:12" x14ac:dyDescent="0.4">
      <c r="A42" s="19">
        <v>44867</v>
      </c>
      <c r="B42" s="4">
        <v>59.726996999999997</v>
      </c>
      <c r="C42" s="23">
        <f t="shared" si="0"/>
        <v>-3.6977944573152441E-2</v>
      </c>
      <c r="H42" s="19">
        <v>44986</v>
      </c>
      <c r="I42" s="20">
        <f t="shared" ca="1" si="1"/>
        <v>61.521210618903126</v>
      </c>
      <c r="L42">
        <f t="shared" si="2"/>
        <v>41</v>
      </c>
    </row>
    <row r="43" spans="1:12" x14ac:dyDescent="0.4">
      <c r="A43" s="19">
        <v>44866</v>
      </c>
      <c r="B43" s="4">
        <v>61.976920999999997</v>
      </c>
      <c r="C43" s="23">
        <f t="shared" si="0"/>
        <v>4.487899834805526E-3</v>
      </c>
      <c r="H43" s="19">
        <v>44987</v>
      </c>
      <c r="I43" s="20">
        <f t="shared" ca="1" si="1"/>
        <v>61.685496982379846</v>
      </c>
      <c r="L43">
        <f t="shared" si="2"/>
        <v>42</v>
      </c>
    </row>
    <row r="44" spans="1:12" x14ac:dyDescent="0.4">
      <c r="A44" s="19">
        <v>44865</v>
      </c>
      <c r="B44" s="4">
        <v>61.699398000000002</v>
      </c>
      <c r="C44" s="23">
        <f t="shared" si="0"/>
        <v>-1.2293627548646371E-2</v>
      </c>
      <c r="H44" s="19">
        <v>44988</v>
      </c>
      <c r="I44" s="20">
        <f t="shared" ca="1" si="1"/>
        <v>63.827509727194119</v>
      </c>
      <c r="L44">
        <f t="shared" si="2"/>
        <v>43</v>
      </c>
    </row>
    <row r="45" spans="1:12" x14ac:dyDescent="0.4">
      <c r="A45" s="19">
        <v>44862</v>
      </c>
      <c r="B45" s="4">
        <v>62.462589000000001</v>
      </c>
      <c r="C45" s="23">
        <f t="shared" si="0"/>
        <v>1.9225231986166304E-2</v>
      </c>
      <c r="H45" s="19">
        <v>44991</v>
      </c>
      <c r="I45" s="20">
        <f t="shared" ca="1" si="1"/>
        <v>62.316097793036263</v>
      </c>
      <c r="L45">
        <f t="shared" si="2"/>
        <v>44</v>
      </c>
    </row>
    <row r="46" spans="1:12" x14ac:dyDescent="0.4">
      <c r="A46" s="19">
        <v>44861</v>
      </c>
      <c r="B46" s="4">
        <v>61.273201</v>
      </c>
      <c r="C46" s="23">
        <f t="shared" si="0"/>
        <v>2.7536850498958054E-3</v>
      </c>
      <c r="H46" s="19">
        <v>44992</v>
      </c>
      <c r="I46" s="20">
        <f t="shared" ca="1" si="1"/>
        <v>61.819318108311322</v>
      </c>
      <c r="L46">
        <f t="shared" si="2"/>
        <v>45</v>
      </c>
    </row>
    <row r="47" spans="1:12" x14ac:dyDescent="0.4">
      <c r="A47" s="19">
        <v>44860</v>
      </c>
      <c r="B47" s="4">
        <v>61.104706</v>
      </c>
      <c r="C47" s="23">
        <f t="shared" si="0"/>
        <v>2.7612887743300712E-3</v>
      </c>
      <c r="H47" s="19">
        <v>44993</v>
      </c>
      <c r="I47" s="20">
        <f t="shared" ca="1" si="1"/>
        <v>59.052505736823534</v>
      </c>
      <c r="L47">
        <f t="shared" si="2"/>
        <v>46</v>
      </c>
    </row>
    <row r="48" spans="1:12" x14ac:dyDescent="0.4">
      <c r="A48" s="19">
        <v>44859</v>
      </c>
      <c r="B48" s="4">
        <v>60.936211</v>
      </c>
      <c r="C48" s="23">
        <f t="shared" si="0"/>
        <v>1.1780297088911987E-2</v>
      </c>
      <c r="H48" s="19">
        <v>44994</v>
      </c>
      <c r="I48" s="20">
        <f t="shared" ca="1" si="1"/>
        <v>63.134873444030184</v>
      </c>
      <c r="L48">
        <f t="shared" si="2"/>
        <v>47</v>
      </c>
    </row>
    <row r="49" spans="1:12" x14ac:dyDescent="0.4">
      <c r="A49" s="19">
        <v>44858</v>
      </c>
      <c r="B49" s="4">
        <v>60.222575999999997</v>
      </c>
      <c r="C49" s="23">
        <f t="shared" si="0"/>
        <v>7.9312975123628088E-3</v>
      </c>
      <c r="H49" s="19">
        <v>44995</v>
      </c>
      <c r="I49" s="20">
        <f t="shared" ca="1" si="1"/>
        <v>59.042961959692782</v>
      </c>
      <c r="L49">
        <f t="shared" si="2"/>
        <v>48</v>
      </c>
    </row>
    <row r="50" spans="1:12" x14ac:dyDescent="0.4">
      <c r="A50" s="19">
        <v>44855</v>
      </c>
      <c r="B50" s="4">
        <v>59.746822000000002</v>
      </c>
      <c r="C50" s="23">
        <f t="shared" si="0"/>
        <v>8.3292255371314131E-3</v>
      </c>
      <c r="H50" s="19">
        <v>44998</v>
      </c>
      <c r="I50" s="20">
        <f t="shared" ca="1" si="1"/>
        <v>58.570012232577696</v>
      </c>
      <c r="L50">
        <f t="shared" si="2"/>
        <v>49</v>
      </c>
    </row>
    <row r="51" spans="1:12" x14ac:dyDescent="0.4">
      <c r="A51" s="19">
        <v>44854</v>
      </c>
      <c r="B51" s="4">
        <v>59.251244</v>
      </c>
      <c r="C51" s="23">
        <f t="shared" si="0"/>
        <v>-5.0178759611088327E-4</v>
      </c>
      <c r="H51" s="19">
        <v>44999</v>
      </c>
      <c r="I51" s="20">
        <f t="shared" ca="1" si="1"/>
        <v>60.851591320064372</v>
      </c>
      <c r="L51">
        <f t="shared" si="2"/>
        <v>50</v>
      </c>
    </row>
    <row r="52" spans="1:12" x14ac:dyDescent="0.4">
      <c r="A52" s="19">
        <v>44853</v>
      </c>
      <c r="B52" s="4">
        <v>59.280982999999999</v>
      </c>
      <c r="C52" s="23">
        <f t="shared" si="0"/>
        <v>-1.5100194116697304E-2</v>
      </c>
      <c r="H52" s="19">
        <v>45000</v>
      </c>
      <c r="I52" s="20">
        <f t="shared" ca="1" si="1"/>
        <v>58.874495358725234</v>
      </c>
      <c r="L52">
        <f t="shared" si="2"/>
        <v>51</v>
      </c>
    </row>
    <row r="53" spans="1:12" x14ac:dyDescent="0.4">
      <c r="A53" s="19">
        <v>44852</v>
      </c>
      <c r="B53" s="4">
        <v>60.182929999999999</v>
      </c>
      <c r="C53" s="23">
        <f t="shared" si="0"/>
        <v>1.3930486293588146E-2</v>
      </c>
      <c r="H53" s="19">
        <v>45001</v>
      </c>
      <c r="I53" s="20">
        <f t="shared" ca="1" si="1"/>
        <v>59.170007811913045</v>
      </c>
      <c r="L53">
        <f t="shared" si="2"/>
        <v>52</v>
      </c>
    </row>
    <row r="54" spans="1:12" x14ac:dyDescent="0.4">
      <c r="A54" s="19">
        <v>44851</v>
      </c>
      <c r="B54" s="4">
        <v>59.350364999999996</v>
      </c>
      <c r="C54" s="23">
        <f t="shared" si="0"/>
        <v>2.1607975276605303E-2</v>
      </c>
      <c r="H54" s="19">
        <v>45002</v>
      </c>
      <c r="I54" s="20">
        <f t="shared" ca="1" si="1"/>
        <v>60.416048822447117</v>
      </c>
      <c r="L54">
        <f t="shared" si="2"/>
        <v>53</v>
      </c>
    </row>
    <row r="55" spans="1:12" x14ac:dyDescent="0.4">
      <c r="A55" s="19">
        <v>44848</v>
      </c>
      <c r="B55" s="4">
        <v>58.081679999999999</v>
      </c>
      <c r="C55" s="23">
        <f t="shared" si="0"/>
        <v>-5.9550120029018922E-3</v>
      </c>
      <c r="H55" s="19">
        <v>45005</v>
      </c>
      <c r="I55" s="20">
        <f t="shared" ca="1" si="1"/>
        <v>58.45108704111037</v>
      </c>
      <c r="L55">
        <f t="shared" si="2"/>
        <v>54</v>
      </c>
    </row>
    <row r="56" spans="1:12" x14ac:dyDescent="0.4">
      <c r="A56" s="19">
        <v>44847</v>
      </c>
      <c r="B56" s="4">
        <v>58.428589000000002</v>
      </c>
      <c r="C56" s="23">
        <f t="shared" si="0"/>
        <v>3.803405835274596E-2</v>
      </c>
      <c r="H56" s="19">
        <v>45006</v>
      </c>
      <c r="I56" s="20">
        <f t="shared" ca="1" si="1"/>
        <v>60.032468048880638</v>
      </c>
      <c r="L56">
        <f t="shared" si="2"/>
        <v>55</v>
      </c>
    </row>
    <row r="57" spans="1:12" x14ac:dyDescent="0.4">
      <c r="A57" s="19">
        <v>44846</v>
      </c>
      <c r="B57" s="4">
        <v>56.248043000000003</v>
      </c>
      <c r="C57" s="23">
        <f t="shared" si="0"/>
        <v>-8.2479049093668686E-3</v>
      </c>
      <c r="H57" s="19">
        <v>45007</v>
      </c>
      <c r="I57" s="20">
        <f t="shared" ca="1" si="1"/>
        <v>55.924141394390141</v>
      </c>
      <c r="L57">
        <f t="shared" si="2"/>
        <v>56</v>
      </c>
    </row>
    <row r="58" spans="1:12" x14ac:dyDescent="0.4">
      <c r="A58" s="19">
        <v>44845</v>
      </c>
      <c r="B58" s="4">
        <v>56.713889999999999</v>
      </c>
      <c r="C58" s="23">
        <f t="shared" si="0"/>
        <v>-1.6122423187093192E-2</v>
      </c>
      <c r="H58" s="19">
        <v>45008</v>
      </c>
      <c r="I58" s="20">
        <f t="shared" ca="1" si="1"/>
        <v>58.879505941254877</v>
      </c>
      <c r="L58">
        <f t="shared" si="2"/>
        <v>57</v>
      </c>
    </row>
    <row r="59" spans="1:12" x14ac:dyDescent="0.4">
      <c r="A59" s="19">
        <v>44844</v>
      </c>
      <c r="B59" s="4">
        <v>57.635666000000001</v>
      </c>
      <c r="C59" s="23">
        <f t="shared" si="0"/>
        <v>-5.8298736392241382E-3</v>
      </c>
      <c r="H59" s="19">
        <v>45009</v>
      </c>
      <c r="I59" s="20">
        <f t="shared" ca="1" si="1"/>
        <v>56.427314063925138</v>
      </c>
      <c r="L59">
        <f t="shared" si="2"/>
        <v>58</v>
      </c>
    </row>
    <row r="60" spans="1:12" x14ac:dyDescent="0.4">
      <c r="A60" s="19">
        <v>44841</v>
      </c>
      <c r="B60" s="4">
        <v>57.972656000000001</v>
      </c>
      <c r="C60" s="23">
        <f t="shared" si="0"/>
        <v>-2.0643658705432232E-2</v>
      </c>
      <c r="H60" s="19">
        <v>45012</v>
      </c>
      <c r="I60" s="20">
        <f t="shared" ca="1" si="1"/>
        <v>58.245861836747835</v>
      </c>
      <c r="L60">
        <f t="shared" si="2"/>
        <v>59</v>
      </c>
    </row>
    <row r="61" spans="1:12" x14ac:dyDescent="0.4">
      <c r="A61" s="19">
        <v>44840</v>
      </c>
      <c r="B61" s="4">
        <v>59.181862000000002</v>
      </c>
      <c r="C61" s="23">
        <f t="shared" si="0"/>
        <v>-1.5290350244360349E-2</v>
      </c>
      <c r="H61" s="19">
        <v>45013</v>
      </c>
      <c r="I61" s="20">
        <f t="shared" ca="1" si="1"/>
        <v>61.739431466915349</v>
      </c>
      <c r="L61">
        <f t="shared" si="2"/>
        <v>60</v>
      </c>
    </row>
    <row r="62" spans="1:12" x14ac:dyDescent="0.4">
      <c r="A62" s="19">
        <v>44839</v>
      </c>
      <c r="B62" s="4">
        <v>60.093727000000001</v>
      </c>
      <c r="C62" s="23">
        <f t="shared" si="0"/>
        <v>-4.9463810617220594E-4</v>
      </c>
      <c r="H62" s="19">
        <v>45014</v>
      </c>
      <c r="I62" s="20">
        <f t="shared" ca="1" si="1"/>
        <v>58.740317092419566</v>
      </c>
      <c r="L62">
        <f t="shared" si="2"/>
        <v>61</v>
      </c>
    </row>
    <row r="63" spans="1:12" x14ac:dyDescent="0.4">
      <c r="A63" s="19">
        <v>44838</v>
      </c>
      <c r="B63" s="4">
        <v>60.123458999999997</v>
      </c>
      <c r="C63" s="23">
        <f t="shared" si="0"/>
        <v>2.7238703413822472E-2</v>
      </c>
      <c r="H63" s="19">
        <v>45015</v>
      </c>
      <c r="I63" s="20">
        <f t="shared" ca="1" si="1"/>
        <v>59.477925821313733</v>
      </c>
      <c r="L63">
        <f t="shared" si="2"/>
        <v>62</v>
      </c>
    </row>
    <row r="64" spans="1:12" x14ac:dyDescent="0.4">
      <c r="A64" s="19">
        <v>44837</v>
      </c>
      <c r="B64" s="4">
        <v>58.507877000000001</v>
      </c>
      <c r="C64" s="23">
        <f t="shared" si="0"/>
        <v>2.7304840297381981E-2</v>
      </c>
      <c r="H64" s="19">
        <v>45016</v>
      </c>
      <c r="I64" s="20">
        <f t="shared" ca="1" si="1"/>
        <v>58.770397035062551</v>
      </c>
      <c r="L64">
        <f t="shared" si="2"/>
        <v>63</v>
      </c>
    </row>
    <row r="65" spans="1:12" x14ac:dyDescent="0.4">
      <c r="A65" s="19">
        <v>44834</v>
      </c>
      <c r="B65" s="4">
        <v>56.931941999999999</v>
      </c>
      <c r="C65" s="23">
        <f t="shared" si="0"/>
        <v>-1.7430788571236016E-2</v>
      </c>
      <c r="H65" s="19">
        <v>45019</v>
      </c>
      <c r="I65" s="20">
        <f t="shared" ca="1" si="1"/>
        <v>55.174240299324474</v>
      </c>
      <c r="L65">
        <f t="shared" si="2"/>
        <v>64</v>
      </c>
    </row>
    <row r="66" spans="1:12" x14ac:dyDescent="0.4">
      <c r="A66" s="19">
        <v>44833</v>
      </c>
      <c r="B66" s="4">
        <v>57.933010000000003</v>
      </c>
      <c r="C66" s="23">
        <f t="shared" si="0"/>
        <v>-1.3762827779020359E-2</v>
      </c>
      <c r="H66" s="19">
        <v>45020</v>
      </c>
      <c r="I66" s="20">
        <f t="shared" ca="1" si="1"/>
        <v>57.26702917816452</v>
      </c>
      <c r="L66">
        <f t="shared" si="2"/>
        <v>65</v>
      </c>
    </row>
    <row r="67" spans="1:12" x14ac:dyDescent="0.4">
      <c r="A67" s="19">
        <v>44832</v>
      </c>
      <c r="B67" s="4">
        <v>58.735844</v>
      </c>
      <c r="C67" s="23">
        <f t="shared" ref="C67:C130" si="3">LN(B67/B68)</f>
        <v>2.2008873348027719E-2</v>
      </c>
      <c r="H67" s="19">
        <v>45021</v>
      </c>
      <c r="I67" s="20">
        <f t="shared" ref="I67:I130" ca="1" si="4">B67*EXP($F$5+$F$4*NORMSINV(RAND()))</f>
        <v>57.993883854632564</v>
      </c>
      <c r="L67">
        <f t="shared" si="2"/>
        <v>66</v>
      </c>
    </row>
    <row r="68" spans="1:12" x14ac:dyDescent="0.4">
      <c r="A68" s="19">
        <v>44831</v>
      </c>
      <c r="B68" s="4">
        <v>57.457256000000001</v>
      </c>
      <c r="C68" s="23">
        <f t="shared" si="3"/>
        <v>-1.2343640002459116E-2</v>
      </c>
      <c r="H68" s="19">
        <v>45022</v>
      </c>
      <c r="I68" s="20">
        <f t="shared" ca="1" si="4"/>
        <v>53.651105796284831</v>
      </c>
      <c r="L68">
        <f t="shared" si="2"/>
        <v>67</v>
      </c>
    </row>
    <row r="69" spans="1:12" x14ac:dyDescent="0.4">
      <c r="A69" s="19">
        <v>44830</v>
      </c>
      <c r="B69" s="4">
        <v>58.170883000000003</v>
      </c>
      <c r="C69" s="23">
        <f t="shared" si="3"/>
        <v>-2.7224827494552505E-3</v>
      </c>
      <c r="H69" s="19">
        <v>45023</v>
      </c>
      <c r="I69" s="20">
        <f t="shared" ca="1" si="4"/>
        <v>56.569815065591065</v>
      </c>
      <c r="L69">
        <f t="shared" si="2"/>
        <v>68</v>
      </c>
    </row>
    <row r="70" spans="1:12" x14ac:dyDescent="0.4">
      <c r="A70" s="19">
        <v>44827</v>
      </c>
      <c r="B70" s="4">
        <v>58.329467999999999</v>
      </c>
      <c r="C70" s="23">
        <f t="shared" si="3"/>
        <v>-1.6013824053719736E-2</v>
      </c>
      <c r="H70" s="19">
        <v>45026</v>
      </c>
      <c r="I70" s="20">
        <f t="shared" ca="1" si="4"/>
        <v>58.564887614801421</v>
      </c>
      <c r="L70">
        <f t="shared" ref="L70:L133" si="5">L69+1</f>
        <v>69</v>
      </c>
    </row>
    <row r="71" spans="1:12" x14ac:dyDescent="0.4">
      <c r="A71" s="19">
        <v>44826</v>
      </c>
      <c r="B71" s="4">
        <v>59.271065</v>
      </c>
      <c r="C71" s="23">
        <f t="shared" si="3"/>
        <v>-4.6714072686428621E-3</v>
      </c>
      <c r="H71" s="19">
        <v>45027</v>
      </c>
      <c r="I71" s="20">
        <f t="shared" ca="1" si="4"/>
        <v>60.855863332358119</v>
      </c>
      <c r="L71">
        <f t="shared" si="5"/>
        <v>70</v>
      </c>
    </row>
    <row r="72" spans="1:12" x14ac:dyDescent="0.4">
      <c r="A72" s="19">
        <v>44825</v>
      </c>
      <c r="B72" s="4">
        <v>59.548591999999999</v>
      </c>
      <c r="C72" s="23">
        <f t="shared" si="3"/>
        <v>-3.0811969216268876E-2</v>
      </c>
      <c r="H72" s="19">
        <v>45028</v>
      </c>
      <c r="I72" s="20">
        <f t="shared" ca="1" si="4"/>
        <v>59.878978189211296</v>
      </c>
      <c r="L72">
        <f t="shared" si="5"/>
        <v>71</v>
      </c>
    </row>
    <row r="73" spans="1:12" x14ac:dyDescent="0.4">
      <c r="A73" s="19">
        <v>44824</v>
      </c>
      <c r="B73" s="4">
        <v>61.411960999999998</v>
      </c>
      <c r="C73" s="23">
        <f t="shared" si="3"/>
        <v>-1.9973521788998062E-2</v>
      </c>
      <c r="H73" s="19">
        <v>45029</v>
      </c>
      <c r="I73" s="20">
        <f t="shared" ca="1" si="4"/>
        <v>60.466798404611701</v>
      </c>
      <c r="L73">
        <f t="shared" si="5"/>
        <v>72</v>
      </c>
    </row>
    <row r="74" spans="1:12" x14ac:dyDescent="0.4">
      <c r="A74" s="19">
        <v>44823</v>
      </c>
      <c r="B74" s="4">
        <v>62.650905999999999</v>
      </c>
      <c r="C74" s="23">
        <f t="shared" si="3"/>
        <v>1.6107491998809165E-2</v>
      </c>
      <c r="H74" s="19">
        <v>45030</v>
      </c>
      <c r="I74" s="20">
        <f t="shared" ca="1" si="4"/>
        <v>62.645730638187182</v>
      </c>
      <c r="L74">
        <f t="shared" si="5"/>
        <v>73</v>
      </c>
    </row>
    <row r="75" spans="1:12" x14ac:dyDescent="0.4">
      <c r="A75" s="19">
        <v>44820</v>
      </c>
      <c r="B75" s="4">
        <v>61.649841000000002</v>
      </c>
      <c r="C75" s="23">
        <f t="shared" si="3"/>
        <v>2.5756484268160472E-3</v>
      </c>
      <c r="H75" s="19">
        <v>45033</v>
      </c>
      <c r="I75" s="20">
        <f t="shared" ca="1" si="4"/>
        <v>63.19563752463192</v>
      </c>
      <c r="L75">
        <f t="shared" si="5"/>
        <v>74</v>
      </c>
    </row>
    <row r="76" spans="1:12" x14ac:dyDescent="0.4">
      <c r="A76" s="19">
        <v>44819</v>
      </c>
      <c r="B76" s="4">
        <v>61.491256999999997</v>
      </c>
      <c r="C76" s="23">
        <f t="shared" si="3"/>
        <v>1.6125543579799335E-4</v>
      </c>
      <c r="H76" s="19">
        <v>45034</v>
      </c>
      <c r="I76" s="20">
        <f t="shared" ca="1" si="4"/>
        <v>60.185744236487871</v>
      </c>
      <c r="L76">
        <f t="shared" si="5"/>
        <v>75</v>
      </c>
    </row>
    <row r="77" spans="1:12" x14ac:dyDescent="0.4">
      <c r="A77" s="19">
        <v>44818</v>
      </c>
      <c r="B77" s="4">
        <v>61.481341999999998</v>
      </c>
      <c r="C77" s="23">
        <f t="shared" si="3"/>
        <v>-1.2814576152634769E-2</v>
      </c>
      <c r="H77" s="19">
        <v>45035</v>
      </c>
      <c r="I77" s="20">
        <f t="shared" ca="1" si="4"/>
        <v>59.307889644230492</v>
      </c>
      <c r="L77">
        <f t="shared" si="5"/>
        <v>76</v>
      </c>
    </row>
    <row r="78" spans="1:12" x14ac:dyDescent="0.4">
      <c r="A78" s="19">
        <v>44817</v>
      </c>
      <c r="B78" s="4">
        <v>62.274268999999997</v>
      </c>
      <c r="C78" s="23">
        <f t="shared" si="3"/>
        <v>-5.4058814451138498E-2</v>
      </c>
      <c r="H78" s="19">
        <v>45036</v>
      </c>
      <c r="I78" s="20">
        <f t="shared" ca="1" si="4"/>
        <v>61.081935124103865</v>
      </c>
      <c r="L78">
        <f t="shared" si="5"/>
        <v>77</v>
      </c>
    </row>
    <row r="79" spans="1:12" x14ac:dyDescent="0.4">
      <c r="A79" s="19">
        <v>44816</v>
      </c>
      <c r="B79" s="4">
        <v>65.733397999999994</v>
      </c>
      <c r="C79" s="23">
        <f t="shared" si="3"/>
        <v>1.2288669111493797E-2</v>
      </c>
      <c r="H79" s="19">
        <v>45037</v>
      </c>
      <c r="I79" s="20">
        <f t="shared" ca="1" si="4"/>
        <v>65.158943733149343</v>
      </c>
      <c r="L79">
        <f t="shared" si="5"/>
        <v>78</v>
      </c>
    </row>
    <row r="80" spans="1:12" x14ac:dyDescent="0.4">
      <c r="A80" s="19">
        <v>44813</v>
      </c>
      <c r="B80" s="4">
        <v>64.930565000000001</v>
      </c>
      <c r="C80" s="23">
        <f t="shared" si="3"/>
        <v>1.7865965645808061E-2</v>
      </c>
      <c r="H80" s="19">
        <v>45040</v>
      </c>
      <c r="I80" s="20">
        <f t="shared" ca="1" si="4"/>
        <v>65.261367490985023</v>
      </c>
      <c r="L80">
        <f t="shared" si="5"/>
        <v>79</v>
      </c>
    </row>
    <row r="81" spans="1:12" x14ac:dyDescent="0.4">
      <c r="A81" s="19">
        <v>44812</v>
      </c>
      <c r="B81" s="4">
        <v>63.780819000000001</v>
      </c>
      <c r="C81" s="23">
        <f t="shared" si="3"/>
        <v>1.0623371169278806E-2</v>
      </c>
      <c r="H81" s="19">
        <v>45041</v>
      </c>
      <c r="I81" s="20">
        <f t="shared" ca="1" si="4"/>
        <v>63.199014395355135</v>
      </c>
      <c r="L81">
        <f t="shared" si="5"/>
        <v>80</v>
      </c>
    </row>
    <row r="82" spans="1:12" x14ac:dyDescent="0.4">
      <c r="A82" s="19">
        <v>44811</v>
      </c>
      <c r="B82" s="4">
        <v>63.106838000000003</v>
      </c>
      <c r="C82" s="23">
        <f t="shared" si="3"/>
        <v>2.3036958280908619E-2</v>
      </c>
      <c r="H82" s="19">
        <v>45042</v>
      </c>
      <c r="I82" s="20">
        <f t="shared" ca="1" si="4"/>
        <v>62.899747754358742</v>
      </c>
      <c r="L82">
        <f t="shared" si="5"/>
        <v>81</v>
      </c>
    </row>
    <row r="83" spans="1:12" x14ac:dyDescent="0.4">
      <c r="A83" s="19">
        <v>44810</v>
      </c>
      <c r="B83" s="4">
        <v>61.669665999999999</v>
      </c>
      <c r="C83" s="23">
        <f t="shared" si="3"/>
        <v>-1.7663099271225315E-3</v>
      </c>
      <c r="H83" s="19">
        <v>45043</v>
      </c>
      <c r="I83" s="20">
        <f t="shared" ca="1" si="4"/>
        <v>60.84629299565902</v>
      </c>
      <c r="L83">
        <f t="shared" si="5"/>
        <v>82</v>
      </c>
    </row>
    <row r="84" spans="1:12" x14ac:dyDescent="0.4">
      <c r="A84" s="19">
        <v>44806</v>
      </c>
      <c r="B84" s="4">
        <v>61.778689999999997</v>
      </c>
      <c r="C84" s="23">
        <f t="shared" si="3"/>
        <v>-1.7651726036354586E-2</v>
      </c>
      <c r="H84" s="19">
        <v>45044</v>
      </c>
      <c r="I84" s="20">
        <f t="shared" ca="1" si="4"/>
        <v>60.669675523218984</v>
      </c>
      <c r="L84">
        <f t="shared" si="5"/>
        <v>83</v>
      </c>
    </row>
    <row r="85" spans="1:12" x14ac:dyDescent="0.4">
      <c r="A85" s="19">
        <v>44805</v>
      </c>
      <c r="B85" s="4">
        <v>62.878872000000001</v>
      </c>
      <c r="C85" s="23">
        <f t="shared" si="3"/>
        <v>4.2650908648566846E-3</v>
      </c>
      <c r="H85" s="19">
        <v>45047</v>
      </c>
      <c r="I85" s="20">
        <f t="shared" ca="1" si="4"/>
        <v>63.041232979246061</v>
      </c>
      <c r="L85">
        <f t="shared" si="5"/>
        <v>84</v>
      </c>
    </row>
    <row r="86" spans="1:12" x14ac:dyDescent="0.4">
      <c r="A86" s="19">
        <v>44804</v>
      </c>
      <c r="B86" s="4">
        <v>62.611258999999997</v>
      </c>
      <c r="C86" s="23">
        <f t="shared" si="3"/>
        <v>-1.6329438647812416E-2</v>
      </c>
      <c r="H86" s="19">
        <v>45048</v>
      </c>
      <c r="I86" s="20">
        <f t="shared" ca="1" si="4"/>
        <v>62.704668480394218</v>
      </c>
      <c r="L86">
        <f t="shared" si="5"/>
        <v>85</v>
      </c>
    </row>
    <row r="87" spans="1:12" x14ac:dyDescent="0.4">
      <c r="A87" s="19">
        <v>44803</v>
      </c>
      <c r="B87" s="4">
        <v>63.642059000000003</v>
      </c>
      <c r="C87" s="23">
        <f t="shared" si="3"/>
        <v>-7.7850575488848134E-4</v>
      </c>
      <c r="H87" s="19">
        <v>45049</v>
      </c>
      <c r="I87" s="20">
        <f t="shared" ca="1" si="4"/>
        <v>63.551284329132756</v>
      </c>
      <c r="L87">
        <f t="shared" si="5"/>
        <v>86</v>
      </c>
    </row>
    <row r="88" spans="1:12" x14ac:dyDescent="0.4">
      <c r="A88" s="19">
        <v>44802</v>
      </c>
      <c r="B88" s="4">
        <v>63.691623999999997</v>
      </c>
      <c r="C88" s="23">
        <f t="shared" si="3"/>
        <v>-6.8237195542746112E-3</v>
      </c>
      <c r="H88" s="19">
        <v>45050</v>
      </c>
      <c r="I88" s="20">
        <f t="shared" ca="1" si="4"/>
        <v>63.99750231027275</v>
      </c>
      <c r="L88">
        <f t="shared" si="5"/>
        <v>87</v>
      </c>
    </row>
    <row r="89" spans="1:12" x14ac:dyDescent="0.4">
      <c r="A89" s="19">
        <v>44799</v>
      </c>
      <c r="B89" s="4">
        <v>64.127724000000001</v>
      </c>
      <c r="C89" s="23">
        <f t="shared" si="3"/>
        <v>-3.5379139251779365E-2</v>
      </c>
      <c r="H89" s="19">
        <v>45051</v>
      </c>
      <c r="I89" s="20">
        <f t="shared" ca="1" si="4"/>
        <v>64.033260873722483</v>
      </c>
      <c r="L89">
        <f t="shared" si="5"/>
        <v>88</v>
      </c>
    </row>
    <row r="90" spans="1:12" x14ac:dyDescent="0.4">
      <c r="A90" s="19">
        <v>44798</v>
      </c>
      <c r="B90" s="4">
        <v>66.437118999999996</v>
      </c>
      <c r="C90" s="23">
        <f t="shared" si="3"/>
        <v>1.578858796524792E-2</v>
      </c>
      <c r="H90" s="19">
        <v>45054</v>
      </c>
      <c r="I90" s="20">
        <f t="shared" ca="1" si="4"/>
        <v>69.026861786593329</v>
      </c>
      <c r="L90">
        <f t="shared" si="5"/>
        <v>89</v>
      </c>
    </row>
    <row r="91" spans="1:12" x14ac:dyDescent="0.4">
      <c r="A91" s="19">
        <v>44797</v>
      </c>
      <c r="B91" s="4">
        <v>65.396407999999994</v>
      </c>
      <c r="C91" s="23">
        <f t="shared" si="3"/>
        <v>-6.0599642961915354E-4</v>
      </c>
      <c r="H91" s="19">
        <v>45055</v>
      </c>
      <c r="I91" s="20">
        <f t="shared" ca="1" si="4"/>
        <v>63.790074943717201</v>
      </c>
      <c r="L91">
        <f t="shared" si="5"/>
        <v>90</v>
      </c>
    </row>
    <row r="92" spans="1:12" x14ac:dyDescent="0.4">
      <c r="A92" s="19">
        <v>44796</v>
      </c>
      <c r="B92" s="4">
        <v>65.436049999999994</v>
      </c>
      <c r="C92" s="23">
        <f t="shared" si="3"/>
        <v>-1.3390798226697085E-2</v>
      </c>
      <c r="H92" s="19">
        <v>45056</v>
      </c>
      <c r="I92" s="20">
        <f t="shared" ca="1" si="4"/>
        <v>64.25412770787284</v>
      </c>
      <c r="L92">
        <f t="shared" si="5"/>
        <v>91</v>
      </c>
    </row>
    <row r="93" spans="1:12" x14ac:dyDescent="0.4">
      <c r="A93" s="19">
        <v>44795</v>
      </c>
      <c r="B93" s="4">
        <v>66.318184000000002</v>
      </c>
      <c r="C93" s="23">
        <f t="shared" si="3"/>
        <v>-2.4944057454592137E-2</v>
      </c>
      <c r="H93" s="19">
        <v>45057</v>
      </c>
      <c r="I93" s="20">
        <f t="shared" ca="1" si="4"/>
        <v>64.21771472394137</v>
      </c>
      <c r="L93">
        <f t="shared" si="5"/>
        <v>92</v>
      </c>
    </row>
    <row r="94" spans="1:12" x14ac:dyDescent="0.4">
      <c r="A94" s="19">
        <v>44792</v>
      </c>
      <c r="B94" s="4">
        <v>67.993233000000004</v>
      </c>
      <c r="C94" s="23">
        <f t="shared" si="3"/>
        <v>-7.6962822253231538E-3</v>
      </c>
      <c r="H94" s="19">
        <v>45058</v>
      </c>
      <c r="I94" s="20">
        <f t="shared" ca="1" si="4"/>
        <v>67.299362083356414</v>
      </c>
      <c r="L94">
        <f t="shared" si="5"/>
        <v>93</v>
      </c>
    </row>
    <row r="95" spans="1:12" x14ac:dyDescent="0.4">
      <c r="A95" s="19">
        <v>44791</v>
      </c>
      <c r="B95" s="4">
        <v>68.518546999999998</v>
      </c>
      <c r="C95" s="23">
        <f t="shared" si="3"/>
        <v>7.2589960876327676E-3</v>
      </c>
      <c r="H95" s="19">
        <v>45061</v>
      </c>
      <c r="I95" s="20">
        <f t="shared" ca="1" si="4"/>
        <v>69.993030665828925</v>
      </c>
      <c r="L95">
        <f t="shared" si="5"/>
        <v>94</v>
      </c>
    </row>
    <row r="96" spans="1:12" x14ac:dyDescent="0.4">
      <c r="A96" s="19">
        <v>44790</v>
      </c>
      <c r="B96" s="4">
        <v>68.022971999999996</v>
      </c>
      <c r="C96" s="23">
        <f t="shared" si="3"/>
        <v>-1.4981469017033337E-2</v>
      </c>
      <c r="H96" s="19">
        <v>45062</v>
      </c>
      <c r="I96" s="20">
        <f t="shared" ca="1" si="4"/>
        <v>66.930256917119337</v>
      </c>
      <c r="L96">
        <f t="shared" si="5"/>
        <v>95</v>
      </c>
    </row>
    <row r="97" spans="1:12" x14ac:dyDescent="0.4">
      <c r="A97" s="19">
        <v>44789</v>
      </c>
      <c r="B97" s="4">
        <v>69.049728000000002</v>
      </c>
      <c r="C97" s="23">
        <f t="shared" si="3"/>
        <v>3.4375298311789941E-3</v>
      </c>
      <c r="H97" s="19">
        <v>45063</v>
      </c>
      <c r="I97" s="20">
        <f t="shared" ca="1" si="4"/>
        <v>67.065755969029638</v>
      </c>
      <c r="L97">
        <f t="shared" si="5"/>
        <v>96</v>
      </c>
    </row>
    <row r="98" spans="1:12" x14ac:dyDescent="0.4">
      <c r="A98" s="19">
        <v>44788</v>
      </c>
      <c r="B98" s="4">
        <v>68.812775000000002</v>
      </c>
      <c r="C98" s="23">
        <f t="shared" si="3"/>
        <v>-1.1472970516486626E-3</v>
      </c>
      <c r="H98" s="19">
        <v>45064</v>
      </c>
      <c r="I98" s="20">
        <f t="shared" ca="1" si="4"/>
        <v>70.634741740987565</v>
      </c>
      <c r="L98">
        <f t="shared" si="5"/>
        <v>97</v>
      </c>
    </row>
    <row r="99" spans="1:12" x14ac:dyDescent="0.4">
      <c r="A99" s="19">
        <v>44785</v>
      </c>
      <c r="B99" s="4">
        <v>68.891768999999996</v>
      </c>
      <c r="C99" s="23">
        <f t="shared" si="3"/>
        <v>1.5307169298784109E-2</v>
      </c>
      <c r="H99" s="19">
        <v>45065</v>
      </c>
      <c r="I99" s="20">
        <f t="shared" ca="1" si="4"/>
        <v>66.300993757921461</v>
      </c>
      <c r="L99">
        <f t="shared" si="5"/>
        <v>98</v>
      </c>
    </row>
    <row r="100" spans="1:12" x14ac:dyDescent="0.4">
      <c r="A100" s="19">
        <v>44784</v>
      </c>
      <c r="B100" s="4">
        <v>67.845260999999994</v>
      </c>
      <c r="C100" s="23">
        <f t="shared" si="3"/>
        <v>-4.6457440097025888E-3</v>
      </c>
      <c r="H100" s="19">
        <v>45068</v>
      </c>
      <c r="I100" s="20">
        <f t="shared" ca="1" si="4"/>
        <v>70.769178340082618</v>
      </c>
      <c r="L100">
        <f t="shared" si="5"/>
        <v>99</v>
      </c>
    </row>
    <row r="101" spans="1:12" x14ac:dyDescent="0.4">
      <c r="A101" s="19">
        <v>44783</v>
      </c>
      <c r="B101" s="4">
        <v>68.161186000000001</v>
      </c>
      <c r="C101" s="23">
        <f t="shared" si="3"/>
        <v>1.3561957230757808E-2</v>
      </c>
      <c r="H101" s="19">
        <v>45069</v>
      </c>
      <c r="I101" s="20">
        <f t="shared" ca="1" si="4"/>
        <v>68.888715072491351</v>
      </c>
      <c r="L101">
        <f t="shared" si="5"/>
        <v>100</v>
      </c>
    </row>
    <row r="102" spans="1:12" x14ac:dyDescent="0.4">
      <c r="A102" s="19">
        <v>44782</v>
      </c>
      <c r="B102" s="4">
        <v>67.243026999999998</v>
      </c>
      <c r="C102" s="23">
        <f t="shared" si="3"/>
        <v>-1.0370172589918574E-2</v>
      </c>
      <c r="H102" s="19">
        <v>45070</v>
      </c>
      <c r="I102" s="20">
        <f t="shared" ca="1" si="4"/>
        <v>69.005061528536388</v>
      </c>
      <c r="L102">
        <f t="shared" si="5"/>
        <v>101</v>
      </c>
    </row>
    <row r="103" spans="1:12" x14ac:dyDescent="0.4">
      <c r="A103" s="19">
        <v>44781</v>
      </c>
      <c r="B103" s="4">
        <v>67.943977000000004</v>
      </c>
      <c r="C103" s="23">
        <f t="shared" si="3"/>
        <v>1.4539593688634928E-3</v>
      </c>
      <c r="H103" s="19">
        <v>45071</v>
      </c>
      <c r="I103" s="20">
        <f t="shared" ca="1" si="4"/>
        <v>67.305023546047153</v>
      </c>
      <c r="L103">
        <f t="shared" si="5"/>
        <v>102</v>
      </c>
    </row>
    <row r="104" spans="1:12" x14ac:dyDescent="0.4">
      <c r="A104" s="19">
        <v>44778</v>
      </c>
      <c r="B104" s="4">
        <v>67.845260999999994</v>
      </c>
      <c r="C104" s="23">
        <f t="shared" si="3"/>
        <v>-2.9097283088816688E-4</v>
      </c>
      <c r="H104" s="19">
        <v>45072</v>
      </c>
      <c r="I104" s="20">
        <f t="shared" ca="1" si="4"/>
        <v>69.799231325547169</v>
      </c>
      <c r="L104">
        <f t="shared" si="5"/>
        <v>103</v>
      </c>
    </row>
    <row r="105" spans="1:12" x14ac:dyDescent="0.4">
      <c r="A105" s="19">
        <v>44777</v>
      </c>
      <c r="B105" s="4">
        <v>67.865004999999996</v>
      </c>
      <c r="C105" s="23">
        <f t="shared" si="3"/>
        <v>1.4547583229566232E-4</v>
      </c>
      <c r="H105" s="19">
        <v>45076</v>
      </c>
      <c r="I105" s="20">
        <f t="shared" ca="1" si="4"/>
        <v>70.751934834307917</v>
      </c>
      <c r="L105">
        <f t="shared" si="5"/>
        <v>104</v>
      </c>
    </row>
    <row r="106" spans="1:12" x14ac:dyDescent="0.4">
      <c r="A106" s="19">
        <v>44776</v>
      </c>
      <c r="B106" s="4">
        <v>67.855132999999995</v>
      </c>
      <c r="C106" s="23">
        <f t="shared" si="3"/>
        <v>1.7021667898642501E-2</v>
      </c>
      <c r="H106" s="19">
        <v>45077</v>
      </c>
      <c r="I106" s="20">
        <f t="shared" ca="1" si="4"/>
        <v>67.182172760426994</v>
      </c>
      <c r="L106">
        <f t="shared" si="5"/>
        <v>105</v>
      </c>
    </row>
    <row r="107" spans="1:12" x14ac:dyDescent="0.4">
      <c r="A107" s="19">
        <v>44775</v>
      </c>
      <c r="B107" s="4">
        <v>66.709900000000005</v>
      </c>
      <c r="C107" s="23">
        <f t="shared" si="3"/>
        <v>-7.3967651419859037E-4</v>
      </c>
      <c r="H107" s="19">
        <v>45078</v>
      </c>
      <c r="I107" s="20">
        <f t="shared" ca="1" si="4"/>
        <v>68.144042780565712</v>
      </c>
      <c r="L107">
        <f t="shared" si="5"/>
        <v>106</v>
      </c>
    </row>
    <row r="108" spans="1:12" x14ac:dyDescent="0.4">
      <c r="A108" s="19">
        <v>44774</v>
      </c>
      <c r="B108" s="4">
        <v>66.759262000000007</v>
      </c>
      <c r="C108" s="23">
        <f t="shared" si="3"/>
        <v>-5.01536352541135E-3</v>
      </c>
      <c r="H108" s="19">
        <v>45079</v>
      </c>
      <c r="I108" s="20">
        <f t="shared" ca="1" si="4"/>
        <v>64.750300635169964</v>
      </c>
      <c r="L108">
        <f t="shared" si="5"/>
        <v>107</v>
      </c>
    </row>
    <row r="109" spans="1:12" x14ac:dyDescent="0.4">
      <c r="A109" s="19">
        <v>44771</v>
      </c>
      <c r="B109" s="4">
        <v>67.094925000000003</v>
      </c>
      <c r="C109" s="23">
        <f t="shared" si="3"/>
        <v>1.6766987515275653E-2</v>
      </c>
      <c r="H109" s="19">
        <v>45082</v>
      </c>
      <c r="I109" s="20">
        <f t="shared" ca="1" si="4"/>
        <v>65.969802778640599</v>
      </c>
      <c r="L109">
        <f t="shared" si="5"/>
        <v>108</v>
      </c>
    </row>
    <row r="110" spans="1:12" x14ac:dyDescent="0.4">
      <c r="A110" s="19">
        <v>44770</v>
      </c>
      <c r="B110" s="4">
        <v>65.979324000000005</v>
      </c>
      <c r="C110" s="23">
        <f t="shared" si="3"/>
        <v>-5.0619666441465622E-2</v>
      </c>
      <c r="H110" s="19">
        <v>45083</v>
      </c>
      <c r="I110" s="20">
        <f t="shared" ca="1" si="4"/>
        <v>66.398732524689947</v>
      </c>
      <c r="L110">
        <f t="shared" si="5"/>
        <v>109</v>
      </c>
    </row>
    <row r="111" spans="1:12" x14ac:dyDescent="0.4">
      <c r="A111" s="19">
        <v>44769</v>
      </c>
      <c r="B111" s="4">
        <v>69.405151000000004</v>
      </c>
      <c r="C111" s="23">
        <f t="shared" si="3"/>
        <v>3.2235325629268799E-2</v>
      </c>
      <c r="H111" s="19">
        <v>45084</v>
      </c>
      <c r="I111" s="20">
        <f t="shared" ca="1" si="4"/>
        <v>71.490182776182678</v>
      </c>
      <c r="L111">
        <f t="shared" si="5"/>
        <v>110</v>
      </c>
    </row>
    <row r="112" spans="1:12" x14ac:dyDescent="0.4">
      <c r="A112" s="19">
        <v>44768</v>
      </c>
      <c r="B112" s="4">
        <v>67.203529000000003</v>
      </c>
      <c r="C112" s="23">
        <f t="shared" si="3"/>
        <v>-2.2012543778204387E-3</v>
      </c>
      <c r="H112" s="19">
        <v>45085</v>
      </c>
      <c r="I112" s="20">
        <f t="shared" ca="1" si="4"/>
        <v>64.152603144247962</v>
      </c>
      <c r="L112">
        <f t="shared" si="5"/>
        <v>111</v>
      </c>
    </row>
    <row r="113" spans="1:12" x14ac:dyDescent="0.4">
      <c r="A113" s="19">
        <v>44767</v>
      </c>
      <c r="B113" s="4">
        <v>67.351624000000001</v>
      </c>
      <c r="C113" s="23">
        <f t="shared" si="3"/>
        <v>-1.2816932773227832E-2</v>
      </c>
      <c r="H113" s="19">
        <v>45086</v>
      </c>
      <c r="I113" s="20">
        <f t="shared" ca="1" si="4"/>
        <v>67.871120054822867</v>
      </c>
      <c r="L113">
        <f t="shared" si="5"/>
        <v>112</v>
      </c>
    </row>
    <row r="114" spans="1:12" x14ac:dyDescent="0.4">
      <c r="A114" s="19">
        <v>44764</v>
      </c>
      <c r="B114" s="4">
        <v>68.220421000000002</v>
      </c>
      <c r="C114" s="23">
        <f t="shared" si="3"/>
        <v>1.7379689207045945E-3</v>
      </c>
      <c r="H114" s="19">
        <v>45089</v>
      </c>
      <c r="I114" s="20">
        <f t="shared" ca="1" si="4"/>
        <v>70.175657667111594</v>
      </c>
      <c r="L114">
        <f t="shared" si="5"/>
        <v>113</v>
      </c>
    </row>
    <row r="115" spans="1:12" x14ac:dyDescent="0.4">
      <c r="A115" s="19">
        <v>44763</v>
      </c>
      <c r="B115" s="4">
        <v>68.101958999999994</v>
      </c>
      <c r="C115" s="23">
        <f t="shared" si="3"/>
        <v>1.2545734948043983E-2</v>
      </c>
      <c r="H115" s="19">
        <v>45090</v>
      </c>
      <c r="I115" s="20">
        <f t="shared" ca="1" si="4"/>
        <v>67.710093823979662</v>
      </c>
      <c r="L115">
        <f t="shared" si="5"/>
        <v>114</v>
      </c>
    </row>
    <row r="116" spans="1:12" x14ac:dyDescent="0.4">
      <c r="A116" s="19">
        <v>44762</v>
      </c>
      <c r="B116" s="4">
        <v>67.252906999999993</v>
      </c>
      <c r="C116" s="23">
        <f t="shared" si="3"/>
        <v>1.0329314755187585E-2</v>
      </c>
      <c r="H116" s="19">
        <v>45091</v>
      </c>
      <c r="I116" s="20">
        <f t="shared" ca="1" si="4"/>
        <v>68.786540056269914</v>
      </c>
      <c r="L116">
        <f t="shared" si="5"/>
        <v>115</v>
      </c>
    </row>
    <row r="117" spans="1:12" x14ac:dyDescent="0.4">
      <c r="A117" s="19">
        <v>44761</v>
      </c>
      <c r="B117" s="4">
        <v>66.561806000000004</v>
      </c>
      <c r="C117" s="23">
        <f t="shared" si="3"/>
        <v>3.5017136410500034E-2</v>
      </c>
      <c r="H117" s="19">
        <v>45092</v>
      </c>
      <c r="I117" s="20">
        <f t="shared" ca="1" si="4"/>
        <v>65.877371878797831</v>
      </c>
      <c r="L117">
        <f t="shared" si="5"/>
        <v>116</v>
      </c>
    </row>
    <row r="118" spans="1:12" x14ac:dyDescent="0.4">
      <c r="A118" s="19">
        <v>44760</v>
      </c>
      <c r="B118" s="4">
        <v>64.271338999999998</v>
      </c>
      <c r="C118" s="23">
        <f t="shared" si="3"/>
        <v>-1.160665200801592E-2</v>
      </c>
      <c r="H118" s="19">
        <v>45093</v>
      </c>
      <c r="I118" s="20">
        <f t="shared" ca="1" si="4"/>
        <v>62.584028882288138</v>
      </c>
      <c r="L118">
        <f t="shared" si="5"/>
        <v>117</v>
      </c>
    </row>
    <row r="119" spans="1:12" x14ac:dyDescent="0.4">
      <c r="A119" s="19">
        <v>44757</v>
      </c>
      <c r="B119" s="4">
        <v>65.021659999999997</v>
      </c>
      <c r="C119" s="23">
        <f t="shared" si="3"/>
        <v>2.1486349827219135E-2</v>
      </c>
      <c r="H119" s="19">
        <v>45096</v>
      </c>
      <c r="I119" s="20">
        <f t="shared" ca="1" si="4"/>
        <v>67.7600821232014</v>
      </c>
      <c r="L119">
        <f t="shared" si="5"/>
        <v>118</v>
      </c>
    </row>
    <row r="120" spans="1:12" x14ac:dyDescent="0.4">
      <c r="A120" s="19">
        <v>44756</v>
      </c>
      <c r="B120" s="4">
        <v>63.639484000000003</v>
      </c>
      <c r="C120" s="23">
        <f t="shared" si="3"/>
        <v>-8.9576489955959567E-3</v>
      </c>
      <c r="H120" s="19">
        <v>45097</v>
      </c>
      <c r="I120" s="20">
        <f t="shared" ca="1" si="4"/>
        <v>61.646429495334665</v>
      </c>
      <c r="L120">
        <f t="shared" si="5"/>
        <v>119</v>
      </c>
    </row>
    <row r="121" spans="1:12" x14ac:dyDescent="0.4">
      <c r="A121" s="19">
        <v>44755</v>
      </c>
      <c r="B121" s="4">
        <v>64.212104999999994</v>
      </c>
      <c r="C121" s="23">
        <f t="shared" si="3"/>
        <v>-1.6897946660530921E-3</v>
      </c>
      <c r="H121" s="19">
        <v>45098</v>
      </c>
      <c r="I121" s="20">
        <f t="shared" ca="1" si="4"/>
        <v>63.771386707756839</v>
      </c>
      <c r="L121">
        <f t="shared" si="5"/>
        <v>120</v>
      </c>
    </row>
    <row r="122" spans="1:12" x14ac:dyDescent="0.4">
      <c r="A122" s="19">
        <v>44754</v>
      </c>
      <c r="B122" s="4">
        <v>64.320701999999997</v>
      </c>
      <c r="C122" s="23">
        <f t="shared" si="3"/>
        <v>-8.4066216239137449E-3</v>
      </c>
      <c r="H122" s="19">
        <v>45099</v>
      </c>
      <c r="I122" s="20">
        <f t="shared" ca="1" si="4"/>
        <v>64.695441266221977</v>
      </c>
      <c r="L122">
        <f t="shared" si="5"/>
        <v>121</v>
      </c>
    </row>
    <row r="123" spans="1:12" x14ac:dyDescent="0.4">
      <c r="A123" s="19">
        <v>44753</v>
      </c>
      <c r="B123" s="4">
        <v>64.863701000000006</v>
      </c>
      <c r="C123" s="23">
        <f t="shared" si="3"/>
        <v>-1.9892071494026966E-2</v>
      </c>
      <c r="H123" s="19">
        <v>45100</v>
      </c>
      <c r="I123" s="20">
        <f t="shared" ca="1" si="4"/>
        <v>63.909618904709816</v>
      </c>
      <c r="L123">
        <f t="shared" si="5"/>
        <v>122</v>
      </c>
    </row>
    <row r="124" spans="1:12" x14ac:dyDescent="0.4">
      <c r="A124" s="19">
        <v>44750</v>
      </c>
      <c r="B124" s="4">
        <v>66.166893000000002</v>
      </c>
      <c r="C124" s="23">
        <f t="shared" si="3"/>
        <v>-8.3211086702686503E-3</v>
      </c>
      <c r="H124" s="19">
        <v>45103</v>
      </c>
      <c r="I124" s="20">
        <f t="shared" ca="1" si="4"/>
        <v>66.620910560782306</v>
      </c>
      <c r="L124">
        <f t="shared" si="5"/>
        <v>123</v>
      </c>
    </row>
    <row r="125" spans="1:12" x14ac:dyDescent="0.4">
      <c r="A125" s="19">
        <v>44749</v>
      </c>
      <c r="B125" s="4">
        <v>66.719772000000006</v>
      </c>
      <c r="C125" s="23">
        <f t="shared" si="3"/>
        <v>-6.4896353659642724E-3</v>
      </c>
      <c r="H125" s="19">
        <v>45104</v>
      </c>
      <c r="I125" s="20">
        <f t="shared" ca="1" si="4"/>
        <v>66.074516144333259</v>
      </c>
      <c r="L125">
        <f t="shared" si="5"/>
        <v>124</v>
      </c>
    </row>
    <row r="126" spans="1:12" x14ac:dyDescent="0.4">
      <c r="A126" s="19">
        <v>44748</v>
      </c>
      <c r="B126" s="4">
        <v>67.154167000000001</v>
      </c>
      <c r="C126" s="23">
        <f t="shared" si="3"/>
        <v>4.4202182505045772E-3</v>
      </c>
      <c r="H126" s="19">
        <v>45105</v>
      </c>
      <c r="I126" s="20">
        <f t="shared" ca="1" si="4"/>
        <v>66.316317792749444</v>
      </c>
      <c r="L126">
        <f t="shared" si="5"/>
        <v>125</v>
      </c>
    </row>
    <row r="127" spans="1:12" x14ac:dyDescent="0.4">
      <c r="A127" s="19">
        <v>44747</v>
      </c>
      <c r="B127" s="4">
        <v>66.857985999999997</v>
      </c>
      <c r="C127" s="23">
        <f t="shared" si="3"/>
        <v>-4.5673315826967346E-3</v>
      </c>
      <c r="H127" s="19">
        <v>45106</v>
      </c>
      <c r="I127" s="20">
        <f t="shared" ca="1" si="4"/>
        <v>67.805880725516232</v>
      </c>
      <c r="L127">
        <f t="shared" si="5"/>
        <v>126</v>
      </c>
    </row>
    <row r="128" spans="1:12" x14ac:dyDescent="0.4">
      <c r="A128" s="19">
        <v>44743</v>
      </c>
      <c r="B128" s="4">
        <v>67.164046999999997</v>
      </c>
      <c r="C128" s="23">
        <f t="shared" si="3"/>
        <v>7.9694604596598651E-3</v>
      </c>
      <c r="H128" s="19">
        <v>45107</v>
      </c>
      <c r="I128" s="20">
        <f t="shared" ca="1" si="4"/>
        <v>62.807992820595366</v>
      </c>
      <c r="L128">
        <f t="shared" si="5"/>
        <v>127</v>
      </c>
    </row>
    <row r="129" spans="1:12" x14ac:dyDescent="0.4">
      <c r="A129" s="19">
        <v>44742</v>
      </c>
      <c r="B129" s="4">
        <v>66.630913000000007</v>
      </c>
      <c r="C129" s="23">
        <f t="shared" si="3"/>
        <v>-1.4562452963847752E-2</v>
      </c>
      <c r="H129" s="19">
        <v>45110</v>
      </c>
      <c r="I129" s="20">
        <f t="shared" ca="1" si="4"/>
        <v>64.127453046506517</v>
      </c>
      <c r="L129">
        <f t="shared" si="5"/>
        <v>128</v>
      </c>
    </row>
    <row r="130" spans="1:12" x14ac:dyDescent="0.4">
      <c r="A130" s="19">
        <v>44741</v>
      </c>
      <c r="B130" s="4">
        <v>67.608322000000001</v>
      </c>
      <c r="C130" s="23">
        <f t="shared" si="3"/>
        <v>5.4177566071477602E-3</v>
      </c>
      <c r="H130" s="19">
        <v>45112</v>
      </c>
      <c r="I130" s="20">
        <f t="shared" ca="1" si="4"/>
        <v>66.507825993668575</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71.445147424367349</v>
      </c>
      <c r="L131">
        <f t="shared" si="5"/>
        <v>130</v>
      </c>
    </row>
    <row r="132" spans="1:12" x14ac:dyDescent="0.4">
      <c r="A132" s="19">
        <v>44739</v>
      </c>
      <c r="B132" s="4">
        <v>69.020118999999994</v>
      </c>
      <c r="C132" s="23">
        <f t="shared" si="6"/>
        <v>-4.9938040680136504E-3</v>
      </c>
      <c r="H132" s="19">
        <v>45114</v>
      </c>
      <c r="I132" s="20">
        <f t="shared" ca="1" si="7"/>
        <v>67.817940281273948</v>
      </c>
      <c r="L132">
        <f t="shared" si="5"/>
        <v>131</v>
      </c>
    </row>
    <row r="133" spans="1:12" x14ac:dyDescent="0.4">
      <c r="A133" s="19">
        <v>44736</v>
      </c>
      <c r="B133" s="4">
        <v>69.365654000000006</v>
      </c>
      <c r="C133" s="23">
        <f t="shared" si="6"/>
        <v>4.1854375559159926E-2</v>
      </c>
      <c r="H133" s="19">
        <v>45117</v>
      </c>
      <c r="I133" s="20">
        <f t="shared" ca="1" si="7"/>
        <v>70.629337513486021</v>
      </c>
      <c r="L133">
        <f t="shared" si="5"/>
        <v>132</v>
      </c>
    </row>
    <row r="134" spans="1:12" x14ac:dyDescent="0.4">
      <c r="A134" s="19">
        <v>44735</v>
      </c>
      <c r="B134" s="4">
        <v>66.522316000000004</v>
      </c>
      <c r="C134" s="23">
        <f t="shared" si="6"/>
        <v>-1.4830933383551111E-3</v>
      </c>
      <c r="H134" s="19">
        <v>45118</v>
      </c>
      <c r="I134" s="20">
        <f t="shared" ca="1" si="7"/>
        <v>65.534290081683679</v>
      </c>
      <c r="L134">
        <f t="shared" ref="L134:L197" si="8">L133+1</f>
        <v>133</v>
      </c>
    </row>
    <row r="135" spans="1:12" x14ac:dyDescent="0.4">
      <c r="A135" s="19">
        <v>44734</v>
      </c>
      <c r="B135" s="4">
        <v>66.621048000000002</v>
      </c>
      <c r="C135" s="23">
        <f t="shared" si="6"/>
        <v>-3.9930948322642957E-3</v>
      </c>
      <c r="H135" s="19">
        <v>45119</v>
      </c>
      <c r="I135" s="20">
        <f t="shared" ca="1" si="7"/>
        <v>65.305447236866016</v>
      </c>
      <c r="L135">
        <f t="shared" si="8"/>
        <v>134</v>
      </c>
    </row>
    <row r="136" spans="1:12" x14ac:dyDescent="0.4">
      <c r="A136" s="19">
        <v>44733</v>
      </c>
      <c r="B136" s="4">
        <v>66.887603999999996</v>
      </c>
      <c r="C136" s="23">
        <f t="shared" si="6"/>
        <v>1.8622456736362206E-2</v>
      </c>
      <c r="H136" s="19">
        <v>45120</v>
      </c>
      <c r="I136" s="20">
        <f t="shared" ca="1" si="7"/>
        <v>67.561528565700542</v>
      </c>
      <c r="L136">
        <f t="shared" si="8"/>
        <v>135</v>
      </c>
    </row>
    <row r="137" spans="1:12" x14ac:dyDescent="0.4">
      <c r="A137" s="19">
        <v>44729</v>
      </c>
      <c r="B137" s="4">
        <v>65.653519000000003</v>
      </c>
      <c r="C137" s="23">
        <f t="shared" si="6"/>
        <v>1.0734044474987115E-2</v>
      </c>
      <c r="H137" s="19">
        <v>45121</v>
      </c>
      <c r="I137" s="20">
        <f t="shared" ca="1" si="7"/>
        <v>68.614307965296447</v>
      </c>
      <c r="L137">
        <f t="shared" si="8"/>
        <v>136</v>
      </c>
    </row>
    <row r="138" spans="1:12" x14ac:dyDescent="0.4">
      <c r="A138" s="19">
        <v>44728</v>
      </c>
      <c r="B138" s="4">
        <v>64.952560000000005</v>
      </c>
      <c r="C138" s="23">
        <f t="shared" si="6"/>
        <v>-4.0219709740302326E-2</v>
      </c>
      <c r="H138" s="19">
        <v>45124</v>
      </c>
      <c r="I138" s="20">
        <f t="shared" ca="1" si="7"/>
        <v>63.49605063650035</v>
      </c>
      <c r="L138">
        <f t="shared" si="8"/>
        <v>137</v>
      </c>
    </row>
    <row r="139" spans="1:12" x14ac:dyDescent="0.4">
      <c r="A139" s="19">
        <v>44727</v>
      </c>
      <c r="B139" s="4">
        <v>67.618178999999998</v>
      </c>
      <c r="C139" s="23">
        <f t="shared" si="6"/>
        <v>9.0934905482800612E-3</v>
      </c>
      <c r="H139" s="19">
        <v>45125</v>
      </c>
      <c r="I139" s="20">
        <f t="shared" ca="1" si="7"/>
        <v>64.319344678769752</v>
      </c>
      <c r="L139">
        <f t="shared" si="8"/>
        <v>138</v>
      </c>
    </row>
    <row r="140" spans="1:12" x14ac:dyDescent="0.4">
      <c r="A140" s="19">
        <v>44726</v>
      </c>
      <c r="B140" s="4">
        <v>67.006080999999995</v>
      </c>
      <c r="C140" s="23">
        <f t="shared" si="6"/>
        <v>-2.9463133942926974E-4</v>
      </c>
      <c r="H140" s="19">
        <v>45126</v>
      </c>
      <c r="I140" s="20">
        <f t="shared" ca="1" si="7"/>
        <v>63.299340075884928</v>
      </c>
      <c r="L140">
        <f t="shared" si="8"/>
        <v>139</v>
      </c>
    </row>
    <row r="141" spans="1:12" x14ac:dyDescent="0.4">
      <c r="A141" s="19">
        <v>44725</v>
      </c>
      <c r="B141" s="4">
        <v>67.025825999999995</v>
      </c>
      <c r="C141" s="23">
        <f t="shared" si="6"/>
        <v>-2.932003400042479E-2</v>
      </c>
      <c r="H141" s="19">
        <v>45127</v>
      </c>
      <c r="I141" s="20">
        <f t="shared" ca="1" si="7"/>
        <v>64.413562208008756</v>
      </c>
      <c r="L141">
        <f t="shared" si="8"/>
        <v>140</v>
      </c>
    </row>
    <row r="142" spans="1:12" x14ac:dyDescent="0.4">
      <c r="A142" s="19">
        <v>44722</v>
      </c>
      <c r="B142" s="4">
        <v>69.020118999999994</v>
      </c>
      <c r="C142" s="23">
        <f t="shared" si="6"/>
        <v>-1.222636560847319E-2</v>
      </c>
      <c r="H142" s="19">
        <v>45128</v>
      </c>
      <c r="I142" s="20">
        <f t="shared" ca="1" si="7"/>
        <v>69.489454849562392</v>
      </c>
      <c r="L142">
        <f t="shared" si="8"/>
        <v>141</v>
      </c>
    </row>
    <row r="143" spans="1:12" x14ac:dyDescent="0.4">
      <c r="A143" s="19">
        <v>44721</v>
      </c>
      <c r="B143" s="4">
        <v>69.869163999999998</v>
      </c>
      <c r="C143" s="23">
        <f t="shared" si="6"/>
        <v>-3.2529932854093842E-2</v>
      </c>
      <c r="H143" s="19">
        <v>45131</v>
      </c>
      <c r="I143" s="20">
        <f t="shared" ca="1" si="7"/>
        <v>65.214678512028811</v>
      </c>
      <c r="L143">
        <f t="shared" si="8"/>
        <v>142</v>
      </c>
    </row>
    <row r="144" spans="1:12" x14ac:dyDescent="0.4">
      <c r="A144" s="19">
        <v>44720</v>
      </c>
      <c r="B144" s="4">
        <v>72.179374999999993</v>
      </c>
      <c r="C144" s="23">
        <f t="shared" si="6"/>
        <v>-1.3315462309781326E-2</v>
      </c>
      <c r="H144" s="19">
        <v>45132</v>
      </c>
      <c r="I144" s="20">
        <f t="shared" ca="1" si="7"/>
        <v>74.402295582229812</v>
      </c>
      <c r="L144">
        <f t="shared" si="8"/>
        <v>143</v>
      </c>
    </row>
    <row r="145" spans="1:12" x14ac:dyDescent="0.4">
      <c r="A145" s="19">
        <v>44719</v>
      </c>
      <c r="B145" s="4">
        <v>73.146904000000006</v>
      </c>
      <c r="C145" s="23">
        <f t="shared" si="6"/>
        <v>2.838539891827497E-3</v>
      </c>
      <c r="H145" s="19">
        <v>45133</v>
      </c>
      <c r="I145" s="20">
        <f t="shared" ca="1" si="7"/>
        <v>72.951458477847467</v>
      </c>
      <c r="L145">
        <f t="shared" si="8"/>
        <v>144</v>
      </c>
    </row>
    <row r="146" spans="1:12" x14ac:dyDescent="0.4">
      <c r="A146" s="19">
        <v>44718</v>
      </c>
      <c r="B146" s="4">
        <v>72.939567999999994</v>
      </c>
      <c r="C146" s="23">
        <f t="shared" si="6"/>
        <v>4.3407464847528363E-3</v>
      </c>
      <c r="H146" s="19">
        <v>45134</v>
      </c>
      <c r="I146" s="20">
        <f t="shared" ca="1" si="7"/>
        <v>71.234318973937732</v>
      </c>
      <c r="L146">
        <f t="shared" si="8"/>
        <v>145</v>
      </c>
    </row>
    <row r="147" spans="1:12" x14ac:dyDescent="0.4">
      <c r="A147" s="19">
        <v>44715</v>
      </c>
      <c r="B147" s="4">
        <v>72.623642000000004</v>
      </c>
      <c r="C147" s="23">
        <f t="shared" si="6"/>
        <v>-1.8853438757294696E-2</v>
      </c>
      <c r="H147" s="19">
        <v>45135</v>
      </c>
      <c r="I147" s="20">
        <f t="shared" ca="1" si="7"/>
        <v>73.596950310599539</v>
      </c>
      <c r="L147">
        <f t="shared" si="8"/>
        <v>146</v>
      </c>
    </row>
    <row r="148" spans="1:12" x14ac:dyDescent="0.4">
      <c r="A148" s="19">
        <v>44714</v>
      </c>
      <c r="B148" s="4">
        <v>74.005836000000002</v>
      </c>
      <c r="C148" s="23">
        <f t="shared" si="6"/>
        <v>1.0460183309351497E-2</v>
      </c>
      <c r="H148" s="19">
        <v>45138</v>
      </c>
      <c r="I148" s="20">
        <f t="shared" ca="1" si="7"/>
        <v>74.386821111935291</v>
      </c>
      <c r="L148">
        <f t="shared" si="8"/>
        <v>147</v>
      </c>
    </row>
    <row r="149" spans="1:12" x14ac:dyDescent="0.4">
      <c r="A149" s="19">
        <v>44713</v>
      </c>
      <c r="B149" s="4">
        <v>73.235755999999995</v>
      </c>
      <c r="C149" s="23">
        <f t="shared" si="6"/>
        <v>-6.9855353660161048E-3</v>
      </c>
      <c r="H149" s="19">
        <v>45139</v>
      </c>
      <c r="I149" s="20">
        <f t="shared" ca="1" si="7"/>
        <v>72.897420327841132</v>
      </c>
      <c r="L149">
        <f t="shared" si="8"/>
        <v>148</v>
      </c>
    </row>
    <row r="150" spans="1:12" x14ac:dyDescent="0.4">
      <c r="A150" s="19">
        <v>44712</v>
      </c>
      <c r="B150" s="4">
        <v>73.749138000000002</v>
      </c>
      <c r="C150" s="23">
        <f t="shared" si="6"/>
        <v>-4.01618950685084E-4</v>
      </c>
      <c r="H150" s="19">
        <v>45140</v>
      </c>
      <c r="I150" s="20">
        <f t="shared" ca="1" si="7"/>
        <v>69.236114168448836</v>
      </c>
      <c r="L150">
        <f t="shared" si="8"/>
        <v>149</v>
      </c>
    </row>
    <row r="151" spans="1:12" x14ac:dyDescent="0.4">
      <c r="A151" s="19">
        <v>44708</v>
      </c>
      <c r="B151" s="4">
        <v>73.778762999999998</v>
      </c>
      <c r="C151" s="23">
        <f t="shared" si="6"/>
        <v>2.6990271385213736E-2</v>
      </c>
      <c r="H151" s="19">
        <v>45141</v>
      </c>
      <c r="I151" s="20">
        <f t="shared" ca="1" si="7"/>
        <v>73.732474783592806</v>
      </c>
      <c r="L151">
        <f t="shared" si="8"/>
        <v>150</v>
      </c>
    </row>
    <row r="152" spans="1:12" x14ac:dyDescent="0.4">
      <c r="A152" s="19">
        <v>44707</v>
      </c>
      <c r="B152" s="4">
        <v>71.814087000000001</v>
      </c>
      <c r="C152" s="23">
        <f t="shared" si="6"/>
        <v>1.4540193310688815E-2</v>
      </c>
      <c r="H152" s="19">
        <v>45142</v>
      </c>
      <c r="I152" s="20">
        <f t="shared" ca="1" si="7"/>
        <v>69.474431023533967</v>
      </c>
      <c r="L152">
        <f t="shared" si="8"/>
        <v>151</v>
      </c>
    </row>
    <row r="153" spans="1:12" x14ac:dyDescent="0.4">
      <c r="A153" s="19">
        <v>44706</v>
      </c>
      <c r="B153" s="4">
        <v>70.777450999999999</v>
      </c>
      <c r="C153" s="23">
        <f t="shared" si="6"/>
        <v>4.053404736703038E-3</v>
      </c>
      <c r="H153" s="19">
        <v>45145</v>
      </c>
      <c r="I153" s="20">
        <f t="shared" ca="1" si="7"/>
        <v>71.523777982435092</v>
      </c>
      <c r="L153">
        <f t="shared" si="8"/>
        <v>152</v>
      </c>
    </row>
    <row r="154" spans="1:12" x14ac:dyDescent="0.4">
      <c r="A154" s="19">
        <v>44705</v>
      </c>
      <c r="B154" s="4">
        <v>70.491141999999996</v>
      </c>
      <c r="C154" s="23">
        <f t="shared" si="6"/>
        <v>-6.1434955103600551E-3</v>
      </c>
      <c r="H154" s="19">
        <v>45146</v>
      </c>
      <c r="I154" s="20">
        <f t="shared" ca="1" si="7"/>
        <v>70.282041484703484</v>
      </c>
      <c r="L154">
        <f t="shared" si="8"/>
        <v>153</v>
      </c>
    </row>
    <row r="155" spans="1:12" x14ac:dyDescent="0.4">
      <c r="A155" s="19">
        <v>44704</v>
      </c>
      <c r="B155" s="4">
        <v>70.925537000000006</v>
      </c>
      <c r="C155" s="23">
        <f t="shared" si="6"/>
        <v>1.4158719214008368E-2</v>
      </c>
      <c r="H155" s="19">
        <v>45147</v>
      </c>
      <c r="I155" s="20">
        <f t="shared" ca="1" si="7"/>
        <v>70.754411520649228</v>
      </c>
      <c r="L155">
        <f t="shared" si="8"/>
        <v>154</v>
      </c>
    </row>
    <row r="156" spans="1:12" x14ac:dyDescent="0.4">
      <c r="A156" s="19">
        <v>44701</v>
      </c>
      <c r="B156" s="4">
        <v>69.928398000000001</v>
      </c>
      <c r="C156" s="23">
        <f t="shared" si="6"/>
        <v>7.2262976581644791E-3</v>
      </c>
      <c r="H156" s="19">
        <v>45148</v>
      </c>
      <c r="I156" s="20">
        <f t="shared" ca="1" si="7"/>
        <v>67.926117005367601</v>
      </c>
      <c r="L156">
        <f t="shared" si="8"/>
        <v>155</v>
      </c>
    </row>
    <row r="157" spans="1:12" x14ac:dyDescent="0.4">
      <c r="A157" s="19">
        <v>44700</v>
      </c>
      <c r="B157" s="4">
        <v>69.424896000000004</v>
      </c>
      <c r="C157" s="23">
        <f t="shared" si="6"/>
        <v>5.1325662157595204E-3</v>
      </c>
      <c r="H157" s="19">
        <v>45149</v>
      </c>
      <c r="I157" s="20">
        <f t="shared" ca="1" si="7"/>
        <v>68.891207230143195</v>
      </c>
      <c r="L157">
        <f t="shared" si="8"/>
        <v>156</v>
      </c>
    </row>
    <row r="158" spans="1:12" x14ac:dyDescent="0.4">
      <c r="A158" s="19">
        <v>44699</v>
      </c>
      <c r="B158" s="4">
        <v>69.069480999999996</v>
      </c>
      <c r="C158" s="23">
        <f t="shared" si="6"/>
        <v>-6.7178051510783002E-2</v>
      </c>
      <c r="H158" s="19">
        <v>45152</v>
      </c>
      <c r="I158" s="20">
        <f t="shared" ca="1" si="7"/>
        <v>66.567492696959363</v>
      </c>
      <c r="L158">
        <f t="shared" si="8"/>
        <v>157</v>
      </c>
    </row>
    <row r="159" spans="1:12" x14ac:dyDescent="0.4">
      <c r="A159" s="19">
        <v>44698</v>
      </c>
      <c r="B159" s="4">
        <v>73.868835000000004</v>
      </c>
      <c r="C159" s="23">
        <f t="shared" si="6"/>
        <v>3.4264364367356463E-2</v>
      </c>
      <c r="H159" s="19">
        <v>45153</v>
      </c>
      <c r="I159" s="20">
        <f t="shared" ca="1" si="7"/>
        <v>72.359967111560096</v>
      </c>
      <c r="L159">
        <f t="shared" si="8"/>
        <v>158</v>
      </c>
    </row>
    <row r="160" spans="1:12" x14ac:dyDescent="0.4">
      <c r="A160" s="19">
        <v>44697</v>
      </c>
      <c r="B160" s="4">
        <v>71.380638000000005</v>
      </c>
      <c r="C160" s="23">
        <f t="shared" si="6"/>
        <v>-1.0962027562395803E-2</v>
      </c>
      <c r="H160" s="19">
        <v>45154</v>
      </c>
      <c r="I160" s="20">
        <f t="shared" ca="1" si="7"/>
        <v>73.403435779209133</v>
      </c>
      <c r="L160">
        <f t="shared" si="8"/>
        <v>159</v>
      </c>
    </row>
    <row r="161" spans="1:12" x14ac:dyDescent="0.4">
      <c r="A161" s="19">
        <v>44694</v>
      </c>
      <c r="B161" s="4">
        <v>72.167418999999995</v>
      </c>
      <c r="C161" s="23">
        <f t="shared" si="6"/>
        <v>-2.1781668496770423E-3</v>
      </c>
      <c r="H161" s="19">
        <v>45155</v>
      </c>
      <c r="I161" s="20">
        <f t="shared" ca="1" si="7"/>
        <v>71.736475609873182</v>
      </c>
      <c r="L161">
        <f t="shared" si="8"/>
        <v>160</v>
      </c>
    </row>
    <row r="162" spans="1:12" x14ac:dyDescent="0.4">
      <c r="A162" s="19">
        <v>44693</v>
      </c>
      <c r="B162" s="4">
        <v>72.324782999999996</v>
      </c>
      <c r="C162" s="23">
        <f t="shared" si="6"/>
        <v>1.5899450757410477E-2</v>
      </c>
      <c r="H162" s="19">
        <v>45156</v>
      </c>
      <c r="I162" s="20">
        <f t="shared" ca="1" si="7"/>
        <v>71.379350077141382</v>
      </c>
      <c r="L162">
        <f t="shared" si="8"/>
        <v>161</v>
      </c>
    </row>
    <row r="163" spans="1:12" x14ac:dyDescent="0.4">
      <c r="A163" s="19">
        <v>44692</v>
      </c>
      <c r="B163" s="4">
        <v>71.183952000000005</v>
      </c>
      <c r="C163" s="23">
        <f t="shared" si="6"/>
        <v>-2.8063367244210106E-2</v>
      </c>
      <c r="H163" s="19">
        <v>45159</v>
      </c>
      <c r="I163" s="20">
        <f t="shared" ca="1" si="7"/>
        <v>69.795751579703847</v>
      </c>
      <c r="L163">
        <f t="shared" si="8"/>
        <v>162</v>
      </c>
    </row>
    <row r="164" spans="1:12" x14ac:dyDescent="0.4">
      <c r="A164" s="19">
        <v>44691</v>
      </c>
      <c r="B164" s="4">
        <v>73.209907999999999</v>
      </c>
      <c r="C164" s="23">
        <f t="shared" si="6"/>
        <v>-2.4286218233161402E-2</v>
      </c>
      <c r="H164" s="19">
        <v>45160</v>
      </c>
      <c r="I164" s="20">
        <f t="shared" ca="1" si="7"/>
        <v>68.679613537770777</v>
      </c>
      <c r="L164">
        <f t="shared" si="8"/>
        <v>163</v>
      </c>
    </row>
    <row r="165" spans="1:12" x14ac:dyDescent="0.4">
      <c r="A165" s="19">
        <v>44690</v>
      </c>
      <c r="B165" s="4">
        <v>75.009665999999996</v>
      </c>
      <c r="C165" s="23">
        <f t="shared" si="6"/>
        <v>9.882093442797342E-3</v>
      </c>
      <c r="H165" s="19">
        <v>45161</v>
      </c>
      <c r="I165" s="20">
        <f t="shared" ca="1" si="7"/>
        <v>74.535803827902939</v>
      </c>
      <c r="L165">
        <f t="shared" si="8"/>
        <v>164</v>
      </c>
    </row>
    <row r="166" spans="1:12" x14ac:dyDescent="0.4">
      <c r="A166" s="19">
        <v>44687</v>
      </c>
      <c r="B166" s="4">
        <v>74.272064</v>
      </c>
      <c r="C166" s="23">
        <f t="shared" si="6"/>
        <v>2.5752526308634706E-2</v>
      </c>
      <c r="H166" s="19">
        <v>45162</v>
      </c>
      <c r="I166" s="20">
        <f t="shared" ca="1" si="7"/>
        <v>74.738203637480879</v>
      </c>
      <c r="L166">
        <f t="shared" si="8"/>
        <v>165</v>
      </c>
    </row>
    <row r="167" spans="1:12" x14ac:dyDescent="0.4">
      <c r="A167" s="19">
        <v>44686</v>
      </c>
      <c r="B167" s="4">
        <v>72.383788999999993</v>
      </c>
      <c r="C167" s="23">
        <f t="shared" si="6"/>
        <v>-0.13644837519945088</v>
      </c>
      <c r="H167" s="19">
        <v>45163</v>
      </c>
      <c r="I167" s="20">
        <f t="shared" ca="1" si="7"/>
        <v>72.790914832432932</v>
      </c>
      <c r="L167">
        <f t="shared" si="8"/>
        <v>166</v>
      </c>
    </row>
    <row r="168" spans="1:12" x14ac:dyDescent="0.4">
      <c r="A168" s="19">
        <v>44685</v>
      </c>
      <c r="B168" s="4">
        <v>82.965987999999996</v>
      </c>
      <c r="C168" s="23">
        <f t="shared" si="6"/>
        <v>3.3877014293844467E-2</v>
      </c>
      <c r="H168" s="19">
        <v>45166</v>
      </c>
      <c r="I168" s="20">
        <f t="shared" ca="1" si="7"/>
        <v>82.670520271323497</v>
      </c>
      <c r="L168">
        <f t="shared" si="8"/>
        <v>167</v>
      </c>
    </row>
    <row r="169" spans="1:12" x14ac:dyDescent="0.4">
      <c r="A169" s="19">
        <v>44684</v>
      </c>
      <c r="B169" s="4">
        <v>80.202422999999996</v>
      </c>
      <c r="C169" s="23">
        <f t="shared" si="6"/>
        <v>1.0849628141957949E-2</v>
      </c>
      <c r="H169" s="19">
        <v>45167</v>
      </c>
      <c r="I169" s="20">
        <f t="shared" ca="1" si="7"/>
        <v>80.506177038427964</v>
      </c>
      <c r="L169">
        <f t="shared" si="8"/>
        <v>168</v>
      </c>
    </row>
    <row r="170" spans="1:12" x14ac:dyDescent="0.4">
      <c r="A170" s="19">
        <v>44683</v>
      </c>
      <c r="B170" s="4">
        <v>79.336960000000005</v>
      </c>
      <c r="C170" s="23">
        <f t="shared" si="6"/>
        <v>-2.847123678807361E-3</v>
      </c>
      <c r="H170" s="19">
        <v>45168</v>
      </c>
      <c r="I170" s="20">
        <f t="shared" ca="1" si="7"/>
        <v>80.756216592775928</v>
      </c>
      <c r="L170">
        <f t="shared" si="8"/>
        <v>169</v>
      </c>
    </row>
    <row r="171" spans="1:12" x14ac:dyDescent="0.4">
      <c r="A171" s="19">
        <v>44680</v>
      </c>
      <c r="B171" s="4">
        <v>79.563164</v>
      </c>
      <c r="C171" s="23">
        <f t="shared" si="6"/>
        <v>-3.7245796767804797E-2</v>
      </c>
      <c r="H171" s="19">
        <v>45169</v>
      </c>
      <c r="I171" s="20">
        <f t="shared" ca="1" si="7"/>
        <v>81.554658458567943</v>
      </c>
      <c r="L171">
        <f t="shared" si="8"/>
        <v>170</v>
      </c>
    </row>
    <row r="172" spans="1:12" x14ac:dyDescent="0.4">
      <c r="A172" s="19">
        <v>44679</v>
      </c>
      <c r="B172" s="4">
        <v>82.582436000000001</v>
      </c>
      <c r="C172" s="23">
        <f t="shared" si="6"/>
        <v>1.3548662556884012E-2</v>
      </c>
      <c r="H172" s="19">
        <v>45170</v>
      </c>
      <c r="I172" s="20">
        <f t="shared" ca="1" si="7"/>
        <v>79.477218524368794</v>
      </c>
      <c r="L172">
        <f t="shared" si="8"/>
        <v>171</v>
      </c>
    </row>
    <row r="173" spans="1:12" x14ac:dyDescent="0.4">
      <c r="A173" s="19">
        <v>44678</v>
      </c>
      <c r="B173" s="4">
        <v>81.471100000000007</v>
      </c>
      <c r="C173" s="23">
        <f t="shared" si="6"/>
        <v>6.9045652374289373E-3</v>
      </c>
      <c r="H173" s="19">
        <v>45174</v>
      </c>
      <c r="I173" s="20">
        <f t="shared" ca="1" si="7"/>
        <v>81.264194481102834</v>
      </c>
      <c r="L173">
        <f t="shared" si="8"/>
        <v>172</v>
      </c>
    </row>
    <row r="174" spans="1:12" x14ac:dyDescent="0.4">
      <c r="A174" s="19">
        <v>44677</v>
      </c>
      <c r="B174" s="4">
        <v>80.910515000000004</v>
      </c>
      <c r="C174" s="23">
        <f t="shared" si="6"/>
        <v>-2.6271588975829891E-2</v>
      </c>
      <c r="H174" s="19">
        <v>45175</v>
      </c>
      <c r="I174" s="20">
        <f t="shared" ca="1" si="7"/>
        <v>78.014455102065014</v>
      </c>
      <c r="L174">
        <f t="shared" si="8"/>
        <v>173</v>
      </c>
    </row>
    <row r="175" spans="1:12" x14ac:dyDescent="0.4">
      <c r="A175" s="19">
        <v>44676</v>
      </c>
      <c r="B175" s="4">
        <v>83.064330999999996</v>
      </c>
      <c r="C175" s="23">
        <f t="shared" si="6"/>
        <v>1.5511500923677146E-2</v>
      </c>
      <c r="H175" s="19">
        <v>45176</v>
      </c>
      <c r="I175" s="20">
        <f t="shared" ca="1" si="7"/>
        <v>80.835803160847377</v>
      </c>
      <c r="L175">
        <f t="shared" si="8"/>
        <v>174</v>
      </c>
    </row>
    <row r="176" spans="1:12" x14ac:dyDescent="0.4">
      <c r="A176" s="19">
        <v>44673</v>
      </c>
      <c r="B176" s="4">
        <v>81.785820000000001</v>
      </c>
      <c r="C176" s="23">
        <f t="shared" si="6"/>
        <v>-3.8452584813668519E-2</v>
      </c>
      <c r="H176" s="19">
        <v>45177</v>
      </c>
      <c r="I176" s="20">
        <f t="shared" ca="1" si="7"/>
        <v>80.483639979904751</v>
      </c>
      <c r="L176">
        <f t="shared" si="8"/>
        <v>175</v>
      </c>
    </row>
    <row r="177" spans="1:12" x14ac:dyDescent="0.4">
      <c r="A177" s="19">
        <v>44672</v>
      </c>
      <c r="B177" s="4">
        <v>84.991943000000006</v>
      </c>
      <c r="C177" s="23">
        <f t="shared" si="6"/>
        <v>2.4330112428570163E-3</v>
      </c>
      <c r="H177" s="19">
        <v>45180</v>
      </c>
      <c r="I177" s="20">
        <f t="shared" ca="1" si="7"/>
        <v>83.382885044977783</v>
      </c>
      <c r="L177">
        <f t="shared" si="8"/>
        <v>176</v>
      </c>
    </row>
    <row r="178" spans="1:12" x14ac:dyDescent="0.4">
      <c r="A178" s="19">
        <v>44671</v>
      </c>
      <c r="B178" s="4">
        <v>84.785408000000004</v>
      </c>
      <c r="C178" s="23">
        <f t="shared" si="6"/>
        <v>5.4666431059386235E-3</v>
      </c>
      <c r="H178" s="19">
        <v>45181</v>
      </c>
      <c r="I178" s="20">
        <f t="shared" ca="1" si="7"/>
        <v>86.169910850882204</v>
      </c>
      <c r="L178">
        <f t="shared" si="8"/>
        <v>177</v>
      </c>
    </row>
    <row r="179" spans="1:12" x14ac:dyDescent="0.4">
      <c r="A179" s="19">
        <v>44670</v>
      </c>
      <c r="B179" s="4">
        <v>84.323181000000005</v>
      </c>
      <c r="C179" s="23">
        <f t="shared" si="6"/>
        <v>1.3267007791091162E-2</v>
      </c>
      <c r="H179" s="19">
        <v>45182</v>
      </c>
      <c r="I179" s="20">
        <f t="shared" ca="1" si="7"/>
        <v>85.129763465928946</v>
      </c>
      <c r="L179">
        <f t="shared" si="8"/>
        <v>178</v>
      </c>
    </row>
    <row r="180" spans="1:12" x14ac:dyDescent="0.4">
      <c r="A180" s="19">
        <v>44669</v>
      </c>
      <c r="B180" s="4">
        <v>83.211853000000005</v>
      </c>
      <c r="C180" s="23">
        <f t="shared" si="6"/>
        <v>-1.5352966478555607E-3</v>
      </c>
      <c r="H180" s="19">
        <v>45183</v>
      </c>
      <c r="I180" s="20">
        <f t="shared" ca="1" si="7"/>
        <v>83.780450847854965</v>
      </c>
      <c r="L180">
        <f t="shared" si="8"/>
        <v>179</v>
      </c>
    </row>
    <row r="181" spans="1:12" x14ac:dyDescent="0.4">
      <c r="A181" s="19">
        <v>44665</v>
      </c>
      <c r="B181" s="4">
        <v>83.339706000000007</v>
      </c>
      <c r="C181" s="23">
        <f t="shared" si="6"/>
        <v>-1.5456987677576342E-2</v>
      </c>
      <c r="H181" s="19">
        <v>45184</v>
      </c>
      <c r="I181" s="20">
        <f t="shared" ca="1" si="7"/>
        <v>85.117525260566651</v>
      </c>
      <c r="L181">
        <f t="shared" si="8"/>
        <v>180</v>
      </c>
    </row>
    <row r="182" spans="1:12" x14ac:dyDescent="0.4">
      <c r="A182" s="19">
        <v>44664</v>
      </c>
      <c r="B182" s="4">
        <v>84.637894000000003</v>
      </c>
      <c r="C182" s="23">
        <f t="shared" si="6"/>
        <v>-3.4842386221800462E-4</v>
      </c>
      <c r="H182" s="19">
        <v>45187</v>
      </c>
      <c r="I182" s="20">
        <f t="shared" ca="1" si="7"/>
        <v>83.939595480699893</v>
      </c>
      <c r="L182">
        <f t="shared" si="8"/>
        <v>181</v>
      </c>
    </row>
    <row r="183" spans="1:12" x14ac:dyDescent="0.4">
      <c r="A183" s="19">
        <v>44663</v>
      </c>
      <c r="B183" s="4">
        <v>84.667389</v>
      </c>
      <c r="C183" s="23">
        <f t="shared" si="6"/>
        <v>-1.2925761905844994E-2</v>
      </c>
      <c r="H183" s="19">
        <v>45188</v>
      </c>
      <c r="I183" s="20">
        <f t="shared" ca="1" si="7"/>
        <v>83.263790035469768</v>
      </c>
      <c r="L183">
        <f t="shared" si="8"/>
        <v>182</v>
      </c>
    </row>
    <row r="184" spans="1:12" x14ac:dyDescent="0.4">
      <c r="A184" s="19">
        <v>44662</v>
      </c>
      <c r="B184" s="4">
        <v>85.768883000000002</v>
      </c>
      <c r="C184" s="23">
        <f t="shared" si="6"/>
        <v>-1.9867772207018727E-2</v>
      </c>
      <c r="H184" s="19">
        <v>45189</v>
      </c>
      <c r="I184" s="20">
        <f t="shared" ca="1" si="7"/>
        <v>85.632884326708989</v>
      </c>
      <c r="L184">
        <f t="shared" si="8"/>
        <v>183</v>
      </c>
    </row>
    <row r="185" spans="1:12" x14ac:dyDescent="0.4">
      <c r="A185" s="19">
        <v>44659</v>
      </c>
      <c r="B185" s="4">
        <v>87.489959999999996</v>
      </c>
      <c r="C185" s="23">
        <f t="shared" si="6"/>
        <v>1.3011353585877487E-2</v>
      </c>
      <c r="H185" s="19">
        <v>45190</v>
      </c>
      <c r="I185" s="20">
        <f t="shared" ca="1" si="7"/>
        <v>87.10905869789427</v>
      </c>
      <c r="L185">
        <f t="shared" si="8"/>
        <v>184</v>
      </c>
    </row>
    <row r="186" spans="1:12" x14ac:dyDescent="0.4">
      <c r="A186" s="19">
        <v>44658</v>
      </c>
      <c r="B186" s="4">
        <v>86.358970999999997</v>
      </c>
      <c r="C186" s="23">
        <f t="shared" si="6"/>
        <v>1.0302255926549127E-2</v>
      </c>
      <c r="H186" s="19">
        <v>45191</v>
      </c>
      <c r="I186" s="20">
        <f t="shared" ca="1" si="7"/>
        <v>87.53977636672191</v>
      </c>
      <c r="L186">
        <f t="shared" si="8"/>
        <v>185</v>
      </c>
    </row>
    <row r="187" spans="1:12" x14ac:dyDescent="0.4">
      <c r="A187" s="19">
        <v>44657</v>
      </c>
      <c r="B187" s="4">
        <v>85.473845999999995</v>
      </c>
      <c r="C187" s="23">
        <f t="shared" si="6"/>
        <v>1.2664167825337169E-3</v>
      </c>
      <c r="H187" s="19">
        <v>45194</v>
      </c>
      <c r="I187" s="20">
        <f t="shared" ca="1" si="7"/>
        <v>82.774651232861729</v>
      </c>
      <c r="L187">
        <f t="shared" si="8"/>
        <v>186</v>
      </c>
    </row>
    <row r="188" spans="1:12" x14ac:dyDescent="0.4">
      <c r="A188" s="19">
        <v>44656</v>
      </c>
      <c r="B188" s="4">
        <v>85.365668999999997</v>
      </c>
      <c r="C188" s="23">
        <f t="shared" si="6"/>
        <v>-3.642519032322087E-2</v>
      </c>
      <c r="H188" s="19">
        <v>45195</v>
      </c>
      <c r="I188" s="20">
        <f t="shared" ca="1" si="7"/>
        <v>85.102553735056674</v>
      </c>
      <c r="L188">
        <f t="shared" si="8"/>
        <v>187</v>
      </c>
    </row>
    <row r="189" spans="1:12" x14ac:dyDescent="0.4">
      <c r="A189" s="19">
        <v>44655</v>
      </c>
      <c r="B189" s="4">
        <v>88.532454999999999</v>
      </c>
      <c r="C189" s="23">
        <f t="shared" si="6"/>
        <v>1.1108407883335637E-4</v>
      </c>
      <c r="H189" s="19">
        <v>45196</v>
      </c>
      <c r="I189" s="20">
        <f t="shared" ca="1" si="7"/>
        <v>85.891777508642932</v>
      </c>
      <c r="L189">
        <f t="shared" si="8"/>
        <v>188</v>
      </c>
    </row>
    <row r="190" spans="1:12" x14ac:dyDescent="0.4">
      <c r="A190" s="19">
        <v>44652</v>
      </c>
      <c r="B190" s="4">
        <v>88.522621000000001</v>
      </c>
      <c r="C190" s="23">
        <f t="shared" si="6"/>
        <v>3.7845937977022308E-3</v>
      </c>
      <c r="H190" s="19">
        <v>45197</v>
      </c>
      <c r="I190" s="20">
        <f t="shared" ca="1" si="7"/>
        <v>84.754357429775638</v>
      </c>
      <c r="L190">
        <f t="shared" si="8"/>
        <v>189</v>
      </c>
    </row>
    <row r="191" spans="1:12" x14ac:dyDescent="0.4">
      <c r="A191" s="19">
        <v>44651</v>
      </c>
      <c r="B191" s="4">
        <v>88.188231999999999</v>
      </c>
      <c r="C191" s="23">
        <f t="shared" si="6"/>
        <v>-1.8999847814400065E-2</v>
      </c>
      <c r="H191" s="19">
        <v>45198</v>
      </c>
      <c r="I191" s="20">
        <f t="shared" ca="1" si="7"/>
        <v>91.314394281450873</v>
      </c>
      <c r="L191">
        <f t="shared" si="8"/>
        <v>190</v>
      </c>
    </row>
    <row r="192" spans="1:12" x14ac:dyDescent="0.4">
      <c r="A192" s="19">
        <v>44650</v>
      </c>
      <c r="B192" s="4">
        <v>89.879813999999996</v>
      </c>
      <c r="C192" s="23">
        <f t="shared" si="6"/>
        <v>-1.4556058340759256E-2</v>
      </c>
      <c r="H192" s="19">
        <v>45201</v>
      </c>
      <c r="I192" s="20">
        <f t="shared" ca="1" si="7"/>
        <v>90.001209196045465</v>
      </c>
      <c r="L192">
        <f t="shared" si="8"/>
        <v>191</v>
      </c>
    </row>
    <row r="193" spans="1:12" x14ac:dyDescent="0.4">
      <c r="A193" s="19">
        <v>44649</v>
      </c>
      <c r="B193" s="4">
        <v>91.197677999999996</v>
      </c>
      <c r="C193" s="23">
        <f t="shared" si="6"/>
        <v>1.2915989821982868E-2</v>
      </c>
      <c r="H193" s="19">
        <v>45202</v>
      </c>
      <c r="I193" s="20">
        <f t="shared" ca="1" si="7"/>
        <v>88.341232603413829</v>
      </c>
      <c r="L193">
        <f t="shared" si="8"/>
        <v>192</v>
      </c>
    </row>
    <row r="194" spans="1:12" x14ac:dyDescent="0.4">
      <c r="A194" s="19">
        <v>44648</v>
      </c>
      <c r="B194" s="4">
        <v>90.027343999999999</v>
      </c>
      <c r="C194" s="23">
        <f t="shared" si="6"/>
        <v>3.2776525422406838E-4</v>
      </c>
      <c r="H194" s="19">
        <v>45203</v>
      </c>
      <c r="I194" s="20">
        <f t="shared" ca="1" si="7"/>
        <v>88.671104616345062</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91.879547682138053</v>
      </c>
      <c r="L195">
        <f t="shared" si="8"/>
        <v>194</v>
      </c>
    </row>
    <row r="196" spans="1:12" x14ac:dyDescent="0.4">
      <c r="A196" s="19">
        <v>44644</v>
      </c>
      <c r="B196" s="4">
        <v>89.683127999999996</v>
      </c>
      <c r="C196" s="23">
        <f t="shared" si="9"/>
        <v>2.525522646107664E-3</v>
      </c>
      <c r="H196" s="19">
        <v>45205</v>
      </c>
      <c r="I196" s="20">
        <f t="shared" ca="1" si="10"/>
        <v>93.694094803195128</v>
      </c>
      <c r="L196">
        <f t="shared" si="8"/>
        <v>195</v>
      </c>
    </row>
    <row r="197" spans="1:12" x14ac:dyDescent="0.4">
      <c r="A197" s="19">
        <v>44643</v>
      </c>
      <c r="B197" s="4">
        <v>89.456917000000004</v>
      </c>
      <c r="C197" s="23">
        <f t="shared" si="9"/>
        <v>-2.3469290291671777E-2</v>
      </c>
      <c r="H197" s="19">
        <v>45209</v>
      </c>
      <c r="I197" s="20">
        <f t="shared" ca="1" si="10"/>
        <v>89.92782617265128</v>
      </c>
      <c r="L197">
        <f t="shared" si="8"/>
        <v>196</v>
      </c>
    </row>
    <row r="198" spans="1:12" x14ac:dyDescent="0.4">
      <c r="A198" s="19">
        <v>44642</v>
      </c>
      <c r="B198" s="4">
        <v>91.581237999999999</v>
      </c>
      <c r="C198" s="23">
        <f t="shared" si="9"/>
        <v>1.8753047483915576E-2</v>
      </c>
      <c r="H198" s="19">
        <v>45210</v>
      </c>
      <c r="I198" s="20">
        <f t="shared" ca="1" si="10"/>
        <v>89.864103816385708</v>
      </c>
      <c r="L198">
        <f t="shared" ref="L198:L261" si="11">L197+1</f>
        <v>197</v>
      </c>
    </row>
    <row r="199" spans="1:12" x14ac:dyDescent="0.4">
      <c r="A199" s="19">
        <v>44641</v>
      </c>
      <c r="B199" s="4">
        <v>89.879813999999996</v>
      </c>
      <c r="C199" s="23">
        <f t="shared" si="9"/>
        <v>-3.6043961260589894E-3</v>
      </c>
      <c r="H199" s="19">
        <v>45211</v>
      </c>
      <c r="I199" s="20">
        <f t="shared" ca="1" si="10"/>
        <v>90.318262028922703</v>
      </c>
      <c r="L199">
        <f t="shared" si="11"/>
        <v>198</v>
      </c>
    </row>
    <row r="200" spans="1:12" x14ac:dyDescent="0.4">
      <c r="A200" s="19">
        <v>44638</v>
      </c>
      <c r="B200" s="4">
        <v>90.204361000000006</v>
      </c>
      <c r="C200" s="23">
        <f t="shared" si="9"/>
        <v>1.2507020730593406E-2</v>
      </c>
      <c r="H200" s="19">
        <v>45212</v>
      </c>
      <c r="I200" s="20">
        <f t="shared" ca="1" si="10"/>
        <v>89.00131259509034</v>
      </c>
      <c r="L200">
        <f t="shared" si="11"/>
        <v>199</v>
      </c>
    </row>
    <row r="201" spans="1:12" x14ac:dyDescent="0.4">
      <c r="A201" s="19">
        <v>44637</v>
      </c>
      <c r="B201" s="4">
        <v>89.083198999999993</v>
      </c>
      <c r="C201" s="23">
        <f t="shared" si="9"/>
        <v>9.7627333875900339E-3</v>
      </c>
      <c r="H201" s="19">
        <v>45215</v>
      </c>
      <c r="I201" s="20">
        <f t="shared" ca="1" si="10"/>
        <v>88.262626739581634</v>
      </c>
      <c r="L201">
        <f t="shared" si="11"/>
        <v>200</v>
      </c>
    </row>
    <row r="202" spans="1:12" x14ac:dyDescent="0.4">
      <c r="A202" s="19">
        <v>44636</v>
      </c>
      <c r="B202" s="4">
        <v>88.217735000000005</v>
      </c>
      <c r="C202" s="23">
        <f t="shared" si="9"/>
        <v>1.7203882116578421E-2</v>
      </c>
      <c r="H202" s="19">
        <v>45216</v>
      </c>
      <c r="I202" s="20">
        <f t="shared" ca="1" si="10"/>
        <v>87.985005937138112</v>
      </c>
      <c r="L202">
        <f t="shared" si="11"/>
        <v>201</v>
      </c>
    </row>
    <row r="203" spans="1:12" x14ac:dyDescent="0.4">
      <c r="A203" s="19">
        <v>44635</v>
      </c>
      <c r="B203" s="4">
        <v>86.713027999999994</v>
      </c>
      <c r="C203" s="23">
        <f t="shared" si="9"/>
        <v>8.4283446047805164E-3</v>
      </c>
      <c r="H203" s="19">
        <v>45217</v>
      </c>
      <c r="I203" s="20">
        <f t="shared" ca="1" si="10"/>
        <v>84.607323502820691</v>
      </c>
      <c r="L203">
        <f t="shared" si="11"/>
        <v>202</v>
      </c>
    </row>
    <row r="204" spans="1:12" x14ac:dyDescent="0.4">
      <c r="A204" s="19">
        <v>44634</v>
      </c>
      <c r="B204" s="4">
        <v>85.985252000000003</v>
      </c>
      <c r="C204" s="23">
        <f t="shared" si="9"/>
        <v>-6.9528183617697569E-3</v>
      </c>
      <c r="H204" s="19">
        <v>45218</v>
      </c>
      <c r="I204" s="20">
        <f t="shared" ca="1" si="10"/>
        <v>85.776884494939793</v>
      </c>
      <c r="L204">
        <f t="shared" si="11"/>
        <v>203</v>
      </c>
    </row>
    <row r="205" spans="1:12" x14ac:dyDescent="0.4">
      <c r="A205" s="19">
        <v>44631</v>
      </c>
      <c r="B205" s="4">
        <v>86.585175000000007</v>
      </c>
      <c r="C205" s="23">
        <f t="shared" si="9"/>
        <v>4.3255424661597904E-3</v>
      </c>
      <c r="H205" s="19">
        <v>45219</v>
      </c>
      <c r="I205" s="20">
        <f t="shared" ca="1" si="10"/>
        <v>84.431920412558767</v>
      </c>
      <c r="L205">
        <f t="shared" si="11"/>
        <v>204</v>
      </c>
    </row>
    <row r="206" spans="1:12" x14ac:dyDescent="0.4">
      <c r="A206" s="19">
        <v>44630</v>
      </c>
      <c r="B206" s="4">
        <v>86.211455999999998</v>
      </c>
      <c r="C206" s="23">
        <f t="shared" si="9"/>
        <v>-3.4164056333064376E-3</v>
      </c>
      <c r="H206" s="19">
        <v>45222</v>
      </c>
      <c r="I206" s="20">
        <f t="shared" ca="1" si="10"/>
        <v>87.172846525172716</v>
      </c>
      <c r="L206">
        <f t="shared" si="11"/>
        <v>205</v>
      </c>
    </row>
    <row r="207" spans="1:12" x14ac:dyDescent="0.4">
      <c r="A207" s="19">
        <v>44629</v>
      </c>
      <c r="B207" s="4">
        <v>86.506493000000006</v>
      </c>
      <c r="C207" s="23">
        <f t="shared" si="9"/>
        <v>5.4719794715390483E-3</v>
      </c>
      <c r="H207" s="19">
        <v>45223</v>
      </c>
      <c r="I207" s="20">
        <f t="shared" ca="1" si="10"/>
        <v>85.39130269942882</v>
      </c>
      <c r="L207">
        <f t="shared" si="11"/>
        <v>206</v>
      </c>
    </row>
    <row r="208" spans="1:12" x14ac:dyDescent="0.4">
      <c r="A208" s="19">
        <v>44628</v>
      </c>
      <c r="B208" s="4">
        <v>86.034424000000001</v>
      </c>
      <c r="C208" s="23">
        <f t="shared" si="9"/>
        <v>1.0110353095986522E-2</v>
      </c>
      <c r="H208" s="19">
        <v>45224</v>
      </c>
      <c r="I208" s="20">
        <f t="shared" ca="1" si="10"/>
        <v>86.950634347206744</v>
      </c>
      <c r="L208">
        <f t="shared" si="11"/>
        <v>207</v>
      </c>
    </row>
    <row r="209" spans="1:12" x14ac:dyDescent="0.4">
      <c r="A209" s="19">
        <v>44627</v>
      </c>
      <c r="B209" s="4">
        <v>85.168968000000007</v>
      </c>
      <c r="C209" s="23">
        <f t="shared" si="9"/>
        <v>-2.5987342703851109E-2</v>
      </c>
      <c r="H209" s="19">
        <v>45225</v>
      </c>
      <c r="I209" s="20">
        <f t="shared" ca="1" si="10"/>
        <v>85.054360453613668</v>
      </c>
      <c r="L209">
        <f t="shared" si="11"/>
        <v>208</v>
      </c>
    </row>
    <row r="210" spans="1:12" x14ac:dyDescent="0.4">
      <c r="A210" s="19">
        <v>44624</v>
      </c>
      <c r="B210" s="4">
        <v>87.411293000000001</v>
      </c>
      <c r="C210" s="23">
        <f t="shared" si="9"/>
        <v>1.0746036904670617E-2</v>
      </c>
      <c r="H210" s="19">
        <v>45226</v>
      </c>
      <c r="I210" s="20">
        <f t="shared" ca="1" si="10"/>
        <v>88.689497324483369</v>
      </c>
      <c r="L210">
        <f t="shared" si="11"/>
        <v>209</v>
      </c>
    </row>
    <row r="211" spans="1:12" x14ac:dyDescent="0.4">
      <c r="A211" s="19">
        <v>44623</v>
      </c>
      <c r="B211" s="4">
        <v>86.476996999999997</v>
      </c>
      <c r="C211" s="23">
        <f t="shared" si="9"/>
        <v>-2.9524005456813716E-3</v>
      </c>
      <c r="H211" s="19">
        <v>45229</v>
      </c>
      <c r="I211" s="20">
        <f t="shared" ca="1" si="10"/>
        <v>86.338810880586593</v>
      </c>
      <c r="L211">
        <f t="shared" si="11"/>
        <v>210</v>
      </c>
    </row>
    <row r="212" spans="1:12" x14ac:dyDescent="0.4">
      <c r="A212" s="19">
        <v>44622</v>
      </c>
      <c r="B212" s="4">
        <v>86.732688999999993</v>
      </c>
      <c r="C212" s="23">
        <f t="shared" si="9"/>
        <v>2.74745236574492E-2</v>
      </c>
      <c r="H212" s="19">
        <v>45230</v>
      </c>
      <c r="I212" s="20">
        <f t="shared" ca="1" si="10"/>
        <v>85.300699885156035</v>
      </c>
      <c r="L212">
        <f t="shared" si="11"/>
        <v>211</v>
      </c>
    </row>
    <row r="213" spans="1:12" x14ac:dyDescent="0.4">
      <c r="A213" s="19">
        <v>44621</v>
      </c>
      <c r="B213" s="4">
        <v>84.382187000000002</v>
      </c>
      <c r="C213" s="23">
        <f t="shared" si="9"/>
        <v>-3.8387778055479862E-3</v>
      </c>
      <c r="H213" s="19">
        <v>45231</v>
      </c>
      <c r="I213" s="20">
        <f t="shared" ca="1" si="10"/>
        <v>82.678619748787256</v>
      </c>
      <c r="L213">
        <f t="shared" si="11"/>
        <v>212</v>
      </c>
    </row>
    <row r="214" spans="1:12" x14ac:dyDescent="0.4">
      <c r="A214" s="19">
        <v>44620</v>
      </c>
      <c r="B214" s="4">
        <v>84.706733999999997</v>
      </c>
      <c r="C214" s="23">
        <f t="shared" si="9"/>
        <v>-2.1933508907418301E-2</v>
      </c>
      <c r="H214" s="19">
        <v>45232</v>
      </c>
      <c r="I214" s="20">
        <f t="shared" ca="1" si="10"/>
        <v>83.542223245247712</v>
      </c>
      <c r="L214">
        <f t="shared" si="11"/>
        <v>213</v>
      </c>
    </row>
    <row r="215" spans="1:12" x14ac:dyDescent="0.4">
      <c r="A215" s="19">
        <v>44617</v>
      </c>
      <c r="B215" s="4">
        <v>86.585175000000007</v>
      </c>
      <c r="C215" s="23">
        <f t="shared" si="9"/>
        <v>2.2514174402365496E-2</v>
      </c>
      <c r="H215" s="19">
        <v>45233</v>
      </c>
      <c r="I215" s="20">
        <f t="shared" ca="1" si="10"/>
        <v>89.125467266493771</v>
      </c>
      <c r="L215">
        <f t="shared" si="11"/>
        <v>214</v>
      </c>
    </row>
    <row r="216" spans="1:12" x14ac:dyDescent="0.4">
      <c r="A216" s="19">
        <v>44616</v>
      </c>
      <c r="B216" s="4">
        <v>84.657561999999999</v>
      </c>
      <c r="C216" s="23">
        <f t="shared" si="9"/>
        <v>1.6751917987603778E-2</v>
      </c>
      <c r="H216" s="19">
        <v>45236</v>
      </c>
      <c r="I216" s="20">
        <f t="shared" ca="1" si="10"/>
        <v>81.797772421707478</v>
      </c>
      <c r="L216">
        <f t="shared" si="11"/>
        <v>215</v>
      </c>
    </row>
    <row r="217" spans="1:12" x14ac:dyDescent="0.4">
      <c r="A217" s="19">
        <v>44615</v>
      </c>
      <c r="B217" s="4">
        <v>83.251198000000002</v>
      </c>
      <c r="C217" s="23">
        <f t="shared" si="9"/>
        <v>-7.297515162027088E-3</v>
      </c>
      <c r="H217" s="19">
        <v>45237</v>
      </c>
      <c r="I217" s="20">
        <f t="shared" ca="1" si="10"/>
        <v>82.197364447658828</v>
      </c>
      <c r="L217">
        <f t="shared" si="11"/>
        <v>216</v>
      </c>
    </row>
    <row r="218" spans="1:12" x14ac:dyDescent="0.4">
      <c r="A218" s="19">
        <v>44614</v>
      </c>
      <c r="B218" s="4">
        <v>83.860946999999996</v>
      </c>
      <c r="C218" s="23">
        <f t="shared" si="9"/>
        <v>-1.2701946078552474E-2</v>
      </c>
      <c r="H218" s="19">
        <v>45238</v>
      </c>
      <c r="I218" s="20">
        <f t="shared" ca="1" si="10"/>
        <v>79.963987411096056</v>
      </c>
      <c r="L218">
        <f t="shared" si="11"/>
        <v>217</v>
      </c>
    </row>
    <row r="219" spans="1:12" x14ac:dyDescent="0.4">
      <c r="A219" s="19">
        <v>44610</v>
      </c>
      <c r="B219" s="4">
        <v>84.932937999999993</v>
      </c>
      <c r="C219" s="23">
        <f t="shared" si="9"/>
        <v>5.1081028323334398E-3</v>
      </c>
      <c r="H219" s="19">
        <v>45239</v>
      </c>
      <c r="I219" s="20">
        <f t="shared" ca="1" si="10"/>
        <v>86.43709148791136</v>
      </c>
      <c r="L219">
        <f t="shared" si="11"/>
        <v>218</v>
      </c>
    </row>
    <row r="220" spans="1:12" x14ac:dyDescent="0.4">
      <c r="A220" s="19">
        <v>44609</v>
      </c>
      <c r="B220" s="4">
        <v>84.500197999999997</v>
      </c>
      <c r="C220" s="23">
        <f t="shared" si="9"/>
        <v>-3.6903927659649963E-2</v>
      </c>
      <c r="H220" s="19">
        <v>45243</v>
      </c>
      <c r="I220" s="20">
        <f t="shared" ca="1" si="10"/>
        <v>86.943116940525471</v>
      </c>
      <c r="L220">
        <f t="shared" si="11"/>
        <v>219</v>
      </c>
    </row>
    <row r="221" spans="1:12" x14ac:dyDescent="0.4">
      <c r="A221" s="19">
        <v>44608</v>
      </c>
      <c r="B221" s="4">
        <v>87.676841999999994</v>
      </c>
      <c r="C221" s="23">
        <f t="shared" si="9"/>
        <v>4.0343326757905362E-3</v>
      </c>
      <c r="H221" s="19">
        <v>45244</v>
      </c>
      <c r="I221" s="20">
        <f t="shared" ca="1" si="10"/>
        <v>87.648248267545029</v>
      </c>
      <c r="L221">
        <f t="shared" si="11"/>
        <v>220</v>
      </c>
    </row>
    <row r="222" spans="1:12" x14ac:dyDescent="0.4">
      <c r="A222" s="19">
        <v>44607</v>
      </c>
      <c r="B222" s="4">
        <v>87.323836999999997</v>
      </c>
      <c r="C222" s="23">
        <f t="shared" si="9"/>
        <v>3.217605018508865E-2</v>
      </c>
      <c r="H222" s="19">
        <v>45245</v>
      </c>
      <c r="I222" s="20">
        <f t="shared" ca="1" si="10"/>
        <v>84.450949521171282</v>
      </c>
      <c r="L222">
        <f t="shared" si="11"/>
        <v>221</v>
      </c>
    </row>
    <row r="223" spans="1:12" x14ac:dyDescent="0.4">
      <c r="A223" s="19">
        <v>44606</v>
      </c>
      <c r="B223" s="4">
        <v>84.558823000000004</v>
      </c>
      <c r="C223" s="23">
        <f t="shared" si="9"/>
        <v>-1.2674389332604025E-2</v>
      </c>
      <c r="H223" s="19">
        <v>45246</v>
      </c>
      <c r="I223" s="20">
        <f t="shared" ca="1" si="10"/>
        <v>84.349060704820644</v>
      </c>
      <c r="L223">
        <f t="shared" si="11"/>
        <v>222</v>
      </c>
    </row>
    <row r="224" spans="1:12" x14ac:dyDescent="0.4">
      <c r="A224" s="19">
        <v>44603</v>
      </c>
      <c r="B224" s="4">
        <v>85.637375000000006</v>
      </c>
      <c r="C224" s="23">
        <f t="shared" si="9"/>
        <v>-3.2775039825504539E-2</v>
      </c>
      <c r="H224" s="19">
        <v>45247</v>
      </c>
      <c r="I224" s="20">
        <f t="shared" ca="1" si="10"/>
        <v>84.445179106156331</v>
      </c>
      <c r="L224">
        <f t="shared" si="11"/>
        <v>223</v>
      </c>
    </row>
    <row r="225" spans="1:12" x14ac:dyDescent="0.4">
      <c r="A225" s="19">
        <v>44602</v>
      </c>
      <c r="B225" s="4">
        <v>88.490645999999998</v>
      </c>
      <c r="C225" s="23">
        <f t="shared" si="9"/>
        <v>-1.582978810719941E-2</v>
      </c>
      <c r="H225" s="19">
        <v>45250</v>
      </c>
      <c r="I225" s="20">
        <f t="shared" ca="1" si="10"/>
        <v>88.402955023133899</v>
      </c>
      <c r="L225">
        <f t="shared" si="11"/>
        <v>224</v>
      </c>
    </row>
    <row r="226" spans="1:12" x14ac:dyDescent="0.4">
      <c r="A226" s="19">
        <v>44601</v>
      </c>
      <c r="B226" s="4">
        <v>89.90258</v>
      </c>
      <c r="C226" s="23">
        <f t="shared" si="9"/>
        <v>2.7868619551745206E-2</v>
      </c>
      <c r="H226" s="19">
        <v>45251</v>
      </c>
      <c r="I226" s="20">
        <f t="shared" ca="1" si="10"/>
        <v>90.76009066454003</v>
      </c>
      <c r="L226">
        <f t="shared" si="11"/>
        <v>225</v>
      </c>
    </row>
    <row r="227" spans="1:12" x14ac:dyDescent="0.4">
      <c r="A227" s="19">
        <v>44600</v>
      </c>
      <c r="B227" s="4">
        <v>87.431708999999998</v>
      </c>
      <c r="C227" s="23">
        <f t="shared" si="9"/>
        <v>1.6166841088452732E-2</v>
      </c>
      <c r="H227" s="19">
        <v>45252</v>
      </c>
      <c r="I227" s="20">
        <f t="shared" ca="1" si="10"/>
        <v>87.280631159433511</v>
      </c>
      <c r="L227">
        <f t="shared" si="11"/>
        <v>226</v>
      </c>
    </row>
    <row r="228" spans="1:12" x14ac:dyDescent="0.4">
      <c r="A228" s="19">
        <v>44599</v>
      </c>
      <c r="B228" s="4">
        <v>86.029578999999998</v>
      </c>
      <c r="C228" s="23">
        <f t="shared" si="9"/>
        <v>1.0540834917965494E-2</v>
      </c>
      <c r="H228" s="19">
        <v>45254</v>
      </c>
      <c r="I228" s="20">
        <f t="shared" ca="1" si="10"/>
        <v>86.671685442811949</v>
      </c>
      <c r="L228">
        <f t="shared" si="11"/>
        <v>227</v>
      </c>
    </row>
    <row r="229" spans="1:12" x14ac:dyDescent="0.4">
      <c r="A229" s="19">
        <v>44596</v>
      </c>
      <c r="B229" s="4">
        <v>85.127517999999995</v>
      </c>
      <c r="C229" s="23">
        <f t="shared" si="9"/>
        <v>8.792395673066819E-3</v>
      </c>
      <c r="H229" s="19">
        <v>45257</v>
      </c>
      <c r="I229" s="20">
        <f t="shared" ca="1" si="10"/>
        <v>87.430252944626702</v>
      </c>
      <c r="L229">
        <f t="shared" si="11"/>
        <v>228</v>
      </c>
    </row>
    <row r="230" spans="1:12" x14ac:dyDescent="0.4">
      <c r="A230" s="19">
        <v>44595</v>
      </c>
      <c r="B230" s="4">
        <v>84.382323999999997</v>
      </c>
      <c r="C230" s="23">
        <f t="shared" si="9"/>
        <v>-2.5015757179076177E-2</v>
      </c>
      <c r="H230" s="19">
        <v>45258</v>
      </c>
      <c r="I230" s="20">
        <f t="shared" ca="1" si="10"/>
        <v>81.922760021180295</v>
      </c>
      <c r="L230">
        <f t="shared" si="11"/>
        <v>229</v>
      </c>
    </row>
    <row r="231" spans="1:12" x14ac:dyDescent="0.4">
      <c r="A231" s="19">
        <v>44594</v>
      </c>
      <c r="B231" s="4">
        <v>86.519835999999998</v>
      </c>
      <c r="C231" s="23">
        <f t="shared" si="9"/>
        <v>2.0841272259939439E-2</v>
      </c>
      <c r="H231" s="19">
        <v>45259</v>
      </c>
      <c r="I231" s="20">
        <f t="shared" ca="1" si="10"/>
        <v>86.215491686177373</v>
      </c>
      <c r="L231">
        <f t="shared" si="11"/>
        <v>230</v>
      </c>
    </row>
    <row r="232" spans="1:12" x14ac:dyDescent="0.4">
      <c r="A232" s="19">
        <v>44593</v>
      </c>
      <c r="B232" s="4">
        <v>84.735313000000005</v>
      </c>
      <c r="C232" s="23">
        <f t="shared" si="9"/>
        <v>1.1638783657389669E-2</v>
      </c>
      <c r="H232" s="19">
        <v>45260</v>
      </c>
      <c r="I232" s="20">
        <f t="shared" ca="1" si="10"/>
        <v>82.936814363857408</v>
      </c>
      <c r="L232">
        <f t="shared" si="11"/>
        <v>231</v>
      </c>
    </row>
    <row r="233" spans="1:12" x14ac:dyDescent="0.4">
      <c r="A233" s="19">
        <v>44592</v>
      </c>
      <c r="B233" s="4">
        <v>83.754813999999996</v>
      </c>
      <c r="C233" s="23">
        <f t="shared" si="9"/>
        <v>1.153908129774198E-2</v>
      </c>
      <c r="H233" s="19">
        <v>45261</v>
      </c>
      <c r="I233" s="20">
        <f t="shared" ca="1" si="10"/>
        <v>82.470230737378046</v>
      </c>
      <c r="L233">
        <f t="shared" si="11"/>
        <v>232</v>
      </c>
    </row>
    <row r="234" spans="1:12" x14ac:dyDescent="0.4">
      <c r="A234" s="19">
        <v>44589</v>
      </c>
      <c r="B234" s="4">
        <v>82.793914999999998</v>
      </c>
      <c r="C234" s="23">
        <f t="shared" si="9"/>
        <v>3.188636673048157E-2</v>
      </c>
      <c r="H234" s="19">
        <v>45264</v>
      </c>
      <c r="I234" s="20">
        <f t="shared" ca="1" si="10"/>
        <v>83.20001407400926</v>
      </c>
      <c r="L234">
        <f t="shared" si="11"/>
        <v>233</v>
      </c>
    </row>
    <row r="235" spans="1:12" x14ac:dyDescent="0.4">
      <c r="A235" s="19">
        <v>44588</v>
      </c>
      <c r="B235" s="4">
        <v>80.195564000000005</v>
      </c>
      <c r="C235" s="23">
        <f t="shared" si="9"/>
        <v>-4.8907203133515638E-4</v>
      </c>
      <c r="H235" s="19">
        <v>45265</v>
      </c>
      <c r="I235" s="20">
        <f t="shared" ca="1" si="10"/>
        <v>80.498083600248037</v>
      </c>
      <c r="L235">
        <f t="shared" si="11"/>
        <v>234</v>
      </c>
    </row>
    <row r="236" spans="1:12" x14ac:dyDescent="0.4">
      <c r="A236" s="19">
        <v>44587</v>
      </c>
      <c r="B236" s="4">
        <v>80.234795000000005</v>
      </c>
      <c r="C236" s="23">
        <f t="shared" si="9"/>
        <v>-5.1193601588798892E-3</v>
      </c>
      <c r="H236" s="19">
        <v>45266</v>
      </c>
      <c r="I236" s="20">
        <f t="shared" ca="1" si="10"/>
        <v>79.454726305260394</v>
      </c>
      <c r="L236">
        <f t="shared" si="11"/>
        <v>235</v>
      </c>
    </row>
    <row r="237" spans="1:12" x14ac:dyDescent="0.4">
      <c r="A237" s="19">
        <v>44586</v>
      </c>
      <c r="B237" s="4">
        <v>80.646598999999995</v>
      </c>
      <c r="C237" s="23">
        <f t="shared" si="9"/>
        <v>-3.4063640848626474E-2</v>
      </c>
      <c r="H237" s="19">
        <v>45267</v>
      </c>
      <c r="I237" s="20">
        <f t="shared" ca="1" si="10"/>
        <v>77.198668048940831</v>
      </c>
      <c r="L237">
        <f t="shared" si="11"/>
        <v>236</v>
      </c>
    </row>
    <row r="238" spans="1:12" x14ac:dyDescent="0.4">
      <c r="A238" s="19">
        <v>44585</v>
      </c>
      <c r="B238" s="4">
        <v>83.441040000000001</v>
      </c>
      <c r="C238" s="23">
        <f t="shared" si="9"/>
        <v>9.9195752377561012E-3</v>
      </c>
      <c r="H238" s="19">
        <v>45268</v>
      </c>
      <c r="I238" s="20">
        <f t="shared" ca="1" si="10"/>
        <v>83.543906195877028</v>
      </c>
      <c r="L238">
        <f t="shared" si="11"/>
        <v>237</v>
      </c>
    </row>
    <row r="239" spans="1:12" x14ac:dyDescent="0.4">
      <c r="A239" s="19">
        <v>44582</v>
      </c>
      <c r="B239" s="4">
        <v>82.617431999999994</v>
      </c>
      <c r="C239" s="23">
        <f t="shared" si="9"/>
        <v>-1.6828858044102519E-2</v>
      </c>
      <c r="H239" s="19">
        <v>45271</v>
      </c>
      <c r="I239" s="20">
        <f t="shared" ca="1" si="10"/>
        <v>81.171679040964818</v>
      </c>
      <c r="L239">
        <f t="shared" si="11"/>
        <v>238</v>
      </c>
    </row>
    <row r="240" spans="1:12" x14ac:dyDescent="0.4">
      <c r="A240" s="19">
        <v>44581</v>
      </c>
      <c r="B240" s="4">
        <v>84.019553999999999</v>
      </c>
      <c r="C240" s="23">
        <f t="shared" si="9"/>
        <v>-4.0760048319311423E-3</v>
      </c>
      <c r="H240" s="19">
        <v>45272</v>
      </c>
      <c r="I240" s="20">
        <f t="shared" ca="1" si="10"/>
        <v>83.027892139101169</v>
      </c>
      <c r="L240">
        <f t="shared" si="11"/>
        <v>239</v>
      </c>
    </row>
    <row r="241" spans="1:12" x14ac:dyDescent="0.4">
      <c r="A241" s="19">
        <v>44580</v>
      </c>
      <c r="B241" s="4">
        <v>84.362717000000004</v>
      </c>
      <c r="C241" s="23">
        <f t="shared" si="9"/>
        <v>-1.7419890024018968E-3</v>
      </c>
      <c r="H241" s="19">
        <v>45273</v>
      </c>
      <c r="I241" s="20">
        <f t="shared" ca="1" si="10"/>
        <v>82.207111664615837</v>
      </c>
      <c r="L241">
        <f t="shared" si="11"/>
        <v>240</v>
      </c>
    </row>
    <row r="242" spans="1:12" x14ac:dyDescent="0.4">
      <c r="A242" s="19">
        <v>44579</v>
      </c>
      <c r="B242" s="4">
        <v>84.509804000000003</v>
      </c>
      <c r="C242" s="23">
        <f t="shared" si="9"/>
        <v>-1.1649982535239099E-2</v>
      </c>
      <c r="H242" s="19">
        <v>45274</v>
      </c>
      <c r="I242" s="20">
        <f t="shared" ca="1" si="10"/>
        <v>83.44743779558047</v>
      </c>
      <c r="L242">
        <f t="shared" si="11"/>
        <v>241</v>
      </c>
    </row>
    <row r="243" spans="1:12" x14ac:dyDescent="0.4">
      <c r="A243" s="19">
        <v>44575</v>
      </c>
      <c r="B243" s="4">
        <v>85.500099000000006</v>
      </c>
      <c r="C243" s="23">
        <f t="shared" si="9"/>
        <v>0</v>
      </c>
      <c r="H243" s="19">
        <v>45275</v>
      </c>
      <c r="I243" s="20">
        <f t="shared" ca="1" si="10"/>
        <v>84.833237579081356</v>
      </c>
      <c r="L243">
        <f t="shared" si="11"/>
        <v>242</v>
      </c>
    </row>
    <row r="244" spans="1:12" x14ac:dyDescent="0.4">
      <c r="A244" s="19">
        <v>44574</v>
      </c>
      <c r="B244" s="4">
        <v>85.500099000000006</v>
      </c>
      <c r="C244" s="23">
        <f t="shared" si="9"/>
        <v>-9.9277379543170202E-3</v>
      </c>
      <c r="H244" s="19">
        <v>45278</v>
      </c>
      <c r="I244" s="20">
        <f t="shared" ca="1" si="10"/>
        <v>83.20760369498646</v>
      </c>
      <c r="L244">
        <f t="shared" si="11"/>
        <v>243</v>
      </c>
    </row>
    <row r="245" spans="1:12" x14ac:dyDescent="0.4">
      <c r="A245" s="19">
        <v>44573</v>
      </c>
      <c r="B245" s="4">
        <v>86.353149000000002</v>
      </c>
      <c r="C245" s="23">
        <f t="shared" si="9"/>
        <v>1.1361335670522228E-3</v>
      </c>
      <c r="H245" s="19">
        <v>45279</v>
      </c>
      <c r="I245" s="20">
        <f t="shared" ca="1" si="10"/>
        <v>88.68725270841027</v>
      </c>
      <c r="L245">
        <f t="shared" si="11"/>
        <v>244</v>
      </c>
    </row>
    <row r="246" spans="1:12" x14ac:dyDescent="0.4">
      <c r="A246" s="19">
        <v>44572</v>
      </c>
      <c r="B246" s="4">
        <v>86.255095999999995</v>
      </c>
      <c r="C246" s="23">
        <f t="shared" si="9"/>
        <v>1.4772594195305185E-2</v>
      </c>
      <c r="H246" s="19">
        <v>45280</v>
      </c>
      <c r="I246" s="20">
        <f t="shared" ca="1" si="10"/>
        <v>84.176264028909415</v>
      </c>
      <c r="L246">
        <f t="shared" si="11"/>
        <v>245</v>
      </c>
    </row>
    <row r="247" spans="1:12" x14ac:dyDescent="0.4">
      <c r="A247" s="19">
        <v>44571</v>
      </c>
      <c r="B247" s="4">
        <v>84.990250000000003</v>
      </c>
      <c r="C247" s="23">
        <f t="shared" si="9"/>
        <v>-8.5008619718891648E-3</v>
      </c>
      <c r="H247" s="19">
        <v>45281</v>
      </c>
      <c r="I247" s="20">
        <f t="shared" ca="1" si="10"/>
        <v>85.126843914765018</v>
      </c>
      <c r="L247">
        <f t="shared" si="11"/>
        <v>246</v>
      </c>
    </row>
    <row r="248" spans="1:12" x14ac:dyDescent="0.4">
      <c r="A248" s="19">
        <v>44568</v>
      </c>
      <c r="B248" s="4">
        <v>85.715819999999994</v>
      </c>
      <c r="C248" s="23">
        <f t="shared" si="9"/>
        <v>-9.2230705658382147E-3</v>
      </c>
      <c r="H248" s="19">
        <v>45282</v>
      </c>
      <c r="I248" s="20">
        <f t="shared" ca="1" si="10"/>
        <v>84.682454157329616</v>
      </c>
      <c r="L248">
        <f t="shared" si="11"/>
        <v>247</v>
      </c>
    </row>
    <row r="249" spans="1:12" x14ac:dyDescent="0.4">
      <c r="A249" s="19">
        <v>44567</v>
      </c>
      <c r="B249" s="4">
        <v>86.510040000000004</v>
      </c>
      <c r="C249" s="23">
        <f t="shared" si="9"/>
        <v>-2.0084637981669307E-2</v>
      </c>
      <c r="H249" s="19">
        <v>45286</v>
      </c>
      <c r="I249" s="20">
        <f t="shared" ca="1" si="10"/>
        <v>84.320767775299032</v>
      </c>
      <c r="L249">
        <f t="shared" si="11"/>
        <v>248</v>
      </c>
    </row>
    <row r="250" spans="1:12" x14ac:dyDescent="0.4">
      <c r="A250" s="19">
        <v>44566</v>
      </c>
      <c r="B250" s="4">
        <v>88.265129000000002</v>
      </c>
      <c r="C250" s="23">
        <f t="shared" si="9"/>
        <v>-1.5432526956743223E-2</v>
      </c>
      <c r="H250" s="19">
        <v>45287</v>
      </c>
      <c r="I250" s="20">
        <f t="shared" ca="1" si="10"/>
        <v>86.118719066981058</v>
      </c>
      <c r="L250">
        <f t="shared" si="11"/>
        <v>249</v>
      </c>
    </row>
    <row r="251" spans="1:12" x14ac:dyDescent="0.4">
      <c r="A251" s="19">
        <v>44565</v>
      </c>
      <c r="B251" s="4">
        <v>89.637848000000005</v>
      </c>
      <c r="C251" s="23">
        <f t="shared" si="9"/>
        <v>2.0443900020383165E-2</v>
      </c>
      <c r="H251" s="19">
        <v>45288</v>
      </c>
      <c r="I251" s="20">
        <f t="shared" ca="1" si="10"/>
        <v>90.551992454212339</v>
      </c>
      <c r="L251">
        <f t="shared" si="11"/>
        <v>250</v>
      </c>
    </row>
    <row r="252" spans="1:12" ht="15" thickBot="1" x14ac:dyDescent="0.45">
      <c r="A252" s="21">
        <v>44564</v>
      </c>
      <c r="B252" s="24">
        <v>87.823905999999994</v>
      </c>
      <c r="C252" s="25"/>
      <c r="H252" s="21">
        <v>45289</v>
      </c>
      <c r="I252" s="22">
        <f ca="1">B252*EXP($F$5+$F$4*NORMSINV(RAND()))</f>
        <v>88.182241640378422</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P39" sqref="P39"/>
    </sheetView>
  </sheetViews>
  <sheetFormatPr defaultRowHeight="14.6" x14ac:dyDescent="0.4"/>
  <cols>
    <col min="1" max="1" width="10.07421875" bestFit="1" customWidth="1"/>
    <col min="2" max="2" width="8.61328125" bestFit="1" customWidth="1"/>
    <col min="3" max="3" width="13.69140625" bestFit="1" customWidth="1"/>
    <col min="4" max="4" width="12.69140625" customWidth="1"/>
    <col min="5" max="5" width="13" customWidth="1"/>
    <col min="6" max="6" width="12" bestFit="1" customWidth="1"/>
    <col min="8" max="8" width="16" customWidth="1"/>
    <col min="9" max="9" width="11.382812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c r="K28" s="60" t="s">
        <v>288</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ht="18.45" x14ac:dyDescent="0.5">
      <c r="A32" s="39">
        <v>44074</v>
      </c>
      <c r="B32" s="40">
        <v>3363</v>
      </c>
      <c r="C32" s="43">
        <f t="shared" si="0"/>
        <v>0.9607720459045056</v>
      </c>
      <c r="D32" s="1">
        <v>44075</v>
      </c>
      <c r="E32">
        <v>67.019142000000002</v>
      </c>
      <c r="F32" s="43">
        <f t="shared" si="1"/>
        <v>1.0417149215961925</v>
      </c>
      <c r="H32" s="62" t="s">
        <v>287</v>
      </c>
      <c r="I32" s="64">
        <f>I28+I27*(I30-I28)</f>
        <v>9.4168375718643643E-2</v>
      </c>
    </row>
    <row r="33" spans="1:16" ht="30.45" x14ac:dyDescent="0.55000000000000004">
      <c r="A33" s="44">
        <v>44104</v>
      </c>
      <c r="B33" s="42">
        <v>3269.96</v>
      </c>
      <c r="C33" s="43">
        <f t="shared" si="0"/>
        <v>0.9723342253939935</v>
      </c>
      <c r="D33" s="1">
        <v>44105</v>
      </c>
      <c r="E33">
        <v>68.949966000000003</v>
      </c>
      <c r="F33" s="43">
        <f t="shared" si="1"/>
        <v>1.0288100375859781</v>
      </c>
      <c r="H33" s="34" t="s">
        <v>204</v>
      </c>
      <c r="I33" s="35">
        <v>4.4160000000000004</v>
      </c>
      <c r="L33" s="61" t="s">
        <v>336</v>
      </c>
    </row>
    <row r="34" spans="1:16" ht="18" x14ac:dyDescent="0.55000000000000004">
      <c r="A34" s="39">
        <v>44135</v>
      </c>
      <c r="B34" s="40">
        <v>3621.63</v>
      </c>
      <c r="C34" s="43">
        <f t="shared" si="0"/>
        <v>1.1075456580508631</v>
      </c>
      <c r="D34" s="1">
        <v>44136</v>
      </c>
      <c r="E34">
        <v>75.427925000000002</v>
      </c>
      <c r="F34" s="43">
        <f t="shared" si="1"/>
        <v>1.0939515909260926</v>
      </c>
      <c r="H34" s="34" t="s">
        <v>209</v>
      </c>
      <c r="I34" s="36">
        <v>0.2467</v>
      </c>
      <c r="L34" s="61" t="s">
        <v>289</v>
      </c>
    </row>
    <row r="35" spans="1:16" x14ac:dyDescent="0.4">
      <c r="A35" s="44">
        <v>44166</v>
      </c>
      <c r="B35" s="42">
        <v>3756.07</v>
      </c>
      <c r="C35" s="43">
        <f t="shared" si="0"/>
        <v>1.0371214066594323</v>
      </c>
      <c r="D35" s="1">
        <v>44166</v>
      </c>
      <c r="E35">
        <v>79.342490999999995</v>
      </c>
      <c r="F35" s="43">
        <f t="shared" si="1"/>
        <v>1.0518981000736796</v>
      </c>
      <c r="H35" s="62" t="s">
        <v>290</v>
      </c>
      <c r="I35" s="63">
        <f>I33*I34</f>
        <v>1.0894272</v>
      </c>
    </row>
    <row r="36" spans="1:16" x14ac:dyDescent="0.4">
      <c r="A36" s="39">
        <v>44197</v>
      </c>
      <c r="B36" s="40">
        <v>3714.24</v>
      </c>
      <c r="C36" s="43">
        <f t="shared" si="0"/>
        <v>0.98886335984153639</v>
      </c>
      <c r="D36" s="1">
        <v>44197</v>
      </c>
      <c r="E36">
        <v>75.46978</v>
      </c>
      <c r="F36" s="43">
        <f t="shared" si="1"/>
        <v>0.95118994940554624</v>
      </c>
      <c r="H36" t="s">
        <v>337</v>
      </c>
      <c r="I36" s="73">
        <f>P39</f>
        <v>7.8977272727272729E-2</v>
      </c>
      <c r="L36" t="s">
        <v>291</v>
      </c>
    </row>
    <row r="37" spans="1:16" x14ac:dyDescent="0.4">
      <c r="A37" s="44">
        <v>44228</v>
      </c>
      <c r="B37" s="42">
        <v>3811.15</v>
      </c>
      <c r="C37" s="43">
        <f t="shared" si="0"/>
        <v>1.0260914749719998</v>
      </c>
      <c r="D37" s="1">
        <v>44228</v>
      </c>
      <c r="E37">
        <v>71.141998000000001</v>
      </c>
      <c r="F37" s="43">
        <f t="shared" si="1"/>
        <v>0.94265543108778116</v>
      </c>
      <c r="L37">
        <v>2022</v>
      </c>
      <c r="M37">
        <v>1.08</v>
      </c>
    </row>
    <row r="38" spans="1:16" ht="18" x14ac:dyDescent="0.4">
      <c r="A38" s="39">
        <v>44256</v>
      </c>
      <c r="B38" s="40">
        <v>3972.89</v>
      </c>
      <c r="C38" s="43">
        <f t="shared" si="0"/>
        <v>1.0424386340081078</v>
      </c>
      <c r="D38" s="1">
        <v>44256</v>
      </c>
      <c r="E38">
        <v>75.873626999999999</v>
      </c>
      <c r="F38" s="43">
        <f t="shared" si="1"/>
        <v>1.0665096445562297</v>
      </c>
      <c r="H38" s="60" t="s">
        <v>338</v>
      </c>
      <c r="L38">
        <v>2021</v>
      </c>
      <c r="M38">
        <v>0.96</v>
      </c>
      <c r="N38" s="72">
        <f>(M37/M38) -1</f>
        <v>0.12500000000000022</v>
      </c>
    </row>
    <row r="39" spans="1:16" x14ac:dyDescent="0.4">
      <c r="A39" s="44">
        <v>44286</v>
      </c>
      <c r="B39" s="42">
        <v>4181.17</v>
      </c>
      <c r="C39" s="43">
        <f t="shared" si="0"/>
        <v>1.0524253125558474</v>
      </c>
      <c r="D39" s="1">
        <v>44287</v>
      </c>
      <c r="E39">
        <v>78.088058000000004</v>
      </c>
      <c r="F39" s="43">
        <f t="shared" si="1"/>
        <v>1.0291857801921083</v>
      </c>
      <c r="L39">
        <v>2020</v>
      </c>
      <c r="M39">
        <v>0.88</v>
      </c>
      <c r="N39" s="72">
        <f t="shared" ref="N39:N41" si="2">(M38/M39) -1</f>
        <v>9.0909090909090828E-2</v>
      </c>
      <c r="P39" s="73">
        <f>AVERAGE(N38:N41)</f>
        <v>7.8977272727272729E-2</v>
      </c>
    </row>
    <row r="40" spans="1:16" x14ac:dyDescent="0.4">
      <c r="A40" s="39">
        <v>44316</v>
      </c>
      <c r="B40" s="40">
        <v>4204.1099999999997</v>
      </c>
      <c r="C40" s="43">
        <f t="shared" si="0"/>
        <v>1.0054865025818132</v>
      </c>
      <c r="D40" s="1">
        <v>44317</v>
      </c>
      <c r="E40">
        <v>69.502251000000001</v>
      </c>
      <c r="F40" s="43">
        <f t="shared" si="1"/>
        <v>0.8900496795553553</v>
      </c>
      <c r="H40" s="3" t="s">
        <v>339</v>
      </c>
      <c r="I40" s="3">
        <f>I35/(I32-I36)</f>
        <v>71.714818905436516</v>
      </c>
      <c r="L40">
        <v>2019</v>
      </c>
      <c r="M40">
        <v>0.8</v>
      </c>
      <c r="N40" s="72">
        <f t="shared" si="2"/>
        <v>9.9999999999999867E-2</v>
      </c>
    </row>
    <row r="41" spans="1:16" x14ac:dyDescent="0.4">
      <c r="A41" s="44">
        <v>44347</v>
      </c>
      <c r="B41" s="42">
        <v>4297.5</v>
      </c>
      <c r="C41" s="43">
        <f t="shared" si="0"/>
        <v>1.0222139763231695</v>
      </c>
      <c r="D41" s="1">
        <v>44348</v>
      </c>
      <c r="E41">
        <v>67.496651</v>
      </c>
      <c r="F41" s="43">
        <f t="shared" si="1"/>
        <v>0.97114338066546935</v>
      </c>
      <c r="L41">
        <v>2018</v>
      </c>
      <c r="M41">
        <v>0.8</v>
      </c>
      <c r="N41" s="72">
        <f t="shared" si="2"/>
        <v>0</v>
      </c>
    </row>
    <row r="42" spans="1:16" x14ac:dyDescent="0.4">
      <c r="A42" s="39">
        <v>44377</v>
      </c>
      <c r="B42" s="40">
        <v>4395.26</v>
      </c>
      <c r="C42" s="43">
        <f t="shared" si="0"/>
        <v>1.0227481093659105</v>
      </c>
      <c r="D42" s="1">
        <v>44378</v>
      </c>
      <c r="E42">
        <v>71.657944000000001</v>
      </c>
      <c r="F42" s="43">
        <f t="shared" si="1"/>
        <v>1.0616518440300098</v>
      </c>
    </row>
    <row r="43" spans="1:16" x14ac:dyDescent="0.4">
      <c r="A43" s="44">
        <v>44408</v>
      </c>
      <c r="B43" s="42">
        <v>4522.68</v>
      </c>
      <c r="C43" s="43">
        <f t="shared" si="0"/>
        <v>1.0289903213916811</v>
      </c>
      <c r="D43" s="1">
        <v>44409</v>
      </c>
      <c r="E43">
        <v>74.367148999999998</v>
      </c>
      <c r="F43" s="43">
        <f t="shared" si="1"/>
        <v>1.0378074620728721</v>
      </c>
    </row>
    <row r="44" spans="1:16" x14ac:dyDescent="0.4">
      <c r="A44" s="39">
        <v>44439</v>
      </c>
      <c r="B44" s="40">
        <v>4307.54</v>
      </c>
      <c r="C44" s="43">
        <f t="shared" si="0"/>
        <v>0.95243085957883367</v>
      </c>
      <c r="D44" s="1">
        <v>44440</v>
      </c>
      <c r="E44">
        <v>72.547713999999999</v>
      </c>
      <c r="F44" s="43">
        <f t="shared" si="1"/>
        <v>0.97553442582557526</v>
      </c>
    </row>
    <row r="45" spans="1:16" x14ac:dyDescent="0.4">
      <c r="A45" s="44">
        <v>44469</v>
      </c>
      <c r="B45" s="42">
        <v>4605.38</v>
      </c>
      <c r="C45" s="43">
        <f t="shared" si="0"/>
        <v>1.0691438733012346</v>
      </c>
      <c r="D45" s="1">
        <v>44470</v>
      </c>
      <c r="E45">
        <v>76.340805000000003</v>
      </c>
      <c r="F45" s="43">
        <f t="shared" si="1"/>
        <v>1.052284087131953</v>
      </c>
    </row>
    <row r="46" spans="1:16" x14ac:dyDescent="0.4">
      <c r="A46" s="39">
        <v>44500</v>
      </c>
      <c r="B46" s="40">
        <v>4567</v>
      </c>
      <c r="C46" s="43">
        <f t="shared" si="0"/>
        <v>0.99166626858152851</v>
      </c>
      <c r="D46" s="1">
        <v>44501</v>
      </c>
      <c r="E46">
        <v>76.233269000000007</v>
      </c>
      <c r="F46" s="43">
        <f t="shared" si="1"/>
        <v>0.99859136932077153</v>
      </c>
    </row>
    <row r="47" spans="1:16" x14ac:dyDescent="0.4">
      <c r="A47" s="44">
        <v>44531</v>
      </c>
      <c r="B47" s="42">
        <v>4766.18</v>
      </c>
      <c r="C47" s="43">
        <f t="shared" si="0"/>
        <v>1.0436128749726299</v>
      </c>
      <c r="D47" s="1">
        <v>44531</v>
      </c>
      <c r="E47">
        <v>86.990478999999993</v>
      </c>
      <c r="F47" s="43">
        <f t="shared" si="1"/>
        <v>1.1411091265153537</v>
      </c>
    </row>
    <row r="48" spans="1: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topLeftCell="A37" workbookViewId="0">
      <selection activeCell="D15" sqref="D15"/>
    </sheetView>
  </sheetViews>
  <sheetFormatPr defaultRowHeight="14.6" x14ac:dyDescent="0.4"/>
  <cols>
    <col min="1" max="1" width="51.84375" bestFit="1" customWidth="1"/>
    <col min="6" max="6" width="9.23046875" style="56"/>
  </cols>
  <sheetData>
    <row r="1" spans="1:6" x14ac:dyDescent="0.4">
      <c r="A1" t="s">
        <v>11</v>
      </c>
    </row>
    <row r="3" spans="1:6" x14ac:dyDescent="0.4">
      <c r="A3" t="s">
        <v>13</v>
      </c>
    </row>
    <row r="4" spans="1:6" x14ac:dyDescent="0.4">
      <c r="B4">
        <v>2018</v>
      </c>
      <c r="C4">
        <v>2019</v>
      </c>
      <c r="D4">
        <v>2020</v>
      </c>
      <c r="E4">
        <v>2021</v>
      </c>
      <c r="F4" s="56">
        <v>2022</v>
      </c>
    </row>
    <row r="5" spans="1:6" x14ac:dyDescent="0.4">
      <c r="B5" t="s">
        <v>15</v>
      </c>
      <c r="C5" t="s">
        <v>16</v>
      </c>
      <c r="D5" t="s">
        <v>17</v>
      </c>
      <c r="E5" t="s">
        <v>18</v>
      </c>
      <c r="F5" s="56" t="s">
        <v>19</v>
      </c>
    </row>
    <row r="6" spans="1:6" x14ac:dyDescent="0.4">
      <c r="A6" s="3" t="s">
        <v>74</v>
      </c>
    </row>
    <row r="7" spans="1:6" x14ac:dyDescent="0.4">
      <c r="A7" s="9" t="s">
        <v>20</v>
      </c>
      <c r="B7" s="5">
        <v>1161</v>
      </c>
      <c r="C7" s="5">
        <v>2645</v>
      </c>
      <c r="D7" s="5">
        <v>2680</v>
      </c>
      <c r="E7" s="5">
        <v>1792</v>
      </c>
      <c r="F7" s="57">
        <v>2191</v>
      </c>
    </row>
    <row r="8" spans="1:6" x14ac:dyDescent="0.4">
      <c r="A8" s="9" t="s">
        <v>21</v>
      </c>
      <c r="B8" s="5">
        <v>3350</v>
      </c>
      <c r="C8">
        <v>779</v>
      </c>
      <c r="D8">
        <v>44</v>
      </c>
      <c r="E8">
        <v>927</v>
      </c>
      <c r="F8" s="56">
        <v>310</v>
      </c>
    </row>
    <row r="9" spans="1:6" x14ac:dyDescent="0.4">
      <c r="A9" s="10" t="s">
        <v>22</v>
      </c>
      <c r="B9" s="8">
        <v>4511</v>
      </c>
      <c r="C9" s="8">
        <v>3424</v>
      </c>
      <c r="D9" s="8">
        <v>2724</v>
      </c>
      <c r="E9" s="8">
        <v>2719</v>
      </c>
      <c r="F9" s="58">
        <v>2501</v>
      </c>
    </row>
    <row r="10" spans="1:6" x14ac:dyDescent="0.4">
      <c r="A10" s="9" t="s">
        <v>23</v>
      </c>
      <c r="B10" s="5">
        <v>3268</v>
      </c>
      <c r="C10" s="5">
        <v>3323</v>
      </c>
      <c r="D10" s="5">
        <v>3144</v>
      </c>
      <c r="E10" s="5">
        <v>3607</v>
      </c>
      <c r="F10" s="57">
        <v>3839</v>
      </c>
    </row>
    <row r="11" spans="1:6" x14ac:dyDescent="0.4">
      <c r="A11" s="11" t="s">
        <v>24</v>
      </c>
      <c r="B11">
        <v>-78</v>
      </c>
      <c r="C11">
        <v>-67</v>
      </c>
      <c r="D11">
        <v>-57</v>
      </c>
      <c r="E11">
        <v>-50</v>
      </c>
      <c r="F11" s="56">
        <v>-43</v>
      </c>
    </row>
    <row r="12" spans="1:6" x14ac:dyDescent="0.4">
      <c r="A12" s="12" t="s">
        <v>25</v>
      </c>
      <c r="B12" s="8">
        <v>3495</v>
      </c>
      <c r="C12" s="8">
        <v>3590</v>
      </c>
      <c r="D12" s="8">
        <v>3402</v>
      </c>
      <c r="E12" s="8">
        <v>3867</v>
      </c>
      <c r="F12" s="58">
        <v>4122</v>
      </c>
    </row>
    <row r="13" spans="1:6" x14ac:dyDescent="0.4">
      <c r="A13" s="12" t="s">
        <v>26</v>
      </c>
      <c r="B13" s="3">
        <v>604</v>
      </c>
      <c r="C13" s="3">
        <v>597</v>
      </c>
      <c r="D13" s="3">
        <v>725</v>
      </c>
      <c r="E13" s="3">
        <v>756</v>
      </c>
      <c r="F13" s="59">
        <v>643</v>
      </c>
    </row>
    <row r="14" spans="1:6" x14ac:dyDescent="0.4">
      <c r="A14" s="13" t="s">
        <v>27</v>
      </c>
      <c r="B14" s="8">
        <v>8610</v>
      </c>
      <c r="C14" s="8">
        <v>7611</v>
      </c>
      <c r="D14" s="8">
        <v>6851</v>
      </c>
      <c r="E14" s="8">
        <v>7342</v>
      </c>
      <c r="F14" s="58">
        <v>7266</v>
      </c>
    </row>
    <row r="15" spans="1:6" x14ac:dyDescent="0.4">
      <c r="A15" s="11" t="s">
        <v>28</v>
      </c>
      <c r="B15" s="5">
        <v>1177</v>
      </c>
      <c r="C15" s="5">
        <v>1169</v>
      </c>
      <c r="D15" s="5">
        <v>1207</v>
      </c>
      <c r="E15" s="5">
        <v>1208</v>
      </c>
      <c r="F15" s="57">
        <v>1169</v>
      </c>
    </row>
    <row r="16" spans="1:6" x14ac:dyDescent="0.4">
      <c r="A16" s="9" t="s">
        <v>29</v>
      </c>
      <c r="B16">
        <v>19</v>
      </c>
      <c r="C16">
        <v>11</v>
      </c>
      <c r="D16">
        <v>7</v>
      </c>
      <c r="E16">
        <v>7</v>
      </c>
      <c r="F16" s="56">
        <v>7</v>
      </c>
    </row>
    <row r="17" spans="1:6" x14ac:dyDescent="0.4">
      <c r="A17" s="11" t="s">
        <v>30</v>
      </c>
      <c r="B17" s="5">
        <v>1133</v>
      </c>
      <c r="C17" s="5">
        <v>1336</v>
      </c>
      <c r="D17" s="5">
        <v>1476</v>
      </c>
      <c r="E17" s="5">
        <v>1564</v>
      </c>
      <c r="F17" s="57">
        <v>1762</v>
      </c>
    </row>
    <row r="18" spans="1:6" x14ac:dyDescent="0.4">
      <c r="A18" s="11" t="s">
        <v>31</v>
      </c>
      <c r="B18">
        <v>156</v>
      </c>
      <c r="C18">
        <v>133</v>
      </c>
      <c r="D18">
        <v>122</v>
      </c>
      <c r="E18">
        <v>116</v>
      </c>
      <c r="F18" s="56">
        <v>111</v>
      </c>
    </row>
    <row r="19" spans="1:6" x14ac:dyDescent="0.4">
      <c r="A19" s="11" t="s">
        <v>32</v>
      </c>
      <c r="B19">
        <v>699</v>
      </c>
      <c r="C19" s="5">
        <v>1628</v>
      </c>
      <c r="D19" s="5">
        <v>1774</v>
      </c>
      <c r="E19" s="5">
        <v>1705</v>
      </c>
      <c r="F19" s="57">
        <v>1644</v>
      </c>
    </row>
    <row r="20" spans="1:6" x14ac:dyDescent="0.4">
      <c r="A20" s="11" t="s">
        <v>33</v>
      </c>
      <c r="B20" s="5">
        <v>3184</v>
      </c>
      <c r="C20" s="5">
        <v>4277</v>
      </c>
      <c r="D20" s="5">
        <v>4586</v>
      </c>
      <c r="E20" s="5">
        <v>4600</v>
      </c>
      <c r="F20" s="57">
        <v>4693</v>
      </c>
    </row>
    <row r="21" spans="1:6" x14ac:dyDescent="0.4">
      <c r="A21" s="11" t="s">
        <v>34</v>
      </c>
      <c r="B21" s="5">
        <v>-1790</v>
      </c>
      <c r="C21" s="5">
        <v>-2042</v>
      </c>
      <c r="D21" s="5">
        <v>-2322</v>
      </c>
      <c r="E21" s="5">
        <v>-2496</v>
      </c>
      <c r="F21" s="57">
        <v>-2716</v>
      </c>
    </row>
    <row r="22" spans="1:6" x14ac:dyDescent="0.4">
      <c r="A22" s="10" t="s">
        <v>35</v>
      </c>
      <c r="B22" s="8">
        <v>1394</v>
      </c>
      <c r="C22" s="8">
        <v>2235</v>
      </c>
      <c r="D22" s="8">
        <v>2264</v>
      </c>
      <c r="E22" s="8">
        <v>2104</v>
      </c>
      <c r="F22" s="58">
        <v>1977</v>
      </c>
    </row>
    <row r="23" spans="1:6" x14ac:dyDescent="0.4">
      <c r="A23" s="12" t="s">
        <v>36</v>
      </c>
      <c r="B23" s="8">
        <v>3481</v>
      </c>
      <c r="C23" s="8">
        <v>3979</v>
      </c>
      <c r="D23" s="8">
        <v>5031</v>
      </c>
      <c r="E23" s="8">
        <v>5620</v>
      </c>
      <c r="F23" s="58">
        <v>5710</v>
      </c>
    </row>
    <row r="24" spans="1:6" x14ac:dyDescent="0.4">
      <c r="A24" s="11" t="s">
        <v>37</v>
      </c>
      <c r="B24" s="5">
        <v>1768</v>
      </c>
      <c r="C24" s="5">
        <v>1712</v>
      </c>
      <c r="D24" s="5">
        <v>1873</v>
      </c>
      <c r="E24" s="5">
        <v>2217</v>
      </c>
      <c r="F24" s="57">
        <v>2339</v>
      </c>
    </row>
    <row r="25" spans="1:6" x14ac:dyDescent="0.4">
      <c r="A25" s="11" t="s">
        <v>38</v>
      </c>
      <c r="B25">
        <v>-618</v>
      </c>
      <c r="C25">
        <v>-671</v>
      </c>
      <c r="D25">
        <v>-827</v>
      </c>
      <c r="E25">
        <v>-999</v>
      </c>
      <c r="F25" s="57">
        <v>-1171</v>
      </c>
    </row>
    <row r="26" spans="1:6" x14ac:dyDescent="0.4">
      <c r="A26" s="12" t="s">
        <v>39</v>
      </c>
      <c r="B26" s="8">
        <v>1150</v>
      </c>
      <c r="C26" s="8">
        <v>1041</v>
      </c>
      <c r="D26" s="8">
        <v>1046</v>
      </c>
      <c r="E26" s="8">
        <v>1218</v>
      </c>
      <c r="F26" s="58">
        <v>1168</v>
      </c>
    </row>
    <row r="27" spans="1:6" x14ac:dyDescent="0.4">
      <c r="A27" s="11" t="s">
        <v>40</v>
      </c>
      <c r="B27">
        <v>74</v>
      </c>
      <c r="C27">
        <v>17</v>
      </c>
      <c r="D27">
        <v>35</v>
      </c>
      <c r="E27">
        <v>66</v>
      </c>
      <c r="F27" s="56">
        <v>70</v>
      </c>
    </row>
    <row r="28" spans="1:6" x14ac:dyDescent="0.4">
      <c r="A28" s="9" t="s">
        <v>41</v>
      </c>
      <c r="B28">
        <v>6</v>
      </c>
      <c r="C28">
        <v>0</v>
      </c>
      <c r="D28">
        <v>405</v>
      </c>
      <c r="E28">
        <v>397</v>
      </c>
      <c r="F28" s="56">
        <v>357</v>
      </c>
    </row>
    <row r="29" spans="1:6" x14ac:dyDescent="0.4">
      <c r="A29" s="12" t="s">
        <v>42</v>
      </c>
      <c r="B29" s="3">
        <v>80</v>
      </c>
      <c r="C29" s="3">
        <v>17</v>
      </c>
      <c r="D29" s="3">
        <v>440</v>
      </c>
      <c r="E29" s="3">
        <v>463</v>
      </c>
      <c r="F29" s="59">
        <v>427</v>
      </c>
    </row>
    <row r="30" spans="1:6" x14ac:dyDescent="0.4">
      <c r="A30" s="12" t="s">
        <v>43</v>
      </c>
      <c r="B30" s="3">
        <v>689</v>
      </c>
      <c r="C30" s="3">
        <v>736</v>
      </c>
      <c r="D30" s="3">
        <v>846</v>
      </c>
      <c r="E30" s="3">
        <v>701</v>
      </c>
      <c r="F30" s="59">
        <v>662</v>
      </c>
    </row>
    <row r="31" spans="1:6" x14ac:dyDescent="0.4">
      <c r="A31" s="13" t="s">
        <v>44</v>
      </c>
      <c r="B31" s="8">
        <v>15846</v>
      </c>
      <c r="C31" s="8">
        <v>16204</v>
      </c>
      <c r="D31" s="8">
        <v>16923</v>
      </c>
      <c r="E31" s="8">
        <v>17852</v>
      </c>
      <c r="F31" s="58">
        <v>17852</v>
      </c>
    </row>
    <row r="32" spans="1:6"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workbookViewId="0">
      <selection activeCell="A47" sqref="A47"/>
    </sheetView>
  </sheetViews>
  <sheetFormatPr defaultRowHeight="14.6" x14ac:dyDescent="0.4"/>
  <cols>
    <col min="1" max="1" width="45.921875" bestFit="1" customWidth="1"/>
  </cols>
  <sheetData>
    <row r="1" spans="1:6" x14ac:dyDescent="0.4">
      <c r="A1" t="s">
        <v>7</v>
      </c>
    </row>
    <row r="2" spans="1:6" x14ac:dyDescent="0.4">
      <c r="A2" t="s">
        <v>12</v>
      </c>
    </row>
    <row r="3" spans="1:6" x14ac:dyDescent="0.4">
      <c r="A3" t="s">
        <v>13</v>
      </c>
    </row>
    <row r="4" spans="1:6" x14ac:dyDescent="0.4">
      <c r="B4">
        <v>2018</v>
      </c>
      <c r="C4">
        <v>2019</v>
      </c>
      <c r="D4">
        <v>2020</v>
      </c>
      <c r="E4">
        <v>2021</v>
      </c>
      <c r="F4">
        <v>2022</v>
      </c>
    </row>
    <row r="5" spans="1:6" x14ac:dyDescent="0.4">
      <c r="B5" t="s">
        <v>15</v>
      </c>
      <c r="C5" t="s">
        <v>16</v>
      </c>
      <c r="D5" t="s">
        <v>17</v>
      </c>
      <c r="E5" t="s">
        <v>18</v>
      </c>
      <c r="F5" t="s">
        <v>19</v>
      </c>
    </row>
    <row r="6" spans="1:6" x14ac:dyDescent="0.4">
      <c r="A6" t="s">
        <v>120</v>
      </c>
    </row>
    <row r="7" spans="1:6" x14ac:dyDescent="0.4">
      <c r="A7" t="s">
        <v>8</v>
      </c>
      <c r="B7" s="5">
        <v>16125</v>
      </c>
      <c r="C7" s="5">
        <v>16783</v>
      </c>
      <c r="D7" s="5">
        <v>16652</v>
      </c>
      <c r="E7" s="5">
        <v>18507</v>
      </c>
      <c r="F7" s="5">
        <v>19428</v>
      </c>
    </row>
    <row r="8" spans="1:6" x14ac:dyDescent="0.4">
      <c r="A8" t="s">
        <v>121</v>
      </c>
    </row>
    <row r="9" spans="1:6" x14ac:dyDescent="0.4">
      <c r="A9" t="s">
        <v>77</v>
      </c>
      <c r="B9" s="5">
        <v>9838</v>
      </c>
      <c r="C9" s="5">
        <v>10634</v>
      </c>
      <c r="D9" s="5">
        <v>10606</v>
      </c>
      <c r="E9" s="5">
        <v>11604</v>
      </c>
      <c r="F9" s="5">
        <v>12448</v>
      </c>
    </row>
    <row r="10" spans="1:6" x14ac:dyDescent="0.4">
      <c r="A10" t="s">
        <v>78</v>
      </c>
      <c r="B10" s="5">
        <v>2802</v>
      </c>
      <c r="C10" s="5">
        <v>2809</v>
      </c>
      <c r="D10" s="5">
        <v>2919</v>
      </c>
      <c r="E10" s="5">
        <v>3286</v>
      </c>
      <c r="F10" s="5">
        <v>3215</v>
      </c>
    </row>
    <row r="11" spans="1:6" x14ac:dyDescent="0.4">
      <c r="A11" t="s">
        <v>79</v>
      </c>
      <c r="B11">
        <v>205</v>
      </c>
      <c r="C11">
        <v>163</v>
      </c>
      <c r="D11">
        <v>181</v>
      </c>
      <c r="E11">
        <v>197</v>
      </c>
      <c r="F11">
        <v>228</v>
      </c>
    </row>
    <row r="12" spans="1:6" x14ac:dyDescent="0.4">
      <c r="A12" t="s">
        <v>80</v>
      </c>
      <c r="B12" s="5">
        <v>3007</v>
      </c>
      <c r="C12" s="5">
        <v>2972</v>
      </c>
      <c r="D12" s="5">
        <v>3100</v>
      </c>
      <c r="E12" s="5">
        <v>3483</v>
      </c>
      <c r="F12" s="5">
        <v>3443</v>
      </c>
    </row>
    <row r="13" spans="1:6" x14ac:dyDescent="0.4">
      <c r="A13" t="s">
        <v>81</v>
      </c>
      <c r="B13">
        <v>302</v>
      </c>
      <c r="C13">
        <v>507</v>
      </c>
      <c r="D13">
        <v>552</v>
      </c>
      <c r="E13">
        <v>574</v>
      </c>
      <c r="F13">
        <v>569</v>
      </c>
    </row>
    <row r="14" spans="1:6" x14ac:dyDescent="0.4">
      <c r="A14" t="s">
        <v>82</v>
      </c>
      <c r="B14">
        <v>19</v>
      </c>
      <c r="C14">
        <v>217</v>
      </c>
      <c r="D14">
        <v>215</v>
      </c>
      <c r="E14">
        <v>0</v>
      </c>
      <c r="F14">
        <v>0</v>
      </c>
    </row>
    <row r="15" spans="1:6" x14ac:dyDescent="0.4">
      <c r="A15" t="s">
        <v>83</v>
      </c>
      <c r="B15" t="s">
        <v>56</v>
      </c>
      <c r="C15" t="s">
        <v>56</v>
      </c>
      <c r="D15" t="s">
        <v>56</v>
      </c>
      <c r="E15">
        <v>20</v>
      </c>
      <c r="F15">
        <v>0</v>
      </c>
    </row>
    <row r="16" spans="1:6"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A28" sqref="A28"/>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workbookViewId="0">
      <selection activeCell="B5" sqref="B5"/>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8E09-6992-4B4B-A8E2-F2583E061850}">
  <dimension ref="B3:K14"/>
  <sheetViews>
    <sheetView workbookViewId="0">
      <selection activeCell="K5" sqref="K5:K7"/>
    </sheetView>
  </sheetViews>
  <sheetFormatPr defaultRowHeight="14.6" x14ac:dyDescent="0.4"/>
  <cols>
    <col min="5" max="5" width="22.61328125" customWidth="1"/>
  </cols>
  <sheetData>
    <row r="3" spans="2:11" ht="35.6" thickBot="1" x14ac:dyDescent="0.45">
      <c r="B3" s="65" t="s">
        <v>292</v>
      </c>
      <c r="C3" s="66" t="s">
        <v>293</v>
      </c>
      <c r="D3" s="69" t="s">
        <v>294</v>
      </c>
      <c r="E3" s="67">
        <v>44603</v>
      </c>
      <c r="F3" s="66" t="s">
        <v>295</v>
      </c>
      <c r="G3" s="66" t="s">
        <v>296</v>
      </c>
    </row>
    <row r="4" spans="2:11" ht="35.6" thickBot="1" x14ac:dyDescent="0.45">
      <c r="B4" s="65" t="s">
        <v>297</v>
      </c>
      <c r="C4" s="66" t="s">
        <v>293</v>
      </c>
      <c r="D4" s="69" t="s">
        <v>294</v>
      </c>
      <c r="E4" s="66" t="s">
        <v>298</v>
      </c>
      <c r="F4" s="66" t="s">
        <v>299</v>
      </c>
      <c r="G4" s="66" t="s">
        <v>300</v>
      </c>
    </row>
    <row r="5" spans="2:11" ht="35.6" thickBot="1" x14ac:dyDescent="0.45">
      <c r="B5" s="65" t="s">
        <v>301</v>
      </c>
      <c r="C5" s="66" t="s">
        <v>293</v>
      </c>
      <c r="D5" s="69" t="s">
        <v>294</v>
      </c>
      <c r="E5" s="67">
        <v>44656</v>
      </c>
      <c r="F5" s="66" t="s">
        <v>302</v>
      </c>
      <c r="G5" s="66" t="s">
        <v>303</v>
      </c>
      <c r="K5" s="68">
        <f>0.27*4</f>
        <v>1.08</v>
      </c>
    </row>
    <row r="6" spans="2:11" ht="35.6" thickBot="1" x14ac:dyDescent="0.45">
      <c r="B6" s="65" t="s">
        <v>304</v>
      </c>
      <c r="C6" s="66" t="s">
        <v>293</v>
      </c>
      <c r="D6" s="69" t="s">
        <v>294</v>
      </c>
      <c r="E6" s="67">
        <v>44594</v>
      </c>
      <c r="F6" s="66" t="s">
        <v>305</v>
      </c>
      <c r="G6" s="67">
        <v>44564</v>
      </c>
      <c r="K6" s="68">
        <f>0.24*4</f>
        <v>0.96</v>
      </c>
    </row>
    <row r="7" spans="2:11" ht="35.6" thickBot="1" x14ac:dyDescent="0.45">
      <c r="B7" s="65" t="s">
        <v>306</v>
      </c>
      <c r="C7" s="66" t="s">
        <v>293</v>
      </c>
      <c r="D7" s="70" t="s">
        <v>307</v>
      </c>
      <c r="E7" s="66" t="s">
        <v>308</v>
      </c>
      <c r="F7" s="66" t="s">
        <v>309</v>
      </c>
      <c r="G7" s="66" t="s">
        <v>310</v>
      </c>
      <c r="K7" s="68">
        <f>0.22*4</f>
        <v>0.88</v>
      </c>
    </row>
    <row r="8" spans="2:11" ht="35.6" thickBot="1" x14ac:dyDescent="0.45">
      <c r="B8" s="65" t="s">
        <v>311</v>
      </c>
      <c r="C8" s="66" t="s">
        <v>293</v>
      </c>
      <c r="D8" s="70" t="s">
        <v>307</v>
      </c>
      <c r="E8" s="66" t="s">
        <v>312</v>
      </c>
      <c r="F8" s="66" t="s">
        <v>313</v>
      </c>
      <c r="G8" s="66" t="s">
        <v>314</v>
      </c>
    </row>
    <row r="9" spans="2:11" ht="35.6" thickBot="1" x14ac:dyDescent="0.45">
      <c r="B9" s="65" t="s">
        <v>315</v>
      </c>
      <c r="C9" s="66" t="s">
        <v>293</v>
      </c>
      <c r="D9" s="70" t="s">
        <v>307</v>
      </c>
      <c r="E9" s="67">
        <v>44321</v>
      </c>
      <c r="F9" s="66" t="s">
        <v>316</v>
      </c>
      <c r="G9" s="66" t="s">
        <v>317</v>
      </c>
    </row>
    <row r="10" spans="2:11" ht="35.6" thickBot="1" x14ac:dyDescent="0.45">
      <c r="B10" s="65" t="s">
        <v>318</v>
      </c>
      <c r="C10" s="66" t="s">
        <v>293</v>
      </c>
      <c r="D10" s="70" t="s">
        <v>307</v>
      </c>
      <c r="E10" s="67">
        <v>44257</v>
      </c>
      <c r="F10" s="66" t="s">
        <v>319</v>
      </c>
      <c r="G10" s="66" t="s">
        <v>320</v>
      </c>
    </row>
    <row r="11" spans="2:11" ht="35.6" thickBot="1" x14ac:dyDescent="0.45">
      <c r="B11" s="65" t="s">
        <v>321</v>
      </c>
      <c r="C11" s="66" t="s">
        <v>293</v>
      </c>
      <c r="D11" s="71" t="s">
        <v>322</v>
      </c>
      <c r="E11" s="66" t="s">
        <v>323</v>
      </c>
      <c r="F11" s="66" t="s">
        <v>324</v>
      </c>
      <c r="G11" s="66" t="s">
        <v>325</v>
      </c>
    </row>
    <row r="12" spans="2:11" ht="35.6" thickBot="1" x14ac:dyDescent="0.45">
      <c r="B12" s="65" t="s">
        <v>326</v>
      </c>
      <c r="C12" s="66" t="s">
        <v>293</v>
      </c>
      <c r="D12" s="71" t="s">
        <v>322</v>
      </c>
      <c r="E12" s="66" t="s">
        <v>327</v>
      </c>
      <c r="F12" s="66" t="s">
        <v>328</v>
      </c>
      <c r="G12" s="66" t="s">
        <v>329</v>
      </c>
    </row>
    <row r="13" spans="2:11" ht="35.6" thickBot="1" x14ac:dyDescent="0.45">
      <c r="B13" s="65" t="s">
        <v>330</v>
      </c>
      <c r="C13" s="66" t="s">
        <v>293</v>
      </c>
      <c r="D13" s="71" t="s">
        <v>322</v>
      </c>
      <c r="E13" s="67">
        <v>44017</v>
      </c>
      <c r="F13" s="66" t="s">
        <v>331</v>
      </c>
      <c r="G13" s="66" t="s">
        <v>332</v>
      </c>
    </row>
    <row r="14" spans="2:11" ht="35.6" thickBot="1" x14ac:dyDescent="0.45">
      <c r="B14" s="65" t="s">
        <v>333</v>
      </c>
      <c r="C14" s="66" t="s">
        <v>293</v>
      </c>
      <c r="D14" s="71" t="s">
        <v>322</v>
      </c>
      <c r="E14" s="66"/>
      <c r="F14" s="66" t="s">
        <v>334</v>
      </c>
      <c r="G14" s="66" t="s">
        <v>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CTSH_MonteCarlo</vt:lpstr>
      <vt:lpstr>CTSH_CAPM</vt:lpstr>
      <vt:lpstr>Balance Sheet</vt:lpstr>
      <vt:lpstr>income statement</vt:lpstr>
      <vt:lpstr>Cashflows</vt:lpstr>
      <vt:lpstr>Key statistics</vt:lpstr>
      <vt:lpstr>Holidays -2023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2023-04-03T19:33:00Z</dcterms:modified>
</cp:coreProperties>
</file>