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35" windowHeight="7680" activeTab="5"/>
  </bookViews>
  <sheets>
    <sheet name="ceny broni" sheetId="1" r:id="rId1"/>
    <sheet name="czesci broni" sheetId="2" r:id="rId2"/>
    <sheet name="dodatkowe oplaty czas roboty" sheetId="3" r:id="rId3"/>
    <sheet name="wagi ilosc czesci" sheetId="4" r:id="rId4"/>
    <sheet name="licencje" sheetId="5" r:id="rId5"/>
    <sheet name="narkotyki" sheetId="6" r:id="rId6"/>
  </sheets>
  <calcPr calcId="144525"/>
</workbook>
</file>

<file path=xl/calcChain.xml><?xml version="1.0" encoding="utf-8"?>
<calcChain xmlns="http://schemas.openxmlformats.org/spreadsheetml/2006/main">
  <c r="E70" i="4" l="1"/>
  <c r="S8" i="2" l="1"/>
  <c r="S9" i="2"/>
  <c r="S10" i="2"/>
  <c r="S7" i="2"/>
  <c r="H15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54" i="4" s="1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23" i="4"/>
  <c r="E148" i="4"/>
  <c r="E149" i="4"/>
  <c r="H140" i="4"/>
  <c r="H141" i="4"/>
  <c r="H142" i="4"/>
  <c r="H143" i="4"/>
  <c r="H144" i="4"/>
  <c r="H145" i="4"/>
  <c r="H146" i="4"/>
  <c r="H147" i="4"/>
  <c r="H148" i="4"/>
  <c r="H149" i="4"/>
  <c r="D148" i="4"/>
  <c r="D149" i="4"/>
  <c r="J154" i="4"/>
  <c r="F154" i="4"/>
  <c r="J153" i="4"/>
  <c r="F153" i="4"/>
  <c r="E144" i="4"/>
  <c r="D144" i="4"/>
  <c r="E143" i="4"/>
  <c r="D143" i="4"/>
  <c r="E142" i="4"/>
  <c r="D142" i="4"/>
  <c r="E141" i="4"/>
  <c r="D141" i="4"/>
  <c r="E140" i="4"/>
  <c r="D140" i="4"/>
  <c r="H139" i="4"/>
  <c r="E139" i="4"/>
  <c r="D139" i="4"/>
  <c r="H138" i="4"/>
  <c r="E138" i="4"/>
  <c r="D138" i="4"/>
  <c r="H137" i="4"/>
  <c r="E137" i="4"/>
  <c r="D137" i="4"/>
  <c r="H136" i="4"/>
  <c r="E136" i="4"/>
  <c r="D136" i="4"/>
  <c r="H135" i="4"/>
  <c r="E135" i="4"/>
  <c r="D135" i="4"/>
  <c r="H134" i="4"/>
  <c r="E134" i="4"/>
  <c r="D134" i="4"/>
  <c r="H133" i="4"/>
  <c r="E133" i="4"/>
  <c r="D133" i="4"/>
  <c r="H132" i="4"/>
  <c r="E132" i="4"/>
  <c r="D132" i="4"/>
  <c r="H131" i="4"/>
  <c r="E131" i="4"/>
  <c r="D131" i="4"/>
  <c r="H130" i="4"/>
  <c r="E130" i="4"/>
  <c r="D130" i="4"/>
  <c r="H129" i="4"/>
  <c r="E129" i="4"/>
  <c r="D129" i="4"/>
  <c r="H128" i="4"/>
  <c r="E128" i="4"/>
  <c r="D128" i="4"/>
  <c r="H127" i="4"/>
  <c r="E127" i="4"/>
  <c r="D127" i="4"/>
  <c r="H126" i="4"/>
  <c r="E126" i="4"/>
  <c r="D126" i="4"/>
  <c r="H125" i="4"/>
  <c r="E125" i="4"/>
  <c r="D125" i="4"/>
  <c r="H124" i="4"/>
  <c r="E124" i="4"/>
  <c r="D124" i="4"/>
  <c r="D153" i="4" s="1"/>
  <c r="D151" i="4" s="1"/>
  <c r="H123" i="4"/>
  <c r="E123" i="4"/>
  <c r="E154" i="4" s="1"/>
  <c r="D123" i="4"/>
  <c r="D154" i="4" s="1"/>
  <c r="I109" i="4"/>
  <c r="H109" i="4"/>
  <c r="J70" i="4"/>
  <c r="F70" i="4"/>
  <c r="H72" i="4"/>
  <c r="H71" i="4"/>
  <c r="H70" i="4"/>
  <c r="L71" i="4"/>
  <c r="D71" i="4"/>
  <c r="D70" i="4"/>
  <c r="M71" i="4"/>
  <c r="J71" i="4"/>
  <c r="I71" i="4"/>
  <c r="F71" i="4"/>
  <c r="E71" i="4"/>
  <c r="N70" i="4"/>
  <c r="M70" i="4"/>
  <c r="M72" i="4" s="1"/>
  <c r="L70" i="4"/>
  <c r="I70" i="4"/>
  <c r="I72" i="4" s="1"/>
  <c r="E72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84" i="4"/>
  <c r="Q115" i="4"/>
  <c r="Q111" i="4" s="1"/>
  <c r="E105" i="4"/>
  <c r="E106" i="4"/>
  <c r="E84" i="4"/>
  <c r="M103" i="4"/>
  <c r="I95" i="4"/>
  <c r="I93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15" i="4" s="1"/>
  <c r="P111" i="4" s="1"/>
  <c r="P103" i="4"/>
  <c r="P104" i="4"/>
  <c r="P105" i="4"/>
  <c r="P106" i="4"/>
  <c r="P84" i="4"/>
  <c r="L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84" i="4"/>
  <c r="J115" i="4"/>
  <c r="F115" i="4"/>
  <c r="F114" i="4"/>
  <c r="R114" i="4"/>
  <c r="N114" i="4"/>
  <c r="J114" i="4"/>
  <c r="M104" i="4"/>
  <c r="I104" i="4"/>
  <c r="E104" i="4"/>
  <c r="E103" i="4"/>
  <c r="M102" i="4"/>
  <c r="I102" i="4"/>
  <c r="E102" i="4"/>
  <c r="M101" i="4"/>
  <c r="I101" i="4"/>
  <c r="E101" i="4"/>
  <c r="M100" i="4"/>
  <c r="I100" i="4"/>
  <c r="E100" i="4"/>
  <c r="M99" i="4"/>
  <c r="I99" i="4"/>
  <c r="E99" i="4"/>
  <c r="M98" i="4"/>
  <c r="I98" i="4"/>
  <c r="E98" i="4"/>
  <c r="M97" i="4"/>
  <c r="I97" i="4"/>
  <c r="E97" i="4"/>
  <c r="M96" i="4"/>
  <c r="M95" i="4"/>
  <c r="E95" i="4"/>
  <c r="M94" i="4"/>
  <c r="M93" i="4"/>
  <c r="E93" i="4"/>
  <c r="M92" i="4"/>
  <c r="I92" i="4"/>
  <c r="E92" i="4"/>
  <c r="M91" i="4"/>
  <c r="M90" i="4"/>
  <c r="I90" i="4"/>
  <c r="E90" i="4"/>
  <c r="M89" i="4"/>
  <c r="E89" i="4"/>
  <c r="M88" i="4"/>
  <c r="M87" i="4"/>
  <c r="I87" i="4"/>
  <c r="E87" i="4"/>
  <c r="M86" i="4"/>
  <c r="M85" i="4"/>
  <c r="I85" i="4"/>
  <c r="E85" i="4"/>
  <c r="M84" i="4"/>
  <c r="E153" i="4" l="1"/>
  <c r="E155" i="4" s="1"/>
  <c r="I153" i="4"/>
  <c r="I155" i="4" s="1"/>
  <c r="H154" i="4"/>
  <c r="H153" i="4"/>
  <c r="D155" i="4"/>
  <c r="L72" i="4"/>
  <c r="D72" i="4"/>
  <c r="L114" i="4"/>
  <c r="H114" i="4"/>
  <c r="D115" i="4"/>
  <c r="D108" i="4" s="1"/>
  <c r="P114" i="4"/>
  <c r="P116" i="4" s="1"/>
  <c r="Q114" i="4"/>
  <c r="Q116" i="4" s="1"/>
  <c r="D114" i="4"/>
  <c r="D116" i="4" s="1"/>
  <c r="M115" i="4"/>
  <c r="M114" i="4"/>
  <c r="I89" i="4"/>
  <c r="I103" i="4"/>
  <c r="L115" i="4"/>
  <c r="L110" i="4" s="1"/>
  <c r="H115" i="4"/>
  <c r="L116" i="4"/>
  <c r="I84" i="4"/>
  <c r="E86" i="4"/>
  <c r="I86" i="4"/>
  <c r="E88" i="4"/>
  <c r="I88" i="4"/>
  <c r="E91" i="4"/>
  <c r="I91" i="4"/>
  <c r="E94" i="4"/>
  <c r="I94" i="4"/>
  <c r="E96" i="4"/>
  <c r="E115" i="4" s="1"/>
  <c r="E108" i="4" s="1"/>
  <c r="I96" i="4"/>
  <c r="J33" i="4"/>
  <c r="H67" i="4"/>
  <c r="I49" i="4"/>
  <c r="I51" i="4"/>
  <c r="I56" i="4"/>
  <c r="I57" i="4"/>
  <c r="I58" i="4"/>
  <c r="I59" i="4"/>
  <c r="I60" i="4"/>
  <c r="I61" i="4"/>
  <c r="I63" i="4"/>
  <c r="H43" i="4"/>
  <c r="D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P62" i="4"/>
  <c r="I62" i="4" s="1"/>
  <c r="P55" i="4"/>
  <c r="I55" i="4" s="1"/>
  <c r="P54" i="4"/>
  <c r="I54" i="4" s="1"/>
  <c r="P53" i="4"/>
  <c r="I53" i="4" s="1"/>
  <c r="P52" i="4"/>
  <c r="I52" i="4" s="1"/>
  <c r="P50" i="4"/>
  <c r="I50" i="4" s="1"/>
  <c r="P48" i="4"/>
  <c r="I48" i="4" s="1"/>
  <c r="P47" i="4"/>
  <c r="I47" i="4" s="1"/>
  <c r="P46" i="4"/>
  <c r="I46" i="4" s="1"/>
  <c r="P45" i="4"/>
  <c r="I45" i="4" s="1"/>
  <c r="P44" i="4"/>
  <c r="I44" i="4" s="1"/>
  <c r="P43" i="4"/>
  <c r="E43" i="4" s="1"/>
  <c r="E63" i="4"/>
  <c r="E61" i="4"/>
  <c r="E60" i="4"/>
  <c r="E59" i="4"/>
  <c r="E58" i="4"/>
  <c r="E57" i="4"/>
  <c r="E56" i="4"/>
  <c r="E55" i="4"/>
  <c r="E53" i="4"/>
  <c r="E51" i="4"/>
  <c r="E50" i="4"/>
  <c r="E49" i="4"/>
  <c r="E47" i="4"/>
  <c r="E4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6" i="4"/>
  <c r="L34" i="4" s="1"/>
  <c r="M12" i="4"/>
  <c r="M14" i="4"/>
  <c r="M19" i="4"/>
  <c r="M20" i="4"/>
  <c r="M21" i="4"/>
  <c r="M22" i="4"/>
  <c r="M23" i="4"/>
  <c r="M24" i="4"/>
  <c r="M26" i="4"/>
  <c r="I12" i="4"/>
  <c r="F34" i="4"/>
  <c r="P7" i="4"/>
  <c r="I7" i="4" s="1"/>
  <c r="P8" i="4"/>
  <c r="M8" i="4" s="1"/>
  <c r="P9" i="4"/>
  <c r="M9" i="4" s="1"/>
  <c r="P10" i="4"/>
  <c r="M10" i="4" s="1"/>
  <c r="P11" i="4"/>
  <c r="M11" i="4" s="1"/>
  <c r="P13" i="4"/>
  <c r="M13" i="4" s="1"/>
  <c r="P15" i="4"/>
  <c r="M15" i="4" s="1"/>
  <c r="P16" i="4"/>
  <c r="M16" i="4" s="1"/>
  <c r="P17" i="4"/>
  <c r="M17" i="4" s="1"/>
  <c r="P18" i="4"/>
  <c r="E18" i="4" s="1"/>
  <c r="I20" i="4"/>
  <c r="I22" i="4"/>
  <c r="P25" i="4"/>
  <c r="M25" i="4" s="1"/>
  <c r="P6" i="4"/>
  <c r="M6" i="4" s="1"/>
  <c r="I24" i="4"/>
  <c r="I6" i="4"/>
  <c r="I8" i="4"/>
  <c r="I10" i="4"/>
  <c r="I13" i="4"/>
  <c r="I14" i="4"/>
  <c r="I15" i="4"/>
  <c r="I16" i="4"/>
  <c r="I17" i="4"/>
  <c r="I19" i="4"/>
  <c r="I21" i="4"/>
  <c r="I23" i="4"/>
  <c r="I25" i="4"/>
  <c r="I2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6" i="4"/>
  <c r="E7" i="4"/>
  <c r="E8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4" i="4"/>
  <c r="E26" i="4"/>
  <c r="E6" i="4"/>
  <c r="N33" i="4"/>
  <c r="F33" i="4"/>
  <c r="D33" i="4"/>
  <c r="H155" i="4" l="1"/>
  <c r="L33" i="4"/>
  <c r="H116" i="4"/>
  <c r="E25" i="4"/>
  <c r="I11" i="4"/>
  <c r="I9" i="4"/>
  <c r="E44" i="4"/>
  <c r="E46" i="4"/>
  <c r="E48" i="4"/>
  <c r="E52" i="4"/>
  <c r="E54" i="4"/>
  <c r="E62" i="4"/>
  <c r="M116" i="4"/>
  <c r="E114" i="4"/>
  <c r="I114" i="4"/>
  <c r="I115" i="4"/>
  <c r="D34" i="4"/>
  <c r="D35" i="4" s="1"/>
  <c r="M18" i="4"/>
  <c r="M34" i="4" s="1"/>
  <c r="M35" i="4" s="1"/>
  <c r="M7" i="4"/>
  <c r="M33" i="4" s="1"/>
  <c r="I43" i="4"/>
  <c r="I18" i="4"/>
  <c r="I34" i="4" s="1"/>
  <c r="E34" i="4"/>
  <c r="I33" i="4"/>
  <c r="E33" i="4"/>
  <c r="E35" i="4" s="1"/>
  <c r="H33" i="4"/>
  <c r="H34" i="4"/>
  <c r="L35" i="4"/>
  <c r="O16" i="1"/>
  <c r="O17" i="1"/>
  <c r="O18" i="1"/>
  <c r="O19" i="1"/>
  <c r="O20" i="1"/>
  <c r="O21" i="1"/>
  <c r="O22" i="1"/>
  <c r="O23" i="1"/>
  <c r="O24" i="1"/>
  <c r="O25" i="1"/>
  <c r="O26" i="1"/>
  <c r="O27" i="1"/>
  <c r="O15" i="1"/>
  <c r="K16" i="1"/>
  <c r="K17" i="1"/>
  <c r="K18" i="1"/>
  <c r="K19" i="1"/>
  <c r="K20" i="1"/>
  <c r="K21" i="1"/>
  <c r="K22" i="1"/>
  <c r="K23" i="1"/>
  <c r="K24" i="1"/>
  <c r="K25" i="1"/>
  <c r="K26" i="1"/>
  <c r="K27" i="1"/>
  <c r="K15" i="1"/>
  <c r="L16" i="1"/>
  <c r="L17" i="1"/>
  <c r="L18" i="1"/>
  <c r="L21" i="1"/>
  <c r="L22" i="1"/>
  <c r="L23" i="1"/>
  <c r="L24" i="1"/>
  <c r="L25" i="1"/>
  <c r="L26" i="1"/>
  <c r="L27" i="1"/>
  <c r="L15" i="1"/>
  <c r="H16" i="1"/>
  <c r="H17" i="1"/>
  <c r="H18" i="1"/>
  <c r="H21" i="1"/>
  <c r="H22" i="1"/>
  <c r="H23" i="1"/>
  <c r="H24" i="1"/>
  <c r="H25" i="1"/>
  <c r="H26" i="1"/>
  <c r="H27" i="1"/>
  <c r="H15" i="1"/>
  <c r="D21" i="1"/>
  <c r="D22" i="1"/>
  <c r="D23" i="1"/>
  <c r="D24" i="1"/>
  <c r="D25" i="1"/>
  <c r="D26" i="1"/>
  <c r="D16" i="1"/>
  <c r="D17" i="1"/>
  <c r="D18" i="1"/>
  <c r="D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I116" i="4" l="1"/>
  <c r="E116" i="4"/>
  <c r="H35" i="4"/>
  <c r="I35" i="4"/>
  <c r="P2" i="1"/>
  <c r="P4" i="1"/>
  <c r="P5" i="1"/>
  <c r="P6" i="1"/>
  <c r="P16" i="1"/>
  <c r="P17" i="1"/>
  <c r="P18" i="1"/>
  <c r="P19" i="1"/>
  <c r="P20" i="1"/>
  <c r="P21" i="1"/>
  <c r="P22" i="1"/>
  <c r="P23" i="1"/>
  <c r="P24" i="1"/>
  <c r="P25" i="1"/>
  <c r="P26" i="1"/>
  <c r="P27" i="1"/>
  <c r="P15" i="1"/>
  <c r="L32" i="1" l="1"/>
  <c r="F32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<sst xmlns="http://schemas.openxmlformats.org/spreadsheetml/2006/main" count="768" uniqueCount="316">
  <si>
    <t xml:space="preserve">bron </t>
  </si>
  <si>
    <t>Golf Club</t>
  </si>
  <si>
    <t>Knife</t>
  </si>
  <si>
    <t>Baseball Bat</t>
  </si>
  <si>
    <t>Katana</t>
  </si>
  <si>
    <t>Chainsaw</t>
  </si>
  <si>
    <t>Grenade</t>
  </si>
  <si>
    <t>Tear Gas *</t>
  </si>
  <si>
    <t>Molotov Cocktail</t>
  </si>
  <si>
    <t>9mm</t>
  </si>
  <si>
    <t>Silenced 9mm</t>
  </si>
  <si>
    <t>Desert Eagle</t>
  </si>
  <si>
    <t>Shotgun</t>
  </si>
  <si>
    <t>Sawn-off Shotgun</t>
  </si>
  <si>
    <t>Combat Shotgun</t>
  </si>
  <si>
    <t>Micro SMG</t>
  </si>
  <si>
    <t>MP5</t>
  </si>
  <si>
    <t>AK-47</t>
  </si>
  <si>
    <t>M4</t>
  </si>
  <si>
    <t>Tec9</t>
  </si>
  <si>
    <t>Country Rifle</t>
  </si>
  <si>
    <t>Sniper Rifle</t>
  </si>
  <si>
    <t>Brass Knuckles(kastet)</t>
  </si>
  <si>
    <t>Nite Stick(palka zomo)</t>
  </si>
  <si>
    <t>Cane - laska</t>
  </si>
  <si>
    <t>Cena w sklepie</t>
  </si>
  <si>
    <t>cena w frakcji</t>
  </si>
  <si>
    <t>cena u dilera</t>
  </si>
  <si>
    <t>cena za 1 naboj</t>
  </si>
  <si>
    <t>ilosc paczek</t>
  </si>
  <si>
    <t>Gaz</t>
  </si>
  <si>
    <t>Obniżka dla frakcji</t>
  </si>
  <si>
    <t>Obniżka dla dilera</t>
  </si>
  <si>
    <t>1,0 - 100%</t>
  </si>
  <si>
    <t>Magazynek</t>
  </si>
  <si>
    <t>Cena broni</t>
  </si>
  <si>
    <t>ilosc magazynkow/naboi</t>
  </si>
  <si>
    <t>nieznane</t>
  </si>
  <si>
    <t>niedostępne</t>
  </si>
  <si>
    <t>Shovel</t>
  </si>
  <si>
    <t>Pool Cue</t>
  </si>
  <si>
    <t xml:space="preserve">Podzial na czesci : </t>
  </si>
  <si>
    <t>LP</t>
  </si>
  <si>
    <t>1.</t>
  </si>
  <si>
    <t>2.</t>
  </si>
  <si>
    <t>3.</t>
  </si>
  <si>
    <t>4.</t>
  </si>
  <si>
    <t>Szkielet broni</t>
  </si>
  <si>
    <t>Zespół zamka</t>
  </si>
  <si>
    <t>Sprężyna powrotna</t>
  </si>
  <si>
    <t>lufa</t>
  </si>
  <si>
    <t>a</t>
  </si>
  <si>
    <t>b</t>
  </si>
  <si>
    <t>mechanizm spustowo-uderzeniowy</t>
  </si>
  <si>
    <t>nakładki z tworzywa sztucznego</t>
  </si>
  <si>
    <t>mechanizm iglicy</t>
  </si>
  <si>
    <t>bezpiecznik typu listkowego</t>
  </si>
  <si>
    <t>1.1</t>
  </si>
  <si>
    <t>1.2</t>
  </si>
  <si>
    <t>1.3</t>
  </si>
  <si>
    <t>2.1</t>
  </si>
  <si>
    <t>2.2</t>
  </si>
  <si>
    <t>2.3</t>
  </si>
  <si>
    <t>muszka</t>
  </si>
  <si>
    <t>szczerbinka</t>
  </si>
  <si>
    <t>Szkielet</t>
  </si>
  <si>
    <t>Stopka (to co na dole jest magazynka)</t>
  </si>
  <si>
    <t>wew sprężyna</t>
  </si>
  <si>
    <t>Dosylacz ( to co pcha amunicje)</t>
  </si>
  <si>
    <t>3.1</t>
  </si>
  <si>
    <t>3.2</t>
  </si>
  <si>
    <t>3.3</t>
  </si>
  <si>
    <t>3.4</t>
  </si>
  <si>
    <t>przyrządy celownicze</t>
  </si>
  <si>
    <t>5.</t>
  </si>
  <si>
    <t>Tłumnik</t>
  </si>
  <si>
    <t>Pistolet i tec 9 z tlumnikiem</t>
  </si>
  <si>
    <t>Kolba</t>
  </si>
  <si>
    <t>Sniper</t>
  </si>
  <si>
    <t xml:space="preserve">6. </t>
  </si>
  <si>
    <t>Luneta</t>
  </si>
  <si>
    <t>6.1</t>
  </si>
  <si>
    <t>6.2</t>
  </si>
  <si>
    <t>Soczewki</t>
  </si>
  <si>
    <t>banned</t>
  </si>
  <si>
    <t>ilosc maga</t>
  </si>
  <si>
    <t>brak</t>
  </si>
  <si>
    <t>Komplet śrubek</t>
  </si>
  <si>
    <t>7.</t>
  </si>
  <si>
    <t>6.</t>
  </si>
  <si>
    <t>Pistolety/karabiny smg/uzi bez tlumikow itd. (tez bez tec9)</t>
  </si>
  <si>
    <t>Karabiny pro :) AK M4 Shutgun, MP5</t>
  </si>
  <si>
    <t>Szkielet broni karabinowej</t>
  </si>
  <si>
    <t>lufa karabinu</t>
  </si>
  <si>
    <t>mechanizm spustowo-uderzeniowy karabinu</t>
  </si>
  <si>
    <t>Zespół zamka karabinu</t>
  </si>
  <si>
    <t>mechanizm iglicy karabinu</t>
  </si>
  <si>
    <t>bezpiecznik typu listkowego karabinu</t>
  </si>
  <si>
    <t>przyrządy celownicze karabinu</t>
  </si>
  <si>
    <t>muszka karabinu</t>
  </si>
  <si>
    <t>szczerbinka karabinu</t>
  </si>
  <si>
    <t>Magazynek karabinu</t>
  </si>
  <si>
    <t>Szkielet karabinu</t>
  </si>
  <si>
    <t>Stopka (to co na dole jest magazynka) karabinu</t>
  </si>
  <si>
    <t>wew sprężyna karabinu</t>
  </si>
  <si>
    <t>Dosylacz ( to co pcha amunicje) karabinu</t>
  </si>
  <si>
    <t>Sprężyna powrotna karabinu</t>
  </si>
  <si>
    <t>Komplet śrubek karabinu</t>
  </si>
  <si>
    <t>Lp</t>
  </si>
  <si>
    <t>Pocisk</t>
  </si>
  <si>
    <t>Luska</t>
  </si>
  <si>
    <t>Proch</t>
  </si>
  <si>
    <t>Spłonka</t>
  </si>
  <si>
    <t>Naboje do strzelby</t>
  </si>
  <si>
    <t>Naboje do karabinow</t>
  </si>
  <si>
    <t>Naboje do pistoletow/uzi itd.</t>
  </si>
  <si>
    <t>Naboje do snajperki</t>
  </si>
  <si>
    <t>czym wiecej tym taniej będą mieli</t>
  </si>
  <si>
    <t>Calosc</t>
  </si>
  <si>
    <t>cena za naboj</t>
  </si>
  <si>
    <t>cena za maga</t>
  </si>
  <si>
    <t>cena za 1 nabo</t>
  </si>
  <si>
    <t>% dla sklepow</t>
  </si>
  <si>
    <t>% dla frakcji</t>
  </si>
  <si>
    <t>% dla dilerow</t>
  </si>
  <si>
    <t>Naboje do desert eagle</t>
  </si>
  <si>
    <t>Olow</t>
  </si>
  <si>
    <t>oplata dodatkowa</t>
  </si>
  <si>
    <t>czas roboty w sec</t>
  </si>
  <si>
    <t>cena</t>
  </si>
  <si>
    <t>Pistolet 9mm</t>
  </si>
  <si>
    <t>ilosc</t>
  </si>
  <si>
    <t>razem</t>
  </si>
  <si>
    <t>waga w g</t>
  </si>
  <si>
    <t>SMG</t>
  </si>
  <si>
    <t>Pistolet 9mm z tlumnikiem</t>
  </si>
  <si>
    <t>tec 9mm</t>
  </si>
  <si>
    <t>desert eagle</t>
  </si>
  <si>
    <t>moznik</t>
  </si>
  <si>
    <t>Galwaniczna powłoka z carbonu tylko dla uzupelnienia ceny</t>
  </si>
  <si>
    <t>waga wszystkich podczesci</t>
  </si>
  <si>
    <t>nowa cena broni /nowa waga broni</t>
  </si>
  <si>
    <t>mp5</t>
  </si>
  <si>
    <t>ak</t>
  </si>
  <si>
    <t>m4</t>
  </si>
  <si>
    <t>shotgun</t>
  </si>
  <si>
    <t>Rękojeść przeładowania</t>
  </si>
  <si>
    <t>http://swpw.strefa.pl/strzelectwo/mossberg/</t>
  </si>
  <si>
    <t>o strzelbie</t>
  </si>
  <si>
    <t>Zestaw montarzowy AK 47</t>
  </si>
  <si>
    <t>Skrzynka montarzowa MP5</t>
  </si>
  <si>
    <t>Skrzynka montarzowa M4</t>
  </si>
  <si>
    <t>Zestaw montarzowy Tec 9</t>
  </si>
  <si>
    <t>conter rifle</t>
  </si>
  <si>
    <t>sniper</t>
  </si>
  <si>
    <t>siatka maskujaca</t>
  </si>
  <si>
    <t>Skrzynka montarzowa Rifle</t>
  </si>
  <si>
    <t>Carbon</t>
  </si>
  <si>
    <t>zarobek dla nooba dla legal fabryki</t>
  </si>
  <si>
    <t>AKTULIZACJA jest w arkuszu wagi ilosc czesci</t>
  </si>
  <si>
    <t>waga</t>
  </si>
  <si>
    <t>czas wykonania</t>
  </si>
  <si>
    <t>zarobek</t>
  </si>
  <si>
    <t>ile sztuk naraz</t>
  </si>
  <si>
    <t>ilosc czesci do wyprodukowania paczki amunicji</t>
  </si>
  <si>
    <t>Licencje</t>
  </si>
  <si>
    <t>lp</t>
  </si>
  <si>
    <t>nazwa</t>
  </si>
  <si>
    <t>wymagany lev postaci</t>
  </si>
  <si>
    <t>wymagany lev przedmiotu</t>
  </si>
  <si>
    <t>wymagany lev broni</t>
  </si>
  <si>
    <t>Bronie w pakiecie</t>
  </si>
  <si>
    <t>9mm - 1 lev</t>
  </si>
  <si>
    <t>Licencja na bron do ochrony osobistej</t>
  </si>
  <si>
    <t>9mm + tlumnik</t>
  </si>
  <si>
    <t>bron biala</t>
  </si>
  <si>
    <t>wf - 2 lev</t>
  </si>
  <si>
    <t>9mm tlumnik 1 lev</t>
  </si>
  <si>
    <t>licencja na bron krotka</t>
  </si>
  <si>
    <t>9mm +tlumnik</t>
  </si>
  <si>
    <t>biala bron</t>
  </si>
  <si>
    <t>Licencja na bron automatyczna/polautomatyczna</t>
  </si>
  <si>
    <t>Tec 9</t>
  </si>
  <si>
    <t>Licencja na bron dluga</t>
  </si>
  <si>
    <t xml:space="preserve">AK </t>
  </si>
  <si>
    <t>Rifle</t>
  </si>
  <si>
    <t>Licencja na bron sluzbowa</t>
  </si>
  <si>
    <t>W zaleznosci jakies uzywa dana frakcja</t>
  </si>
  <si>
    <t>wf</t>
  </si>
  <si>
    <t>wf - 3 lev</t>
  </si>
  <si>
    <t>wf - 4 lev</t>
  </si>
  <si>
    <t>wf - 5 lev</t>
  </si>
  <si>
    <t>mat - 1 lev</t>
  </si>
  <si>
    <t>fiz - 1 lev</t>
  </si>
  <si>
    <t>mat - 3 lev</t>
  </si>
  <si>
    <t>fiz - 3 lev</t>
  </si>
  <si>
    <t>mat - 2 lev</t>
  </si>
  <si>
    <t>fiz - 2 lev</t>
  </si>
  <si>
    <t>30 k placi leader</t>
  </si>
  <si>
    <t>+</t>
  </si>
  <si>
    <t>zaliczony egzamin rp, wydaje urzednik/szef policji</t>
  </si>
  <si>
    <t>nasionko</t>
  </si>
  <si>
    <t>nasionko zakopujemy, czekamy kilka dni i możemy zebrac plony oraz jest szansa na uzyskanie nasion</t>
  </si>
  <si>
    <t>doda się bonus jak się będzie podlewac oraz szklarnie się wybuduje</t>
  </si>
  <si>
    <t xml:space="preserve">konewka </t>
  </si>
  <si>
    <t>szklarnia</t>
  </si>
  <si>
    <t>bonus</t>
  </si>
  <si>
    <t xml:space="preserve"> -1 dzien do rosniecia</t>
  </si>
  <si>
    <t>30% wieksza szansa na uzyskanie nasionka</t>
  </si>
  <si>
    <t>10% wieksza szansa na uzyskanie nasionka</t>
  </si>
  <si>
    <t>konewka - trzeba będzie podlewac swoje zbiory kilka razy dziennie aby uzyskac bonus do konca wydania kwiatu</t>
  </si>
  <si>
    <t>przeholowanie z podlewaniem będzie wiazalo się zgniciem roslinki i vice wersa</t>
  </si>
  <si>
    <t>pojemnosc</t>
  </si>
  <si>
    <t>5 litrow</t>
  </si>
  <si>
    <t>??</t>
  </si>
  <si>
    <t>szklarnia - aby dostac bonus trzeba od razu po zasadzeniu należy ja zbudowac</t>
  </si>
  <si>
    <t>liscie marychy</t>
  </si>
  <si>
    <t>http://www.wiki.haszysz.com/index.php/Podstaowe_informacje_o_hodowli#Tworzenie_si.C4.99_nasionka</t>
  </si>
  <si>
    <t>http://www.haszysz.com/download.html</t>
  </si>
  <si>
    <t>pąki</t>
  </si>
  <si>
    <t>8.</t>
  </si>
  <si>
    <t>ususzone liscie</t>
  </si>
  <si>
    <t>9.</t>
  </si>
  <si>
    <t>lopata</t>
  </si>
  <si>
    <t>lista czynnosci aby uzyskac liscie/paki</t>
  </si>
  <si>
    <t>kopiemy dol</t>
  </si>
  <si>
    <t>co jest potrzebne</t>
  </si>
  <si>
    <t>nawozimy</t>
  </si>
  <si>
    <t>nawoz dolomit</t>
  </si>
  <si>
    <t>nawoz azofoska</t>
  </si>
  <si>
    <t>nawoz dolomitowy i azofosky</t>
  </si>
  <si>
    <t>podlewamy</t>
  </si>
  <si>
    <t>konefka</t>
  </si>
  <si>
    <t>wrzucamy nasionko</t>
  </si>
  <si>
    <t>udeptujemy</t>
  </si>
  <si>
    <t>opcjonalnie budujemy szklarnie aby przyspieszyc proces</t>
  </si>
  <si>
    <t>po wyrosnieciu około 8 dni to koles need</t>
  </si>
  <si>
    <t>nozyczki</t>
  </si>
  <si>
    <t>do obciecia pakow i lisci</t>
  </si>
  <si>
    <t>10.</t>
  </si>
  <si>
    <t>lub reka ale jest szansa ze zniszczy czesc lisci/pakow</t>
  </si>
  <si>
    <t>liscie oraz paki trzeba wysuszyc</t>
  </si>
  <si>
    <t>zebranie nasion, również kilka</t>
  </si>
  <si>
    <t>potrzeba suszarki lub po prostu aby odlezaly w pomieszczeniu</t>
  </si>
  <si>
    <t>11.</t>
  </si>
  <si>
    <t>suszarka (taka jak do grzybow)</t>
  </si>
  <si>
    <t xml:space="preserve"> -1 dzien do suszenia lisci/ pakow</t>
  </si>
  <si>
    <t>będzie się miescic 5 lisci i 5 pakow</t>
  </si>
  <si>
    <t>produkcja haszu :</t>
  </si>
  <si>
    <t>12.</t>
  </si>
  <si>
    <t>ususzone paki</t>
  </si>
  <si>
    <t>13.</t>
  </si>
  <si>
    <t>Lodyga</t>
  </si>
  <si>
    <t>ususzona lodyga</t>
  </si>
  <si>
    <t>14.</t>
  </si>
  <si>
    <t>w zamian otrzymuje kilka lisci oraz pakow oraz lodyge</t>
  </si>
  <si>
    <t>Potrzeba resztek rosliny, liscie lodyga, cwiartujemy wszystko, wrzucamy to do wirowki, zdejmujemy pylek (hasz) i teraz albo papieros albo kostka haszu np. do wodnej fajii jako efekt koncowy</t>
  </si>
  <si>
    <t>wirowka</t>
  </si>
  <si>
    <t>pocieta lodyga</t>
  </si>
  <si>
    <t>pociete liscie</t>
  </si>
  <si>
    <t>15.</t>
  </si>
  <si>
    <t>proszek hasz (kilka gramow jest tego)</t>
  </si>
  <si>
    <t xml:space="preserve">kostka haszu(czekolada :)) </t>
  </si>
  <si>
    <t>bibulka</t>
  </si>
  <si>
    <t>proszek hasz</t>
  </si>
  <si>
    <t>opcjonalnie filrt</t>
  </si>
  <si>
    <t>opcjonalnie filtr</t>
  </si>
  <si>
    <t>sciskacz do kostek :)</t>
  </si>
  <si>
    <t>16.</t>
  </si>
  <si>
    <t>sciskarka</t>
  </si>
  <si>
    <t>17.</t>
  </si>
  <si>
    <t>faja wodna</t>
  </si>
  <si>
    <t>18.</t>
  </si>
  <si>
    <t>zapalniczka</t>
  </si>
  <si>
    <t>19.</t>
  </si>
  <si>
    <t>20.</t>
  </si>
  <si>
    <t>filtr do papierosa</t>
  </si>
  <si>
    <t>zawartosc  thc od 1 do 20% czym wiecej tym mocniejszy jest narkotyk</t>
  </si>
  <si>
    <t>do kostki hasz</t>
  </si>
  <si>
    <t>sciskacz</t>
  </si>
  <si>
    <t>pociete paki</t>
  </si>
  <si>
    <t xml:space="preserve">do rozwiazania </t>
  </si>
  <si>
    <t>ile pakow lisci nasion z jednej rosliny</t>
  </si>
  <si>
    <t>ile podzalu bedize mocy haszu</t>
  </si>
  <si>
    <t>ilosc efektow i rodzaje</t>
  </si>
  <si>
    <t>bonusy dla postaci z palenia owego gowna</t>
  </si>
  <si>
    <t>ile gramow potrzeba do jointa</t>
  </si>
  <si>
    <t>ile gramow 1 kostka będzie wazyc</t>
  </si>
  <si>
    <t>ile gramow będzie proszku z lisci itd.</t>
  </si>
  <si>
    <t>szanse na powstanie owego haszu</t>
  </si>
  <si>
    <t>również potrzeba ustalic prawdopodobienstwo ze to jest zenska czy meska no i trzeba będzie zrobic ze da się zebrac aby tylko wtedy z zenskiej kiedy jest meska w poblizu to znaczy ze zostala zaplodniona</t>
  </si>
  <si>
    <t>czas dbania o roslinke 8 dni (8 tygodni/miesiecy niby się hoduje)</t>
  </si>
  <si>
    <t>ilosc dziennego podlewania, oraz przedobrzenia</t>
  </si>
  <si>
    <t>do jointa z haszem  need</t>
  </si>
  <si>
    <t>prosty joint</t>
  </si>
  <si>
    <t>liscie pociete</t>
  </si>
  <si>
    <t>max thc do 5%</t>
  </si>
  <si>
    <t>będą musieli sami znalesc roslinke i sami zaczac sadzic od zera</t>
  </si>
  <si>
    <t>dla adma będzie potrzebna cmd na postawienie gotowej do zbierania nasion</t>
  </si>
  <si>
    <t>problemy tech</t>
  </si>
  <si>
    <t>czy wykryje obj jeden od drugiej jaka ma plec, zasieg, oraz trzeba dac jej jakies id itd. Wlasnosci, np. żeby było wiadomo ze zostala podlana tyle i tyle razy, ze zostala akurat zebrana</t>
  </si>
  <si>
    <t>dobre ustawienie przez gracza szklarni, będzie trzebalo jakos te cmd /makeobj itd. Obkroic aby mogli owym obj, no i czy wykryje roslinka ze jest szklarnia i doda się bonus</t>
  </si>
  <si>
    <t>wszelkie info jak się co hoduje ofc będzie tajemnica przed graczami aby admini będą znac co jak i kiedy dokladnie się zbiera itd. Wszelkie zaleznosci i szanse</t>
  </si>
  <si>
    <t>szansa na zniszczenie krzaka poprzez zrywanie recami</t>
  </si>
  <si>
    <t>sproszkowany hasz</t>
  </si>
  <si>
    <t>kostka hasz</t>
  </si>
  <si>
    <t>22.</t>
  </si>
  <si>
    <t>21.</t>
  </si>
  <si>
    <t>czas dzialania jointa, faji wodnej</t>
  </si>
  <si>
    <t>podzial roslinek</t>
  </si>
  <si>
    <t>z grubsza będzie na 3 rodzaje rozpoznawac je będą po opisach będzie /cmd która im tam poda dana info</t>
  </si>
  <si>
    <t>bardzo ciemną, niemal czarną barwę, jest plastyczny, oleisty, stosunkowo łatwopalny i ma dużą zawartość THC - do ok. 20%. Z Afganistanu i Nepal</t>
  </si>
  <si>
    <t>z Maroko, Libanu i Turcji jest suchy, kruchy, nieplastyczny, stosunkowo trudno pali się bez dodatków, ma barwę od miodowożółtej, przez jasno- i ciemnobrązową, do ceglastoczerwonej, i ze względu na dużą zawartość niewiadomych dodatków, zawiera stosunkowo niewiele THC - od 1 do 10%</t>
  </si>
  <si>
    <t>w Holandii może mieć barwę nawet zielonkawą, plastyczny, oleisty i zawierać olbrzymie ilości THC - najsilniejszy wyprodukowany w Holandii haszysz zawierał 59% THC.</t>
  </si>
  <si>
    <t>info o mocy i skad to info aby dlanas w wersji ostatecznie się okroi do min</t>
  </si>
  <si>
    <t>z tego podzialu wynika ze będą 3 rodzaje nasion/lisci/lodyg/pakow, w nazwie roznic się będą aby barwa(np. zielony lisc itd.) oraz szansa na mocniejszy joint/hasz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</si>
</sst>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rgb="FF222222"/>
      <name val="Verdana"/>
      <family val="2"/>
      <charset val="238"/>
    </font>
    <font>
      <sz val="11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1" xfId="0" applyBorder="1"/>
    <xf numFmtId="0" fontId="0" fillId="12" borderId="1" xfId="0" applyFill="1" applyBorder="1" applyAlignment="1"/>
    <xf numFmtId="0" fontId="2" fillId="15" borderId="1" xfId="0" applyFont="1" applyFill="1" applyBorder="1"/>
    <xf numFmtId="0" fontId="0" fillId="12" borderId="2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2" borderId="0" xfId="0" applyFill="1"/>
    <xf numFmtId="0" fontId="0" fillId="19" borderId="1" xfId="0" applyFill="1" applyBorder="1"/>
    <xf numFmtId="0" fontId="0" fillId="14" borderId="2" xfId="0" applyFill="1" applyBorder="1"/>
    <xf numFmtId="0" fontId="0" fillId="13" borderId="3" xfId="0" applyFill="1" applyBorder="1"/>
    <xf numFmtId="0" fontId="0" fillId="14" borderId="4" xfId="0" applyFill="1" applyBorder="1"/>
    <xf numFmtId="0" fontId="0" fillId="13" borderId="2" xfId="0" applyFill="1" applyBorder="1"/>
    <xf numFmtId="0" fontId="0" fillId="20" borderId="1" xfId="0" applyFill="1" applyBorder="1"/>
    <xf numFmtId="0" fontId="0" fillId="13" borderId="5" xfId="0" applyFill="1" applyBorder="1"/>
    <xf numFmtId="0" fontId="0" fillId="16" borderId="0" xfId="0" applyFill="1"/>
    <xf numFmtId="0" fontId="0" fillId="16" borderId="0" xfId="0" applyFill="1" applyBorder="1"/>
    <xf numFmtId="0" fontId="0" fillId="16" borderId="2" xfId="0" applyFill="1" applyBorder="1"/>
    <xf numFmtId="0" fontId="0" fillId="21" borderId="1" xfId="0" applyFill="1" applyBorder="1"/>
    <xf numFmtId="0" fontId="0" fillId="22" borderId="1" xfId="0" applyFill="1" applyBorder="1"/>
    <xf numFmtId="0" fontId="0" fillId="17" borderId="0" xfId="0" applyFill="1"/>
    <xf numFmtId="0" fontId="0" fillId="0" borderId="1" xfId="0" applyFill="1" applyBorder="1"/>
    <xf numFmtId="0" fontId="0" fillId="20" borderId="5" xfId="0" applyFill="1" applyBorder="1"/>
    <xf numFmtId="0" fontId="0" fillId="0" borderId="5" xfId="0" applyFill="1" applyBorder="1"/>
    <xf numFmtId="0" fontId="0" fillId="10" borderId="1" xfId="0" applyFill="1" applyBorder="1"/>
    <xf numFmtId="0" fontId="0" fillId="2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4" borderId="0" xfId="0" applyFill="1"/>
    <xf numFmtId="0" fontId="0" fillId="2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A17" sqref="A16:F17"/>
    </sheetView>
  </sheetViews>
  <sheetFormatPr defaultRowHeight="15" x14ac:dyDescent="0.25"/>
  <cols>
    <col min="1" max="1" width="22.5703125" customWidth="1"/>
    <col min="2" max="2" width="16.42578125" customWidth="1"/>
    <col min="3" max="3" width="12.85546875" customWidth="1"/>
    <col min="4" max="4" width="15" customWidth="1"/>
    <col min="5" max="5" width="13.5703125" customWidth="1"/>
    <col min="6" max="6" width="15.85546875" customWidth="1"/>
    <col min="7" max="7" width="13.7109375" customWidth="1"/>
    <col min="8" max="8" width="14.85546875" customWidth="1"/>
    <col min="9" max="9" width="20.42578125" customWidth="1"/>
    <col min="10" max="10" width="18.140625" customWidth="1"/>
    <col min="11" max="11" width="14.7109375" customWidth="1"/>
    <col min="12" max="12" width="14.42578125" customWidth="1"/>
    <col min="13" max="13" width="16.28515625" customWidth="1"/>
    <col min="14" max="15" width="18.42578125" customWidth="1"/>
    <col min="16" max="16" width="13.28515625" customWidth="1"/>
    <col min="17" max="17" width="21.140625" customWidth="1"/>
  </cols>
  <sheetData>
    <row r="1" spans="1:19" x14ac:dyDescent="0.25">
      <c r="A1" s="10" t="s">
        <v>0</v>
      </c>
      <c r="B1" s="5" t="s">
        <v>35</v>
      </c>
      <c r="C1" s="5" t="s">
        <v>34</v>
      </c>
      <c r="D1" s="1" t="s">
        <v>25</v>
      </c>
      <c r="E1" s="1" t="s">
        <v>36</v>
      </c>
      <c r="F1" s="1" t="s">
        <v>119</v>
      </c>
      <c r="G1" s="1" t="s">
        <v>120</v>
      </c>
      <c r="H1" s="2" t="s">
        <v>26</v>
      </c>
      <c r="I1" s="2" t="s">
        <v>36</v>
      </c>
      <c r="J1" s="2" t="s">
        <v>121</v>
      </c>
      <c r="K1" s="2" t="s">
        <v>120</v>
      </c>
      <c r="L1" s="3" t="s">
        <v>27</v>
      </c>
      <c r="M1" s="3" t="s">
        <v>85</v>
      </c>
      <c r="N1" s="3" t="s">
        <v>28</v>
      </c>
      <c r="O1" s="3" t="s">
        <v>120</v>
      </c>
      <c r="P1" s="3" t="s">
        <v>29</v>
      </c>
      <c r="S1" s="9"/>
    </row>
    <row r="2" spans="1:19" x14ac:dyDescent="0.25">
      <c r="A2" s="10" t="s">
        <v>22</v>
      </c>
      <c r="B2" s="5">
        <v>5</v>
      </c>
      <c r="C2" s="5">
        <v>1</v>
      </c>
      <c r="D2" s="1"/>
      <c r="E2" s="1"/>
      <c r="F2" s="1"/>
      <c r="G2" s="1"/>
      <c r="H2" s="2" t="s">
        <v>38</v>
      </c>
      <c r="I2" s="2"/>
      <c r="J2" s="2"/>
      <c r="K2" s="2"/>
      <c r="L2" s="3">
        <v>10</v>
      </c>
      <c r="M2" s="3"/>
      <c r="N2" s="3"/>
      <c r="O2" s="3"/>
      <c r="P2" s="3">
        <f t="shared" ref="P2:P27" si="0">INT(L2/10)</f>
        <v>1</v>
      </c>
      <c r="Q2" t="s">
        <v>22</v>
      </c>
    </row>
    <row r="3" spans="1:19" x14ac:dyDescent="0.25">
      <c r="A3" s="10" t="s">
        <v>1</v>
      </c>
      <c r="B3" s="5"/>
      <c r="C3" s="5">
        <v>1</v>
      </c>
      <c r="D3" s="1"/>
      <c r="E3" s="1"/>
      <c r="F3" s="1"/>
      <c r="G3" s="1"/>
      <c r="H3" s="2" t="s">
        <v>38</v>
      </c>
      <c r="I3" s="2"/>
      <c r="J3" s="2"/>
      <c r="K3" s="2"/>
      <c r="L3" s="3" t="s">
        <v>86</v>
      </c>
      <c r="M3" s="3"/>
      <c r="N3" s="3"/>
      <c r="O3" s="3"/>
      <c r="P3" s="3" t="e">
        <f t="shared" si="0"/>
        <v>#VALUE!</v>
      </c>
      <c r="Q3" t="s">
        <v>1</v>
      </c>
    </row>
    <row r="4" spans="1:19" x14ac:dyDescent="0.25">
      <c r="A4" s="10" t="s">
        <v>23</v>
      </c>
      <c r="B4" s="5"/>
      <c r="C4" s="5">
        <v>1</v>
      </c>
      <c r="D4" s="1" t="s">
        <v>38</v>
      </c>
      <c r="E4" s="1"/>
      <c r="F4" s="1"/>
      <c r="G4" s="1"/>
      <c r="H4" s="2">
        <v>35</v>
      </c>
      <c r="I4" s="2"/>
      <c r="J4" s="2"/>
      <c r="K4" s="2"/>
      <c r="L4" s="3">
        <v>50</v>
      </c>
      <c r="M4" s="3"/>
      <c r="N4" s="3"/>
      <c r="O4" s="3"/>
      <c r="P4" s="3">
        <f t="shared" si="0"/>
        <v>5</v>
      </c>
      <c r="Q4" t="s">
        <v>23</v>
      </c>
    </row>
    <row r="5" spans="1:19" x14ac:dyDescent="0.25">
      <c r="A5" s="10" t="s">
        <v>2</v>
      </c>
      <c r="B5" s="5">
        <v>40</v>
      </c>
      <c r="C5" s="5">
        <v>1</v>
      </c>
      <c r="D5" s="1"/>
      <c r="E5" s="1"/>
      <c r="F5" s="1"/>
      <c r="G5" s="1"/>
      <c r="H5" s="2">
        <v>50</v>
      </c>
      <c r="I5" s="2"/>
      <c r="J5" s="2"/>
      <c r="K5" s="2"/>
      <c r="L5" s="3">
        <v>50</v>
      </c>
      <c r="M5" s="3"/>
      <c r="N5" s="3"/>
      <c r="O5" s="3"/>
      <c r="P5" s="3">
        <f t="shared" si="0"/>
        <v>5</v>
      </c>
      <c r="Q5" t="s">
        <v>2</v>
      </c>
    </row>
    <row r="6" spans="1:19" x14ac:dyDescent="0.25">
      <c r="A6" s="10" t="s">
        <v>3</v>
      </c>
      <c r="B6" s="5">
        <v>8</v>
      </c>
      <c r="C6" s="5">
        <v>1</v>
      </c>
      <c r="D6" s="1"/>
      <c r="E6" s="1"/>
      <c r="F6" s="1"/>
      <c r="G6" s="1"/>
      <c r="H6" s="2">
        <v>10</v>
      </c>
      <c r="I6" s="2"/>
      <c r="J6" s="2"/>
      <c r="K6" s="2"/>
      <c r="L6" s="3">
        <v>10</v>
      </c>
      <c r="M6" s="3"/>
      <c r="N6" s="3"/>
      <c r="O6" s="3"/>
      <c r="P6" s="3">
        <f t="shared" si="0"/>
        <v>1</v>
      </c>
      <c r="Q6" t="s">
        <v>3</v>
      </c>
    </row>
    <row r="7" spans="1:19" x14ac:dyDescent="0.25">
      <c r="A7" s="10" t="s">
        <v>39</v>
      </c>
      <c r="B7" s="5"/>
      <c r="C7" s="5">
        <v>1</v>
      </c>
      <c r="D7" s="1"/>
      <c r="E7" s="1"/>
      <c r="F7" s="1"/>
      <c r="G7" s="1"/>
      <c r="H7" s="2" t="s">
        <v>38</v>
      </c>
      <c r="I7" s="2"/>
      <c r="J7" s="2"/>
      <c r="K7" s="2"/>
      <c r="L7" s="3" t="s">
        <v>86</v>
      </c>
      <c r="M7" s="3"/>
      <c r="N7" s="3"/>
      <c r="O7" s="3"/>
      <c r="P7" s="3" t="e">
        <f t="shared" si="0"/>
        <v>#VALUE!</v>
      </c>
      <c r="Q7" t="s">
        <v>39</v>
      </c>
    </row>
    <row r="8" spans="1:19" x14ac:dyDescent="0.25">
      <c r="A8" s="10" t="s">
        <v>40</v>
      </c>
      <c r="B8" s="5"/>
      <c r="C8" s="5">
        <v>1</v>
      </c>
      <c r="D8" s="1"/>
      <c r="E8" s="1"/>
      <c r="F8" s="1"/>
      <c r="G8" s="1"/>
      <c r="H8" s="2" t="s">
        <v>38</v>
      </c>
      <c r="I8" s="2"/>
      <c r="J8" s="2"/>
      <c r="K8" s="2"/>
      <c r="L8" s="3" t="s">
        <v>86</v>
      </c>
      <c r="M8" s="3"/>
      <c r="N8" s="3"/>
      <c r="O8" s="3"/>
      <c r="P8" s="3" t="e">
        <f t="shared" si="0"/>
        <v>#VALUE!</v>
      </c>
      <c r="Q8" t="s">
        <v>40</v>
      </c>
    </row>
    <row r="9" spans="1:19" x14ac:dyDescent="0.25">
      <c r="A9" s="10" t="s">
        <v>4</v>
      </c>
      <c r="B9" s="5"/>
      <c r="C9" s="5">
        <v>1</v>
      </c>
      <c r="D9" s="1"/>
      <c r="E9" s="1"/>
      <c r="F9" s="1"/>
      <c r="G9" s="1"/>
      <c r="H9" s="2" t="s">
        <v>38</v>
      </c>
      <c r="I9" s="2"/>
      <c r="J9" s="2"/>
      <c r="K9" s="2"/>
      <c r="L9" s="3" t="s">
        <v>86</v>
      </c>
      <c r="M9" s="3"/>
      <c r="N9" s="3"/>
      <c r="O9" s="3"/>
      <c r="P9" s="3" t="e">
        <f t="shared" si="0"/>
        <v>#VALUE!</v>
      </c>
      <c r="Q9" t="s">
        <v>4</v>
      </c>
    </row>
    <row r="10" spans="1:19" x14ac:dyDescent="0.25">
      <c r="A10" s="10" t="s">
        <v>5</v>
      </c>
      <c r="B10" s="5"/>
      <c r="C10" s="5">
        <v>1</v>
      </c>
      <c r="D10" s="1"/>
      <c r="E10" s="1"/>
      <c r="F10" s="1"/>
      <c r="G10" s="1"/>
      <c r="H10" s="2" t="s">
        <v>38</v>
      </c>
      <c r="I10" s="2"/>
      <c r="J10" s="2"/>
      <c r="K10" s="2"/>
      <c r="L10" s="3" t="s">
        <v>86</v>
      </c>
      <c r="M10" s="3"/>
      <c r="N10" s="3"/>
      <c r="O10" s="3"/>
      <c r="P10" s="3" t="e">
        <f t="shared" si="0"/>
        <v>#VALUE!</v>
      </c>
      <c r="Q10" t="s">
        <v>5</v>
      </c>
    </row>
    <row r="11" spans="1:19" x14ac:dyDescent="0.25">
      <c r="A11" s="10" t="s">
        <v>24</v>
      </c>
      <c r="B11" s="5"/>
      <c r="C11" s="5">
        <v>1</v>
      </c>
      <c r="D11" s="1"/>
      <c r="E11" s="1"/>
      <c r="F11" s="1"/>
      <c r="G11" s="1"/>
      <c r="H11" s="2" t="s">
        <v>38</v>
      </c>
      <c r="I11" s="2"/>
      <c r="J11" s="2"/>
      <c r="K11" s="2"/>
      <c r="L11" s="3" t="s">
        <v>86</v>
      </c>
      <c r="M11" s="3"/>
      <c r="N11" s="3"/>
      <c r="O11" s="3"/>
      <c r="P11" s="3" t="e">
        <f t="shared" si="0"/>
        <v>#VALUE!</v>
      </c>
      <c r="Q11" t="s">
        <v>24</v>
      </c>
    </row>
    <row r="12" spans="1:19" x14ac:dyDescent="0.25">
      <c r="A12" s="10" t="s">
        <v>6</v>
      </c>
      <c r="B12" s="5"/>
      <c r="C12" s="5"/>
      <c r="D12" s="1" t="s">
        <v>38</v>
      </c>
      <c r="E12" s="1"/>
      <c r="F12" s="1"/>
      <c r="G12" s="1"/>
      <c r="H12" s="2"/>
      <c r="I12" s="2"/>
      <c r="J12" s="2"/>
      <c r="K12" s="2"/>
      <c r="L12" s="3" t="s">
        <v>86</v>
      </c>
      <c r="M12" s="3"/>
      <c r="N12" s="3"/>
      <c r="O12" s="3"/>
      <c r="P12" s="3" t="e">
        <f t="shared" si="0"/>
        <v>#VALUE!</v>
      </c>
      <c r="Q12" t="s">
        <v>6</v>
      </c>
    </row>
    <row r="13" spans="1:19" x14ac:dyDescent="0.25">
      <c r="A13" s="10" t="s">
        <v>7</v>
      </c>
      <c r="B13" s="5" t="s">
        <v>38</v>
      </c>
      <c r="C13" s="5"/>
      <c r="D13" s="1" t="s">
        <v>38</v>
      </c>
      <c r="E13" s="1"/>
      <c r="F13" s="1"/>
      <c r="G13" s="1"/>
      <c r="H13" s="2"/>
      <c r="I13" s="2"/>
      <c r="J13" s="2"/>
      <c r="K13" s="2"/>
      <c r="L13" s="3" t="s">
        <v>86</v>
      </c>
      <c r="M13" s="3"/>
      <c r="N13" s="3"/>
      <c r="O13" s="3"/>
      <c r="P13" s="3" t="e">
        <f t="shared" si="0"/>
        <v>#VALUE!</v>
      </c>
      <c r="Q13" t="s">
        <v>7</v>
      </c>
    </row>
    <row r="14" spans="1:19" x14ac:dyDescent="0.25">
      <c r="A14" s="10" t="s">
        <v>8</v>
      </c>
      <c r="B14" s="5"/>
      <c r="C14" s="5"/>
      <c r="D14" s="1" t="s">
        <v>38</v>
      </c>
      <c r="E14" s="1"/>
      <c r="F14" s="1"/>
      <c r="G14" s="1"/>
      <c r="H14" s="2" t="s">
        <v>38</v>
      </c>
      <c r="I14" s="2"/>
      <c r="J14" s="2"/>
      <c r="K14" s="2"/>
      <c r="L14" s="3" t="s">
        <v>86</v>
      </c>
      <c r="M14" s="3"/>
      <c r="N14" s="3"/>
      <c r="O14" s="3"/>
      <c r="P14" s="3" t="e">
        <f t="shared" si="0"/>
        <v>#VALUE!</v>
      </c>
      <c r="Q14" t="s">
        <v>8</v>
      </c>
    </row>
    <row r="15" spans="1:19" x14ac:dyDescent="0.25">
      <c r="A15" s="10" t="s">
        <v>9</v>
      </c>
      <c r="B15" s="5">
        <v>950</v>
      </c>
      <c r="C15" s="5">
        <v>17</v>
      </c>
      <c r="D15" s="1">
        <f>B15*$B$38+B15</f>
        <v>1083</v>
      </c>
      <c r="E15" s="1">
        <v>1</v>
      </c>
      <c r="F15" s="1">
        <v>4</v>
      </c>
      <c r="G15" s="1">
        <f>F15*C15</f>
        <v>68</v>
      </c>
      <c r="H15" s="2">
        <f>B15*$B$39+B15</f>
        <v>1016.5</v>
      </c>
      <c r="I15" s="2">
        <v>3</v>
      </c>
      <c r="J15" s="2">
        <v>4</v>
      </c>
      <c r="K15" s="2">
        <f>J15*C15</f>
        <v>68</v>
      </c>
      <c r="L15" s="3">
        <f>B15</f>
        <v>950</v>
      </c>
      <c r="M15" s="3">
        <v>3</v>
      </c>
      <c r="N15" s="3">
        <v>4</v>
      </c>
      <c r="O15" s="3">
        <f>N15*C15</f>
        <v>68</v>
      </c>
      <c r="P15" s="3">
        <f t="shared" si="0"/>
        <v>95</v>
      </c>
      <c r="Q15" t="s">
        <v>9</v>
      </c>
    </row>
    <row r="16" spans="1:19" x14ac:dyDescent="0.25">
      <c r="A16" s="10" t="s">
        <v>10</v>
      </c>
      <c r="B16" s="5">
        <v>1050</v>
      </c>
      <c r="C16" s="5">
        <v>17</v>
      </c>
      <c r="D16" s="1">
        <f t="shared" ref="D16:D18" si="1">B16*$B$38+B16</f>
        <v>1197</v>
      </c>
      <c r="E16" s="1">
        <v>1</v>
      </c>
      <c r="F16" s="1">
        <v>4</v>
      </c>
      <c r="G16" s="1">
        <f t="shared" ref="G16:G30" si="2">F16*C16</f>
        <v>68</v>
      </c>
      <c r="H16" s="2">
        <f t="shared" ref="H16:H27" si="3">B16*$B$39+B16</f>
        <v>1123.5</v>
      </c>
      <c r="I16" s="2">
        <v>3</v>
      </c>
      <c r="J16" s="2">
        <v>4</v>
      </c>
      <c r="K16" s="2">
        <f t="shared" ref="K16:K27" si="4">J16*C16</f>
        <v>68</v>
      </c>
      <c r="L16" s="3">
        <f t="shared" ref="L16:L27" si="5">B16</f>
        <v>1050</v>
      </c>
      <c r="M16" s="3">
        <v>3</v>
      </c>
      <c r="N16" s="3">
        <v>4</v>
      </c>
      <c r="O16" s="3">
        <f t="shared" ref="O16:O27" si="6">N16*C16</f>
        <v>68</v>
      </c>
      <c r="P16" s="3">
        <f t="shared" si="0"/>
        <v>105</v>
      </c>
      <c r="Q16" t="s">
        <v>10</v>
      </c>
    </row>
    <row r="17" spans="1:17" x14ac:dyDescent="0.25">
      <c r="A17" s="10" t="s">
        <v>11</v>
      </c>
      <c r="B17" s="5">
        <v>7000</v>
      </c>
      <c r="C17" s="5">
        <v>7</v>
      </c>
      <c r="D17" s="1">
        <f t="shared" si="1"/>
        <v>7980</v>
      </c>
      <c r="E17" s="1">
        <v>1</v>
      </c>
      <c r="F17" s="1">
        <v>20</v>
      </c>
      <c r="G17" s="1">
        <f t="shared" si="2"/>
        <v>140</v>
      </c>
      <c r="H17" s="2">
        <f t="shared" si="3"/>
        <v>7490</v>
      </c>
      <c r="I17" s="2">
        <v>3</v>
      </c>
      <c r="J17" s="2">
        <v>20</v>
      </c>
      <c r="K17" s="2">
        <f t="shared" si="4"/>
        <v>140</v>
      </c>
      <c r="L17" s="3">
        <f t="shared" si="5"/>
        <v>7000</v>
      </c>
      <c r="M17" s="3">
        <v>3</v>
      </c>
      <c r="N17" s="3">
        <v>20</v>
      </c>
      <c r="O17" s="3">
        <f t="shared" si="6"/>
        <v>140</v>
      </c>
      <c r="P17" s="3">
        <f t="shared" si="0"/>
        <v>700</v>
      </c>
      <c r="Q17" t="s">
        <v>11</v>
      </c>
    </row>
    <row r="18" spans="1:17" x14ac:dyDescent="0.25">
      <c r="A18" s="10" t="s">
        <v>12</v>
      </c>
      <c r="B18" s="5">
        <v>4000</v>
      </c>
      <c r="C18" s="5">
        <v>1</v>
      </c>
      <c r="D18" s="1">
        <f t="shared" si="1"/>
        <v>4560</v>
      </c>
      <c r="E18" s="1">
        <v>20</v>
      </c>
      <c r="F18" s="1">
        <v>10</v>
      </c>
      <c r="G18" s="1">
        <f t="shared" si="2"/>
        <v>10</v>
      </c>
      <c r="H18" s="2">
        <f t="shared" si="3"/>
        <v>4280</v>
      </c>
      <c r="I18" s="2">
        <v>30</v>
      </c>
      <c r="J18" s="2">
        <v>10</v>
      </c>
      <c r="K18" s="2">
        <f t="shared" si="4"/>
        <v>10</v>
      </c>
      <c r="L18" s="3">
        <f t="shared" si="5"/>
        <v>4000</v>
      </c>
      <c r="M18" s="3">
        <v>30</v>
      </c>
      <c r="N18" s="3">
        <v>10</v>
      </c>
      <c r="O18" s="3">
        <f t="shared" si="6"/>
        <v>10</v>
      </c>
      <c r="P18" s="3">
        <f t="shared" si="0"/>
        <v>400</v>
      </c>
      <c r="Q18" t="s">
        <v>12</v>
      </c>
    </row>
    <row r="19" spans="1:17" x14ac:dyDescent="0.25">
      <c r="A19" s="10" t="s">
        <v>13</v>
      </c>
      <c r="B19" s="5" t="s">
        <v>37</v>
      </c>
      <c r="C19" s="5">
        <v>1</v>
      </c>
      <c r="D19" s="1" t="s">
        <v>84</v>
      </c>
      <c r="E19" s="1">
        <v>0</v>
      </c>
      <c r="F19" s="1">
        <v>0</v>
      </c>
      <c r="G19" s="1">
        <f t="shared" si="2"/>
        <v>0</v>
      </c>
      <c r="H19" s="2" t="s">
        <v>84</v>
      </c>
      <c r="I19" s="2">
        <v>0</v>
      </c>
      <c r="J19" s="2">
        <v>0</v>
      </c>
      <c r="K19" s="2">
        <f t="shared" si="4"/>
        <v>0</v>
      </c>
      <c r="L19" s="3" t="s">
        <v>84</v>
      </c>
      <c r="M19" s="3">
        <v>0</v>
      </c>
      <c r="N19" s="3">
        <v>0</v>
      </c>
      <c r="O19" s="3">
        <f t="shared" si="6"/>
        <v>0</v>
      </c>
      <c r="P19" s="3" t="e">
        <f t="shared" si="0"/>
        <v>#VALUE!</v>
      </c>
      <c r="Q19" t="s">
        <v>13</v>
      </c>
    </row>
    <row r="20" spans="1:17" x14ac:dyDescent="0.25">
      <c r="A20" s="10" t="s">
        <v>14</v>
      </c>
      <c r="B20" s="5">
        <v>4728</v>
      </c>
      <c r="C20" s="5">
        <v>1</v>
      </c>
      <c r="D20" s="1" t="s">
        <v>84</v>
      </c>
      <c r="E20" s="1">
        <v>0</v>
      </c>
      <c r="F20" s="1">
        <v>140</v>
      </c>
      <c r="G20" s="1">
        <f t="shared" si="2"/>
        <v>140</v>
      </c>
      <c r="H20" s="2" t="s">
        <v>84</v>
      </c>
      <c r="I20" s="2">
        <v>30</v>
      </c>
      <c r="J20" s="2">
        <v>140</v>
      </c>
      <c r="K20" s="2">
        <f t="shared" si="4"/>
        <v>140</v>
      </c>
      <c r="L20" s="3" t="s">
        <v>84</v>
      </c>
      <c r="M20" s="3">
        <v>0</v>
      </c>
      <c r="N20" s="3">
        <v>140</v>
      </c>
      <c r="O20" s="3">
        <f t="shared" si="6"/>
        <v>140</v>
      </c>
      <c r="P20" s="3" t="e">
        <f t="shared" si="0"/>
        <v>#VALUE!</v>
      </c>
      <c r="Q20" t="s">
        <v>14</v>
      </c>
    </row>
    <row r="21" spans="1:17" x14ac:dyDescent="0.25">
      <c r="A21" s="10" t="s">
        <v>15</v>
      </c>
      <c r="B21" s="5">
        <v>4500</v>
      </c>
      <c r="C21" s="5">
        <v>50</v>
      </c>
      <c r="D21" s="1">
        <f>B21*$B$38+B21</f>
        <v>5130</v>
      </c>
      <c r="E21" s="1">
        <v>2</v>
      </c>
      <c r="F21" s="1">
        <v>4</v>
      </c>
      <c r="G21" s="1">
        <f t="shared" si="2"/>
        <v>200</v>
      </c>
      <c r="H21" s="2">
        <f t="shared" si="3"/>
        <v>4815</v>
      </c>
      <c r="I21" s="2">
        <v>3</v>
      </c>
      <c r="J21" s="2">
        <v>4</v>
      </c>
      <c r="K21" s="2">
        <f t="shared" si="4"/>
        <v>200</v>
      </c>
      <c r="L21" s="3">
        <f t="shared" si="5"/>
        <v>4500</v>
      </c>
      <c r="M21" s="3">
        <v>3</v>
      </c>
      <c r="N21" s="3">
        <v>4</v>
      </c>
      <c r="O21" s="3">
        <f t="shared" si="6"/>
        <v>200</v>
      </c>
      <c r="P21" s="3">
        <f t="shared" si="0"/>
        <v>450</v>
      </c>
      <c r="Q21" t="s">
        <v>15</v>
      </c>
    </row>
    <row r="22" spans="1:17" x14ac:dyDescent="0.25">
      <c r="A22" s="10" t="s">
        <v>16</v>
      </c>
      <c r="B22" s="5">
        <v>5000</v>
      </c>
      <c r="C22" s="5">
        <v>30</v>
      </c>
      <c r="D22" s="1">
        <f t="shared" ref="D22:D26" si="7">B22*$B$38+B22</f>
        <v>5700</v>
      </c>
      <c r="E22" s="1">
        <v>3</v>
      </c>
      <c r="F22" s="1">
        <v>10</v>
      </c>
      <c r="G22" s="1">
        <f t="shared" si="2"/>
        <v>300</v>
      </c>
      <c r="H22" s="2">
        <f t="shared" si="3"/>
        <v>5350</v>
      </c>
      <c r="I22" s="2">
        <v>4</v>
      </c>
      <c r="J22" s="2">
        <v>10</v>
      </c>
      <c r="K22" s="2">
        <f t="shared" si="4"/>
        <v>300</v>
      </c>
      <c r="L22" s="3">
        <f t="shared" si="5"/>
        <v>5000</v>
      </c>
      <c r="M22" s="3">
        <v>4</v>
      </c>
      <c r="N22" s="3">
        <v>10</v>
      </c>
      <c r="O22" s="3">
        <f t="shared" si="6"/>
        <v>300</v>
      </c>
      <c r="P22" s="3">
        <f t="shared" si="0"/>
        <v>500</v>
      </c>
      <c r="Q22" t="s">
        <v>16</v>
      </c>
    </row>
    <row r="23" spans="1:17" x14ac:dyDescent="0.25">
      <c r="A23" s="10" t="s">
        <v>17</v>
      </c>
      <c r="B23" s="5">
        <v>7000</v>
      </c>
      <c r="C23" s="5">
        <v>30</v>
      </c>
      <c r="D23" s="1">
        <f t="shared" si="7"/>
        <v>7980</v>
      </c>
      <c r="E23" s="1">
        <v>3</v>
      </c>
      <c r="F23" s="1">
        <v>10</v>
      </c>
      <c r="G23" s="1">
        <f t="shared" si="2"/>
        <v>300</v>
      </c>
      <c r="H23" s="2">
        <f t="shared" si="3"/>
        <v>7490</v>
      </c>
      <c r="I23" s="2">
        <v>4</v>
      </c>
      <c r="J23" s="2">
        <v>10</v>
      </c>
      <c r="K23" s="2">
        <f t="shared" si="4"/>
        <v>300</v>
      </c>
      <c r="L23" s="3">
        <f t="shared" si="5"/>
        <v>7000</v>
      </c>
      <c r="M23" s="3">
        <v>4</v>
      </c>
      <c r="N23" s="3">
        <v>10</v>
      </c>
      <c r="O23" s="3">
        <f t="shared" si="6"/>
        <v>300</v>
      </c>
      <c r="P23" s="3">
        <f t="shared" si="0"/>
        <v>700</v>
      </c>
      <c r="Q23" t="s">
        <v>17</v>
      </c>
    </row>
    <row r="24" spans="1:17" x14ac:dyDescent="0.25">
      <c r="A24" s="10" t="s">
        <v>18</v>
      </c>
      <c r="B24" s="5">
        <v>7000</v>
      </c>
      <c r="C24" s="5">
        <v>50</v>
      </c>
      <c r="D24" s="1">
        <f t="shared" si="7"/>
        <v>7980</v>
      </c>
      <c r="E24" s="1">
        <v>2</v>
      </c>
      <c r="F24" s="1">
        <v>10</v>
      </c>
      <c r="G24" s="1">
        <f t="shared" si="2"/>
        <v>500</v>
      </c>
      <c r="H24" s="2">
        <f t="shared" si="3"/>
        <v>7490</v>
      </c>
      <c r="I24" s="2">
        <v>3</v>
      </c>
      <c r="J24" s="2">
        <v>10</v>
      </c>
      <c r="K24" s="2">
        <f t="shared" si="4"/>
        <v>500</v>
      </c>
      <c r="L24" s="3">
        <f t="shared" si="5"/>
        <v>7000</v>
      </c>
      <c r="M24" s="3">
        <v>3</v>
      </c>
      <c r="N24" s="3">
        <v>10</v>
      </c>
      <c r="O24" s="3">
        <f t="shared" si="6"/>
        <v>500</v>
      </c>
      <c r="P24" s="3">
        <f t="shared" si="0"/>
        <v>700</v>
      </c>
      <c r="Q24" t="s">
        <v>18</v>
      </c>
    </row>
    <row r="25" spans="1:17" x14ac:dyDescent="0.25">
      <c r="A25" s="10" t="s">
        <v>19</v>
      </c>
      <c r="B25" s="5">
        <v>4500</v>
      </c>
      <c r="C25" s="5">
        <v>50</v>
      </c>
      <c r="D25" s="1">
        <f t="shared" si="7"/>
        <v>5130</v>
      </c>
      <c r="E25" s="1">
        <v>2</v>
      </c>
      <c r="F25" s="1">
        <v>4</v>
      </c>
      <c r="G25" s="1">
        <f t="shared" si="2"/>
        <v>200</v>
      </c>
      <c r="H25" s="2">
        <f t="shared" si="3"/>
        <v>4815</v>
      </c>
      <c r="I25" s="2">
        <v>3</v>
      </c>
      <c r="J25" s="2">
        <v>4</v>
      </c>
      <c r="K25" s="2">
        <f t="shared" si="4"/>
        <v>200</v>
      </c>
      <c r="L25" s="3">
        <f t="shared" si="5"/>
        <v>4500</v>
      </c>
      <c r="M25" s="3">
        <v>3</v>
      </c>
      <c r="N25" s="3">
        <v>4</v>
      </c>
      <c r="O25" s="3">
        <f t="shared" si="6"/>
        <v>200</v>
      </c>
      <c r="P25" s="3">
        <f t="shared" si="0"/>
        <v>450</v>
      </c>
      <c r="Q25" t="s">
        <v>19</v>
      </c>
    </row>
    <row r="26" spans="1:17" x14ac:dyDescent="0.25">
      <c r="A26" s="10" t="s">
        <v>20</v>
      </c>
      <c r="B26" s="5">
        <v>4000</v>
      </c>
      <c r="C26" s="5">
        <v>1</v>
      </c>
      <c r="D26" s="1">
        <f t="shared" si="7"/>
        <v>4560</v>
      </c>
      <c r="E26" s="1">
        <v>20</v>
      </c>
      <c r="F26" s="1">
        <v>50</v>
      </c>
      <c r="G26" s="1">
        <f t="shared" si="2"/>
        <v>50</v>
      </c>
      <c r="H26" s="2">
        <f t="shared" si="3"/>
        <v>4280</v>
      </c>
      <c r="I26" s="2">
        <v>20</v>
      </c>
      <c r="J26" s="2">
        <v>50</v>
      </c>
      <c r="K26" s="2">
        <f t="shared" si="4"/>
        <v>50</v>
      </c>
      <c r="L26" s="3">
        <f t="shared" si="5"/>
        <v>4000</v>
      </c>
      <c r="M26" s="3">
        <v>20</v>
      </c>
      <c r="N26" s="3">
        <v>50</v>
      </c>
      <c r="O26" s="3">
        <f t="shared" si="6"/>
        <v>50</v>
      </c>
      <c r="P26" s="3">
        <f t="shared" si="0"/>
        <v>400</v>
      </c>
      <c r="Q26" t="s">
        <v>20</v>
      </c>
    </row>
    <row r="27" spans="1:17" x14ac:dyDescent="0.25">
      <c r="A27" s="10" t="s">
        <v>21</v>
      </c>
      <c r="B27" s="5">
        <v>11000</v>
      </c>
      <c r="C27" s="5">
        <v>1</v>
      </c>
      <c r="D27" s="1" t="s">
        <v>38</v>
      </c>
      <c r="E27" s="1">
        <v>0</v>
      </c>
      <c r="F27" s="1">
        <v>50</v>
      </c>
      <c r="G27" s="1">
        <f t="shared" si="2"/>
        <v>50</v>
      </c>
      <c r="H27" s="2">
        <f t="shared" si="3"/>
        <v>11770</v>
      </c>
      <c r="I27" s="2">
        <v>10</v>
      </c>
      <c r="J27" s="2">
        <v>50</v>
      </c>
      <c r="K27" s="2">
        <f t="shared" si="4"/>
        <v>50</v>
      </c>
      <c r="L27" s="3">
        <f t="shared" si="5"/>
        <v>11000</v>
      </c>
      <c r="M27" s="3">
        <v>10</v>
      </c>
      <c r="N27" s="3">
        <v>50</v>
      </c>
      <c r="O27" s="3">
        <f t="shared" si="6"/>
        <v>50</v>
      </c>
      <c r="P27" s="3">
        <f t="shared" si="0"/>
        <v>1100</v>
      </c>
      <c r="Q27" t="s">
        <v>21</v>
      </c>
    </row>
    <row r="28" spans="1:17" x14ac:dyDescent="0.25">
      <c r="A28" s="10"/>
      <c r="B28" s="5"/>
      <c r="C28" s="5"/>
      <c r="D28" s="1"/>
      <c r="E28" s="1"/>
      <c r="F28" s="1"/>
      <c r="G28" s="1">
        <f t="shared" si="2"/>
        <v>0</v>
      </c>
      <c r="H28" s="2"/>
      <c r="I28" s="2"/>
      <c r="J28" s="2"/>
      <c r="K28" s="2"/>
      <c r="L28" s="3"/>
      <c r="M28" s="3"/>
      <c r="N28" s="3"/>
      <c r="O28" s="3"/>
      <c r="P28" s="3"/>
    </row>
    <row r="29" spans="1:17" x14ac:dyDescent="0.25">
      <c r="A29" s="10"/>
      <c r="B29" s="5"/>
      <c r="C29" s="5"/>
      <c r="D29" s="1"/>
      <c r="E29" s="1"/>
      <c r="F29" s="1"/>
      <c r="G29" s="1">
        <f t="shared" si="2"/>
        <v>0</v>
      </c>
      <c r="H29" s="2"/>
      <c r="I29" s="2"/>
      <c r="J29" s="2"/>
      <c r="K29" s="2"/>
      <c r="L29" s="3"/>
      <c r="M29" s="3"/>
      <c r="N29" s="3"/>
      <c r="O29" s="3"/>
      <c r="P29" s="3"/>
    </row>
    <row r="30" spans="1:17" x14ac:dyDescent="0.25">
      <c r="A30" s="10"/>
      <c r="B30" s="5"/>
      <c r="C30" s="5"/>
      <c r="D30" s="1"/>
      <c r="E30" s="1"/>
      <c r="F30" s="1"/>
      <c r="G30" s="1">
        <f t="shared" si="2"/>
        <v>0</v>
      </c>
      <c r="H30" s="2"/>
      <c r="I30" s="2"/>
      <c r="J30" s="2"/>
      <c r="K30" s="2"/>
      <c r="L30" s="3"/>
      <c r="M30" s="3"/>
      <c r="N30" s="3"/>
      <c r="O30" s="3"/>
      <c r="P30" s="3"/>
    </row>
    <row r="31" spans="1:17" x14ac:dyDescent="0.25">
      <c r="A31" s="10"/>
      <c r="B31" s="5"/>
      <c r="C31" s="5"/>
      <c r="D31" s="1"/>
      <c r="E31" s="1"/>
      <c r="F31" s="1"/>
      <c r="G31" s="1"/>
      <c r="H31" s="2"/>
      <c r="I31" s="2"/>
      <c r="J31" s="2"/>
      <c r="K31" s="2"/>
      <c r="L31" s="3"/>
      <c r="M31" s="3"/>
      <c r="N31" s="3"/>
      <c r="O31" s="3"/>
      <c r="P31" s="3"/>
    </row>
    <row r="32" spans="1:17" x14ac:dyDescent="0.25">
      <c r="A32" s="10" t="s">
        <v>30</v>
      </c>
      <c r="B32" s="5"/>
      <c r="C32" s="5"/>
      <c r="D32" s="8">
        <v>10</v>
      </c>
      <c r="E32" s="8">
        <v>350</v>
      </c>
      <c r="F32" s="8">
        <f>D32/E32</f>
        <v>2.8571428571428571E-2</v>
      </c>
      <c r="G32" s="8"/>
      <c r="H32" s="7"/>
      <c r="I32" s="7"/>
      <c r="J32" s="7"/>
      <c r="K32" s="7"/>
      <c r="L32" s="3">
        <f t="shared" ref="L32" si="8">1000*P32</f>
        <v>0</v>
      </c>
      <c r="M32" s="6"/>
      <c r="N32" s="6"/>
      <c r="O32" s="6"/>
      <c r="P32" s="6">
        <v>0</v>
      </c>
    </row>
    <row r="34" spans="1:4" x14ac:dyDescent="0.25">
      <c r="B34" t="s">
        <v>33</v>
      </c>
    </row>
    <row r="35" spans="1:4" x14ac:dyDescent="0.25">
      <c r="A35" t="s">
        <v>31</v>
      </c>
      <c r="B35">
        <v>0.2</v>
      </c>
    </row>
    <row r="36" spans="1:4" x14ac:dyDescent="0.25">
      <c r="A36" t="s">
        <v>32</v>
      </c>
      <c r="B36">
        <v>0.4</v>
      </c>
      <c r="C36" s="4"/>
    </row>
    <row r="37" spans="1:4" x14ac:dyDescent="0.25">
      <c r="A37" t="s">
        <v>117</v>
      </c>
    </row>
    <row r="38" spans="1:4" x14ac:dyDescent="0.25">
      <c r="A38" t="s">
        <v>122</v>
      </c>
      <c r="B38">
        <v>0.14000000000000001</v>
      </c>
    </row>
    <row r="39" spans="1:4" x14ac:dyDescent="0.25">
      <c r="A39" t="s">
        <v>123</v>
      </c>
      <c r="B39">
        <v>7.0000000000000007E-2</v>
      </c>
    </row>
    <row r="40" spans="1:4" x14ac:dyDescent="0.25">
      <c r="A40" t="s">
        <v>124</v>
      </c>
      <c r="B40">
        <v>0</v>
      </c>
    </row>
    <row r="48" spans="1:4" x14ac:dyDescent="0.25">
      <c r="A48" t="s">
        <v>147</v>
      </c>
      <c r="D48" t="s">
        <v>148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4"/>
  <sheetViews>
    <sheetView topLeftCell="A37" zoomScaleNormal="100" workbookViewId="0">
      <selection activeCell="C18" sqref="C18"/>
    </sheetView>
  </sheetViews>
  <sheetFormatPr defaultRowHeight="15" x14ac:dyDescent="0.25"/>
  <cols>
    <col min="1" max="1" width="9.28515625" customWidth="1"/>
    <col min="3" max="3" width="33.5703125" customWidth="1"/>
    <col min="4" max="4" width="19.7109375" customWidth="1"/>
    <col min="6" max="6" width="40.85546875" customWidth="1"/>
  </cols>
  <sheetData>
    <row r="3" spans="1:19" x14ac:dyDescent="0.25">
      <c r="A3" s="46" t="s">
        <v>41</v>
      </c>
      <c r="B3" s="46"/>
    </row>
    <row r="5" spans="1:19" x14ac:dyDescent="0.25">
      <c r="B5" s="46" t="s">
        <v>90</v>
      </c>
      <c r="C5" s="46"/>
      <c r="D5" s="46"/>
      <c r="E5" s="14"/>
      <c r="F5" s="46" t="s">
        <v>91</v>
      </c>
      <c r="G5" s="46"/>
      <c r="H5" s="46"/>
      <c r="I5" s="46" t="s">
        <v>115</v>
      </c>
      <c r="J5" s="46"/>
      <c r="K5" s="46"/>
      <c r="L5" s="46"/>
      <c r="M5" t="s">
        <v>160</v>
      </c>
      <c r="N5" t="s">
        <v>161</v>
      </c>
      <c r="O5" t="s">
        <v>162</v>
      </c>
      <c r="P5" t="s">
        <v>28</v>
      </c>
      <c r="Q5" s="40" t="s">
        <v>163</v>
      </c>
      <c r="S5" t="s">
        <v>164</v>
      </c>
    </row>
    <row r="6" spans="1:19" x14ac:dyDescent="0.25">
      <c r="B6" t="s">
        <v>42</v>
      </c>
      <c r="E6" t="s">
        <v>42</v>
      </c>
      <c r="I6" t="s">
        <v>108</v>
      </c>
      <c r="J6" t="s">
        <v>118</v>
      </c>
      <c r="K6">
        <v>4</v>
      </c>
      <c r="M6" s="38">
        <v>7</v>
      </c>
      <c r="N6" s="39">
        <v>30</v>
      </c>
      <c r="O6" s="42">
        <v>1</v>
      </c>
      <c r="P6" s="20">
        <v>4</v>
      </c>
      <c r="Q6" s="25">
        <v>10</v>
      </c>
      <c r="S6" s="44">
        <v>10</v>
      </c>
    </row>
    <row r="7" spans="1:19" x14ac:dyDescent="0.25">
      <c r="B7" s="11" t="s">
        <v>43</v>
      </c>
      <c r="C7" s="11" t="s">
        <v>47</v>
      </c>
      <c r="D7">
        <v>400</v>
      </c>
      <c r="E7" s="11" t="s">
        <v>43</v>
      </c>
      <c r="F7" s="11" t="s">
        <v>92</v>
      </c>
      <c r="G7">
        <v>1200</v>
      </c>
      <c r="I7" s="11" t="s">
        <v>43</v>
      </c>
      <c r="J7" s="11" t="s">
        <v>109</v>
      </c>
      <c r="K7">
        <v>1</v>
      </c>
      <c r="M7" s="38">
        <v>3</v>
      </c>
      <c r="N7" s="41"/>
      <c r="O7" s="41"/>
      <c r="Q7" s="40"/>
      <c r="S7" s="45">
        <f>$Q$6*K7</f>
        <v>10</v>
      </c>
    </row>
    <row r="8" spans="1:19" x14ac:dyDescent="0.25">
      <c r="B8" s="12" t="s">
        <v>57</v>
      </c>
      <c r="C8" s="12" t="s">
        <v>50</v>
      </c>
      <c r="D8">
        <v>200</v>
      </c>
      <c r="E8" s="12" t="s">
        <v>57</v>
      </c>
      <c r="F8" s="12" t="s">
        <v>93</v>
      </c>
      <c r="G8">
        <v>600</v>
      </c>
      <c r="I8" s="11" t="s">
        <v>44</v>
      </c>
      <c r="J8" s="11" t="s">
        <v>110</v>
      </c>
      <c r="K8">
        <v>1</v>
      </c>
      <c r="M8" s="38">
        <v>2</v>
      </c>
      <c r="N8" s="41"/>
      <c r="O8" s="41"/>
      <c r="Q8" s="40"/>
      <c r="S8" s="45">
        <f t="shared" ref="S8:S10" si="0">$Q$6*K8</f>
        <v>10</v>
      </c>
    </row>
    <row r="9" spans="1:19" x14ac:dyDescent="0.25">
      <c r="B9" s="12" t="s">
        <v>58</v>
      </c>
      <c r="C9" s="12" t="s">
        <v>53</v>
      </c>
      <c r="D9">
        <v>100</v>
      </c>
      <c r="E9" s="12" t="s">
        <v>58</v>
      </c>
      <c r="F9" s="12" t="s">
        <v>94</v>
      </c>
      <c r="G9">
        <v>400</v>
      </c>
      <c r="I9" s="11" t="s">
        <v>45</v>
      </c>
      <c r="J9" s="11" t="s">
        <v>111</v>
      </c>
      <c r="K9">
        <v>1</v>
      </c>
      <c r="M9" s="38">
        <v>1</v>
      </c>
      <c r="N9" s="41"/>
      <c r="O9" s="41"/>
      <c r="Q9" s="40"/>
      <c r="S9" s="45">
        <f t="shared" si="0"/>
        <v>10</v>
      </c>
    </row>
    <row r="10" spans="1:19" x14ac:dyDescent="0.25">
      <c r="B10" s="12" t="s">
        <v>59</v>
      </c>
      <c r="C10" s="12" t="s">
        <v>54</v>
      </c>
      <c r="D10">
        <v>100</v>
      </c>
      <c r="E10" s="12" t="s">
        <v>59</v>
      </c>
      <c r="F10" s="12" t="s">
        <v>54</v>
      </c>
      <c r="G10">
        <v>200</v>
      </c>
      <c r="I10" s="11" t="s">
        <v>46</v>
      </c>
      <c r="J10" s="11" t="s">
        <v>112</v>
      </c>
      <c r="K10">
        <v>1</v>
      </c>
      <c r="M10" s="38">
        <v>1</v>
      </c>
      <c r="N10" s="41"/>
      <c r="O10" s="41"/>
      <c r="Q10" s="40"/>
      <c r="S10" s="45">
        <f t="shared" si="0"/>
        <v>10</v>
      </c>
    </row>
    <row r="11" spans="1:19" x14ac:dyDescent="0.25">
      <c r="M11" s="38"/>
      <c r="N11" s="41"/>
      <c r="O11" s="41"/>
      <c r="Q11" s="40"/>
      <c r="S11" s="20"/>
    </row>
    <row r="12" spans="1:19" x14ac:dyDescent="0.25">
      <c r="B12" s="11" t="s">
        <v>44</v>
      </c>
      <c r="C12" s="11" t="s">
        <v>48</v>
      </c>
      <c r="D12">
        <v>300</v>
      </c>
      <c r="E12" s="11" t="s">
        <v>44</v>
      </c>
      <c r="F12" s="11" t="s">
        <v>95</v>
      </c>
      <c r="G12">
        <v>800</v>
      </c>
      <c r="M12" s="38"/>
      <c r="N12" s="41"/>
      <c r="O12" s="41"/>
      <c r="Q12" s="40"/>
      <c r="S12" s="20"/>
    </row>
    <row r="13" spans="1:19" x14ac:dyDescent="0.25">
      <c r="B13" s="12" t="s">
        <v>60</v>
      </c>
      <c r="C13" s="12" t="s">
        <v>55</v>
      </c>
      <c r="D13">
        <v>150</v>
      </c>
      <c r="E13" s="12" t="s">
        <v>60</v>
      </c>
      <c r="F13" s="12" t="s">
        <v>96</v>
      </c>
      <c r="G13">
        <v>450</v>
      </c>
      <c r="M13" s="38"/>
      <c r="N13" s="41"/>
      <c r="O13" s="41"/>
      <c r="Q13" s="40"/>
      <c r="S13" s="20"/>
    </row>
    <row r="14" spans="1:19" x14ac:dyDescent="0.25">
      <c r="B14" s="12" t="s">
        <v>61</v>
      </c>
      <c r="C14" s="12" t="s">
        <v>56</v>
      </c>
      <c r="D14">
        <v>100</v>
      </c>
      <c r="E14" s="12" t="s">
        <v>61</v>
      </c>
      <c r="F14" s="12" t="s">
        <v>97</v>
      </c>
      <c r="G14">
        <v>250</v>
      </c>
      <c r="I14" s="46" t="s">
        <v>113</v>
      </c>
      <c r="J14" s="46"/>
      <c r="K14" s="46"/>
      <c r="L14" s="46"/>
      <c r="M14" s="38"/>
      <c r="N14" s="41"/>
      <c r="O14" s="41"/>
      <c r="Q14" s="40"/>
      <c r="S14" s="20"/>
    </row>
    <row r="15" spans="1:19" x14ac:dyDescent="0.25">
      <c r="B15" s="12" t="s">
        <v>62</v>
      </c>
      <c r="C15" s="12" t="s">
        <v>73</v>
      </c>
      <c r="D15">
        <v>50</v>
      </c>
      <c r="E15" s="12" t="s">
        <v>62</v>
      </c>
      <c r="F15" s="12" t="s">
        <v>98</v>
      </c>
      <c r="G15">
        <v>100</v>
      </c>
      <c r="I15" t="s">
        <v>108</v>
      </c>
      <c r="J15" t="s">
        <v>118</v>
      </c>
      <c r="K15">
        <v>10</v>
      </c>
      <c r="M15" s="38">
        <v>36</v>
      </c>
      <c r="N15" s="39">
        <v>30</v>
      </c>
      <c r="O15" s="42">
        <v>1</v>
      </c>
      <c r="P15" s="20">
        <v>10</v>
      </c>
      <c r="Q15" s="25">
        <v>5</v>
      </c>
      <c r="S15" s="44">
        <v>5</v>
      </c>
    </row>
    <row r="16" spans="1:19" x14ac:dyDescent="0.25">
      <c r="B16" s="13" t="s">
        <v>51</v>
      </c>
      <c r="C16" s="13" t="s">
        <v>63</v>
      </c>
      <c r="E16" s="13" t="s">
        <v>51</v>
      </c>
      <c r="F16" s="13" t="s">
        <v>99</v>
      </c>
      <c r="I16" s="11" t="s">
        <v>43</v>
      </c>
      <c r="J16" s="11" t="s">
        <v>126</v>
      </c>
      <c r="K16">
        <v>6</v>
      </c>
      <c r="M16" s="38">
        <v>20</v>
      </c>
      <c r="N16" s="41"/>
      <c r="O16" s="41"/>
      <c r="Q16" s="40"/>
      <c r="S16" s="45">
        <v>5</v>
      </c>
    </row>
    <row r="17" spans="2:19" x14ac:dyDescent="0.25">
      <c r="B17" s="13" t="s">
        <v>52</v>
      </c>
      <c r="C17" s="13" t="s">
        <v>64</v>
      </c>
      <c r="E17" s="13" t="s">
        <v>52</v>
      </c>
      <c r="F17" s="13" t="s">
        <v>100</v>
      </c>
      <c r="I17" s="11" t="s">
        <v>44</v>
      </c>
      <c r="J17" s="11" t="s">
        <v>110</v>
      </c>
      <c r="K17">
        <v>1</v>
      </c>
      <c r="M17" s="38">
        <v>10</v>
      </c>
      <c r="N17" s="41"/>
      <c r="O17" s="41"/>
      <c r="Q17" s="40"/>
      <c r="S17" s="45">
        <v>5</v>
      </c>
    </row>
    <row r="18" spans="2:19" x14ac:dyDescent="0.25">
      <c r="I18" s="11" t="s">
        <v>45</v>
      </c>
      <c r="J18" s="11" t="s">
        <v>111</v>
      </c>
      <c r="K18">
        <v>2</v>
      </c>
      <c r="M18" s="38">
        <v>5</v>
      </c>
      <c r="N18" s="41"/>
      <c r="O18" s="41"/>
      <c r="Q18" s="40"/>
      <c r="S18" s="45">
        <v>5</v>
      </c>
    </row>
    <row r="19" spans="2:19" x14ac:dyDescent="0.25">
      <c r="B19" s="11" t="s">
        <v>45</v>
      </c>
      <c r="C19" s="11" t="s">
        <v>34</v>
      </c>
      <c r="D19">
        <v>200</v>
      </c>
      <c r="E19" s="11" t="s">
        <v>45</v>
      </c>
      <c r="F19" s="11" t="s">
        <v>101</v>
      </c>
      <c r="G19">
        <v>500</v>
      </c>
      <c r="I19" s="11" t="s">
        <v>46</v>
      </c>
      <c r="J19" s="11" t="s">
        <v>112</v>
      </c>
      <c r="K19">
        <v>1</v>
      </c>
      <c r="M19" s="38">
        <v>1</v>
      </c>
      <c r="N19" s="41"/>
      <c r="O19" s="41"/>
      <c r="Q19" s="40"/>
      <c r="S19" s="45">
        <v>5</v>
      </c>
    </row>
    <row r="20" spans="2:19" x14ac:dyDescent="0.25">
      <c r="B20" s="12" t="s">
        <v>69</v>
      </c>
      <c r="C20" s="12" t="s">
        <v>65</v>
      </c>
      <c r="D20">
        <v>70</v>
      </c>
      <c r="E20" s="12" t="s">
        <v>69</v>
      </c>
      <c r="F20" s="12" t="s">
        <v>102</v>
      </c>
      <c r="G20">
        <v>180</v>
      </c>
      <c r="M20" s="38"/>
      <c r="N20" s="41"/>
      <c r="O20" s="41"/>
      <c r="Q20" s="40"/>
      <c r="S20" s="20"/>
    </row>
    <row r="21" spans="2:19" x14ac:dyDescent="0.25">
      <c r="B21" s="12" t="s">
        <v>70</v>
      </c>
      <c r="C21" s="12" t="s">
        <v>66</v>
      </c>
      <c r="D21">
        <v>40</v>
      </c>
      <c r="E21" s="12" t="s">
        <v>70</v>
      </c>
      <c r="F21" s="12" t="s">
        <v>103</v>
      </c>
      <c r="G21">
        <v>110</v>
      </c>
      <c r="M21" s="38"/>
      <c r="N21" s="41"/>
      <c r="O21" s="41"/>
      <c r="Q21" s="40"/>
      <c r="S21" s="20"/>
    </row>
    <row r="22" spans="2:19" x14ac:dyDescent="0.25">
      <c r="B22" s="12" t="s">
        <v>71</v>
      </c>
      <c r="C22" s="12" t="s">
        <v>67</v>
      </c>
      <c r="D22">
        <v>30</v>
      </c>
      <c r="E22" s="12" t="s">
        <v>71</v>
      </c>
      <c r="F22" s="12" t="s">
        <v>104</v>
      </c>
      <c r="G22">
        <v>60</v>
      </c>
      <c r="I22" s="46" t="s">
        <v>114</v>
      </c>
      <c r="J22" s="46"/>
      <c r="K22" s="46"/>
      <c r="L22" s="46"/>
      <c r="M22" s="38"/>
      <c r="N22" s="41"/>
      <c r="O22" s="43"/>
      <c r="P22" s="20">
        <v>10</v>
      </c>
      <c r="Q22" s="25">
        <v>5</v>
      </c>
      <c r="S22" s="20"/>
    </row>
    <row r="23" spans="2:19" x14ac:dyDescent="0.25">
      <c r="B23" s="12" t="s">
        <v>72</v>
      </c>
      <c r="C23" s="12" t="s">
        <v>68</v>
      </c>
      <c r="D23">
        <v>60</v>
      </c>
      <c r="E23" s="12" t="s">
        <v>72</v>
      </c>
      <c r="F23" s="12" t="s">
        <v>105</v>
      </c>
      <c r="G23">
        <v>150</v>
      </c>
      <c r="I23" t="s">
        <v>108</v>
      </c>
      <c r="J23" t="s">
        <v>118</v>
      </c>
      <c r="K23">
        <v>10</v>
      </c>
      <c r="M23" s="38">
        <v>15</v>
      </c>
      <c r="N23" s="39">
        <v>30</v>
      </c>
      <c r="O23" s="33">
        <v>1</v>
      </c>
      <c r="Q23" s="40"/>
      <c r="S23" s="44">
        <v>5</v>
      </c>
    </row>
    <row r="24" spans="2:19" x14ac:dyDescent="0.25">
      <c r="I24" s="11" t="s">
        <v>43</v>
      </c>
      <c r="J24" s="11" t="s">
        <v>109</v>
      </c>
      <c r="K24">
        <v>4</v>
      </c>
      <c r="M24" s="38">
        <v>7</v>
      </c>
      <c r="N24" s="41"/>
      <c r="O24" s="41"/>
      <c r="Q24" s="40"/>
      <c r="S24" s="45">
        <v>5</v>
      </c>
    </row>
    <row r="25" spans="2:19" x14ac:dyDescent="0.25">
      <c r="B25" s="11" t="s">
        <v>46</v>
      </c>
      <c r="C25" s="11" t="s">
        <v>49</v>
      </c>
      <c r="D25">
        <v>40</v>
      </c>
      <c r="E25" s="11" t="s">
        <v>46</v>
      </c>
      <c r="F25" s="11" t="s">
        <v>106</v>
      </c>
      <c r="G25">
        <v>40</v>
      </c>
      <c r="I25" s="11" t="s">
        <v>44</v>
      </c>
      <c r="J25" s="11" t="s">
        <v>110</v>
      </c>
      <c r="K25">
        <v>2</v>
      </c>
      <c r="M25" s="38">
        <v>3</v>
      </c>
      <c r="N25" s="41"/>
      <c r="O25" s="41"/>
      <c r="Q25" s="40"/>
      <c r="S25" s="45">
        <v>5</v>
      </c>
    </row>
    <row r="26" spans="2:19" x14ac:dyDescent="0.25">
      <c r="I26" s="11" t="s">
        <v>45</v>
      </c>
      <c r="J26" s="11" t="s">
        <v>111</v>
      </c>
      <c r="K26">
        <v>2</v>
      </c>
      <c r="M26" s="38">
        <v>3</v>
      </c>
      <c r="N26" s="41"/>
      <c r="O26" s="41"/>
      <c r="Q26" s="40"/>
      <c r="S26" s="45">
        <v>5</v>
      </c>
    </row>
    <row r="27" spans="2:19" x14ac:dyDescent="0.25">
      <c r="B27" s="11" t="s">
        <v>74</v>
      </c>
      <c r="C27" s="11" t="s">
        <v>87</v>
      </c>
      <c r="D27">
        <v>10</v>
      </c>
      <c r="E27" s="11" t="s">
        <v>74</v>
      </c>
      <c r="F27" s="11" t="s">
        <v>77</v>
      </c>
      <c r="G27">
        <v>100</v>
      </c>
      <c r="I27" s="11" t="s">
        <v>46</v>
      </c>
      <c r="J27" s="11" t="s">
        <v>112</v>
      </c>
      <c r="K27">
        <v>2</v>
      </c>
      <c r="M27" s="38">
        <v>2</v>
      </c>
      <c r="N27" s="41"/>
      <c r="O27" s="41"/>
      <c r="Q27" s="40"/>
      <c r="S27" s="45">
        <v>5</v>
      </c>
    </row>
    <row r="28" spans="2:19" x14ac:dyDescent="0.25">
      <c r="B28" t="s">
        <v>89</v>
      </c>
      <c r="C28" t="s">
        <v>139</v>
      </c>
      <c r="E28" s="14"/>
      <c r="F28" s="14"/>
      <c r="G28" s="14"/>
      <c r="M28" s="38"/>
      <c r="N28" s="41"/>
      <c r="O28" s="41"/>
      <c r="Q28" s="40"/>
      <c r="S28" s="20"/>
    </row>
    <row r="29" spans="2:19" x14ac:dyDescent="0.25">
      <c r="E29" s="11" t="s">
        <v>89</v>
      </c>
      <c r="F29" s="11" t="s">
        <v>107</v>
      </c>
      <c r="G29">
        <v>10</v>
      </c>
      <c r="M29" s="38"/>
      <c r="N29" s="41"/>
      <c r="O29" s="41"/>
      <c r="Q29" s="40"/>
      <c r="S29" s="20"/>
    </row>
    <row r="30" spans="2:19" x14ac:dyDescent="0.25">
      <c r="I30" s="46" t="s">
        <v>116</v>
      </c>
      <c r="J30" s="46"/>
      <c r="K30" s="46"/>
      <c r="L30" s="46"/>
      <c r="M30" s="38"/>
      <c r="N30" s="41"/>
      <c r="O30" s="41"/>
      <c r="Q30" s="40"/>
      <c r="S30" s="20"/>
    </row>
    <row r="31" spans="2:19" x14ac:dyDescent="0.25">
      <c r="B31" s="46" t="s">
        <v>76</v>
      </c>
      <c r="C31" s="46"/>
      <c r="D31" s="46"/>
      <c r="E31" s="14"/>
      <c r="F31" s="46" t="s">
        <v>78</v>
      </c>
      <c r="G31" s="46"/>
      <c r="H31" s="46"/>
      <c r="I31" t="s">
        <v>108</v>
      </c>
      <c r="J31" t="s">
        <v>118</v>
      </c>
      <c r="K31">
        <v>50</v>
      </c>
      <c r="M31" s="38">
        <v>50</v>
      </c>
      <c r="N31" s="39">
        <v>30</v>
      </c>
      <c r="O31" s="42">
        <v>1</v>
      </c>
      <c r="P31" s="20">
        <v>50</v>
      </c>
      <c r="Q31" s="25">
        <v>1</v>
      </c>
      <c r="S31" s="44">
        <v>1</v>
      </c>
    </row>
    <row r="32" spans="2:19" x14ac:dyDescent="0.25">
      <c r="B32" t="s">
        <v>42</v>
      </c>
      <c r="E32" t="s">
        <v>42</v>
      </c>
      <c r="I32" s="11" t="s">
        <v>43</v>
      </c>
      <c r="J32" s="11" t="s">
        <v>109</v>
      </c>
      <c r="K32">
        <v>25</v>
      </c>
      <c r="M32" s="38">
        <v>25</v>
      </c>
      <c r="N32" s="41"/>
      <c r="O32" s="41"/>
      <c r="Q32" s="40"/>
      <c r="S32" s="45">
        <v>1</v>
      </c>
    </row>
    <row r="33" spans="2:19" x14ac:dyDescent="0.25">
      <c r="B33" s="11" t="s">
        <v>43</v>
      </c>
      <c r="C33" s="11" t="s">
        <v>47</v>
      </c>
      <c r="D33">
        <v>400</v>
      </c>
      <c r="E33" s="11" t="s">
        <v>43</v>
      </c>
      <c r="F33" s="11" t="s">
        <v>92</v>
      </c>
      <c r="G33">
        <v>1200</v>
      </c>
      <c r="I33" s="11" t="s">
        <v>44</v>
      </c>
      <c r="J33" s="11" t="s">
        <v>110</v>
      </c>
      <c r="K33">
        <v>10</v>
      </c>
      <c r="M33" s="38">
        <v>10</v>
      </c>
      <c r="N33" s="41"/>
      <c r="O33" s="41"/>
      <c r="Q33" s="40"/>
      <c r="S33" s="45">
        <v>1</v>
      </c>
    </row>
    <row r="34" spans="2:19" x14ac:dyDescent="0.25">
      <c r="B34" s="12" t="s">
        <v>57</v>
      </c>
      <c r="C34" s="12" t="s">
        <v>50</v>
      </c>
      <c r="D34">
        <v>200</v>
      </c>
      <c r="E34" s="12" t="s">
        <v>57</v>
      </c>
      <c r="F34" s="12" t="s">
        <v>93</v>
      </c>
      <c r="G34">
        <v>600</v>
      </c>
      <c r="I34" s="11" t="s">
        <v>45</v>
      </c>
      <c r="J34" s="11" t="s">
        <v>111</v>
      </c>
      <c r="K34">
        <v>10</v>
      </c>
      <c r="M34" s="38">
        <v>10</v>
      </c>
      <c r="N34" s="41"/>
      <c r="O34" s="41"/>
      <c r="Q34" s="40"/>
      <c r="S34" s="45">
        <v>1</v>
      </c>
    </row>
    <row r="35" spans="2:19" x14ac:dyDescent="0.25">
      <c r="B35" s="12" t="s">
        <v>58</v>
      </c>
      <c r="C35" s="12" t="s">
        <v>53</v>
      </c>
      <c r="D35">
        <v>100</v>
      </c>
      <c r="E35" s="12" t="s">
        <v>58</v>
      </c>
      <c r="F35" s="12" t="s">
        <v>94</v>
      </c>
      <c r="G35">
        <v>400</v>
      </c>
      <c r="I35" s="11" t="s">
        <v>46</v>
      </c>
      <c r="J35" s="11" t="s">
        <v>112</v>
      </c>
      <c r="K35">
        <v>5</v>
      </c>
      <c r="M35" s="38">
        <v>5</v>
      </c>
      <c r="N35" s="41"/>
      <c r="O35" s="41"/>
      <c r="Q35" s="40"/>
      <c r="S35" s="45">
        <v>1</v>
      </c>
    </row>
    <row r="36" spans="2:19" x14ac:dyDescent="0.25">
      <c r="B36" s="12" t="s">
        <v>59</v>
      </c>
      <c r="C36" s="12" t="s">
        <v>54</v>
      </c>
      <c r="D36">
        <v>100</v>
      </c>
      <c r="E36" s="12" t="s">
        <v>59</v>
      </c>
      <c r="F36" s="12" t="s">
        <v>54</v>
      </c>
      <c r="G36">
        <v>200</v>
      </c>
      <c r="M36" s="38"/>
      <c r="N36" s="41"/>
      <c r="O36" s="41"/>
      <c r="Q36" s="40"/>
      <c r="S36" s="20"/>
    </row>
    <row r="37" spans="2:19" x14ac:dyDescent="0.25">
      <c r="I37" s="46" t="s">
        <v>125</v>
      </c>
      <c r="J37" s="46"/>
      <c r="K37" s="46"/>
      <c r="L37" s="46"/>
      <c r="M37" s="38"/>
      <c r="N37" s="41"/>
      <c r="O37" s="41"/>
      <c r="Q37" s="40"/>
      <c r="S37" s="20"/>
    </row>
    <row r="38" spans="2:19" x14ac:dyDescent="0.25">
      <c r="B38" s="11" t="s">
        <v>44</v>
      </c>
      <c r="C38" s="11" t="s">
        <v>48</v>
      </c>
      <c r="D38">
        <v>300</v>
      </c>
      <c r="E38" s="11" t="s">
        <v>44</v>
      </c>
      <c r="F38" s="11" t="s">
        <v>95</v>
      </c>
      <c r="G38">
        <v>800</v>
      </c>
      <c r="I38" t="s">
        <v>108</v>
      </c>
      <c r="J38" t="s">
        <v>118</v>
      </c>
      <c r="K38">
        <v>20</v>
      </c>
      <c r="M38" s="38">
        <v>19</v>
      </c>
      <c r="N38" s="39">
        <v>50</v>
      </c>
      <c r="O38" s="42">
        <v>1</v>
      </c>
      <c r="P38" s="20">
        <v>20</v>
      </c>
      <c r="Q38" s="25">
        <v>5</v>
      </c>
      <c r="S38" s="44">
        <v>5</v>
      </c>
    </row>
    <row r="39" spans="2:19" x14ac:dyDescent="0.25">
      <c r="B39" s="12" t="s">
        <v>60</v>
      </c>
      <c r="C39" s="12" t="s">
        <v>55</v>
      </c>
      <c r="D39">
        <v>150</v>
      </c>
      <c r="E39" s="12" t="s">
        <v>60</v>
      </c>
      <c r="F39" s="12" t="s">
        <v>96</v>
      </c>
      <c r="G39">
        <v>450</v>
      </c>
      <c r="I39" s="11" t="s">
        <v>43</v>
      </c>
      <c r="J39" s="11" t="s">
        <v>109</v>
      </c>
      <c r="K39">
        <v>10</v>
      </c>
      <c r="M39" s="38">
        <v>9</v>
      </c>
      <c r="N39" s="41"/>
      <c r="O39" s="41"/>
      <c r="Q39" s="40"/>
      <c r="S39" s="45">
        <v>5</v>
      </c>
    </row>
    <row r="40" spans="2:19" x14ac:dyDescent="0.25">
      <c r="B40" s="12" t="s">
        <v>61</v>
      </c>
      <c r="C40" s="12" t="s">
        <v>56</v>
      </c>
      <c r="D40">
        <v>100</v>
      </c>
      <c r="E40" s="12" t="s">
        <v>61</v>
      </c>
      <c r="F40" s="12" t="s">
        <v>97</v>
      </c>
      <c r="G40">
        <v>250</v>
      </c>
      <c r="I40" s="11" t="s">
        <v>44</v>
      </c>
      <c r="J40" s="11" t="s">
        <v>110</v>
      </c>
      <c r="K40">
        <v>5</v>
      </c>
      <c r="M40" s="38">
        <v>5</v>
      </c>
      <c r="N40" s="41"/>
      <c r="O40" s="41"/>
      <c r="Q40" s="40"/>
      <c r="S40" s="45">
        <v>5</v>
      </c>
    </row>
    <row r="41" spans="2:19" x14ac:dyDescent="0.25">
      <c r="B41" s="12" t="s">
        <v>62</v>
      </c>
      <c r="C41" s="12" t="s">
        <v>73</v>
      </c>
      <c r="D41">
        <v>50</v>
      </c>
      <c r="E41" s="12" t="s">
        <v>62</v>
      </c>
      <c r="F41" s="12" t="s">
        <v>98</v>
      </c>
      <c r="G41">
        <v>100</v>
      </c>
      <c r="I41" s="11" t="s">
        <v>45</v>
      </c>
      <c r="J41" s="11" t="s">
        <v>111</v>
      </c>
      <c r="K41">
        <v>2</v>
      </c>
      <c r="M41" s="38">
        <v>2</v>
      </c>
      <c r="N41" s="41"/>
      <c r="O41" s="41"/>
      <c r="Q41" s="40"/>
      <c r="S41" s="45">
        <v>5</v>
      </c>
    </row>
    <row r="42" spans="2:19" x14ac:dyDescent="0.25">
      <c r="B42" s="13" t="s">
        <v>51</v>
      </c>
      <c r="C42" s="13" t="s">
        <v>63</v>
      </c>
      <c r="E42" s="13" t="s">
        <v>51</v>
      </c>
      <c r="F42" s="13" t="s">
        <v>99</v>
      </c>
      <c r="I42" s="11" t="s">
        <v>46</v>
      </c>
      <c r="J42" s="11" t="s">
        <v>112</v>
      </c>
      <c r="K42">
        <v>2</v>
      </c>
      <c r="M42" s="38">
        <v>2</v>
      </c>
      <c r="N42" s="41"/>
      <c r="O42" s="41"/>
      <c r="Q42" s="40"/>
      <c r="S42" s="45">
        <v>5</v>
      </c>
    </row>
    <row r="43" spans="2:19" x14ac:dyDescent="0.25">
      <c r="B43" s="13" t="s">
        <v>52</v>
      </c>
      <c r="C43" s="13" t="s">
        <v>64</v>
      </c>
      <c r="E43" s="13" t="s">
        <v>52</v>
      </c>
      <c r="F43" s="13" t="s">
        <v>100</v>
      </c>
      <c r="M43" s="38"/>
      <c r="N43" s="41"/>
      <c r="O43" s="41"/>
      <c r="Q43" s="40"/>
    </row>
    <row r="45" spans="2:19" x14ac:dyDescent="0.25">
      <c r="B45" s="11" t="s">
        <v>45</v>
      </c>
      <c r="C45" s="11" t="s">
        <v>34</v>
      </c>
      <c r="D45">
        <v>200</v>
      </c>
      <c r="E45" s="11" t="s">
        <v>45</v>
      </c>
      <c r="F45" s="11" t="s">
        <v>101</v>
      </c>
      <c r="G45">
        <v>500</v>
      </c>
    </row>
    <row r="46" spans="2:19" x14ac:dyDescent="0.25">
      <c r="B46" s="12" t="s">
        <v>69</v>
      </c>
      <c r="C46" s="12" t="s">
        <v>65</v>
      </c>
      <c r="D46">
        <v>70</v>
      </c>
      <c r="E46" s="12" t="s">
        <v>69</v>
      </c>
      <c r="F46" s="12" t="s">
        <v>102</v>
      </c>
      <c r="G46">
        <v>180</v>
      </c>
    </row>
    <row r="47" spans="2:19" x14ac:dyDescent="0.25">
      <c r="B47" s="12" t="s">
        <v>70</v>
      </c>
      <c r="C47" s="12" t="s">
        <v>66</v>
      </c>
      <c r="D47">
        <v>40</v>
      </c>
      <c r="E47" s="12" t="s">
        <v>70</v>
      </c>
      <c r="F47" s="12" t="s">
        <v>103</v>
      </c>
      <c r="G47">
        <v>110</v>
      </c>
    </row>
    <row r="48" spans="2:19" x14ac:dyDescent="0.25">
      <c r="B48" s="12" t="s">
        <v>71</v>
      </c>
      <c r="C48" s="12" t="s">
        <v>67</v>
      </c>
      <c r="D48">
        <v>30</v>
      </c>
      <c r="E48" s="12" t="s">
        <v>71</v>
      </c>
      <c r="F48" s="12" t="s">
        <v>104</v>
      </c>
      <c r="G48">
        <v>60</v>
      </c>
    </row>
    <row r="49" spans="2:7" x14ac:dyDescent="0.25">
      <c r="B49" s="12" t="s">
        <v>72</v>
      </c>
      <c r="C49" s="12" t="s">
        <v>68</v>
      </c>
      <c r="D49">
        <v>60</v>
      </c>
      <c r="E49" s="12" t="s">
        <v>72</v>
      </c>
      <c r="F49" s="12" t="s">
        <v>105</v>
      </c>
      <c r="G49">
        <v>150</v>
      </c>
    </row>
    <row r="51" spans="2:7" x14ac:dyDescent="0.25">
      <c r="B51" s="11" t="s">
        <v>46</v>
      </c>
      <c r="C51" s="11" t="s">
        <v>49</v>
      </c>
      <c r="D51">
        <v>40</v>
      </c>
      <c r="E51" s="11" t="s">
        <v>46</v>
      </c>
      <c r="F51" s="11" t="s">
        <v>106</v>
      </c>
      <c r="G51">
        <v>40</v>
      </c>
    </row>
    <row r="53" spans="2:7" x14ac:dyDescent="0.25">
      <c r="B53" s="11" t="s">
        <v>74</v>
      </c>
      <c r="C53" s="11" t="s">
        <v>75</v>
      </c>
      <c r="D53">
        <v>100</v>
      </c>
      <c r="E53" s="11" t="s">
        <v>74</v>
      </c>
      <c r="F53" s="11" t="s">
        <v>77</v>
      </c>
      <c r="G53">
        <v>100</v>
      </c>
    </row>
    <row r="54" spans="2:7" x14ac:dyDescent="0.25">
      <c r="G54" s="14"/>
    </row>
    <row r="55" spans="2:7" x14ac:dyDescent="0.25">
      <c r="B55" s="11" t="s">
        <v>89</v>
      </c>
      <c r="C55" s="11" t="s">
        <v>87</v>
      </c>
      <c r="D55">
        <v>10</v>
      </c>
      <c r="E55" s="11" t="s">
        <v>79</v>
      </c>
      <c r="F55" s="11" t="s">
        <v>80</v>
      </c>
      <c r="G55">
        <v>1000</v>
      </c>
    </row>
    <row r="56" spans="2:7" x14ac:dyDescent="0.25">
      <c r="E56" s="12" t="s">
        <v>81</v>
      </c>
      <c r="F56" s="12" t="s">
        <v>65</v>
      </c>
      <c r="G56">
        <v>400</v>
      </c>
    </row>
    <row r="57" spans="2:7" x14ac:dyDescent="0.25">
      <c r="E57" s="12" t="s">
        <v>82</v>
      </c>
      <c r="F57" s="12" t="s">
        <v>83</v>
      </c>
      <c r="G57">
        <v>600</v>
      </c>
    </row>
    <row r="59" spans="2:7" x14ac:dyDescent="0.25">
      <c r="E59" s="11" t="s">
        <v>88</v>
      </c>
      <c r="F59" s="11" t="s">
        <v>107</v>
      </c>
      <c r="G59">
        <v>10</v>
      </c>
    </row>
    <row r="64" spans="2:7" x14ac:dyDescent="0.25">
      <c r="C64" s="35" t="s">
        <v>159</v>
      </c>
      <c r="D64" s="35"/>
    </row>
  </sheetData>
  <mergeCells count="10">
    <mergeCell ref="A3:B3"/>
    <mergeCell ref="B5:D5"/>
    <mergeCell ref="B31:D31"/>
    <mergeCell ref="F5:H5"/>
    <mergeCell ref="I37:L37"/>
    <mergeCell ref="F31:H31"/>
    <mergeCell ref="I5:L5"/>
    <mergeCell ref="I14:L14"/>
    <mergeCell ref="I22:L22"/>
    <mergeCell ref="I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39" sqref="B39"/>
    </sheetView>
  </sheetViews>
  <sheetFormatPr defaultRowHeight="15" x14ac:dyDescent="0.25"/>
  <cols>
    <col min="2" max="2" width="21.28515625" customWidth="1"/>
    <col min="3" max="3" width="16.5703125" customWidth="1"/>
    <col min="4" max="4" width="13.28515625" customWidth="1"/>
  </cols>
  <sheetData>
    <row r="3" spans="2:7" x14ac:dyDescent="0.25">
      <c r="C3" t="s">
        <v>127</v>
      </c>
      <c r="D3" t="s">
        <v>128</v>
      </c>
      <c r="G3" t="s">
        <v>158</v>
      </c>
    </row>
    <row r="4" spans="2:7" x14ac:dyDescent="0.25">
      <c r="B4" t="s">
        <v>9</v>
      </c>
      <c r="C4" t="s">
        <v>86</v>
      </c>
      <c r="D4">
        <v>30</v>
      </c>
      <c r="E4" s="5"/>
      <c r="G4">
        <v>1</v>
      </c>
    </row>
    <row r="5" spans="2:7" x14ac:dyDescent="0.25">
      <c r="B5" t="s">
        <v>10</v>
      </c>
      <c r="D5">
        <v>40</v>
      </c>
      <c r="E5" s="5"/>
      <c r="G5">
        <v>1</v>
      </c>
    </row>
    <row r="6" spans="2:7" x14ac:dyDescent="0.25">
      <c r="B6" t="s">
        <v>11</v>
      </c>
      <c r="D6">
        <v>60</v>
      </c>
      <c r="E6" s="5"/>
      <c r="G6">
        <v>1</v>
      </c>
    </row>
    <row r="7" spans="2:7" x14ac:dyDescent="0.25">
      <c r="B7" t="s">
        <v>12</v>
      </c>
      <c r="D7">
        <v>60</v>
      </c>
      <c r="E7" s="5"/>
      <c r="G7">
        <v>1</v>
      </c>
    </row>
    <row r="8" spans="2:7" x14ac:dyDescent="0.25">
      <c r="B8" t="s">
        <v>15</v>
      </c>
      <c r="D8">
        <v>30</v>
      </c>
      <c r="E8" s="5"/>
      <c r="G8">
        <v>1</v>
      </c>
    </row>
    <row r="9" spans="2:7" x14ac:dyDescent="0.25">
      <c r="B9" t="s">
        <v>16</v>
      </c>
      <c r="D9">
        <v>60</v>
      </c>
      <c r="E9" s="5"/>
      <c r="G9">
        <v>1</v>
      </c>
    </row>
    <row r="10" spans="2:7" x14ac:dyDescent="0.25">
      <c r="B10" t="s">
        <v>17</v>
      </c>
      <c r="D10">
        <v>60</v>
      </c>
      <c r="E10" s="5"/>
      <c r="G10">
        <v>1</v>
      </c>
    </row>
    <row r="11" spans="2:7" x14ac:dyDescent="0.25">
      <c r="B11" t="s">
        <v>18</v>
      </c>
      <c r="D11">
        <v>60</v>
      </c>
      <c r="E11" s="5"/>
      <c r="G11">
        <v>1</v>
      </c>
    </row>
    <row r="12" spans="2:7" x14ac:dyDescent="0.25">
      <c r="B12" t="s">
        <v>19</v>
      </c>
      <c r="D12">
        <v>40</v>
      </c>
      <c r="E12" s="5"/>
      <c r="G12">
        <v>1</v>
      </c>
    </row>
    <row r="13" spans="2:7" x14ac:dyDescent="0.25">
      <c r="B13" t="s">
        <v>20</v>
      </c>
      <c r="D13">
        <v>60</v>
      </c>
      <c r="E13" s="5"/>
      <c r="G13">
        <v>1</v>
      </c>
    </row>
    <row r="14" spans="2:7" x14ac:dyDescent="0.25">
      <c r="B14" t="s">
        <v>21</v>
      </c>
      <c r="D14">
        <v>60</v>
      </c>
      <c r="E14" s="5"/>
      <c r="G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5"/>
  <sheetViews>
    <sheetView topLeftCell="A99" zoomScale="70" zoomScaleNormal="70" workbookViewId="0">
      <selection activeCell="M132" sqref="M132"/>
    </sheetView>
  </sheetViews>
  <sheetFormatPr defaultRowHeight="15" x14ac:dyDescent="0.25"/>
  <cols>
    <col min="2" max="2" width="6.140625" customWidth="1"/>
    <col min="3" max="3" width="43.7109375" customWidth="1"/>
  </cols>
  <sheetData>
    <row r="2" spans="2:20" x14ac:dyDescent="0.25">
      <c r="D2" t="s">
        <v>130</v>
      </c>
      <c r="H2" s="16" t="s">
        <v>134</v>
      </c>
      <c r="L2" t="s">
        <v>137</v>
      </c>
    </row>
    <row r="3" spans="2:20" x14ac:dyDescent="0.25">
      <c r="D3" s="17" t="s">
        <v>129</v>
      </c>
      <c r="E3" s="18" t="s">
        <v>133</v>
      </c>
      <c r="F3" s="19" t="s">
        <v>131</v>
      </c>
      <c r="G3" s="20"/>
      <c r="H3" s="17" t="s">
        <v>129</v>
      </c>
      <c r="I3" s="18" t="s">
        <v>133</v>
      </c>
      <c r="J3" s="19" t="s">
        <v>131</v>
      </c>
      <c r="K3" s="20"/>
      <c r="L3" s="17" t="s">
        <v>129</v>
      </c>
      <c r="M3" s="18" t="s">
        <v>133</v>
      </c>
      <c r="N3" s="19" t="s">
        <v>131</v>
      </c>
      <c r="O3" s="22"/>
    </row>
    <row r="4" spans="2:20" x14ac:dyDescent="0.25">
      <c r="B4" s="14"/>
      <c r="C4" s="14"/>
      <c r="D4" s="21">
        <v>950</v>
      </c>
      <c r="E4" s="18">
        <v>955</v>
      </c>
      <c r="F4" s="19"/>
      <c r="G4" s="20"/>
      <c r="H4" s="17">
        <v>4500</v>
      </c>
      <c r="I4" s="18">
        <v>2600</v>
      </c>
      <c r="J4" s="19">
        <v>1</v>
      </c>
      <c r="K4" s="20"/>
      <c r="L4" s="17">
        <v>7000</v>
      </c>
      <c r="M4" s="18">
        <v>1700</v>
      </c>
      <c r="N4" s="19">
        <v>1</v>
      </c>
    </row>
    <row r="5" spans="2:20" x14ac:dyDescent="0.25">
      <c r="D5" s="17"/>
      <c r="E5" s="18"/>
      <c r="F5" s="19"/>
      <c r="G5" s="20"/>
      <c r="H5" s="17"/>
      <c r="I5" s="18"/>
      <c r="J5" s="19"/>
      <c r="K5" s="20"/>
      <c r="L5" s="17"/>
      <c r="M5" s="18"/>
      <c r="N5" s="19"/>
      <c r="S5" t="s">
        <v>138</v>
      </c>
    </row>
    <row r="6" spans="2:20" x14ac:dyDescent="0.25">
      <c r="B6" s="11" t="s">
        <v>43</v>
      </c>
      <c r="C6" s="11" t="s">
        <v>47</v>
      </c>
      <c r="D6" s="17">
        <f>Q6*F6</f>
        <v>400</v>
      </c>
      <c r="E6" s="18">
        <f>P6*F6</f>
        <v>240</v>
      </c>
      <c r="F6" s="19">
        <v>1</v>
      </c>
      <c r="G6" s="20"/>
      <c r="H6" s="17">
        <f>Q6*J6</f>
        <v>1600</v>
      </c>
      <c r="I6" s="18">
        <f>P6*J6</f>
        <v>960</v>
      </c>
      <c r="J6" s="19">
        <v>4</v>
      </c>
      <c r="K6" s="20"/>
      <c r="L6" s="17">
        <f>Q6*N6</f>
        <v>1600</v>
      </c>
      <c r="M6" s="18">
        <f>P6*N6</f>
        <v>960</v>
      </c>
      <c r="N6" s="19">
        <v>4</v>
      </c>
      <c r="P6" s="18">
        <f>T6*$S$6</f>
        <v>240</v>
      </c>
      <c r="Q6" s="17">
        <v>400</v>
      </c>
      <c r="S6">
        <v>0.6</v>
      </c>
      <c r="T6">
        <v>400</v>
      </c>
    </row>
    <row r="7" spans="2:20" x14ac:dyDescent="0.25">
      <c r="B7" s="12" t="s">
        <v>57</v>
      </c>
      <c r="C7" s="12" t="s">
        <v>50</v>
      </c>
      <c r="D7" s="17">
        <f t="shared" ref="D7:D26" si="0">Q7*F7</f>
        <v>200</v>
      </c>
      <c r="E7" s="18">
        <f t="shared" ref="E7:E26" si="1">P7*F7</f>
        <v>120</v>
      </c>
      <c r="F7" s="19">
        <v>1</v>
      </c>
      <c r="G7" s="20"/>
      <c r="H7" s="17">
        <f t="shared" ref="H7:H26" si="2">Q7*J7</f>
        <v>800</v>
      </c>
      <c r="I7" s="18">
        <f t="shared" ref="I7:I26" si="3">P7*J7</f>
        <v>480</v>
      </c>
      <c r="J7" s="19">
        <v>4</v>
      </c>
      <c r="K7" s="20"/>
      <c r="L7" s="17">
        <f t="shared" ref="L7:L26" si="4">Q7*N7</f>
        <v>800</v>
      </c>
      <c r="M7" s="18">
        <f t="shared" ref="M7:M26" si="5">P7*N7</f>
        <v>480</v>
      </c>
      <c r="N7" s="19">
        <v>4</v>
      </c>
      <c r="P7" s="18">
        <f t="shared" ref="P7:P25" si="6">T7*$S$6</f>
        <v>120</v>
      </c>
      <c r="Q7" s="17">
        <v>200</v>
      </c>
      <c r="T7">
        <v>200</v>
      </c>
    </row>
    <row r="8" spans="2:20" x14ac:dyDescent="0.25">
      <c r="B8" s="12" t="s">
        <v>58</v>
      </c>
      <c r="C8" s="12" t="s">
        <v>53</v>
      </c>
      <c r="D8" s="17">
        <f t="shared" si="0"/>
        <v>100</v>
      </c>
      <c r="E8" s="18">
        <f t="shared" si="1"/>
        <v>60</v>
      </c>
      <c r="F8" s="19">
        <v>1</v>
      </c>
      <c r="G8" s="20"/>
      <c r="H8" s="17">
        <f t="shared" si="2"/>
        <v>400</v>
      </c>
      <c r="I8" s="18">
        <f t="shared" si="3"/>
        <v>240</v>
      </c>
      <c r="J8" s="19">
        <v>4</v>
      </c>
      <c r="K8" s="20"/>
      <c r="L8" s="17">
        <f t="shared" si="4"/>
        <v>400</v>
      </c>
      <c r="M8" s="18">
        <f t="shared" si="5"/>
        <v>240</v>
      </c>
      <c r="N8" s="19">
        <v>4</v>
      </c>
      <c r="P8" s="18">
        <f t="shared" si="6"/>
        <v>60</v>
      </c>
      <c r="Q8" s="17">
        <v>100</v>
      </c>
      <c r="T8">
        <v>100</v>
      </c>
    </row>
    <row r="9" spans="2:20" x14ac:dyDescent="0.25">
      <c r="B9" s="12" t="s">
        <v>59</v>
      </c>
      <c r="C9" s="12" t="s">
        <v>54</v>
      </c>
      <c r="D9" s="17">
        <f t="shared" si="0"/>
        <v>100</v>
      </c>
      <c r="E9" s="18">
        <f t="shared" si="1"/>
        <v>60</v>
      </c>
      <c r="F9" s="19">
        <v>1</v>
      </c>
      <c r="G9" s="20"/>
      <c r="H9" s="17">
        <f t="shared" si="2"/>
        <v>400</v>
      </c>
      <c r="I9" s="18">
        <f t="shared" si="3"/>
        <v>240</v>
      </c>
      <c r="J9" s="19">
        <v>4</v>
      </c>
      <c r="K9" s="20"/>
      <c r="L9" s="17">
        <f t="shared" si="4"/>
        <v>400</v>
      </c>
      <c r="M9" s="18">
        <f t="shared" si="5"/>
        <v>240</v>
      </c>
      <c r="N9" s="19">
        <v>4</v>
      </c>
      <c r="P9" s="18">
        <f t="shared" si="6"/>
        <v>60</v>
      </c>
      <c r="Q9" s="17">
        <v>100</v>
      </c>
      <c r="T9">
        <v>100</v>
      </c>
    </row>
    <row r="10" spans="2:20" x14ac:dyDescent="0.25">
      <c r="D10" s="17">
        <f t="shared" si="0"/>
        <v>0</v>
      </c>
      <c r="E10" s="18">
        <f t="shared" si="1"/>
        <v>0</v>
      </c>
      <c r="F10" s="19"/>
      <c r="G10" s="20"/>
      <c r="H10" s="17">
        <f t="shared" si="2"/>
        <v>0</v>
      </c>
      <c r="I10" s="18">
        <f t="shared" si="3"/>
        <v>0</v>
      </c>
      <c r="J10" s="19"/>
      <c r="K10" s="20"/>
      <c r="L10" s="17">
        <f t="shared" si="4"/>
        <v>0</v>
      </c>
      <c r="M10" s="18">
        <f t="shared" si="5"/>
        <v>0</v>
      </c>
      <c r="N10" s="19"/>
      <c r="P10" s="18">
        <f t="shared" si="6"/>
        <v>0</v>
      </c>
      <c r="Q10" s="17"/>
    </row>
    <row r="11" spans="2:20" x14ac:dyDescent="0.25">
      <c r="B11" s="11" t="s">
        <v>44</v>
      </c>
      <c r="C11" s="11" t="s">
        <v>48</v>
      </c>
      <c r="D11" s="17">
        <f t="shared" si="0"/>
        <v>300</v>
      </c>
      <c r="E11" s="18">
        <f t="shared" si="1"/>
        <v>180</v>
      </c>
      <c r="F11" s="19">
        <v>1</v>
      </c>
      <c r="G11" s="20"/>
      <c r="H11" s="17">
        <f t="shared" si="2"/>
        <v>1200</v>
      </c>
      <c r="I11" s="18">
        <f t="shared" si="3"/>
        <v>720</v>
      </c>
      <c r="J11" s="19">
        <v>4</v>
      </c>
      <c r="K11" s="20"/>
      <c r="L11" s="17">
        <f t="shared" si="4"/>
        <v>600</v>
      </c>
      <c r="M11" s="18">
        <f t="shared" si="5"/>
        <v>360</v>
      </c>
      <c r="N11" s="19">
        <v>2</v>
      </c>
      <c r="P11" s="18">
        <f t="shared" si="6"/>
        <v>180</v>
      </c>
      <c r="Q11" s="17">
        <v>300</v>
      </c>
      <c r="T11">
        <v>300</v>
      </c>
    </row>
    <row r="12" spans="2:20" x14ac:dyDescent="0.25">
      <c r="B12" s="12" t="s">
        <v>60</v>
      </c>
      <c r="C12" s="12" t="s">
        <v>55</v>
      </c>
      <c r="D12" s="17">
        <f t="shared" si="0"/>
        <v>150</v>
      </c>
      <c r="E12" s="18">
        <f t="shared" si="1"/>
        <v>115</v>
      </c>
      <c r="F12" s="19">
        <v>1</v>
      </c>
      <c r="G12" s="20"/>
      <c r="H12" s="17">
        <f t="shared" si="2"/>
        <v>600</v>
      </c>
      <c r="I12" s="18">
        <f>P12*J12</f>
        <v>460</v>
      </c>
      <c r="J12" s="19">
        <v>4</v>
      </c>
      <c r="K12" s="20"/>
      <c r="L12" s="17">
        <f t="shared" si="4"/>
        <v>300</v>
      </c>
      <c r="M12" s="18">
        <f t="shared" si="5"/>
        <v>230</v>
      </c>
      <c r="N12" s="19">
        <v>2</v>
      </c>
      <c r="P12" s="18">
        <v>115</v>
      </c>
      <c r="Q12" s="17">
        <v>150</v>
      </c>
      <c r="T12">
        <v>150</v>
      </c>
    </row>
    <row r="13" spans="2:20" x14ac:dyDescent="0.25">
      <c r="B13" s="12" t="s">
        <v>61</v>
      </c>
      <c r="C13" s="12" t="s">
        <v>56</v>
      </c>
      <c r="D13" s="17">
        <f t="shared" si="0"/>
        <v>100</v>
      </c>
      <c r="E13" s="18">
        <f t="shared" si="1"/>
        <v>60</v>
      </c>
      <c r="F13" s="19">
        <v>1</v>
      </c>
      <c r="G13" s="20"/>
      <c r="H13" s="17">
        <f t="shared" si="2"/>
        <v>400</v>
      </c>
      <c r="I13" s="18">
        <f t="shared" si="3"/>
        <v>240</v>
      </c>
      <c r="J13" s="19">
        <v>4</v>
      </c>
      <c r="K13" s="20"/>
      <c r="L13" s="17">
        <f t="shared" si="4"/>
        <v>200</v>
      </c>
      <c r="M13" s="18">
        <f t="shared" si="5"/>
        <v>120</v>
      </c>
      <c r="N13" s="19">
        <v>2</v>
      </c>
      <c r="P13" s="18">
        <f t="shared" si="6"/>
        <v>60</v>
      </c>
      <c r="Q13" s="17">
        <v>100</v>
      </c>
      <c r="T13">
        <v>100</v>
      </c>
    </row>
    <row r="14" spans="2:20" x14ac:dyDescent="0.25">
      <c r="B14" s="12" t="s">
        <v>62</v>
      </c>
      <c r="C14" s="12" t="s">
        <v>73</v>
      </c>
      <c r="D14" s="17">
        <f t="shared" si="0"/>
        <v>50</v>
      </c>
      <c r="E14" s="18">
        <f t="shared" si="1"/>
        <v>40</v>
      </c>
      <c r="F14" s="19">
        <v>1</v>
      </c>
      <c r="G14" s="20"/>
      <c r="H14" s="17">
        <f t="shared" si="2"/>
        <v>200</v>
      </c>
      <c r="I14" s="18">
        <f t="shared" si="3"/>
        <v>160</v>
      </c>
      <c r="J14" s="19">
        <v>4</v>
      </c>
      <c r="K14" s="20"/>
      <c r="L14" s="17">
        <f t="shared" si="4"/>
        <v>100</v>
      </c>
      <c r="M14" s="18">
        <f t="shared" si="5"/>
        <v>80</v>
      </c>
      <c r="N14" s="19">
        <v>2</v>
      </c>
      <c r="P14" s="18">
        <v>40</v>
      </c>
      <c r="Q14" s="17">
        <v>50</v>
      </c>
      <c r="T14">
        <v>50</v>
      </c>
    </row>
    <row r="15" spans="2:20" x14ac:dyDescent="0.25">
      <c r="B15" s="13" t="s">
        <v>51</v>
      </c>
      <c r="C15" s="13" t="s">
        <v>63</v>
      </c>
      <c r="D15" s="17">
        <f t="shared" si="0"/>
        <v>0</v>
      </c>
      <c r="E15" s="18">
        <f t="shared" si="1"/>
        <v>0</v>
      </c>
      <c r="F15" s="19"/>
      <c r="G15" s="20"/>
      <c r="H15" s="17">
        <f t="shared" si="2"/>
        <v>0</v>
      </c>
      <c r="I15" s="18">
        <f t="shared" si="3"/>
        <v>0</v>
      </c>
      <c r="J15" s="19"/>
      <c r="K15" s="20"/>
      <c r="L15" s="17">
        <f t="shared" si="4"/>
        <v>0</v>
      </c>
      <c r="M15" s="18">
        <f t="shared" si="5"/>
        <v>0</v>
      </c>
      <c r="N15" s="19"/>
      <c r="P15" s="18">
        <f t="shared" si="6"/>
        <v>0</v>
      </c>
      <c r="Q15" s="17"/>
    </row>
    <row r="16" spans="2:20" x14ac:dyDescent="0.25">
      <c r="B16" s="13" t="s">
        <v>52</v>
      </c>
      <c r="C16" s="13" t="s">
        <v>64</v>
      </c>
      <c r="D16" s="17">
        <f t="shared" si="0"/>
        <v>0</v>
      </c>
      <c r="E16" s="18">
        <f t="shared" si="1"/>
        <v>0</v>
      </c>
      <c r="F16" s="19"/>
      <c r="G16" s="20"/>
      <c r="H16" s="17">
        <f t="shared" si="2"/>
        <v>0</v>
      </c>
      <c r="I16" s="18">
        <f t="shared" si="3"/>
        <v>0</v>
      </c>
      <c r="J16" s="19"/>
      <c r="K16" s="20"/>
      <c r="L16" s="17">
        <f t="shared" si="4"/>
        <v>0</v>
      </c>
      <c r="M16" s="18">
        <f t="shared" si="5"/>
        <v>0</v>
      </c>
      <c r="N16" s="19"/>
      <c r="P16" s="18">
        <f t="shared" si="6"/>
        <v>0</v>
      </c>
      <c r="Q16" s="17"/>
    </row>
    <row r="17" spans="2:20" x14ac:dyDescent="0.25">
      <c r="D17" s="17">
        <f t="shared" si="0"/>
        <v>0</v>
      </c>
      <c r="E17" s="18">
        <f t="shared" si="1"/>
        <v>0</v>
      </c>
      <c r="F17" s="19"/>
      <c r="G17" s="20"/>
      <c r="H17" s="17">
        <f t="shared" si="2"/>
        <v>0</v>
      </c>
      <c r="I17" s="18">
        <f t="shared" si="3"/>
        <v>0</v>
      </c>
      <c r="J17" s="19"/>
      <c r="K17" s="20"/>
      <c r="L17" s="17">
        <f t="shared" si="4"/>
        <v>0</v>
      </c>
      <c r="M17" s="18">
        <f t="shared" si="5"/>
        <v>0</v>
      </c>
      <c r="N17" s="19"/>
      <c r="P17" s="18">
        <f t="shared" si="6"/>
        <v>0</v>
      </c>
      <c r="Q17" s="17"/>
    </row>
    <row r="18" spans="2:20" x14ac:dyDescent="0.25">
      <c r="B18" s="11" t="s">
        <v>45</v>
      </c>
      <c r="C18" s="11" t="s">
        <v>34</v>
      </c>
      <c r="D18" s="17">
        <f t="shared" si="0"/>
        <v>200</v>
      </c>
      <c r="E18" s="18">
        <f t="shared" si="1"/>
        <v>120</v>
      </c>
      <c r="F18" s="19">
        <v>1</v>
      </c>
      <c r="G18" s="20"/>
      <c r="H18" s="17">
        <f t="shared" si="2"/>
        <v>800</v>
      </c>
      <c r="I18" s="18">
        <f t="shared" si="3"/>
        <v>480</v>
      </c>
      <c r="J18" s="19">
        <v>4</v>
      </c>
      <c r="K18" s="20"/>
      <c r="L18" s="17">
        <f t="shared" si="4"/>
        <v>400</v>
      </c>
      <c r="M18" s="18">
        <f t="shared" si="5"/>
        <v>240</v>
      </c>
      <c r="N18" s="19">
        <v>2</v>
      </c>
      <c r="P18" s="18">
        <f t="shared" si="6"/>
        <v>120</v>
      </c>
      <c r="Q18" s="17">
        <v>200</v>
      </c>
      <c r="T18">
        <v>200</v>
      </c>
    </row>
    <row r="19" spans="2:20" x14ac:dyDescent="0.25">
      <c r="B19" s="12" t="s">
        <v>69</v>
      </c>
      <c r="C19" s="12" t="s">
        <v>65</v>
      </c>
      <c r="D19" s="17">
        <f t="shared" si="0"/>
        <v>70</v>
      </c>
      <c r="E19" s="18">
        <f t="shared" si="1"/>
        <v>55</v>
      </c>
      <c r="F19" s="19">
        <v>1</v>
      </c>
      <c r="G19" s="20"/>
      <c r="H19" s="17">
        <f t="shared" si="2"/>
        <v>210</v>
      </c>
      <c r="I19" s="18">
        <f t="shared" si="3"/>
        <v>165</v>
      </c>
      <c r="J19" s="19">
        <v>3</v>
      </c>
      <c r="K19" s="20"/>
      <c r="L19" s="17">
        <f t="shared" si="4"/>
        <v>140</v>
      </c>
      <c r="M19" s="18">
        <f t="shared" si="5"/>
        <v>110</v>
      </c>
      <c r="N19" s="19">
        <v>2</v>
      </c>
      <c r="P19" s="18">
        <v>55</v>
      </c>
      <c r="Q19" s="17">
        <v>70</v>
      </c>
      <c r="T19">
        <v>70</v>
      </c>
    </row>
    <row r="20" spans="2:20" x14ac:dyDescent="0.25">
      <c r="B20" s="12" t="s">
        <v>70</v>
      </c>
      <c r="C20" s="12" t="s">
        <v>66</v>
      </c>
      <c r="D20" s="17">
        <f t="shared" si="0"/>
        <v>40</v>
      </c>
      <c r="E20" s="18">
        <f t="shared" si="1"/>
        <v>25</v>
      </c>
      <c r="F20" s="19">
        <v>1</v>
      </c>
      <c r="G20" s="20"/>
      <c r="H20" s="17">
        <f t="shared" si="2"/>
        <v>120</v>
      </c>
      <c r="I20" s="18">
        <f t="shared" si="3"/>
        <v>75</v>
      </c>
      <c r="J20" s="19">
        <v>3</v>
      </c>
      <c r="K20" s="20"/>
      <c r="L20" s="17">
        <f t="shared" si="4"/>
        <v>80</v>
      </c>
      <c r="M20" s="18">
        <f t="shared" si="5"/>
        <v>50</v>
      </c>
      <c r="N20" s="19">
        <v>2</v>
      </c>
      <c r="P20" s="18">
        <v>25</v>
      </c>
      <c r="Q20" s="17">
        <v>40</v>
      </c>
      <c r="T20">
        <v>40</v>
      </c>
    </row>
    <row r="21" spans="2:20" x14ac:dyDescent="0.25">
      <c r="B21" s="12" t="s">
        <v>71</v>
      </c>
      <c r="C21" s="12" t="s">
        <v>67</v>
      </c>
      <c r="D21" s="17">
        <f t="shared" si="0"/>
        <v>30</v>
      </c>
      <c r="E21" s="18">
        <f t="shared" si="1"/>
        <v>25</v>
      </c>
      <c r="F21" s="19">
        <v>1</v>
      </c>
      <c r="G21" s="20"/>
      <c r="H21" s="17">
        <f t="shared" si="2"/>
        <v>120</v>
      </c>
      <c r="I21" s="18">
        <f t="shared" si="3"/>
        <v>100</v>
      </c>
      <c r="J21" s="19">
        <v>4</v>
      </c>
      <c r="K21" s="20"/>
      <c r="L21" s="17">
        <f t="shared" si="4"/>
        <v>60</v>
      </c>
      <c r="M21" s="18">
        <f t="shared" si="5"/>
        <v>50</v>
      </c>
      <c r="N21" s="19">
        <v>2</v>
      </c>
      <c r="P21" s="18">
        <v>25</v>
      </c>
      <c r="Q21" s="17">
        <v>30</v>
      </c>
      <c r="T21">
        <v>30</v>
      </c>
    </row>
    <row r="22" spans="2:20" x14ac:dyDescent="0.25">
      <c r="B22" s="12" t="s">
        <v>72</v>
      </c>
      <c r="C22" s="12" t="s">
        <v>68</v>
      </c>
      <c r="D22" s="17">
        <f t="shared" si="0"/>
        <v>60</v>
      </c>
      <c r="E22" s="18">
        <f t="shared" si="1"/>
        <v>35</v>
      </c>
      <c r="F22" s="19">
        <v>1</v>
      </c>
      <c r="G22" s="20"/>
      <c r="H22" s="17">
        <f t="shared" si="2"/>
        <v>240</v>
      </c>
      <c r="I22" s="18">
        <f t="shared" si="3"/>
        <v>140</v>
      </c>
      <c r="J22" s="19">
        <v>4</v>
      </c>
      <c r="K22" s="20"/>
      <c r="L22" s="17">
        <f t="shared" si="4"/>
        <v>120</v>
      </c>
      <c r="M22" s="18">
        <f t="shared" si="5"/>
        <v>70</v>
      </c>
      <c r="N22" s="19">
        <v>2</v>
      </c>
      <c r="P22" s="18">
        <v>35</v>
      </c>
      <c r="Q22" s="17">
        <v>60</v>
      </c>
      <c r="T22">
        <v>60</v>
      </c>
    </row>
    <row r="23" spans="2:20" x14ac:dyDescent="0.25">
      <c r="D23" s="17">
        <f t="shared" si="0"/>
        <v>0</v>
      </c>
      <c r="E23" s="18">
        <f t="shared" si="1"/>
        <v>0</v>
      </c>
      <c r="F23" s="19"/>
      <c r="G23" s="20"/>
      <c r="H23" s="17">
        <f t="shared" si="2"/>
        <v>0</v>
      </c>
      <c r="I23" s="18">
        <f t="shared" si="3"/>
        <v>0</v>
      </c>
      <c r="J23" s="19"/>
      <c r="K23" s="20"/>
      <c r="L23" s="17">
        <f t="shared" si="4"/>
        <v>0</v>
      </c>
      <c r="M23" s="18">
        <f t="shared" si="5"/>
        <v>0</v>
      </c>
      <c r="N23" s="19"/>
      <c r="P23" s="18">
        <v>40</v>
      </c>
      <c r="Q23" s="17"/>
    </row>
    <row r="24" spans="2:20" x14ac:dyDescent="0.25">
      <c r="B24" s="11" t="s">
        <v>46</v>
      </c>
      <c r="C24" s="11" t="s">
        <v>49</v>
      </c>
      <c r="D24" s="17">
        <f t="shared" si="0"/>
        <v>40</v>
      </c>
      <c r="E24" s="18">
        <f t="shared" si="1"/>
        <v>25</v>
      </c>
      <c r="F24" s="19">
        <v>1</v>
      </c>
      <c r="G24" s="20"/>
      <c r="H24" s="17">
        <f t="shared" si="2"/>
        <v>40</v>
      </c>
      <c r="I24" s="18">
        <f t="shared" si="3"/>
        <v>25</v>
      </c>
      <c r="J24" s="19">
        <v>1</v>
      </c>
      <c r="K24" s="20"/>
      <c r="L24" s="17">
        <f t="shared" si="4"/>
        <v>80</v>
      </c>
      <c r="M24" s="18">
        <f t="shared" si="5"/>
        <v>50</v>
      </c>
      <c r="N24" s="19">
        <v>2</v>
      </c>
      <c r="P24" s="18">
        <v>25</v>
      </c>
      <c r="Q24" s="17">
        <v>40</v>
      </c>
      <c r="T24">
        <v>40</v>
      </c>
    </row>
    <row r="25" spans="2:20" x14ac:dyDescent="0.25">
      <c r="D25" s="17">
        <f t="shared" si="0"/>
        <v>0</v>
      </c>
      <c r="E25" s="18">
        <f t="shared" si="1"/>
        <v>0</v>
      </c>
      <c r="F25" s="19"/>
      <c r="G25" s="20"/>
      <c r="H25" s="17">
        <f t="shared" si="2"/>
        <v>0</v>
      </c>
      <c r="I25" s="18">
        <f t="shared" si="3"/>
        <v>0</v>
      </c>
      <c r="J25" s="19"/>
      <c r="K25" s="20"/>
      <c r="L25" s="17">
        <f t="shared" si="4"/>
        <v>0</v>
      </c>
      <c r="M25" s="18">
        <f t="shared" si="5"/>
        <v>0</v>
      </c>
      <c r="N25" s="19"/>
      <c r="P25" s="18">
        <f t="shared" si="6"/>
        <v>0</v>
      </c>
      <c r="Q25" s="17"/>
    </row>
    <row r="26" spans="2:20" x14ac:dyDescent="0.25">
      <c r="B26" s="11" t="s">
        <v>74</v>
      </c>
      <c r="C26" s="11" t="s">
        <v>87</v>
      </c>
      <c r="D26" s="17">
        <f t="shared" si="0"/>
        <v>10</v>
      </c>
      <c r="E26" s="18">
        <f t="shared" si="1"/>
        <v>10</v>
      </c>
      <c r="F26" s="19">
        <v>1</v>
      </c>
      <c r="G26" s="20"/>
      <c r="H26" s="17">
        <f t="shared" si="2"/>
        <v>10</v>
      </c>
      <c r="I26" s="18">
        <f t="shared" si="3"/>
        <v>10</v>
      </c>
      <c r="J26" s="19">
        <v>1</v>
      </c>
      <c r="K26" s="20"/>
      <c r="L26" s="17">
        <f t="shared" si="4"/>
        <v>10</v>
      </c>
      <c r="M26" s="18">
        <f t="shared" si="5"/>
        <v>10</v>
      </c>
      <c r="N26" s="19">
        <v>1</v>
      </c>
      <c r="P26" s="18">
        <v>10</v>
      </c>
      <c r="Q26" s="17">
        <v>10</v>
      </c>
      <c r="T26">
        <v>10</v>
      </c>
    </row>
    <row r="27" spans="2:20" x14ac:dyDescent="0.25">
      <c r="B27" s="35" t="s">
        <v>89</v>
      </c>
      <c r="C27" s="35" t="s">
        <v>157</v>
      </c>
      <c r="D27" s="24"/>
      <c r="E27" s="24"/>
      <c r="F27" s="24"/>
      <c r="G27" s="24"/>
      <c r="H27" s="24"/>
      <c r="I27" s="24"/>
      <c r="J27" s="24"/>
      <c r="K27" s="24"/>
      <c r="L27" s="24">
        <v>4310</v>
      </c>
      <c r="M27" s="24">
        <v>80</v>
      </c>
      <c r="N27" s="24">
        <v>1</v>
      </c>
      <c r="O27" s="35"/>
      <c r="P27" s="35"/>
      <c r="Q27" s="37">
        <v>4110</v>
      </c>
      <c r="R27" s="35"/>
      <c r="S27" s="35"/>
    </row>
    <row r="28" spans="2:20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2:20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2" spans="2:20" x14ac:dyDescent="0.25">
      <c r="C32" t="s">
        <v>132</v>
      </c>
    </row>
    <row r="33" spans="2:20" x14ac:dyDescent="0.25">
      <c r="C33" t="s">
        <v>140</v>
      </c>
      <c r="D33" s="17">
        <f>SUM(D7:D9,D12:D14,D19:D22,D24,D26)</f>
        <v>950</v>
      </c>
      <c r="E33" s="26">
        <f>SUM(E7:E9,E12:E14,E19:E22,E24,E26)</f>
        <v>630</v>
      </c>
      <c r="F33" s="19">
        <f>SUM(F7:F9,F12:F14,F19:F22,F24,F26)</f>
        <v>12</v>
      </c>
      <c r="G33" s="20"/>
      <c r="H33" s="17">
        <f>SUM(H7:H9,H12:H14,H19:H22,H24,H26)</f>
        <v>3540</v>
      </c>
      <c r="I33" s="26">
        <f>SUM(I7:I9,I12:I14,I19:I22,I24,I26)</f>
        <v>2335</v>
      </c>
      <c r="J33" s="19">
        <f>SUM(J7:J9,J12:J14,J19:J22,J24,J26)</f>
        <v>40</v>
      </c>
      <c r="K33" s="20"/>
      <c r="L33" s="17">
        <f>SUM(L7:L9,L12:L14,L19:L22,L24,L26,L27)</f>
        <v>7000</v>
      </c>
      <c r="M33" s="26">
        <f>SUM(M7:M9,M12:M14,M19:M22,M24,M26,M27)</f>
        <v>1810</v>
      </c>
      <c r="N33" s="19">
        <f>SUM(N7:N9,N12:N14,N19:N22,N24,N26)</f>
        <v>29</v>
      </c>
    </row>
    <row r="34" spans="2:20" x14ac:dyDescent="0.25">
      <c r="C34" t="s">
        <v>141</v>
      </c>
      <c r="D34" s="25">
        <f>SUM(D6,D11,D18,D24,D26)</f>
        <v>950</v>
      </c>
      <c r="E34" s="24">
        <f>SUM(E6,E11,E18,E24,E26)</f>
        <v>575</v>
      </c>
      <c r="F34" s="19">
        <f>SUM(F6,F11,F18,F24,F26)</f>
        <v>5</v>
      </c>
      <c r="G34" s="20"/>
      <c r="H34" s="25">
        <f>SUM(H6,H11,H18,H24,H26)</f>
        <v>3650</v>
      </c>
      <c r="I34" s="24">
        <f>SUM(I6,I11,I18,I24,I26)</f>
        <v>2195</v>
      </c>
      <c r="J34" s="19"/>
      <c r="K34" s="20"/>
      <c r="L34" s="25">
        <f>SUM(L6,L11,L18,L24,L26,L27)</f>
        <v>7000</v>
      </c>
      <c r="M34" s="24">
        <f>SUM(M6,M11,M18,M24,M26,M27)</f>
        <v>1700</v>
      </c>
      <c r="N34" s="19"/>
    </row>
    <row r="35" spans="2:20" x14ac:dyDescent="0.25">
      <c r="D35" s="17">
        <f>D33-D34</f>
        <v>0</v>
      </c>
      <c r="E35" s="18" t="b">
        <f>E33=E34</f>
        <v>0</v>
      </c>
      <c r="F35" s="19"/>
      <c r="G35" s="20"/>
      <c r="H35" s="17" t="b">
        <f>H33=H34=H4</f>
        <v>0</v>
      </c>
      <c r="I35" s="18" t="b">
        <f>I33=I34=I4</f>
        <v>0</v>
      </c>
      <c r="J35" s="19"/>
      <c r="K35" s="20"/>
      <c r="L35" s="17" t="b">
        <f>L33=L34</f>
        <v>1</v>
      </c>
      <c r="M35" s="18" t="b">
        <f>M33=M34</f>
        <v>0</v>
      </c>
      <c r="N35" s="19"/>
      <c r="O35" s="20"/>
      <c r="P35" s="20"/>
      <c r="Q35" s="20"/>
      <c r="R35" s="20"/>
    </row>
    <row r="39" spans="2:20" x14ac:dyDescent="0.25">
      <c r="D39" t="s">
        <v>135</v>
      </c>
      <c r="H39" s="16" t="s">
        <v>136</v>
      </c>
    </row>
    <row r="40" spans="2:20" x14ac:dyDescent="0.25">
      <c r="D40" t="s">
        <v>129</v>
      </c>
      <c r="E40" t="s">
        <v>133</v>
      </c>
      <c r="F40" t="s">
        <v>131</v>
      </c>
      <c r="H40" t="s">
        <v>129</v>
      </c>
      <c r="I40" t="s">
        <v>133</v>
      </c>
      <c r="J40" t="s">
        <v>131</v>
      </c>
    </row>
    <row r="41" spans="2:20" x14ac:dyDescent="0.25">
      <c r="B41" s="14"/>
      <c r="C41" s="14"/>
      <c r="D41" s="14">
        <v>1050</v>
      </c>
      <c r="E41">
        <v>1055</v>
      </c>
      <c r="H41">
        <v>4500</v>
      </c>
      <c r="I41">
        <v>1300</v>
      </c>
    </row>
    <row r="42" spans="2:20" x14ac:dyDescent="0.25">
      <c r="S42" t="s">
        <v>138</v>
      </c>
    </row>
    <row r="43" spans="2:20" x14ac:dyDescent="0.25">
      <c r="B43" s="11" t="s">
        <v>43</v>
      </c>
      <c r="C43" s="11" t="s">
        <v>47</v>
      </c>
      <c r="D43" s="17">
        <f>Q43*F43</f>
        <v>400</v>
      </c>
      <c r="E43" s="18">
        <f>P43*F43</f>
        <v>240</v>
      </c>
      <c r="F43">
        <v>1</v>
      </c>
      <c r="H43" s="17">
        <f>T43*J43</f>
        <v>1200</v>
      </c>
      <c r="I43" s="18">
        <f>P43*J43</f>
        <v>720</v>
      </c>
      <c r="J43">
        <v>3</v>
      </c>
      <c r="P43" s="18">
        <f>T43*$S$6</f>
        <v>240</v>
      </c>
      <c r="Q43" s="17">
        <v>400</v>
      </c>
      <c r="S43">
        <v>0.6</v>
      </c>
      <c r="T43">
        <v>400</v>
      </c>
    </row>
    <row r="44" spans="2:20" x14ac:dyDescent="0.25">
      <c r="B44" s="12" t="s">
        <v>57</v>
      </c>
      <c r="C44" s="12" t="s">
        <v>50</v>
      </c>
      <c r="D44" s="17">
        <f t="shared" ref="D44:D63" si="7">Q44*F44</f>
        <v>200</v>
      </c>
      <c r="E44" s="18">
        <f t="shared" ref="E44:E63" si="8">P44*F44</f>
        <v>120</v>
      </c>
      <c r="F44">
        <v>1</v>
      </c>
      <c r="H44" s="17">
        <f t="shared" ref="H44:H63" si="9">T44*J44</f>
        <v>600</v>
      </c>
      <c r="I44" s="18">
        <f t="shared" ref="I44:I63" si="10">P44*J44</f>
        <v>360</v>
      </c>
      <c r="J44">
        <v>3</v>
      </c>
      <c r="P44" s="18">
        <f t="shared" ref="P44:P48" si="11">T44*$S$6</f>
        <v>120</v>
      </c>
      <c r="Q44" s="17">
        <v>200</v>
      </c>
      <c r="T44">
        <v>200</v>
      </c>
    </row>
    <row r="45" spans="2:20" x14ac:dyDescent="0.25">
      <c r="B45" s="12" t="s">
        <v>58</v>
      </c>
      <c r="C45" s="12" t="s">
        <v>53</v>
      </c>
      <c r="D45" s="17">
        <f t="shared" si="7"/>
        <v>100</v>
      </c>
      <c r="E45" s="18">
        <f t="shared" si="8"/>
        <v>60</v>
      </c>
      <c r="F45">
        <v>1</v>
      </c>
      <c r="H45" s="17">
        <f t="shared" si="9"/>
        <v>300</v>
      </c>
      <c r="I45" s="18">
        <f t="shared" si="10"/>
        <v>180</v>
      </c>
      <c r="J45">
        <v>3</v>
      </c>
      <c r="P45" s="18">
        <f t="shared" si="11"/>
        <v>60</v>
      </c>
      <c r="Q45" s="17">
        <v>100</v>
      </c>
      <c r="T45">
        <v>100</v>
      </c>
    </row>
    <row r="46" spans="2:20" x14ac:dyDescent="0.25">
      <c r="B46" s="12" t="s">
        <v>59</v>
      </c>
      <c r="C46" s="12" t="s">
        <v>54</v>
      </c>
      <c r="D46" s="17">
        <f t="shared" si="7"/>
        <v>100</v>
      </c>
      <c r="E46" s="18">
        <f t="shared" si="8"/>
        <v>60</v>
      </c>
      <c r="F46">
        <v>1</v>
      </c>
      <c r="H46" s="17">
        <f t="shared" si="9"/>
        <v>300</v>
      </c>
      <c r="I46" s="18">
        <f t="shared" si="10"/>
        <v>180</v>
      </c>
      <c r="J46">
        <v>3</v>
      </c>
      <c r="P46" s="18">
        <f t="shared" si="11"/>
        <v>60</v>
      </c>
      <c r="Q46" s="17">
        <v>100</v>
      </c>
      <c r="T46">
        <v>100</v>
      </c>
    </row>
    <row r="47" spans="2:20" x14ac:dyDescent="0.25">
      <c r="D47" s="17">
        <f t="shared" si="7"/>
        <v>0</v>
      </c>
      <c r="E47" s="18">
        <f t="shared" si="8"/>
        <v>0</v>
      </c>
      <c r="H47" s="17">
        <f t="shared" si="9"/>
        <v>0</v>
      </c>
      <c r="I47" s="18">
        <f t="shared" si="10"/>
        <v>0</v>
      </c>
      <c r="P47" s="18">
        <f t="shared" si="11"/>
        <v>0</v>
      </c>
      <c r="Q47" s="17"/>
    </row>
    <row r="48" spans="2:20" x14ac:dyDescent="0.25">
      <c r="B48" s="11" t="s">
        <v>44</v>
      </c>
      <c r="C48" s="11" t="s">
        <v>48</v>
      </c>
      <c r="D48" s="17">
        <f t="shared" si="7"/>
        <v>300</v>
      </c>
      <c r="E48" s="18">
        <f t="shared" si="8"/>
        <v>180</v>
      </c>
      <c r="F48">
        <v>1</v>
      </c>
      <c r="H48" s="17">
        <f t="shared" si="9"/>
        <v>600</v>
      </c>
      <c r="I48" s="18">
        <f t="shared" si="10"/>
        <v>360</v>
      </c>
      <c r="J48">
        <v>2</v>
      </c>
      <c r="P48" s="18">
        <f t="shared" si="11"/>
        <v>180</v>
      </c>
      <c r="Q48" s="17">
        <v>300</v>
      </c>
      <c r="T48">
        <v>300</v>
      </c>
    </row>
    <row r="49" spans="2:20" x14ac:dyDescent="0.25">
      <c r="B49" s="12" t="s">
        <v>60</v>
      </c>
      <c r="C49" s="12" t="s">
        <v>55</v>
      </c>
      <c r="D49" s="17">
        <f t="shared" si="7"/>
        <v>150</v>
      </c>
      <c r="E49" s="18">
        <f t="shared" si="8"/>
        <v>115</v>
      </c>
      <c r="F49">
        <v>1</v>
      </c>
      <c r="H49" s="17">
        <f t="shared" si="9"/>
        <v>300</v>
      </c>
      <c r="I49" s="18">
        <f t="shared" si="10"/>
        <v>230</v>
      </c>
      <c r="J49">
        <v>2</v>
      </c>
      <c r="P49" s="18">
        <v>115</v>
      </c>
      <c r="Q49" s="17">
        <v>150</v>
      </c>
      <c r="T49">
        <v>150</v>
      </c>
    </row>
    <row r="50" spans="2:20" x14ac:dyDescent="0.25">
      <c r="B50" s="12" t="s">
        <v>61</v>
      </c>
      <c r="C50" s="12" t="s">
        <v>56</v>
      </c>
      <c r="D50" s="17">
        <f t="shared" si="7"/>
        <v>100</v>
      </c>
      <c r="E50" s="18">
        <f t="shared" si="8"/>
        <v>60</v>
      </c>
      <c r="F50">
        <v>1</v>
      </c>
      <c r="H50" s="17">
        <f t="shared" si="9"/>
        <v>200</v>
      </c>
      <c r="I50" s="18">
        <f t="shared" si="10"/>
        <v>120</v>
      </c>
      <c r="J50">
        <v>2</v>
      </c>
      <c r="P50" s="18">
        <f t="shared" ref="P50" si="12">T50*$S$6</f>
        <v>60</v>
      </c>
      <c r="Q50" s="17">
        <v>100</v>
      </c>
      <c r="T50">
        <v>100</v>
      </c>
    </row>
    <row r="51" spans="2:20" x14ac:dyDescent="0.25">
      <c r="B51" s="12" t="s">
        <v>62</v>
      </c>
      <c r="C51" s="12" t="s">
        <v>73</v>
      </c>
      <c r="D51" s="17">
        <f t="shared" si="7"/>
        <v>50</v>
      </c>
      <c r="E51" s="18">
        <f t="shared" si="8"/>
        <v>40</v>
      </c>
      <c r="F51">
        <v>1</v>
      </c>
      <c r="H51" s="17">
        <f t="shared" si="9"/>
        <v>100</v>
      </c>
      <c r="I51" s="18">
        <f t="shared" si="10"/>
        <v>80</v>
      </c>
      <c r="J51">
        <v>2</v>
      </c>
      <c r="P51" s="18">
        <v>40</v>
      </c>
      <c r="Q51" s="17">
        <v>50</v>
      </c>
      <c r="T51">
        <v>50</v>
      </c>
    </row>
    <row r="52" spans="2:20" x14ac:dyDescent="0.25">
      <c r="B52" s="13" t="s">
        <v>51</v>
      </c>
      <c r="C52" s="13" t="s">
        <v>63</v>
      </c>
      <c r="D52" s="17">
        <f t="shared" si="7"/>
        <v>0</v>
      </c>
      <c r="E52" s="18">
        <f t="shared" si="8"/>
        <v>0</v>
      </c>
      <c r="H52" s="17">
        <f t="shared" si="9"/>
        <v>0</v>
      </c>
      <c r="I52" s="18">
        <f t="shared" si="10"/>
        <v>0</v>
      </c>
      <c r="P52" s="18">
        <f t="shared" ref="P52:P55" si="13">T52*$S$6</f>
        <v>0</v>
      </c>
      <c r="Q52" s="17"/>
    </row>
    <row r="53" spans="2:20" x14ac:dyDescent="0.25">
      <c r="B53" s="13" t="s">
        <v>52</v>
      </c>
      <c r="C53" s="13" t="s">
        <v>64</v>
      </c>
      <c r="D53" s="17">
        <f t="shared" si="7"/>
        <v>0</v>
      </c>
      <c r="E53" s="18">
        <f t="shared" si="8"/>
        <v>0</v>
      </c>
      <c r="H53" s="17">
        <f t="shared" si="9"/>
        <v>0</v>
      </c>
      <c r="I53" s="18">
        <f t="shared" si="10"/>
        <v>0</v>
      </c>
      <c r="P53" s="18">
        <f t="shared" si="13"/>
        <v>0</v>
      </c>
      <c r="Q53" s="17"/>
    </row>
    <row r="54" spans="2:20" x14ac:dyDescent="0.25">
      <c r="D54" s="17">
        <f t="shared" si="7"/>
        <v>0</v>
      </c>
      <c r="E54" s="18">
        <f t="shared" si="8"/>
        <v>0</v>
      </c>
      <c r="H54" s="17">
        <f t="shared" si="9"/>
        <v>0</v>
      </c>
      <c r="I54" s="18">
        <f t="shared" si="10"/>
        <v>0</v>
      </c>
      <c r="P54" s="18">
        <f t="shared" si="13"/>
        <v>0</v>
      </c>
      <c r="Q54" s="17"/>
    </row>
    <row r="55" spans="2:20" x14ac:dyDescent="0.25">
      <c r="B55" s="11" t="s">
        <v>45</v>
      </c>
      <c r="C55" s="11" t="s">
        <v>34</v>
      </c>
      <c r="D55" s="17">
        <f t="shared" si="7"/>
        <v>200</v>
      </c>
      <c r="E55" s="18">
        <f t="shared" si="8"/>
        <v>120</v>
      </c>
      <c r="F55">
        <v>1</v>
      </c>
      <c r="H55" s="17">
        <f t="shared" si="9"/>
        <v>400</v>
      </c>
      <c r="I55" s="18">
        <f t="shared" si="10"/>
        <v>240</v>
      </c>
      <c r="J55">
        <v>2</v>
      </c>
      <c r="P55" s="18">
        <f t="shared" si="13"/>
        <v>120</v>
      </c>
      <c r="Q55" s="17">
        <v>200</v>
      </c>
      <c r="T55">
        <v>200</v>
      </c>
    </row>
    <row r="56" spans="2:20" x14ac:dyDescent="0.25">
      <c r="B56" s="12" t="s">
        <v>69</v>
      </c>
      <c r="C56" s="12" t="s">
        <v>65</v>
      </c>
      <c r="D56" s="17">
        <f t="shared" si="7"/>
        <v>70</v>
      </c>
      <c r="E56" s="18">
        <f t="shared" si="8"/>
        <v>55</v>
      </c>
      <c r="F56">
        <v>1</v>
      </c>
      <c r="H56" s="17">
        <f t="shared" si="9"/>
        <v>140</v>
      </c>
      <c r="I56" s="18">
        <f t="shared" si="10"/>
        <v>110</v>
      </c>
      <c r="J56">
        <v>2</v>
      </c>
      <c r="P56" s="18">
        <v>55</v>
      </c>
      <c r="Q56" s="17">
        <v>70</v>
      </c>
      <c r="T56">
        <v>70</v>
      </c>
    </row>
    <row r="57" spans="2:20" x14ac:dyDescent="0.25">
      <c r="B57" s="12" t="s">
        <v>70</v>
      </c>
      <c r="C57" s="12" t="s">
        <v>66</v>
      </c>
      <c r="D57" s="17">
        <f t="shared" si="7"/>
        <v>40</v>
      </c>
      <c r="E57" s="18">
        <f t="shared" si="8"/>
        <v>25</v>
      </c>
      <c r="F57">
        <v>1</v>
      </c>
      <c r="H57" s="17">
        <f t="shared" si="9"/>
        <v>80</v>
      </c>
      <c r="I57" s="18">
        <f t="shared" si="10"/>
        <v>50</v>
      </c>
      <c r="J57">
        <v>2</v>
      </c>
      <c r="P57" s="18">
        <v>25</v>
      </c>
      <c r="Q57" s="17">
        <v>40</v>
      </c>
      <c r="T57">
        <v>40</v>
      </c>
    </row>
    <row r="58" spans="2:20" x14ac:dyDescent="0.25">
      <c r="B58" s="12" t="s">
        <v>71</v>
      </c>
      <c r="C58" s="12" t="s">
        <v>67</v>
      </c>
      <c r="D58" s="17">
        <f t="shared" si="7"/>
        <v>30</v>
      </c>
      <c r="E58" s="18">
        <f t="shared" si="8"/>
        <v>25</v>
      </c>
      <c r="F58">
        <v>1</v>
      </c>
      <c r="H58" s="17">
        <f t="shared" si="9"/>
        <v>60</v>
      </c>
      <c r="I58" s="18">
        <f t="shared" si="10"/>
        <v>50</v>
      </c>
      <c r="J58">
        <v>2</v>
      </c>
      <c r="P58" s="18">
        <v>25</v>
      </c>
      <c r="Q58" s="17">
        <v>30</v>
      </c>
      <c r="T58">
        <v>30</v>
      </c>
    </row>
    <row r="59" spans="2:20" x14ac:dyDescent="0.25">
      <c r="B59" s="12" t="s">
        <v>72</v>
      </c>
      <c r="C59" s="12" t="s">
        <v>68</v>
      </c>
      <c r="D59" s="17">
        <f t="shared" si="7"/>
        <v>60</v>
      </c>
      <c r="E59" s="18">
        <f t="shared" si="8"/>
        <v>35</v>
      </c>
      <c r="F59">
        <v>1</v>
      </c>
      <c r="H59" s="17">
        <f t="shared" si="9"/>
        <v>120</v>
      </c>
      <c r="I59" s="18">
        <f t="shared" si="10"/>
        <v>70</v>
      </c>
      <c r="J59">
        <v>2</v>
      </c>
      <c r="P59" s="18">
        <v>35</v>
      </c>
      <c r="Q59" s="17">
        <v>60</v>
      </c>
      <c r="T59">
        <v>60</v>
      </c>
    </row>
    <row r="60" spans="2:20" x14ac:dyDescent="0.25">
      <c r="D60" s="17">
        <f t="shared" si="7"/>
        <v>0</v>
      </c>
      <c r="E60" s="18">
        <f t="shared" si="8"/>
        <v>0</v>
      </c>
      <c r="H60" s="17">
        <f t="shared" si="9"/>
        <v>0</v>
      </c>
      <c r="I60" s="18">
        <f t="shared" si="10"/>
        <v>0</v>
      </c>
      <c r="P60" s="18">
        <v>40</v>
      </c>
      <c r="Q60" s="17"/>
    </row>
    <row r="61" spans="2:20" x14ac:dyDescent="0.25">
      <c r="B61" s="11" t="s">
        <v>46</v>
      </c>
      <c r="C61" s="11" t="s">
        <v>49</v>
      </c>
      <c r="D61" s="17">
        <f t="shared" si="7"/>
        <v>40</v>
      </c>
      <c r="E61" s="18">
        <f t="shared" si="8"/>
        <v>25</v>
      </c>
      <c r="F61">
        <v>1</v>
      </c>
      <c r="H61" s="17">
        <f t="shared" si="9"/>
        <v>40</v>
      </c>
      <c r="I61" s="18">
        <f t="shared" si="10"/>
        <v>25</v>
      </c>
      <c r="J61">
        <v>1</v>
      </c>
      <c r="P61" s="18">
        <v>25</v>
      </c>
      <c r="Q61" s="17">
        <v>40</v>
      </c>
      <c r="T61">
        <v>40</v>
      </c>
    </row>
    <row r="62" spans="2:20" x14ac:dyDescent="0.25">
      <c r="D62" s="17">
        <f t="shared" si="7"/>
        <v>0</v>
      </c>
      <c r="E62" s="18">
        <f t="shared" si="8"/>
        <v>0</v>
      </c>
      <c r="H62" s="17">
        <f t="shared" si="9"/>
        <v>0</v>
      </c>
      <c r="I62" s="18">
        <f t="shared" si="10"/>
        <v>0</v>
      </c>
      <c r="P62" s="18">
        <f t="shared" ref="P62" si="14">T62*$S$6</f>
        <v>0</v>
      </c>
      <c r="Q62" s="17"/>
    </row>
    <row r="63" spans="2:20" x14ac:dyDescent="0.25">
      <c r="B63" s="11" t="s">
        <v>74</v>
      </c>
      <c r="C63" s="11" t="s">
        <v>87</v>
      </c>
      <c r="D63" s="17">
        <f t="shared" si="7"/>
        <v>10</v>
      </c>
      <c r="E63" s="18">
        <f t="shared" si="8"/>
        <v>10</v>
      </c>
      <c r="F63">
        <v>1</v>
      </c>
      <c r="H63" s="17">
        <f t="shared" si="9"/>
        <v>10</v>
      </c>
      <c r="I63" s="18">
        <f t="shared" si="10"/>
        <v>10</v>
      </c>
      <c r="J63">
        <v>1</v>
      </c>
      <c r="P63" s="18">
        <v>10</v>
      </c>
      <c r="Q63" s="17">
        <v>10</v>
      </c>
      <c r="T63">
        <v>10</v>
      </c>
    </row>
    <row r="64" spans="2:20" x14ac:dyDescent="0.25">
      <c r="Q64" s="23">
        <v>4110</v>
      </c>
    </row>
    <row r="65" spans="2:17" x14ac:dyDescent="0.25">
      <c r="B65" s="11" t="s">
        <v>89</v>
      </c>
      <c r="C65" s="11" t="s">
        <v>75</v>
      </c>
      <c r="D65">
        <v>100</v>
      </c>
      <c r="E65">
        <v>300</v>
      </c>
      <c r="F65">
        <v>1</v>
      </c>
      <c r="H65">
        <v>100</v>
      </c>
      <c r="I65">
        <v>1</v>
      </c>
    </row>
    <row r="66" spans="2:17" x14ac:dyDescent="0.25"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r="67" spans="2:17" x14ac:dyDescent="0.25">
      <c r="B67" s="35" t="s">
        <v>88</v>
      </c>
      <c r="C67" s="35" t="s">
        <v>152</v>
      </c>
      <c r="D67" s="35"/>
      <c r="E67" s="35"/>
      <c r="F67" s="35"/>
      <c r="G67" s="35"/>
      <c r="H67" s="35">
        <f>4500-2350</f>
        <v>2150</v>
      </c>
      <c r="I67" s="35">
        <v>10</v>
      </c>
      <c r="J67" s="35">
        <v>1</v>
      </c>
      <c r="K67" s="35"/>
      <c r="L67" s="35"/>
      <c r="M67" s="35"/>
      <c r="N67" s="35"/>
      <c r="O67" s="35"/>
      <c r="P67" s="35"/>
      <c r="Q67" s="35"/>
    </row>
    <row r="68" spans="2:17" x14ac:dyDescent="0.25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2:17" x14ac:dyDescent="0.25">
      <c r="C69" t="s">
        <v>132</v>
      </c>
    </row>
    <row r="70" spans="2:17" x14ac:dyDescent="0.25">
      <c r="C70" t="s">
        <v>140</v>
      </c>
      <c r="D70" s="17">
        <f>SUM(D44:D46,D49:D51,D56:D59,D65,D61,D63)</f>
        <v>1050</v>
      </c>
      <c r="E70" s="28">
        <f>SUM(E44:E46,E65,E49:E51,E56:E59,E61,E63)</f>
        <v>930</v>
      </c>
      <c r="F70" s="17">
        <f>SUM(F44:F46,F65,F49:F51,F56:F59,F61,F63)</f>
        <v>13</v>
      </c>
      <c r="G70" s="20"/>
      <c r="H70" s="17">
        <f>SUM(H44:H46,H49:H51,H56:H59,H65,H61,H67,H63)</f>
        <v>4500</v>
      </c>
      <c r="I70" s="28">
        <f>SUM(I41:I43,I62,I46:I48,I53:I56,I58,I60)</f>
        <v>2960</v>
      </c>
      <c r="J70" s="17">
        <f>SUM(J44:J46,J65,J49:J51,J56:J59,J61,J63)</f>
        <v>25</v>
      </c>
      <c r="K70" s="20"/>
      <c r="L70" s="17">
        <f>SUM(L41:L43,L46:L48,L53:L56,L58,L60,L61,L62)</f>
        <v>0</v>
      </c>
      <c r="M70" s="28">
        <f>SUM(M41:M43,M62,M46:M48,M53:M56,M58,M60)</f>
        <v>0</v>
      </c>
      <c r="N70" s="19">
        <f>SUM(N41:N43,N46:N48,N53:N56,N58,N60)</f>
        <v>0</v>
      </c>
    </row>
    <row r="71" spans="2:17" x14ac:dyDescent="0.25">
      <c r="C71" t="s">
        <v>141</v>
      </c>
      <c r="D71" s="25">
        <f>SUM(D43,D48,D55,D67,D65,D61)</f>
        <v>1040</v>
      </c>
      <c r="E71" s="24">
        <f>SUM(E40,E45,E52,E62,E58,E60)</f>
        <v>85</v>
      </c>
      <c r="F71" s="19">
        <f>SUM(F40,F45,F52,F62,F58,F60)</f>
        <v>2</v>
      </c>
      <c r="G71" s="20"/>
      <c r="H71" s="25">
        <f>SUM(H43,H48,H55,H67,H65,H63,H61)</f>
        <v>4500</v>
      </c>
      <c r="I71" s="24">
        <f>SUM(I40,I45,I52,I62,I58,I60)</f>
        <v>230</v>
      </c>
      <c r="J71" s="19">
        <f>SUM(J40,J45,J52,J62,J58,J60)</f>
        <v>5</v>
      </c>
      <c r="K71" s="20"/>
      <c r="L71" s="25">
        <f>SUM(L43,L48,L55,L67,L65,L61)</f>
        <v>0</v>
      </c>
      <c r="M71" s="24">
        <f>SUM(M40,M45,M52,M62,M58,M60)</f>
        <v>0</v>
      </c>
      <c r="N71" s="19"/>
    </row>
    <row r="72" spans="2:17" x14ac:dyDescent="0.25">
      <c r="D72" s="17">
        <f>D70-D71</f>
        <v>10</v>
      </c>
      <c r="E72" s="18" t="b">
        <f>E70=E71</f>
        <v>0</v>
      </c>
      <c r="F72" s="19"/>
      <c r="G72" s="20"/>
      <c r="H72" s="17" t="b">
        <f>H41=H70=H71</f>
        <v>0</v>
      </c>
      <c r="I72" s="18" t="b">
        <f>I70=I71=I38</f>
        <v>1</v>
      </c>
      <c r="J72" s="19"/>
      <c r="K72" s="20"/>
      <c r="L72" s="17" t="b">
        <f>L70=L71</f>
        <v>1</v>
      </c>
      <c r="M72" s="18" t="b">
        <f>M70=M71</f>
        <v>1</v>
      </c>
      <c r="N72" s="19"/>
    </row>
    <row r="80" spans="2:17" x14ac:dyDescent="0.25">
      <c r="D80" t="s">
        <v>142</v>
      </c>
      <c r="H80" s="16" t="s">
        <v>143</v>
      </c>
      <c r="L80" t="s">
        <v>144</v>
      </c>
      <c r="P80" t="s">
        <v>145</v>
      </c>
    </row>
    <row r="81" spans="2:22" x14ac:dyDescent="0.25">
      <c r="D81" s="17" t="s">
        <v>129</v>
      </c>
      <c r="E81" s="18" t="s">
        <v>133</v>
      </c>
      <c r="F81" s="19" t="s">
        <v>131</v>
      </c>
      <c r="G81" s="20"/>
      <c r="H81" s="17" t="s">
        <v>129</v>
      </c>
      <c r="I81" s="18" t="s">
        <v>133</v>
      </c>
      <c r="J81" s="19" t="s">
        <v>131</v>
      </c>
      <c r="K81" s="20"/>
      <c r="L81" s="17" t="s">
        <v>129</v>
      </c>
      <c r="M81" s="18" t="s">
        <v>133</v>
      </c>
      <c r="N81" s="19" t="s">
        <v>131</v>
      </c>
      <c r="O81" s="22"/>
      <c r="P81" s="17" t="s">
        <v>129</v>
      </c>
      <c r="Q81" s="18" t="s">
        <v>133</v>
      </c>
      <c r="R81" s="19" t="s">
        <v>131</v>
      </c>
    </row>
    <row r="82" spans="2:22" x14ac:dyDescent="0.25">
      <c r="B82" s="14"/>
      <c r="C82" s="14"/>
      <c r="D82" s="21">
        <v>5000</v>
      </c>
      <c r="E82" s="18">
        <v>3080</v>
      </c>
      <c r="F82" s="19"/>
      <c r="G82" s="20"/>
      <c r="H82" s="17">
        <v>7000</v>
      </c>
      <c r="I82" s="18">
        <v>4050</v>
      </c>
      <c r="J82" s="19">
        <v>1</v>
      </c>
      <c r="K82" s="20"/>
      <c r="L82" s="17">
        <v>7000</v>
      </c>
      <c r="M82" s="18">
        <v>3100</v>
      </c>
      <c r="N82" s="19">
        <v>1</v>
      </c>
      <c r="P82" s="17">
        <v>4000</v>
      </c>
      <c r="Q82" s="18">
        <v>2900</v>
      </c>
      <c r="R82" s="19">
        <v>1</v>
      </c>
    </row>
    <row r="83" spans="2:22" x14ac:dyDescent="0.25">
      <c r="D83" s="17"/>
      <c r="E83" s="18"/>
      <c r="F83" s="19"/>
      <c r="G83" s="20"/>
      <c r="H83" s="17"/>
      <c r="I83" s="18"/>
      <c r="J83" s="19"/>
      <c r="K83" s="20"/>
      <c r="L83" s="17"/>
      <c r="M83" s="18"/>
      <c r="N83" s="19"/>
      <c r="P83" s="17"/>
      <c r="Q83" s="18"/>
      <c r="R83" s="19"/>
    </row>
    <row r="84" spans="2:22" x14ac:dyDescent="0.25">
      <c r="B84" s="11" t="s">
        <v>43</v>
      </c>
      <c r="C84" s="11" t="s">
        <v>92</v>
      </c>
      <c r="D84" s="17">
        <f t="shared" ref="D84:D106" si="15">$V84*F84</f>
        <v>2400</v>
      </c>
      <c r="E84" s="18">
        <f t="shared" ref="E84:E104" si="16">U84*F84</f>
        <v>1000</v>
      </c>
      <c r="F84" s="19">
        <v>2</v>
      </c>
      <c r="G84" s="20"/>
      <c r="H84" s="17">
        <f t="shared" ref="H84:H106" si="17">$V84*J84</f>
        <v>3600</v>
      </c>
      <c r="I84" s="18">
        <f t="shared" ref="I84:I104" si="18">U84*J84</f>
        <v>1500</v>
      </c>
      <c r="J84" s="19">
        <v>3</v>
      </c>
      <c r="K84" s="20"/>
      <c r="L84" s="17">
        <f t="shared" ref="L84:L106" si="19">$V84*N84</f>
        <v>3600</v>
      </c>
      <c r="M84" s="18">
        <f t="shared" ref="M84:M104" si="20">U84*N84</f>
        <v>1500</v>
      </c>
      <c r="N84" s="19">
        <v>3</v>
      </c>
      <c r="P84" s="17">
        <f t="shared" ref="P84:P106" si="21">$V84*R84</f>
        <v>2400</v>
      </c>
      <c r="Q84" s="18">
        <f>U84*R84</f>
        <v>1000</v>
      </c>
      <c r="R84" s="19">
        <v>2</v>
      </c>
      <c r="U84" s="18">
        <v>500</v>
      </c>
      <c r="V84" s="17">
        <v>1200</v>
      </c>
    </row>
    <row r="85" spans="2:22" x14ac:dyDescent="0.25">
      <c r="B85" s="12" t="s">
        <v>57</v>
      </c>
      <c r="C85" s="12" t="s">
        <v>93</v>
      </c>
      <c r="D85" s="17">
        <f t="shared" si="15"/>
        <v>1200</v>
      </c>
      <c r="E85" s="18">
        <f t="shared" si="16"/>
        <v>400</v>
      </c>
      <c r="F85" s="19">
        <v>2</v>
      </c>
      <c r="G85" s="20"/>
      <c r="H85" s="17">
        <f t="shared" si="17"/>
        <v>1800</v>
      </c>
      <c r="I85" s="18">
        <f t="shared" si="18"/>
        <v>600</v>
      </c>
      <c r="J85" s="19">
        <v>3</v>
      </c>
      <c r="K85" s="20"/>
      <c r="L85" s="17">
        <f t="shared" si="19"/>
        <v>1800</v>
      </c>
      <c r="M85" s="18">
        <f t="shared" si="20"/>
        <v>600</v>
      </c>
      <c r="N85" s="19">
        <v>3</v>
      </c>
      <c r="P85" s="17">
        <f t="shared" si="21"/>
        <v>1200</v>
      </c>
      <c r="Q85" s="18">
        <f t="shared" ref="Q85:Q106" si="22">U85*R85</f>
        <v>400</v>
      </c>
      <c r="R85" s="19">
        <v>2</v>
      </c>
      <c r="U85" s="18">
        <v>200</v>
      </c>
      <c r="V85" s="17">
        <v>600</v>
      </c>
    </row>
    <row r="86" spans="2:22" x14ac:dyDescent="0.25">
      <c r="B86" s="12" t="s">
        <v>58</v>
      </c>
      <c r="C86" s="12" t="s">
        <v>94</v>
      </c>
      <c r="D86" s="17">
        <f t="shared" si="15"/>
        <v>800</v>
      </c>
      <c r="E86" s="18">
        <f t="shared" si="16"/>
        <v>300</v>
      </c>
      <c r="F86" s="19">
        <v>2</v>
      </c>
      <c r="G86" s="20"/>
      <c r="H86" s="17">
        <f t="shared" si="17"/>
        <v>1200</v>
      </c>
      <c r="I86" s="18">
        <f t="shared" si="18"/>
        <v>450</v>
      </c>
      <c r="J86" s="19">
        <v>3</v>
      </c>
      <c r="K86" s="20"/>
      <c r="L86" s="17">
        <f t="shared" si="19"/>
        <v>1200</v>
      </c>
      <c r="M86" s="18">
        <f t="shared" si="20"/>
        <v>450</v>
      </c>
      <c r="N86" s="19">
        <v>3</v>
      </c>
      <c r="P86" s="17">
        <f t="shared" si="21"/>
        <v>800</v>
      </c>
      <c r="Q86" s="18">
        <f t="shared" si="22"/>
        <v>300</v>
      </c>
      <c r="R86" s="19">
        <v>2</v>
      </c>
      <c r="U86" s="18">
        <v>150</v>
      </c>
      <c r="V86" s="17">
        <v>400</v>
      </c>
    </row>
    <row r="87" spans="2:22" x14ac:dyDescent="0.25">
      <c r="B87" s="12" t="s">
        <v>59</v>
      </c>
      <c r="C87" s="12" t="s">
        <v>54</v>
      </c>
      <c r="D87" s="17">
        <f t="shared" si="15"/>
        <v>400</v>
      </c>
      <c r="E87" s="18">
        <f t="shared" si="16"/>
        <v>300</v>
      </c>
      <c r="F87" s="19">
        <v>2</v>
      </c>
      <c r="G87" s="20"/>
      <c r="H87" s="17">
        <f t="shared" si="17"/>
        <v>600</v>
      </c>
      <c r="I87" s="18">
        <f t="shared" si="18"/>
        <v>450</v>
      </c>
      <c r="J87" s="19">
        <v>3</v>
      </c>
      <c r="K87" s="20"/>
      <c r="L87" s="17">
        <f t="shared" si="19"/>
        <v>600</v>
      </c>
      <c r="M87" s="18">
        <f t="shared" si="20"/>
        <v>450</v>
      </c>
      <c r="N87" s="19">
        <v>3</v>
      </c>
      <c r="P87" s="17">
        <f t="shared" si="21"/>
        <v>400</v>
      </c>
      <c r="Q87" s="18">
        <f t="shared" si="22"/>
        <v>300</v>
      </c>
      <c r="R87" s="19">
        <v>2</v>
      </c>
      <c r="U87" s="18">
        <v>150</v>
      </c>
      <c r="V87" s="17">
        <v>200</v>
      </c>
    </row>
    <row r="88" spans="2:22" x14ac:dyDescent="0.25">
      <c r="D88" s="17">
        <f t="shared" si="15"/>
        <v>0</v>
      </c>
      <c r="E88" s="18">
        <f t="shared" si="16"/>
        <v>0</v>
      </c>
      <c r="F88" s="19"/>
      <c r="G88" s="20"/>
      <c r="H88" s="17">
        <f t="shared" si="17"/>
        <v>0</v>
      </c>
      <c r="I88" s="18">
        <f t="shared" si="18"/>
        <v>0</v>
      </c>
      <c r="J88" s="19"/>
      <c r="K88" s="20"/>
      <c r="L88" s="17">
        <f t="shared" si="19"/>
        <v>0</v>
      </c>
      <c r="M88" s="18">
        <f t="shared" si="20"/>
        <v>0</v>
      </c>
      <c r="N88" s="19"/>
      <c r="P88" s="17">
        <f t="shared" si="21"/>
        <v>0</v>
      </c>
      <c r="Q88" s="18">
        <f t="shared" si="22"/>
        <v>0</v>
      </c>
      <c r="R88" s="19"/>
      <c r="U88" s="18"/>
      <c r="V88" s="17"/>
    </row>
    <row r="89" spans="2:22" x14ac:dyDescent="0.25">
      <c r="B89" s="11" t="s">
        <v>44</v>
      </c>
      <c r="C89" s="11" t="s">
        <v>95</v>
      </c>
      <c r="D89" s="17">
        <f t="shared" si="15"/>
        <v>1600</v>
      </c>
      <c r="E89" s="18">
        <f t="shared" si="16"/>
        <v>800</v>
      </c>
      <c r="F89" s="19">
        <v>2</v>
      </c>
      <c r="G89" s="20"/>
      <c r="H89" s="17">
        <f t="shared" si="17"/>
        <v>1600</v>
      </c>
      <c r="I89" s="18">
        <f t="shared" si="18"/>
        <v>800</v>
      </c>
      <c r="J89" s="19">
        <v>2</v>
      </c>
      <c r="K89" s="20"/>
      <c r="L89" s="17">
        <f t="shared" si="19"/>
        <v>1600</v>
      </c>
      <c r="M89" s="18">
        <f t="shared" si="20"/>
        <v>800</v>
      </c>
      <c r="N89" s="19">
        <v>2</v>
      </c>
      <c r="P89" s="17">
        <f t="shared" si="21"/>
        <v>800</v>
      </c>
      <c r="Q89" s="18">
        <f t="shared" si="22"/>
        <v>400</v>
      </c>
      <c r="R89" s="19">
        <v>1</v>
      </c>
      <c r="U89" s="18">
        <v>400</v>
      </c>
      <c r="V89" s="17">
        <v>800</v>
      </c>
    </row>
    <row r="90" spans="2:22" x14ac:dyDescent="0.25">
      <c r="B90" s="12" t="s">
        <v>60</v>
      </c>
      <c r="C90" s="12" t="s">
        <v>96</v>
      </c>
      <c r="D90" s="17">
        <f t="shared" si="15"/>
        <v>900</v>
      </c>
      <c r="E90" s="18">
        <f t="shared" si="16"/>
        <v>350</v>
      </c>
      <c r="F90" s="19">
        <v>2</v>
      </c>
      <c r="G90" s="20"/>
      <c r="H90" s="17">
        <f t="shared" si="17"/>
        <v>900</v>
      </c>
      <c r="I90" s="18">
        <f t="shared" si="18"/>
        <v>350</v>
      </c>
      <c r="J90" s="19">
        <v>2</v>
      </c>
      <c r="K90" s="20"/>
      <c r="L90" s="17">
        <f t="shared" si="19"/>
        <v>900</v>
      </c>
      <c r="M90" s="18">
        <f t="shared" si="20"/>
        <v>350</v>
      </c>
      <c r="N90" s="19">
        <v>2</v>
      </c>
      <c r="P90" s="17">
        <f t="shared" si="21"/>
        <v>450</v>
      </c>
      <c r="Q90" s="18">
        <f t="shared" si="22"/>
        <v>175</v>
      </c>
      <c r="R90" s="19">
        <v>1</v>
      </c>
      <c r="U90" s="18">
        <v>175</v>
      </c>
      <c r="V90" s="17">
        <v>450</v>
      </c>
    </row>
    <row r="91" spans="2:22" x14ac:dyDescent="0.25">
      <c r="B91" s="12" t="s">
        <v>61</v>
      </c>
      <c r="C91" s="12" t="s">
        <v>97</v>
      </c>
      <c r="D91" s="17">
        <f t="shared" si="15"/>
        <v>500</v>
      </c>
      <c r="E91" s="18">
        <f t="shared" si="16"/>
        <v>250</v>
      </c>
      <c r="F91" s="19">
        <v>2</v>
      </c>
      <c r="G91" s="20"/>
      <c r="H91" s="17">
        <f t="shared" si="17"/>
        <v>500</v>
      </c>
      <c r="I91" s="18">
        <f t="shared" si="18"/>
        <v>250</v>
      </c>
      <c r="J91" s="19">
        <v>2</v>
      </c>
      <c r="K91" s="20"/>
      <c r="L91" s="17">
        <f t="shared" si="19"/>
        <v>500</v>
      </c>
      <c r="M91" s="18">
        <f t="shared" si="20"/>
        <v>250</v>
      </c>
      <c r="N91" s="19">
        <v>2</v>
      </c>
      <c r="P91" s="17">
        <f t="shared" si="21"/>
        <v>250</v>
      </c>
      <c r="Q91" s="18">
        <f t="shared" si="22"/>
        <v>125</v>
      </c>
      <c r="R91" s="19">
        <v>1</v>
      </c>
      <c r="U91" s="18">
        <v>125</v>
      </c>
      <c r="V91" s="17">
        <v>250</v>
      </c>
    </row>
    <row r="92" spans="2:22" x14ac:dyDescent="0.25">
      <c r="B92" s="12" t="s">
        <v>62</v>
      </c>
      <c r="C92" s="12" t="s">
        <v>98</v>
      </c>
      <c r="D92" s="17">
        <f t="shared" si="15"/>
        <v>200</v>
      </c>
      <c r="E92" s="18">
        <f t="shared" si="16"/>
        <v>200</v>
      </c>
      <c r="F92" s="19">
        <v>2</v>
      </c>
      <c r="G92" s="20"/>
      <c r="H92" s="17">
        <f t="shared" si="17"/>
        <v>200</v>
      </c>
      <c r="I92" s="18">
        <f t="shared" si="18"/>
        <v>200</v>
      </c>
      <c r="J92" s="19">
        <v>2</v>
      </c>
      <c r="K92" s="20"/>
      <c r="L92" s="17">
        <f t="shared" si="19"/>
        <v>200</v>
      </c>
      <c r="M92" s="18">
        <f t="shared" si="20"/>
        <v>200</v>
      </c>
      <c r="N92" s="19">
        <v>2</v>
      </c>
      <c r="P92" s="17">
        <f t="shared" si="21"/>
        <v>100</v>
      </c>
      <c r="Q92" s="18">
        <f t="shared" si="22"/>
        <v>100</v>
      </c>
      <c r="R92" s="19">
        <v>1</v>
      </c>
      <c r="U92" s="18">
        <v>100</v>
      </c>
      <c r="V92" s="17">
        <v>100</v>
      </c>
    </row>
    <row r="93" spans="2:22" x14ac:dyDescent="0.25">
      <c r="B93" s="13" t="s">
        <v>51</v>
      </c>
      <c r="C93" s="13" t="s">
        <v>99</v>
      </c>
      <c r="D93" s="17">
        <f t="shared" si="15"/>
        <v>0</v>
      </c>
      <c r="E93" s="18">
        <f t="shared" si="16"/>
        <v>0</v>
      </c>
      <c r="F93" s="19"/>
      <c r="G93" s="20"/>
      <c r="H93" s="17">
        <f t="shared" si="17"/>
        <v>0</v>
      </c>
      <c r="I93" s="18">
        <f t="shared" si="18"/>
        <v>0</v>
      </c>
      <c r="J93" s="19"/>
      <c r="K93" s="20"/>
      <c r="L93" s="17">
        <f t="shared" si="19"/>
        <v>0</v>
      </c>
      <c r="M93" s="18">
        <f t="shared" si="20"/>
        <v>0</v>
      </c>
      <c r="N93" s="19"/>
      <c r="P93" s="17">
        <f t="shared" si="21"/>
        <v>0</v>
      </c>
      <c r="Q93" s="18">
        <f t="shared" si="22"/>
        <v>0</v>
      </c>
      <c r="R93" s="19"/>
      <c r="U93" s="18"/>
      <c r="V93" s="17"/>
    </row>
    <row r="94" spans="2:22" x14ac:dyDescent="0.25">
      <c r="B94" s="13" t="s">
        <v>52</v>
      </c>
      <c r="C94" s="13" t="s">
        <v>100</v>
      </c>
      <c r="D94" s="17">
        <f t="shared" si="15"/>
        <v>0</v>
      </c>
      <c r="E94" s="18">
        <f t="shared" si="16"/>
        <v>0</v>
      </c>
      <c r="F94" s="19"/>
      <c r="G94" s="20"/>
      <c r="H94" s="17">
        <f t="shared" si="17"/>
        <v>0</v>
      </c>
      <c r="I94" s="18">
        <f t="shared" si="18"/>
        <v>0</v>
      </c>
      <c r="J94" s="19"/>
      <c r="K94" s="20"/>
      <c r="L94" s="17">
        <f t="shared" si="19"/>
        <v>0</v>
      </c>
      <c r="M94" s="18">
        <f t="shared" si="20"/>
        <v>0</v>
      </c>
      <c r="N94" s="19"/>
      <c r="P94" s="17">
        <f t="shared" si="21"/>
        <v>0</v>
      </c>
      <c r="Q94" s="18">
        <f t="shared" si="22"/>
        <v>0</v>
      </c>
      <c r="R94" s="19"/>
      <c r="U94" s="18"/>
      <c r="V94" s="17"/>
    </row>
    <row r="95" spans="2:22" x14ac:dyDescent="0.25">
      <c r="D95" s="17">
        <f t="shared" si="15"/>
        <v>0</v>
      </c>
      <c r="E95" s="18">
        <f t="shared" si="16"/>
        <v>0</v>
      </c>
      <c r="F95" s="19"/>
      <c r="G95" s="20"/>
      <c r="H95" s="17">
        <f t="shared" si="17"/>
        <v>0</v>
      </c>
      <c r="I95" s="18">
        <f t="shared" si="18"/>
        <v>0</v>
      </c>
      <c r="J95" s="19"/>
      <c r="K95" s="20"/>
      <c r="L95" s="17">
        <f t="shared" si="19"/>
        <v>0</v>
      </c>
      <c r="M95" s="18">
        <f t="shared" si="20"/>
        <v>0</v>
      </c>
      <c r="N95" s="19"/>
      <c r="P95" s="17">
        <f t="shared" si="21"/>
        <v>0</v>
      </c>
      <c r="Q95" s="18">
        <f t="shared" si="22"/>
        <v>0</v>
      </c>
      <c r="R95" s="19"/>
      <c r="U95" s="18"/>
      <c r="V95" s="17"/>
    </row>
    <row r="96" spans="2:22" x14ac:dyDescent="0.25">
      <c r="B96" s="11" t="s">
        <v>45</v>
      </c>
      <c r="C96" s="11" t="s">
        <v>101</v>
      </c>
      <c r="D96" s="17">
        <f t="shared" si="15"/>
        <v>500</v>
      </c>
      <c r="E96" s="18">
        <f t="shared" si="16"/>
        <v>300</v>
      </c>
      <c r="F96" s="19">
        <v>1</v>
      </c>
      <c r="G96" s="20"/>
      <c r="H96" s="17">
        <f t="shared" si="17"/>
        <v>1500</v>
      </c>
      <c r="I96" s="18">
        <f t="shared" si="18"/>
        <v>900</v>
      </c>
      <c r="J96" s="19">
        <v>3</v>
      </c>
      <c r="K96" s="20"/>
      <c r="L96" s="17">
        <f t="shared" si="19"/>
        <v>1000</v>
      </c>
      <c r="M96" s="18">
        <f t="shared" si="20"/>
        <v>600</v>
      </c>
      <c r="N96" s="19">
        <v>2</v>
      </c>
      <c r="P96" s="17">
        <f t="shared" si="21"/>
        <v>500</v>
      </c>
      <c r="Q96" s="18">
        <f t="shared" si="22"/>
        <v>300</v>
      </c>
      <c r="R96" s="19">
        <v>1</v>
      </c>
      <c r="U96" s="18">
        <v>300</v>
      </c>
      <c r="V96" s="17">
        <v>500</v>
      </c>
    </row>
    <row r="97" spans="2:22" x14ac:dyDescent="0.25">
      <c r="B97" s="12" t="s">
        <v>69</v>
      </c>
      <c r="C97" s="12" t="s">
        <v>102</v>
      </c>
      <c r="D97" s="17">
        <f t="shared" si="15"/>
        <v>180</v>
      </c>
      <c r="E97" s="18">
        <f t="shared" si="16"/>
        <v>90</v>
      </c>
      <c r="F97" s="19">
        <v>1</v>
      </c>
      <c r="G97" s="20"/>
      <c r="H97" s="17">
        <f t="shared" si="17"/>
        <v>540</v>
      </c>
      <c r="I97" s="18">
        <f t="shared" si="18"/>
        <v>270</v>
      </c>
      <c r="J97" s="19">
        <v>3</v>
      </c>
      <c r="K97" s="20"/>
      <c r="L97" s="17">
        <f t="shared" si="19"/>
        <v>360</v>
      </c>
      <c r="M97" s="18">
        <f t="shared" si="20"/>
        <v>180</v>
      </c>
      <c r="N97" s="19">
        <v>2</v>
      </c>
      <c r="P97" s="17">
        <f t="shared" si="21"/>
        <v>180</v>
      </c>
      <c r="Q97" s="18">
        <f t="shared" si="22"/>
        <v>90</v>
      </c>
      <c r="R97" s="19">
        <v>1</v>
      </c>
      <c r="U97" s="18">
        <v>90</v>
      </c>
      <c r="V97" s="17">
        <v>180</v>
      </c>
    </row>
    <row r="98" spans="2:22" x14ac:dyDescent="0.25">
      <c r="B98" s="12" t="s">
        <v>70</v>
      </c>
      <c r="C98" s="12" t="s">
        <v>103</v>
      </c>
      <c r="D98" s="17">
        <f t="shared" si="15"/>
        <v>110</v>
      </c>
      <c r="E98" s="18">
        <f t="shared" si="16"/>
        <v>70</v>
      </c>
      <c r="F98" s="19">
        <v>1</v>
      </c>
      <c r="G98" s="20"/>
      <c r="H98" s="17">
        <f t="shared" si="17"/>
        <v>330</v>
      </c>
      <c r="I98" s="18">
        <f t="shared" si="18"/>
        <v>210</v>
      </c>
      <c r="J98" s="19">
        <v>3</v>
      </c>
      <c r="K98" s="20"/>
      <c r="L98" s="17">
        <f t="shared" si="19"/>
        <v>220</v>
      </c>
      <c r="M98" s="18">
        <f t="shared" si="20"/>
        <v>140</v>
      </c>
      <c r="N98" s="19">
        <v>2</v>
      </c>
      <c r="P98" s="17">
        <f t="shared" si="21"/>
        <v>110</v>
      </c>
      <c r="Q98" s="18">
        <f t="shared" si="22"/>
        <v>70</v>
      </c>
      <c r="R98" s="19">
        <v>1</v>
      </c>
      <c r="U98" s="18">
        <v>70</v>
      </c>
      <c r="V98" s="17">
        <v>110</v>
      </c>
    </row>
    <row r="99" spans="2:22" x14ac:dyDescent="0.25">
      <c r="B99" s="12" t="s">
        <v>71</v>
      </c>
      <c r="C99" s="12" t="s">
        <v>104</v>
      </c>
      <c r="D99" s="17">
        <f t="shared" si="15"/>
        <v>60</v>
      </c>
      <c r="E99" s="18">
        <f t="shared" si="16"/>
        <v>40</v>
      </c>
      <c r="F99" s="19">
        <v>1</v>
      </c>
      <c r="G99" s="20"/>
      <c r="H99" s="17">
        <f t="shared" si="17"/>
        <v>180</v>
      </c>
      <c r="I99" s="18">
        <f t="shared" si="18"/>
        <v>120</v>
      </c>
      <c r="J99" s="19">
        <v>3</v>
      </c>
      <c r="K99" s="20"/>
      <c r="L99" s="17">
        <f t="shared" si="19"/>
        <v>120</v>
      </c>
      <c r="M99" s="18">
        <f t="shared" si="20"/>
        <v>80</v>
      </c>
      <c r="N99" s="19">
        <v>2</v>
      </c>
      <c r="P99" s="17">
        <f t="shared" si="21"/>
        <v>60</v>
      </c>
      <c r="Q99" s="18">
        <f t="shared" si="22"/>
        <v>40</v>
      </c>
      <c r="R99" s="19">
        <v>1</v>
      </c>
      <c r="U99" s="18">
        <v>40</v>
      </c>
      <c r="V99" s="17">
        <v>60</v>
      </c>
    </row>
    <row r="100" spans="2:22" x14ac:dyDescent="0.25">
      <c r="B100" s="12" t="s">
        <v>72</v>
      </c>
      <c r="C100" s="12" t="s">
        <v>105</v>
      </c>
      <c r="D100" s="17">
        <f t="shared" si="15"/>
        <v>150</v>
      </c>
      <c r="E100" s="18">
        <f t="shared" si="16"/>
        <v>100</v>
      </c>
      <c r="F100" s="19">
        <v>1</v>
      </c>
      <c r="G100" s="20"/>
      <c r="H100" s="17">
        <f t="shared" si="17"/>
        <v>450</v>
      </c>
      <c r="I100" s="18">
        <f t="shared" si="18"/>
        <v>300</v>
      </c>
      <c r="J100" s="19">
        <v>3</v>
      </c>
      <c r="K100" s="20"/>
      <c r="L100" s="17">
        <f t="shared" si="19"/>
        <v>300</v>
      </c>
      <c r="M100" s="18">
        <f t="shared" si="20"/>
        <v>200</v>
      </c>
      <c r="N100" s="19">
        <v>2</v>
      </c>
      <c r="P100" s="17">
        <f t="shared" si="21"/>
        <v>150</v>
      </c>
      <c r="Q100" s="18">
        <f t="shared" si="22"/>
        <v>100</v>
      </c>
      <c r="R100" s="19">
        <v>1</v>
      </c>
      <c r="U100" s="18">
        <v>100</v>
      </c>
      <c r="V100" s="17">
        <v>150</v>
      </c>
    </row>
    <row r="101" spans="2:22" x14ac:dyDescent="0.25">
      <c r="D101" s="17">
        <f t="shared" si="15"/>
        <v>0</v>
      </c>
      <c r="E101" s="18">
        <f t="shared" si="16"/>
        <v>0</v>
      </c>
      <c r="F101" s="19"/>
      <c r="G101" s="20"/>
      <c r="H101" s="17">
        <f t="shared" si="17"/>
        <v>0</v>
      </c>
      <c r="I101" s="18">
        <f t="shared" si="18"/>
        <v>0</v>
      </c>
      <c r="J101" s="19"/>
      <c r="K101" s="20"/>
      <c r="L101" s="17">
        <f t="shared" si="19"/>
        <v>0</v>
      </c>
      <c r="M101" s="18">
        <f t="shared" si="20"/>
        <v>0</v>
      </c>
      <c r="N101" s="19"/>
      <c r="P101" s="17">
        <f t="shared" si="21"/>
        <v>0</v>
      </c>
      <c r="Q101" s="18">
        <f t="shared" si="22"/>
        <v>0</v>
      </c>
      <c r="R101" s="19"/>
      <c r="U101" s="18"/>
      <c r="V101" s="17"/>
    </row>
    <row r="102" spans="2:22" x14ac:dyDescent="0.25">
      <c r="B102" s="11" t="s">
        <v>46</v>
      </c>
      <c r="C102" s="11" t="s">
        <v>106</v>
      </c>
      <c r="D102" s="17">
        <f t="shared" si="15"/>
        <v>40</v>
      </c>
      <c r="E102" s="18">
        <f t="shared" si="16"/>
        <v>40</v>
      </c>
      <c r="F102" s="19">
        <v>1</v>
      </c>
      <c r="G102" s="20"/>
      <c r="H102" s="17">
        <f t="shared" si="17"/>
        <v>40</v>
      </c>
      <c r="I102" s="18">
        <f t="shared" si="18"/>
        <v>40</v>
      </c>
      <c r="J102" s="19">
        <v>1</v>
      </c>
      <c r="K102" s="20"/>
      <c r="L102" s="17">
        <f t="shared" si="19"/>
        <v>40</v>
      </c>
      <c r="M102" s="18">
        <f t="shared" si="20"/>
        <v>40</v>
      </c>
      <c r="N102" s="19">
        <v>1</v>
      </c>
      <c r="P102" s="17">
        <f t="shared" si="21"/>
        <v>120</v>
      </c>
      <c r="Q102" s="18">
        <f t="shared" si="22"/>
        <v>120</v>
      </c>
      <c r="R102" s="19">
        <v>3</v>
      </c>
      <c r="U102" s="18">
        <v>40</v>
      </c>
      <c r="V102" s="17">
        <v>40</v>
      </c>
    </row>
    <row r="103" spans="2:22" x14ac:dyDescent="0.25">
      <c r="D103" s="17">
        <f t="shared" si="15"/>
        <v>0</v>
      </c>
      <c r="E103" s="18">
        <f t="shared" si="16"/>
        <v>0</v>
      </c>
      <c r="F103" s="19"/>
      <c r="G103" s="20"/>
      <c r="H103" s="17">
        <f t="shared" si="17"/>
        <v>0</v>
      </c>
      <c r="I103" s="18">
        <f t="shared" si="18"/>
        <v>0</v>
      </c>
      <c r="J103" s="19"/>
      <c r="K103" s="20"/>
      <c r="L103" s="17">
        <f t="shared" si="19"/>
        <v>0</v>
      </c>
      <c r="M103" s="18">
        <f t="shared" si="20"/>
        <v>0</v>
      </c>
      <c r="N103" s="19"/>
      <c r="P103" s="17">
        <f t="shared" si="21"/>
        <v>0</v>
      </c>
      <c r="Q103" s="18">
        <f t="shared" si="22"/>
        <v>0</v>
      </c>
      <c r="R103" s="19"/>
      <c r="U103" s="18">
        <v>0</v>
      </c>
      <c r="V103" s="17"/>
    </row>
    <row r="104" spans="2:22" x14ac:dyDescent="0.25">
      <c r="B104" s="11" t="s">
        <v>74</v>
      </c>
      <c r="C104" s="11" t="s">
        <v>77</v>
      </c>
      <c r="D104" s="17">
        <f t="shared" si="15"/>
        <v>100</v>
      </c>
      <c r="E104" s="18">
        <f t="shared" si="16"/>
        <v>200</v>
      </c>
      <c r="F104" s="19">
        <v>1</v>
      </c>
      <c r="G104" s="20"/>
      <c r="H104" s="17">
        <f t="shared" si="17"/>
        <v>100</v>
      </c>
      <c r="I104" s="18">
        <f t="shared" si="18"/>
        <v>200</v>
      </c>
      <c r="J104" s="19">
        <v>1</v>
      </c>
      <c r="K104" s="20"/>
      <c r="L104" s="17">
        <f t="shared" si="19"/>
        <v>100</v>
      </c>
      <c r="M104" s="18">
        <f t="shared" si="20"/>
        <v>200</v>
      </c>
      <c r="N104" s="19">
        <v>1</v>
      </c>
      <c r="P104" s="17">
        <f t="shared" si="21"/>
        <v>100</v>
      </c>
      <c r="Q104" s="18">
        <f t="shared" si="22"/>
        <v>200</v>
      </c>
      <c r="R104" s="19">
        <v>1</v>
      </c>
      <c r="U104" s="18">
        <v>200</v>
      </c>
      <c r="V104" s="17">
        <v>100</v>
      </c>
    </row>
    <row r="105" spans="2:22" x14ac:dyDescent="0.25">
      <c r="B105" s="14"/>
      <c r="C105" s="14"/>
      <c r="D105" s="17">
        <f t="shared" si="15"/>
        <v>0</v>
      </c>
      <c r="E105" s="18">
        <f t="shared" ref="E105:E106" si="23">U105*F105</f>
        <v>0</v>
      </c>
      <c r="F105" s="19"/>
      <c r="G105" s="20"/>
      <c r="H105" s="17">
        <f t="shared" si="17"/>
        <v>0</v>
      </c>
      <c r="I105" s="18"/>
      <c r="J105" s="19"/>
      <c r="K105" s="20"/>
      <c r="L105" s="17">
        <f t="shared" si="19"/>
        <v>0</v>
      </c>
      <c r="M105" s="18">
        <v>80</v>
      </c>
      <c r="N105" s="19">
        <v>1</v>
      </c>
      <c r="P105" s="17">
        <f t="shared" si="21"/>
        <v>0</v>
      </c>
      <c r="Q105" s="18">
        <f t="shared" si="22"/>
        <v>0</v>
      </c>
      <c r="R105" s="19">
        <v>1</v>
      </c>
      <c r="V105" s="17"/>
    </row>
    <row r="106" spans="2:22" x14ac:dyDescent="0.25">
      <c r="B106" s="11" t="s">
        <v>89</v>
      </c>
      <c r="C106" s="11" t="s">
        <v>107</v>
      </c>
      <c r="D106" s="17">
        <f t="shared" si="15"/>
        <v>10</v>
      </c>
      <c r="E106" s="18">
        <f t="shared" si="23"/>
        <v>10</v>
      </c>
      <c r="F106">
        <v>1</v>
      </c>
      <c r="H106" s="17">
        <f t="shared" si="17"/>
        <v>10</v>
      </c>
      <c r="J106">
        <v>1</v>
      </c>
      <c r="L106" s="17">
        <f t="shared" si="19"/>
        <v>10</v>
      </c>
      <c r="N106" s="29">
        <v>1</v>
      </c>
      <c r="P106" s="17">
        <f t="shared" si="21"/>
        <v>10</v>
      </c>
      <c r="Q106" s="18">
        <f t="shared" si="22"/>
        <v>10</v>
      </c>
      <c r="R106" s="29">
        <v>1</v>
      </c>
      <c r="U106" s="30">
        <v>10</v>
      </c>
      <c r="V106" s="27">
        <v>10</v>
      </c>
    </row>
    <row r="107" spans="2:22" x14ac:dyDescent="0.25">
      <c r="P107" s="17"/>
      <c r="Q107" s="18"/>
    </row>
    <row r="108" spans="2:22" x14ac:dyDescent="0.25">
      <c r="B108" s="35"/>
      <c r="C108" s="35" t="s">
        <v>150</v>
      </c>
      <c r="D108" s="36">
        <f>D82-D115</f>
        <v>350</v>
      </c>
      <c r="E108" s="36">
        <f>E82-E115</f>
        <v>730</v>
      </c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 spans="2:22" x14ac:dyDescent="0.25">
      <c r="B109" s="35"/>
      <c r="C109" s="35" t="s">
        <v>149</v>
      </c>
      <c r="D109" s="35"/>
      <c r="E109" s="35"/>
      <c r="F109" s="35"/>
      <c r="G109" s="35"/>
      <c r="H109" s="35">
        <f>H82-H114</f>
        <v>150</v>
      </c>
      <c r="I109" s="35">
        <f>I82-I114</f>
        <v>610</v>
      </c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 spans="2:22" x14ac:dyDescent="0.25">
      <c r="B110" s="35"/>
      <c r="C110" s="35" t="s">
        <v>151</v>
      </c>
      <c r="D110" s="35"/>
      <c r="E110" s="35"/>
      <c r="F110" s="35"/>
      <c r="G110" s="35"/>
      <c r="H110" s="35"/>
      <c r="I110" s="35"/>
      <c r="J110" s="35"/>
      <c r="K110" s="35"/>
      <c r="L110" s="35">
        <f>L82-L115</f>
        <v>650</v>
      </c>
      <c r="M110" s="35">
        <v>200</v>
      </c>
      <c r="N110" s="35"/>
      <c r="O110" s="35"/>
      <c r="P110" s="35"/>
      <c r="Q110" s="35"/>
      <c r="R110" s="35"/>
      <c r="S110" s="35"/>
    </row>
    <row r="111" spans="2:22" x14ac:dyDescent="0.25">
      <c r="B111" s="35"/>
      <c r="C111" s="35" t="s">
        <v>146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>
        <f>P82-P115</f>
        <v>70</v>
      </c>
      <c r="Q111" s="35">
        <f>Q82-Q115</f>
        <v>870</v>
      </c>
      <c r="R111" s="35"/>
      <c r="S111" s="35"/>
    </row>
    <row r="113" spans="2:22" x14ac:dyDescent="0.25">
      <c r="C113" t="s">
        <v>132</v>
      </c>
    </row>
    <row r="114" spans="2:22" x14ac:dyDescent="0.25">
      <c r="C114" t="s">
        <v>140</v>
      </c>
      <c r="D114" s="17">
        <f>SUM(D85:D87,D106,D90:D92,D97:D100,D102,D104)</f>
        <v>4650</v>
      </c>
      <c r="E114" s="28">
        <f>SUM(E85:E87,E106,E90:E92,E97:E100,E102,E104)</f>
        <v>2350</v>
      </c>
      <c r="F114" s="17">
        <f>SUM(F85:F87,F106,F90:F92,F97:F100,F102,F104)</f>
        <v>19</v>
      </c>
      <c r="G114" s="20"/>
      <c r="H114" s="17">
        <f>SUM(H85:H87,H90:H92,H97:H100,H102,H104,H105,H106)</f>
        <v>6850</v>
      </c>
      <c r="I114" s="28">
        <f>SUM(I85:I87,I106,I90:I92,I97:I100,I102,I104)</f>
        <v>3440</v>
      </c>
      <c r="J114" s="19">
        <f>SUM(J85:J87,J90:J92,J97:J100,J102,J104)</f>
        <v>29</v>
      </c>
      <c r="K114" s="20"/>
      <c r="L114" s="17">
        <f>SUM(L85:L87,L90:L92,L97:L100,L102,L104,L105,L106)</f>
        <v>6350</v>
      </c>
      <c r="M114" s="28">
        <f>SUM(M85:M87,M106,M90:M92,M97:M100,M102,M104)</f>
        <v>3140</v>
      </c>
      <c r="N114" s="19">
        <f>SUM(N85:N87,N90:N92,N97:N100,N102,N104)</f>
        <v>25</v>
      </c>
      <c r="P114" s="17">
        <f>SUM(P85:P87,P90:P92,P97:P100,P102,P104,P105,P106)</f>
        <v>3930</v>
      </c>
      <c r="Q114" s="28">
        <f>SUM(Q85:Q87,Q106,Q90:Q92,Q97:Q100,Q102,Q104)</f>
        <v>2030</v>
      </c>
      <c r="R114" s="19">
        <f>SUM(R85:R87,R90:R92,R97:R100,R102,R104)</f>
        <v>17</v>
      </c>
    </row>
    <row r="115" spans="2:22" x14ac:dyDescent="0.25">
      <c r="C115" t="s">
        <v>141</v>
      </c>
      <c r="D115" s="25">
        <f>SUM(D84,D89,D96,D106,D102,D104)</f>
        <v>4650</v>
      </c>
      <c r="E115" s="24">
        <f>SUM(E84,E89,E96,E106,E102,E104)</f>
        <v>2350</v>
      </c>
      <c r="F115" s="19">
        <f>SUM(F84,F89,F96,F106,F102,F104)</f>
        <v>8</v>
      </c>
      <c r="G115" s="20"/>
      <c r="H115" s="25">
        <f>SUM(H84,H89,H96,H106,H102,H104)</f>
        <v>6850</v>
      </c>
      <c r="I115" s="24">
        <f>SUM(I84,I89,I96,I106,I102,I104)</f>
        <v>3440</v>
      </c>
      <c r="J115" s="19">
        <f>SUM(J84,J89,J96,J106,J102,J104)</f>
        <v>11</v>
      </c>
      <c r="K115" s="20"/>
      <c r="L115" s="25">
        <f>SUM(L84,L89,L96,L106,L102,L104)</f>
        <v>6350</v>
      </c>
      <c r="M115" s="24">
        <f>SUM(M84,M89,M96,M106,M102,M104)</f>
        <v>3140</v>
      </c>
      <c r="N115" s="19"/>
      <c r="P115" s="25">
        <f>SUM(P84,P89,P96,P106,P102,P104)</f>
        <v>3930</v>
      </c>
      <c r="Q115" s="24">
        <f>SUM(Q84,Q89,Q96,Q106,Q102,Q104)</f>
        <v>2030</v>
      </c>
      <c r="R115" s="19"/>
    </row>
    <row r="116" spans="2:22" x14ac:dyDescent="0.25">
      <c r="D116" s="17">
        <f>D114-D115</f>
        <v>0</v>
      </c>
      <c r="E116" s="18" t="b">
        <f>E114=E115</f>
        <v>1</v>
      </c>
      <c r="F116" s="19"/>
      <c r="G116" s="20"/>
      <c r="H116" s="17" t="b">
        <f>H114=H115=H82</f>
        <v>0</v>
      </c>
      <c r="I116" s="18" t="b">
        <f>I114=I115=I82</f>
        <v>0</v>
      </c>
      <c r="J116" s="19"/>
      <c r="K116" s="20"/>
      <c r="L116" s="17" t="b">
        <f>L114=L115</f>
        <v>1</v>
      </c>
      <c r="M116" s="18" t="b">
        <f>M114=M115</f>
        <v>1</v>
      </c>
      <c r="N116" s="19"/>
      <c r="O116" s="20"/>
      <c r="P116" s="17" t="b">
        <f>P114=P115</f>
        <v>1</v>
      </c>
      <c r="Q116" s="18" t="b">
        <f>Q114=Q115</f>
        <v>1</v>
      </c>
      <c r="R116" s="19"/>
    </row>
    <row r="119" spans="2:22" x14ac:dyDescent="0.25">
      <c r="D119" t="s">
        <v>153</v>
      </c>
      <c r="H119" s="16" t="s">
        <v>154</v>
      </c>
    </row>
    <row r="120" spans="2:22" x14ac:dyDescent="0.25">
      <c r="D120" s="17" t="s">
        <v>129</v>
      </c>
      <c r="E120" s="18" t="s">
        <v>133</v>
      </c>
      <c r="F120" s="19" t="s">
        <v>131</v>
      </c>
      <c r="G120" s="20"/>
      <c r="H120" s="17" t="s">
        <v>129</v>
      </c>
      <c r="I120" s="18" t="s">
        <v>133</v>
      </c>
      <c r="J120" s="19" t="s">
        <v>131</v>
      </c>
    </row>
    <row r="121" spans="2:22" x14ac:dyDescent="0.25">
      <c r="D121" s="21">
        <v>4000</v>
      </c>
      <c r="E121" s="18">
        <v>1500</v>
      </c>
      <c r="F121" s="19"/>
      <c r="G121" s="20"/>
      <c r="H121" s="17">
        <v>11000</v>
      </c>
      <c r="I121" s="18">
        <v>4300</v>
      </c>
      <c r="J121" s="19">
        <v>1</v>
      </c>
    </row>
    <row r="122" spans="2:22" x14ac:dyDescent="0.25">
      <c r="D122" s="17"/>
      <c r="E122" s="18"/>
      <c r="F122" s="19"/>
      <c r="G122" s="20"/>
      <c r="H122" s="17"/>
      <c r="I122" s="18"/>
      <c r="J122" s="19"/>
    </row>
    <row r="123" spans="2:22" x14ac:dyDescent="0.25">
      <c r="B123" s="11" t="s">
        <v>43</v>
      </c>
      <c r="C123" s="11" t="s">
        <v>92</v>
      </c>
      <c r="D123" s="17">
        <f t="shared" ref="D123:D144" si="24">$V123*F123</f>
        <v>2400</v>
      </c>
      <c r="E123" s="18">
        <f t="shared" ref="E123:E143" si="25">U123*F123</f>
        <v>1000</v>
      </c>
      <c r="F123" s="19">
        <v>2</v>
      </c>
      <c r="G123" s="20"/>
      <c r="H123" s="17">
        <f t="shared" ref="H123:H139" si="26">$V123*J123</f>
        <v>3600</v>
      </c>
      <c r="I123" s="18">
        <f>U123*J123</f>
        <v>1500</v>
      </c>
      <c r="J123" s="19">
        <v>3</v>
      </c>
      <c r="U123" s="18">
        <v>500</v>
      </c>
      <c r="V123" s="17">
        <v>1200</v>
      </c>
    </row>
    <row r="124" spans="2:22" x14ac:dyDescent="0.25">
      <c r="B124" s="12" t="s">
        <v>57</v>
      </c>
      <c r="C124" s="12" t="s">
        <v>93</v>
      </c>
      <c r="D124" s="17">
        <f t="shared" si="24"/>
        <v>1200</v>
      </c>
      <c r="E124" s="18">
        <f t="shared" si="25"/>
        <v>400</v>
      </c>
      <c r="F124" s="19">
        <v>2</v>
      </c>
      <c r="G124" s="20"/>
      <c r="H124" s="17">
        <f t="shared" si="26"/>
        <v>1800</v>
      </c>
      <c r="I124" s="18">
        <f t="shared" ref="I124:I149" si="27">U124*J124</f>
        <v>600</v>
      </c>
      <c r="J124" s="19">
        <v>3</v>
      </c>
      <c r="U124" s="18">
        <v>200</v>
      </c>
      <c r="V124" s="17">
        <v>600</v>
      </c>
    </row>
    <row r="125" spans="2:22" x14ac:dyDescent="0.25">
      <c r="B125" s="12" t="s">
        <v>58</v>
      </c>
      <c r="C125" s="12" t="s">
        <v>94</v>
      </c>
      <c r="D125" s="17">
        <f t="shared" si="24"/>
        <v>800</v>
      </c>
      <c r="E125" s="18">
        <f t="shared" si="25"/>
        <v>300</v>
      </c>
      <c r="F125" s="19">
        <v>2</v>
      </c>
      <c r="G125" s="20"/>
      <c r="H125" s="17">
        <f t="shared" si="26"/>
        <v>1200</v>
      </c>
      <c r="I125" s="18">
        <f t="shared" si="27"/>
        <v>450</v>
      </c>
      <c r="J125" s="19">
        <v>3</v>
      </c>
      <c r="U125" s="18">
        <v>150</v>
      </c>
      <c r="V125" s="17">
        <v>400</v>
      </c>
    </row>
    <row r="126" spans="2:22" x14ac:dyDescent="0.25">
      <c r="B126" s="12" t="s">
        <v>59</v>
      </c>
      <c r="C126" s="12" t="s">
        <v>54</v>
      </c>
      <c r="D126" s="17">
        <f t="shared" si="24"/>
        <v>400</v>
      </c>
      <c r="E126" s="18">
        <f t="shared" si="25"/>
        <v>300</v>
      </c>
      <c r="F126" s="19">
        <v>2</v>
      </c>
      <c r="G126" s="20"/>
      <c r="H126" s="17">
        <f t="shared" si="26"/>
        <v>600</v>
      </c>
      <c r="I126" s="18">
        <f t="shared" si="27"/>
        <v>450</v>
      </c>
      <c r="J126" s="19">
        <v>3</v>
      </c>
      <c r="U126" s="18">
        <v>150</v>
      </c>
      <c r="V126" s="17">
        <v>200</v>
      </c>
    </row>
    <row r="127" spans="2:22" x14ac:dyDescent="0.25">
      <c r="D127" s="17">
        <f t="shared" si="24"/>
        <v>0</v>
      </c>
      <c r="E127" s="18">
        <f t="shared" si="25"/>
        <v>0</v>
      </c>
      <c r="F127" s="19"/>
      <c r="G127" s="20"/>
      <c r="H127" s="17">
        <f t="shared" si="26"/>
        <v>0</v>
      </c>
      <c r="I127" s="18">
        <f t="shared" si="27"/>
        <v>0</v>
      </c>
      <c r="J127" s="19"/>
      <c r="U127" s="18"/>
      <c r="V127" s="17"/>
    </row>
    <row r="128" spans="2:22" x14ac:dyDescent="0.25">
      <c r="B128" s="11" t="s">
        <v>44</v>
      </c>
      <c r="C128" s="11" t="s">
        <v>95</v>
      </c>
      <c r="D128" s="17">
        <f t="shared" si="24"/>
        <v>800</v>
      </c>
      <c r="E128" s="18">
        <f t="shared" si="25"/>
        <v>400</v>
      </c>
      <c r="F128" s="19">
        <v>1</v>
      </c>
      <c r="G128" s="20"/>
      <c r="H128" s="17">
        <f t="shared" si="26"/>
        <v>2400</v>
      </c>
      <c r="I128" s="18">
        <f t="shared" si="27"/>
        <v>1200</v>
      </c>
      <c r="J128" s="19">
        <v>3</v>
      </c>
      <c r="U128" s="18">
        <v>400</v>
      </c>
      <c r="V128" s="17">
        <v>800</v>
      </c>
    </row>
    <row r="129" spans="2:22" x14ac:dyDescent="0.25">
      <c r="B129" s="12" t="s">
        <v>60</v>
      </c>
      <c r="C129" s="12" t="s">
        <v>96</v>
      </c>
      <c r="D129" s="17">
        <f t="shared" si="24"/>
        <v>450</v>
      </c>
      <c r="E129" s="18">
        <f t="shared" si="25"/>
        <v>175</v>
      </c>
      <c r="F129" s="19">
        <v>1</v>
      </c>
      <c r="G129" s="20"/>
      <c r="H129" s="17">
        <f t="shared" si="26"/>
        <v>1350</v>
      </c>
      <c r="I129" s="18">
        <f t="shared" si="27"/>
        <v>525</v>
      </c>
      <c r="J129" s="19">
        <v>3</v>
      </c>
      <c r="U129" s="18">
        <v>175</v>
      </c>
      <c r="V129" s="17">
        <v>450</v>
      </c>
    </row>
    <row r="130" spans="2:22" x14ac:dyDescent="0.25">
      <c r="B130" s="12" t="s">
        <v>61</v>
      </c>
      <c r="C130" s="12" t="s">
        <v>97</v>
      </c>
      <c r="D130" s="17">
        <f t="shared" si="24"/>
        <v>250</v>
      </c>
      <c r="E130" s="18">
        <f t="shared" si="25"/>
        <v>125</v>
      </c>
      <c r="F130" s="19">
        <v>1</v>
      </c>
      <c r="G130" s="20"/>
      <c r="H130" s="17">
        <f t="shared" si="26"/>
        <v>750</v>
      </c>
      <c r="I130" s="18">
        <f t="shared" si="27"/>
        <v>375</v>
      </c>
      <c r="J130" s="19">
        <v>3</v>
      </c>
      <c r="U130" s="18">
        <v>125</v>
      </c>
      <c r="V130" s="17">
        <v>250</v>
      </c>
    </row>
    <row r="131" spans="2:22" x14ac:dyDescent="0.25">
      <c r="B131" s="12" t="s">
        <v>62</v>
      </c>
      <c r="C131" s="12" t="s">
        <v>98</v>
      </c>
      <c r="D131" s="17">
        <f t="shared" si="24"/>
        <v>100</v>
      </c>
      <c r="E131" s="18">
        <f t="shared" si="25"/>
        <v>100</v>
      </c>
      <c r="F131" s="19">
        <v>1</v>
      </c>
      <c r="G131" s="20"/>
      <c r="H131" s="17">
        <f t="shared" si="26"/>
        <v>300</v>
      </c>
      <c r="I131" s="18">
        <f t="shared" si="27"/>
        <v>300</v>
      </c>
      <c r="J131" s="19">
        <v>3</v>
      </c>
      <c r="U131" s="18">
        <v>100</v>
      </c>
      <c r="V131" s="17">
        <v>100</v>
      </c>
    </row>
    <row r="132" spans="2:22" x14ac:dyDescent="0.25">
      <c r="B132" s="13" t="s">
        <v>51</v>
      </c>
      <c r="C132" s="13" t="s">
        <v>99</v>
      </c>
      <c r="D132" s="17">
        <f t="shared" si="24"/>
        <v>0</v>
      </c>
      <c r="E132" s="18">
        <f t="shared" si="25"/>
        <v>0</v>
      </c>
      <c r="F132" s="19"/>
      <c r="G132" s="20"/>
      <c r="H132" s="17">
        <f t="shared" si="26"/>
        <v>0</v>
      </c>
      <c r="I132" s="18">
        <f t="shared" si="27"/>
        <v>0</v>
      </c>
      <c r="J132" s="19"/>
      <c r="U132" s="18"/>
      <c r="V132" s="17"/>
    </row>
    <row r="133" spans="2:22" x14ac:dyDescent="0.25">
      <c r="B133" s="13" t="s">
        <v>52</v>
      </c>
      <c r="C133" s="13" t="s">
        <v>100</v>
      </c>
      <c r="D133" s="17">
        <f t="shared" si="24"/>
        <v>0</v>
      </c>
      <c r="E133" s="18">
        <f t="shared" si="25"/>
        <v>0</v>
      </c>
      <c r="F133" s="19"/>
      <c r="G133" s="20"/>
      <c r="H133" s="17">
        <f t="shared" si="26"/>
        <v>0</v>
      </c>
      <c r="I133" s="18">
        <f t="shared" si="27"/>
        <v>0</v>
      </c>
      <c r="J133" s="19"/>
      <c r="U133" s="18"/>
      <c r="V133" s="17"/>
    </row>
    <row r="134" spans="2:22" x14ac:dyDescent="0.25">
      <c r="D134" s="17">
        <f t="shared" si="24"/>
        <v>0</v>
      </c>
      <c r="E134" s="18">
        <f t="shared" si="25"/>
        <v>0</v>
      </c>
      <c r="F134" s="19"/>
      <c r="G134" s="20"/>
      <c r="H134" s="17">
        <f t="shared" si="26"/>
        <v>0</v>
      </c>
      <c r="I134" s="18">
        <f t="shared" si="27"/>
        <v>0</v>
      </c>
      <c r="J134" s="19"/>
      <c r="U134" s="18"/>
      <c r="V134" s="17"/>
    </row>
    <row r="135" spans="2:22" x14ac:dyDescent="0.25">
      <c r="B135" s="11" t="s">
        <v>45</v>
      </c>
      <c r="C135" s="11" t="s">
        <v>101</v>
      </c>
      <c r="D135" s="17">
        <f t="shared" si="24"/>
        <v>500</v>
      </c>
      <c r="E135" s="18">
        <f t="shared" si="25"/>
        <v>300</v>
      </c>
      <c r="F135" s="19">
        <v>1</v>
      </c>
      <c r="G135" s="20"/>
      <c r="H135" s="17">
        <f t="shared" si="26"/>
        <v>1000</v>
      </c>
      <c r="I135" s="18">
        <f t="shared" si="27"/>
        <v>600</v>
      </c>
      <c r="J135" s="19">
        <v>2</v>
      </c>
      <c r="U135" s="18">
        <v>300</v>
      </c>
      <c r="V135" s="17">
        <v>500</v>
      </c>
    </row>
    <row r="136" spans="2:22" x14ac:dyDescent="0.25">
      <c r="B136" s="12" t="s">
        <v>69</v>
      </c>
      <c r="C136" s="12" t="s">
        <v>102</v>
      </c>
      <c r="D136" s="17">
        <f t="shared" si="24"/>
        <v>180</v>
      </c>
      <c r="E136" s="18">
        <f t="shared" si="25"/>
        <v>90</v>
      </c>
      <c r="F136" s="19">
        <v>1</v>
      </c>
      <c r="G136" s="20"/>
      <c r="H136" s="17">
        <f t="shared" si="26"/>
        <v>360</v>
      </c>
      <c r="I136" s="18">
        <f t="shared" si="27"/>
        <v>180</v>
      </c>
      <c r="J136" s="19">
        <v>2</v>
      </c>
      <c r="U136" s="18">
        <v>90</v>
      </c>
      <c r="V136" s="17">
        <v>180</v>
      </c>
    </row>
    <row r="137" spans="2:22" x14ac:dyDescent="0.25">
      <c r="B137" s="12" t="s">
        <v>70</v>
      </c>
      <c r="C137" s="12" t="s">
        <v>103</v>
      </c>
      <c r="D137" s="17">
        <f t="shared" si="24"/>
        <v>110</v>
      </c>
      <c r="E137" s="18">
        <f t="shared" si="25"/>
        <v>70</v>
      </c>
      <c r="F137" s="19">
        <v>1</v>
      </c>
      <c r="G137" s="20"/>
      <c r="H137" s="17">
        <f t="shared" si="26"/>
        <v>220</v>
      </c>
      <c r="I137" s="18">
        <f t="shared" si="27"/>
        <v>140</v>
      </c>
      <c r="J137" s="19">
        <v>2</v>
      </c>
      <c r="U137" s="18">
        <v>70</v>
      </c>
      <c r="V137" s="17">
        <v>110</v>
      </c>
    </row>
    <row r="138" spans="2:22" x14ac:dyDescent="0.25">
      <c r="B138" s="12" t="s">
        <v>71</v>
      </c>
      <c r="C138" s="12" t="s">
        <v>104</v>
      </c>
      <c r="D138" s="17">
        <f t="shared" si="24"/>
        <v>60</v>
      </c>
      <c r="E138" s="18">
        <f t="shared" si="25"/>
        <v>40</v>
      </c>
      <c r="F138" s="19">
        <v>1</v>
      </c>
      <c r="G138" s="20"/>
      <c r="H138" s="17">
        <f t="shared" si="26"/>
        <v>120</v>
      </c>
      <c r="I138" s="18">
        <f t="shared" si="27"/>
        <v>80</v>
      </c>
      <c r="J138" s="19">
        <v>2</v>
      </c>
      <c r="U138" s="18">
        <v>40</v>
      </c>
      <c r="V138" s="17">
        <v>60</v>
      </c>
    </row>
    <row r="139" spans="2:22" x14ac:dyDescent="0.25">
      <c r="B139" s="12" t="s">
        <v>72</v>
      </c>
      <c r="C139" s="12" t="s">
        <v>105</v>
      </c>
      <c r="D139" s="17">
        <f t="shared" si="24"/>
        <v>150</v>
      </c>
      <c r="E139" s="18">
        <f t="shared" si="25"/>
        <v>100</v>
      </c>
      <c r="F139" s="19">
        <v>1</v>
      </c>
      <c r="G139" s="20"/>
      <c r="H139" s="17">
        <f t="shared" si="26"/>
        <v>300</v>
      </c>
      <c r="I139" s="18">
        <f t="shared" si="27"/>
        <v>200</v>
      </c>
      <c r="J139" s="19">
        <v>2</v>
      </c>
      <c r="U139" s="18">
        <v>100</v>
      </c>
      <c r="V139" s="17">
        <v>150</v>
      </c>
    </row>
    <row r="140" spans="2:22" x14ac:dyDescent="0.25">
      <c r="D140" s="17">
        <f t="shared" si="24"/>
        <v>0</v>
      </c>
      <c r="E140" s="18">
        <f t="shared" si="25"/>
        <v>0</v>
      </c>
      <c r="F140" s="19"/>
      <c r="G140" s="20"/>
      <c r="H140" s="17">
        <f t="shared" ref="H140:H149" si="28">$V140*J140</f>
        <v>0</v>
      </c>
      <c r="I140" s="18">
        <f t="shared" si="27"/>
        <v>0</v>
      </c>
      <c r="J140" s="19"/>
      <c r="U140" s="18"/>
      <c r="V140" s="17"/>
    </row>
    <row r="141" spans="2:22" x14ac:dyDescent="0.25">
      <c r="B141" s="11" t="s">
        <v>46</v>
      </c>
      <c r="C141" s="11" t="s">
        <v>106</v>
      </c>
      <c r="D141" s="17">
        <f t="shared" si="24"/>
        <v>40</v>
      </c>
      <c r="E141" s="18">
        <f t="shared" si="25"/>
        <v>40</v>
      </c>
      <c r="F141" s="19">
        <v>1</v>
      </c>
      <c r="G141" s="20"/>
      <c r="H141" s="17">
        <f t="shared" si="28"/>
        <v>80</v>
      </c>
      <c r="I141" s="18">
        <f t="shared" si="27"/>
        <v>80</v>
      </c>
      <c r="J141" s="19">
        <v>2</v>
      </c>
      <c r="U141" s="18">
        <v>40</v>
      </c>
      <c r="V141" s="17">
        <v>40</v>
      </c>
    </row>
    <row r="142" spans="2:22" x14ac:dyDescent="0.25">
      <c r="D142" s="17">
        <f t="shared" si="24"/>
        <v>0</v>
      </c>
      <c r="E142" s="18">
        <f t="shared" si="25"/>
        <v>0</v>
      </c>
      <c r="F142" s="19"/>
      <c r="G142" s="20"/>
      <c r="H142" s="17">
        <f t="shared" si="28"/>
        <v>0</v>
      </c>
      <c r="I142" s="18">
        <f t="shared" si="27"/>
        <v>0</v>
      </c>
      <c r="J142" s="19"/>
      <c r="U142" s="18">
        <v>0</v>
      </c>
      <c r="V142" s="17"/>
    </row>
    <row r="143" spans="2:22" x14ac:dyDescent="0.25">
      <c r="B143" s="11" t="s">
        <v>74</v>
      </c>
      <c r="C143" s="11" t="s">
        <v>77</v>
      </c>
      <c r="D143" s="17">
        <f t="shared" si="24"/>
        <v>100</v>
      </c>
      <c r="E143" s="18">
        <f t="shared" si="25"/>
        <v>200</v>
      </c>
      <c r="F143" s="19">
        <v>1</v>
      </c>
      <c r="G143" s="20"/>
      <c r="H143" s="17">
        <f t="shared" si="28"/>
        <v>200</v>
      </c>
      <c r="I143" s="18">
        <f t="shared" si="27"/>
        <v>400</v>
      </c>
      <c r="J143" s="19">
        <v>2</v>
      </c>
      <c r="U143" s="18">
        <v>200</v>
      </c>
      <c r="V143" s="17">
        <v>100</v>
      </c>
    </row>
    <row r="144" spans="2:22" x14ac:dyDescent="0.25">
      <c r="D144" s="17">
        <f t="shared" si="24"/>
        <v>0</v>
      </c>
      <c r="E144" s="18">
        <f t="shared" ref="E144:E149" si="29">U144*F144</f>
        <v>0</v>
      </c>
      <c r="F144" s="19"/>
      <c r="G144" s="20"/>
      <c r="H144" s="17">
        <f t="shared" si="28"/>
        <v>0</v>
      </c>
      <c r="I144" s="34">
        <f t="shared" si="27"/>
        <v>0</v>
      </c>
      <c r="J144" s="19"/>
      <c r="V144" s="17"/>
    </row>
    <row r="145" spans="1:22" x14ac:dyDescent="0.25">
      <c r="B145" s="11" t="s">
        <v>79</v>
      </c>
      <c r="C145" s="11" t="s">
        <v>80</v>
      </c>
      <c r="D145" s="17">
        <v>0</v>
      </c>
      <c r="E145" s="18">
        <v>0</v>
      </c>
      <c r="F145">
        <v>1</v>
      </c>
      <c r="H145" s="17">
        <f t="shared" si="28"/>
        <v>1000</v>
      </c>
      <c r="I145" s="34">
        <f t="shared" si="27"/>
        <v>500</v>
      </c>
      <c r="J145" s="19">
        <v>1</v>
      </c>
      <c r="U145" s="30">
        <v>500</v>
      </c>
      <c r="V145">
        <v>1000</v>
      </c>
    </row>
    <row r="146" spans="1:22" x14ac:dyDescent="0.25">
      <c r="B146" s="12" t="s">
        <v>81</v>
      </c>
      <c r="C146" s="12" t="s">
        <v>65</v>
      </c>
      <c r="D146" s="17">
        <v>0</v>
      </c>
      <c r="E146" s="32">
        <v>0</v>
      </c>
      <c r="F146" s="31">
        <v>1</v>
      </c>
      <c r="H146" s="17">
        <f t="shared" si="28"/>
        <v>400</v>
      </c>
      <c r="I146" s="34">
        <f t="shared" si="27"/>
        <v>250</v>
      </c>
      <c r="J146" s="19">
        <v>1</v>
      </c>
      <c r="U146" s="30">
        <v>250</v>
      </c>
      <c r="V146">
        <v>400</v>
      </c>
    </row>
    <row r="147" spans="1:22" x14ac:dyDescent="0.25">
      <c r="B147" s="12" t="s">
        <v>82</v>
      </c>
      <c r="C147" s="12" t="s">
        <v>83</v>
      </c>
      <c r="D147" s="17">
        <v>0</v>
      </c>
      <c r="E147" s="32">
        <v>0</v>
      </c>
      <c r="F147" s="31">
        <v>1</v>
      </c>
      <c r="H147" s="17">
        <f t="shared" si="28"/>
        <v>600</v>
      </c>
      <c r="I147" s="34">
        <f t="shared" si="27"/>
        <v>250</v>
      </c>
      <c r="J147" s="19">
        <v>1</v>
      </c>
      <c r="U147" s="30">
        <v>250</v>
      </c>
      <c r="V147">
        <v>600</v>
      </c>
    </row>
    <row r="148" spans="1:22" x14ac:dyDescent="0.25">
      <c r="D148" s="17">
        <f t="shared" ref="D148:D149" si="30">$V148*F148</f>
        <v>0</v>
      </c>
      <c r="E148" s="32">
        <f t="shared" si="29"/>
        <v>0</v>
      </c>
      <c r="H148" s="17">
        <f t="shared" si="28"/>
        <v>0</v>
      </c>
      <c r="I148" s="34">
        <f t="shared" si="27"/>
        <v>0</v>
      </c>
      <c r="J148" s="19"/>
    </row>
    <row r="149" spans="1:22" x14ac:dyDescent="0.25">
      <c r="B149" s="11" t="s">
        <v>88</v>
      </c>
      <c r="C149" s="11" t="s">
        <v>107</v>
      </c>
      <c r="D149" s="17">
        <f t="shared" si="30"/>
        <v>10</v>
      </c>
      <c r="E149" s="32">
        <f t="shared" si="29"/>
        <v>10</v>
      </c>
      <c r="F149">
        <v>1</v>
      </c>
      <c r="H149" s="17">
        <f t="shared" si="28"/>
        <v>20</v>
      </c>
      <c r="I149" s="34">
        <f t="shared" si="27"/>
        <v>20</v>
      </c>
      <c r="J149" s="19">
        <v>2</v>
      </c>
      <c r="U149">
        <v>10</v>
      </c>
      <c r="V149">
        <v>10</v>
      </c>
    </row>
    <row r="150" spans="1:22" x14ac:dyDescent="0.25">
      <c r="J150" s="19"/>
    </row>
    <row r="151" spans="1:22" x14ac:dyDescent="0.25">
      <c r="A151" s="35"/>
      <c r="B151" s="35"/>
      <c r="C151" s="35" t="s">
        <v>156</v>
      </c>
      <c r="D151" s="36">
        <f>D121-D153</f>
        <v>150</v>
      </c>
      <c r="E151" s="35">
        <v>300</v>
      </c>
      <c r="F151" s="35">
        <v>1</v>
      </c>
      <c r="G151" s="35"/>
      <c r="H151" s="35"/>
      <c r="I151" s="35"/>
      <c r="J151" s="35"/>
      <c r="K151" s="35"/>
      <c r="L151" s="35"/>
    </row>
    <row r="152" spans="1:22" x14ac:dyDescent="0.25">
      <c r="A152" s="35"/>
      <c r="B152" s="35"/>
      <c r="C152" s="35" t="s">
        <v>155</v>
      </c>
      <c r="D152" s="35"/>
      <c r="E152" s="35"/>
      <c r="F152" s="35"/>
      <c r="G152" s="35"/>
      <c r="H152" s="35">
        <f>H121-H153</f>
        <v>2700</v>
      </c>
      <c r="I152" s="35">
        <v>100</v>
      </c>
      <c r="J152" s="35"/>
      <c r="K152" s="35"/>
      <c r="L152" s="35"/>
    </row>
    <row r="153" spans="1:22" x14ac:dyDescent="0.25">
      <c r="D153" s="17">
        <f>SUM(D124:D126,D149,D129:D131,D136:D139,D141,D143,D146:D147)</f>
        <v>3850</v>
      </c>
      <c r="E153" s="28">
        <f>SUM(E124:E126,E146:E147,E129:E131,E136:E139,E141,E143,E149)</f>
        <v>1950</v>
      </c>
      <c r="F153" s="17">
        <f>SUM(F124:F126,F145,F129:F131,F136:F139,F141,F143)</f>
        <v>16</v>
      </c>
      <c r="G153" s="20"/>
      <c r="H153" s="17">
        <f>SUM(H124:H126,H149,H129:H131,H136:H139,H141,H143,H146:H147)</f>
        <v>8300</v>
      </c>
      <c r="I153" s="28">
        <f>SUM(I124:I126,I146:I147,I129:I131,I136:I139,I141,I143,I149)</f>
        <v>4300</v>
      </c>
      <c r="J153" s="19">
        <f>SUM(J124:J126,J129:J131,J136:J139,J141,J143)</f>
        <v>30</v>
      </c>
    </row>
    <row r="154" spans="1:22" x14ac:dyDescent="0.25">
      <c r="D154" s="25">
        <f>SUM(D123,D128,D135,D145,D141,D143,D149)</f>
        <v>3850</v>
      </c>
      <c r="E154" s="24">
        <f>SUM(E123,E128,E149,E135,E145,E141,E143)</f>
        <v>1950</v>
      </c>
      <c r="F154" s="19">
        <f>SUM(F123,F128,F135,F145,F141,F143)</f>
        <v>7</v>
      </c>
      <c r="G154" s="20"/>
      <c r="H154" s="25">
        <f>SUM(H123,H128,H135,H145,H141,H143,H149)</f>
        <v>8300</v>
      </c>
      <c r="I154" s="24">
        <f>SUM(I123,I128,I149,I135,I145,I141,I143)</f>
        <v>4300</v>
      </c>
      <c r="J154" s="19">
        <f>SUM(J123,J128,J135,J145,J141,J143)</f>
        <v>13</v>
      </c>
    </row>
    <row r="155" spans="1:22" x14ac:dyDescent="0.25">
      <c r="D155" s="17">
        <f>D153-D154</f>
        <v>0</v>
      </c>
      <c r="E155" s="18" t="b">
        <f>E153=E154</f>
        <v>1</v>
      </c>
      <c r="F155" s="19"/>
      <c r="G155" s="20"/>
      <c r="H155" s="17" t="b">
        <f>H153=H154=H121</f>
        <v>0</v>
      </c>
      <c r="I155" s="18" t="b">
        <f>I153=I154=I121</f>
        <v>0</v>
      </c>
      <c r="J155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7" workbookViewId="0">
      <selection activeCell="E19" sqref="E19"/>
    </sheetView>
  </sheetViews>
  <sheetFormatPr defaultRowHeight="15" x14ac:dyDescent="0.25"/>
  <cols>
    <col min="4" max="4" width="36" customWidth="1"/>
    <col min="5" max="5" width="13.7109375" customWidth="1"/>
    <col min="6" max="6" width="14.42578125" customWidth="1"/>
    <col min="7" max="7" width="20.5703125" customWidth="1"/>
    <col min="8" max="8" width="18.140625" customWidth="1"/>
    <col min="10" max="10" width="21.7109375" customWidth="1"/>
  </cols>
  <sheetData>
    <row r="3" spans="2:10" x14ac:dyDescent="0.25">
      <c r="B3" t="s">
        <v>165</v>
      </c>
    </row>
    <row r="4" spans="2:10" ht="15" customHeight="1" x14ac:dyDescent="0.25">
      <c r="E4" s="48" t="s">
        <v>171</v>
      </c>
      <c r="F4" s="47" t="s">
        <v>168</v>
      </c>
      <c r="G4" s="48" t="s">
        <v>169</v>
      </c>
      <c r="H4" s="48" t="s">
        <v>170</v>
      </c>
      <c r="I4" s="48" t="s">
        <v>129</v>
      </c>
      <c r="J4" s="48" t="s">
        <v>200</v>
      </c>
    </row>
    <row r="5" spans="2:10" x14ac:dyDescent="0.25">
      <c r="B5" t="s">
        <v>166</v>
      </c>
      <c r="C5" s="46" t="s">
        <v>167</v>
      </c>
      <c r="D5" s="46"/>
      <c r="E5" s="48"/>
      <c r="F5" s="47"/>
      <c r="G5" s="48"/>
      <c r="H5" s="48"/>
      <c r="I5" s="48"/>
      <c r="J5" s="48"/>
    </row>
    <row r="6" spans="2:10" x14ac:dyDescent="0.25">
      <c r="B6" t="s">
        <v>43</v>
      </c>
      <c r="C6" s="46" t="s">
        <v>173</v>
      </c>
      <c r="D6" s="46"/>
      <c r="E6" t="s">
        <v>9</v>
      </c>
      <c r="F6">
        <v>3</v>
      </c>
      <c r="G6" t="s">
        <v>176</v>
      </c>
      <c r="H6" t="s">
        <v>172</v>
      </c>
      <c r="I6">
        <v>10000</v>
      </c>
      <c r="J6" s="15" t="s">
        <v>199</v>
      </c>
    </row>
    <row r="7" spans="2:10" x14ac:dyDescent="0.25">
      <c r="E7" t="s">
        <v>174</v>
      </c>
      <c r="H7" t="s">
        <v>177</v>
      </c>
    </row>
    <row r="8" spans="2:10" x14ac:dyDescent="0.25">
      <c r="E8" t="s">
        <v>175</v>
      </c>
    </row>
    <row r="10" spans="2:10" x14ac:dyDescent="0.25">
      <c r="B10" t="s">
        <v>44</v>
      </c>
      <c r="C10" t="s">
        <v>178</v>
      </c>
      <c r="E10" t="s">
        <v>180</v>
      </c>
      <c r="F10">
        <v>4</v>
      </c>
      <c r="G10" t="s">
        <v>189</v>
      </c>
      <c r="H10">
        <v>0</v>
      </c>
      <c r="I10">
        <v>15000</v>
      </c>
    </row>
    <row r="11" spans="2:10" x14ac:dyDescent="0.25">
      <c r="E11" t="s">
        <v>9</v>
      </c>
      <c r="G11" t="s">
        <v>192</v>
      </c>
      <c r="H11">
        <v>2</v>
      </c>
      <c r="J11" s="15" t="s">
        <v>199</v>
      </c>
    </row>
    <row r="12" spans="2:10" x14ac:dyDescent="0.25">
      <c r="E12" t="s">
        <v>179</v>
      </c>
      <c r="G12" t="s">
        <v>193</v>
      </c>
      <c r="H12">
        <v>2</v>
      </c>
      <c r="J12" s="15"/>
    </row>
    <row r="13" spans="2:10" x14ac:dyDescent="0.25">
      <c r="E13" t="s">
        <v>137</v>
      </c>
      <c r="H13">
        <v>2</v>
      </c>
      <c r="J13" s="15"/>
    </row>
    <row r="14" spans="2:10" x14ac:dyDescent="0.25">
      <c r="J14" s="15"/>
    </row>
    <row r="15" spans="2:10" x14ac:dyDescent="0.25">
      <c r="B15" t="s">
        <v>45</v>
      </c>
      <c r="C15" t="s">
        <v>181</v>
      </c>
      <c r="E15" t="s">
        <v>134</v>
      </c>
      <c r="F15">
        <v>5</v>
      </c>
      <c r="G15" t="s">
        <v>190</v>
      </c>
      <c r="H15">
        <v>3</v>
      </c>
      <c r="I15">
        <v>30000</v>
      </c>
      <c r="J15" s="15"/>
    </row>
    <row r="16" spans="2:10" x14ac:dyDescent="0.25">
      <c r="E16" t="s">
        <v>16</v>
      </c>
      <c r="G16" t="s">
        <v>196</v>
      </c>
      <c r="H16">
        <v>3</v>
      </c>
      <c r="J16" s="15" t="s">
        <v>199</v>
      </c>
    </row>
    <row r="17" spans="2:10" x14ac:dyDescent="0.25">
      <c r="E17" t="s">
        <v>182</v>
      </c>
      <c r="G17" t="s">
        <v>197</v>
      </c>
      <c r="H17">
        <v>3</v>
      </c>
      <c r="J17" s="15"/>
    </row>
    <row r="18" spans="2:10" x14ac:dyDescent="0.25">
      <c r="J18" s="15"/>
    </row>
    <row r="19" spans="2:10" x14ac:dyDescent="0.25">
      <c r="B19" t="s">
        <v>46</v>
      </c>
      <c r="C19" t="s">
        <v>183</v>
      </c>
      <c r="E19" t="s">
        <v>12</v>
      </c>
      <c r="F19">
        <v>6</v>
      </c>
      <c r="G19" t="s">
        <v>191</v>
      </c>
      <c r="H19">
        <v>3</v>
      </c>
      <c r="I19">
        <v>60000</v>
      </c>
      <c r="J19" s="15"/>
    </row>
    <row r="20" spans="2:10" x14ac:dyDescent="0.25">
      <c r="E20" t="s">
        <v>184</v>
      </c>
      <c r="G20" t="s">
        <v>194</v>
      </c>
      <c r="H20">
        <v>5</v>
      </c>
      <c r="J20" s="15"/>
    </row>
    <row r="21" spans="2:10" x14ac:dyDescent="0.25">
      <c r="E21" t="s">
        <v>18</v>
      </c>
      <c r="G21" t="s">
        <v>195</v>
      </c>
      <c r="H21">
        <v>5</v>
      </c>
      <c r="J21" s="15" t="s">
        <v>199</v>
      </c>
    </row>
    <row r="22" spans="2:10" x14ac:dyDescent="0.25">
      <c r="E22" t="s">
        <v>78</v>
      </c>
      <c r="H22">
        <v>2</v>
      </c>
    </row>
    <row r="23" spans="2:10" x14ac:dyDescent="0.25">
      <c r="E23" t="s">
        <v>185</v>
      </c>
      <c r="H23">
        <v>1</v>
      </c>
    </row>
    <row r="25" spans="2:10" x14ac:dyDescent="0.25">
      <c r="B25" t="s">
        <v>74</v>
      </c>
      <c r="C25" t="s">
        <v>186</v>
      </c>
      <c r="E25" s="47" t="s">
        <v>187</v>
      </c>
      <c r="F25">
        <v>5</v>
      </c>
      <c r="G25" t="s">
        <v>188</v>
      </c>
      <c r="I25" t="s">
        <v>198</v>
      </c>
    </row>
    <row r="26" spans="2:10" x14ac:dyDescent="0.25">
      <c r="E26" s="47"/>
    </row>
    <row r="27" spans="2:10" x14ac:dyDescent="0.25">
      <c r="E27" s="47"/>
    </row>
    <row r="28" spans="2:10" x14ac:dyDescent="0.25">
      <c r="E28" s="47"/>
    </row>
    <row r="29" spans="2:10" x14ac:dyDescent="0.25">
      <c r="E29" s="47"/>
    </row>
  </sheetData>
  <mergeCells count="9">
    <mergeCell ref="C6:D6"/>
    <mergeCell ref="E25:E29"/>
    <mergeCell ref="J4:J5"/>
    <mergeCell ref="C5:D5"/>
    <mergeCell ref="F4:F5"/>
    <mergeCell ref="G4:G5"/>
    <mergeCell ref="H4:H5"/>
    <mergeCell ref="I4:I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115"/>
  <sheetViews>
    <sheetView tabSelected="1" topLeftCell="A88" workbookViewId="0">
      <selection activeCell="B117" sqref="B117"/>
    </sheetView>
  </sheetViews>
  <sheetFormatPr defaultRowHeight="15" x14ac:dyDescent="0.25"/>
  <cols>
    <col min="3" max="3" width="27.7109375" customWidth="1"/>
  </cols>
  <sheetData>
    <row r="5" spans="2:19" x14ac:dyDescent="0.25">
      <c r="B5" t="s">
        <v>166</v>
      </c>
      <c r="C5" t="s">
        <v>167</v>
      </c>
      <c r="D5" t="s">
        <v>131</v>
      </c>
      <c r="E5" t="s">
        <v>133</v>
      </c>
      <c r="F5" t="s">
        <v>129</v>
      </c>
      <c r="G5" t="s">
        <v>212</v>
      </c>
      <c r="P5" t="s">
        <v>206</v>
      </c>
    </row>
    <row r="6" spans="2:19" x14ac:dyDescent="0.25">
      <c r="B6" t="s">
        <v>43</v>
      </c>
      <c r="C6" t="s">
        <v>201</v>
      </c>
      <c r="D6">
        <v>1</v>
      </c>
      <c r="E6">
        <v>1</v>
      </c>
      <c r="F6" t="s">
        <v>297</v>
      </c>
    </row>
    <row r="7" spans="2:19" x14ac:dyDescent="0.25">
      <c r="B7" t="s">
        <v>44</v>
      </c>
      <c r="C7" t="s">
        <v>204</v>
      </c>
      <c r="D7">
        <v>1</v>
      </c>
      <c r="E7">
        <v>1000</v>
      </c>
      <c r="F7">
        <v>5</v>
      </c>
      <c r="G7" t="s">
        <v>213</v>
      </c>
      <c r="P7" t="s">
        <v>207</v>
      </c>
      <c r="S7" t="s">
        <v>209</v>
      </c>
    </row>
    <row r="8" spans="2:19" x14ac:dyDescent="0.25">
      <c r="B8" t="s">
        <v>45</v>
      </c>
      <c r="C8" t="s">
        <v>205</v>
      </c>
      <c r="D8">
        <v>1</v>
      </c>
      <c r="E8">
        <v>100000</v>
      </c>
      <c r="F8">
        <v>5000</v>
      </c>
      <c r="P8" t="s">
        <v>207</v>
      </c>
      <c r="S8" t="s">
        <v>208</v>
      </c>
    </row>
    <row r="9" spans="2:19" x14ac:dyDescent="0.25">
      <c r="B9" t="s">
        <v>46</v>
      </c>
      <c r="C9" t="s">
        <v>216</v>
      </c>
      <c r="D9">
        <v>1</v>
      </c>
    </row>
    <row r="10" spans="2:19" x14ac:dyDescent="0.25">
      <c r="B10" t="s">
        <v>74</v>
      </c>
      <c r="C10" t="s">
        <v>228</v>
      </c>
      <c r="D10">
        <v>1</v>
      </c>
      <c r="E10">
        <v>1000</v>
      </c>
      <c r="F10" t="s">
        <v>214</v>
      </c>
    </row>
    <row r="11" spans="2:19" x14ac:dyDescent="0.25">
      <c r="B11" t="s">
        <v>89</v>
      </c>
      <c r="C11" t="s">
        <v>229</v>
      </c>
      <c r="D11">
        <v>1</v>
      </c>
      <c r="E11">
        <v>1000</v>
      </c>
      <c r="F11" t="s">
        <v>214</v>
      </c>
    </row>
    <row r="12" spans="2:19" x14ac:dyDescent="0.25">
      <c r="B12" t="s">
        <v>88</v>
      </c>
      <c r="C12" t="s">
        <v>219</v>
      </c>
      <c r="D12">
        <v>1</v>
      </c>
      <c r="E12">
        <v>1</v>
      </c>
    </row>
    <row r="13" spans="2:19" x14ac:dyDescent="0.25">
      <c r="B13" t="s">
        <v>220</v>
      </c>
      <c r="C13" t="s">
        <v>221</v>
      </c>
      <c r="D13">
        <v>1</v>
      </c>
      <c r="E13">
        <v>1</v>
      </c>
    </row>
    <row r="14" spans="2:19" x14ac:dyDescent="0.25">
      <c r="B14" t="s">
        <v>222</v>
      </c>
      <c r="C14" t="s">
        <v>223</v>
      </c>
      <c r="D14">
        <v>1</v>
      </c>
      <c r="E14">
        <v>1000</v>
      </c>
    </row>
    <row r="15" spans="2:19" x14ac:dyDescent="0.25">
      <c r="B15" t="s">
        <v>239</v>
      </c>
      <c r="C15" t="s">
        <v>237</v>
      </c>
      <c r="D15">
        <v>1</v>
      </c>
      <c r="E15">
        <v>100</v>
      </c>
    </row>
    <row r="16" spans="2:19" x14ac:dyDescent="0.25">
      <c r="B16" t="s">
        <v>244</v>
      </c>
      <c r="C16" t="s">
        <v>245</v>
      </c>
      <c r="D16">
        <v>1</v>
      </c>
      <c r="E16">
        <v>5000</v>
      </c>
      <c r="F16">
        <v>500</v>
      </c>
      <c r="H16" t="s">
        <v>247</v>
      </c>
      <c r="P16" t="s">
        <v>246</v>
      </c>
    </row>
    <row r="17" spans="2:4" x14ac:dyDescent="0.25">
      <c r="B17" t="s">
        <v>249</v>
      </c>
      <c r="C17" t="s">
        <v>250</v>
      </c>
      <c r="D17">
        <v>1</v>
      </c>
    </row>
    <row r="18" spans="2:4" x14ac:dyDescent="0.25">
      <c r="B18" t="s">
        <v>251</v>
      </c>
      <c r="C18" t="s">
        <v>252</v>
      </c>
      <c r="D18">
        <v>1</v>
      </c>
    </row>
    <row r="19" spans="2:4" x14ac:dyDescent="0.25">
      <c r="B19" t="s">
        <v>254</v>
      </c>
      <c r="C19" t="s">
        <v>253</v>
      </c>
      <c r="D19">
        <v>1</v>
      </c>
    </row>
    <row r="20" spans="2:4" x14ac:dyDescent="0.25">
      <c r="B20" t="s">
        <v>260</v>
      </c>
      <c r="C20" t="s">
        <v>257</v>
      </c>
      <c r="D20">
        <v>1</v>
      </c>
    </row>
    <row r="21" spans="2:4" x14ac:dyDescent="0.25">
      <c r="B21" t="s">
        <v>268</v>
      </c>
      <c r="C21" t="s">
        <v>269</v>
      </c>
      <c r="D21">
        <v>1</v>
      </c>
    </row>
    <row r="22" spans="2:4" x14ac:dyDescent="0.25">
      <c r="B22" t="s">
        <v>270</v>
      </c>
      <c r="C22" t="s">
        <v>271</v>
      </c>
      <c r="D22">
        <v>1</v>
      </c>
    </row>
    <row r="23" spans="2:4" x14ac:dyDescent="0.25">
      <c r="B23" t="s">
        <v>272</v>
      </c>
      <c r="C23" t="s">
        <v>273</v>
      </c>
    </row>
    <row r="24" spans="2:4" x14ac:dyDescent="0.25">
      <c r="B24" t="s">
        <v>274</v>
      </c>
      <c r="C24" t="s">
        <v>263</v>
      </c>
    </row>
    <row r="25" spans="2:4" x14ac:dyDescent="0.25">
      <c r="B25" t="s">
        <v>275</v>
      </c>
      <c r="C25" t="s">
        <v>276</v>
      </c>
    </row>
    <row r="26" spans="2:4" x14ac:dyDescent="0.25">
      <c r="B26" t="s">
        <v>307</v>
      </c>
      <c r="C26" t="s">
        <v>304</v>
      </c>
    </row>
    <row r="27" spans="2:4" x14ac:dyDescent="0.25">
      <c r="B27" t="s">
        <v>306</v>
      </c>
      <c r="C27" t="s">
        <v>305</v>
      </c>
    </row>
    <row r="33" spans="2:11" x14ac:dyDescent="0.25">
      <c r="B33" t="s">
        <v>166</v>
      </c>
      <c r="C33" t="s">
        <v>224</v>
      </c>
      <c r="E33" t="s">
        <v>226</v>
      </c>
    </row>
    <row r="34" spans="2:11" x14ac:dyDescent="0.25">
      <c r="B34" t="s">
        <v>43</v>
      </c>
      <c r="C34" t="s">
        <v>225</v>
      </c>
      <c r="E34" t="s">
        <v>223</v>
      </c>
    </row>
    <row r="35" spans="2:11" x14ac:dyDescent="0.25">
      <c r="B35" t="s">
        <v>44</v>
      </c>
      <c r="C35" t="s">
        <v>227</v>
      </c>
      <c r="E35" t="s">
        <v>230</v>
      </c>
    </row>
    <row r="36" spans="2:11" x14ac:dyDescent="0.25">
      <c r="B36" t="s">
        <v>45</v>
      </c>
      <c r="C36" t="s">
        <v>233</v>
      </c>
      <c r="E36" t="s">
        <v>201</v>
      </c>
    </row>
    <row r="37" spans="2:11" x14ac:dyDescent="0.25">
      <c r="B37" t="s">
        <v>46</v>
      </c>
      <c r="C37" t="s">
        <v>234</v>
      </c>
      <c r="E37" t="s">
        <v>223</v>
      </c>
    </row>
    <row r="38" spans="2:11" x14ac:dyDescent="0.25">
      <c r="B38" t="s">
        <v>74</v>
      </c>
      <c r="C38" t="s">
        <v>231</v>
      </c>
      <c r="E38" t="s">
        <v>232</v>
      </c>
    </row>
    <row r="39" spans="2:11" x14ac:dyDescent="0.25">
      <c r="B39" t="s">
        <v>89</v>
      </c>
      <c r="C39" t="s">
        <v>235</v>
      </c>
      <c r="E39" t="s">
        <v>205</v>
      </c>
    </row>
    <row r="41" spans="2:11" x14ac:dyDescent="0.25">
      <c r="B41" t="s">
        <v>236</v>
      </c>
      <c r="K41" t="s">
        <v>202</v>
      </c>
    </row>
    <row r="42" spans="2:11" x14ac:dyDescent="0.25">
      <c r="B42" t="s">
        <v>43</v>
      </c>
      <c r="C42" t="s">
        <v>238</v>
      </c>
      <c r="E42" t="s">
        <v>237</v>
      </c>
      <c r="K42" t="s">
        <v>203</v>
      </c>
    </row>
    <row r="43" spans="2:11" x14ac:dyDescent="0.25">
      <c r="B43" t="s">
        <v>43</v>
      </c>
      <c r="C43" t="s">
        <v>240</v>
      </c>
    </row>
    <row r="44" spans="2:11" x14ac:dyDescent="0.25">
      <c r="B44" t="s">
        <v>44</v>
      </c>
      <c r="C44" t="s">
        <v>242</v>
      </c>
      <c r="K44" t="s">
        <v>210</v>
      </c>
    </row>
    <row r="45" spans="2:11" x14ac:dyDescent="0.25">
      <c r="B45" t="s">
        <v>255</v>
      </c>
      <c r="K45" t="s">
        <v>211</v>
      </c>
    </row>
    <row r="47" spans="2:11" x14ac:dyDescent="0.25">
      <c r="K47" t="s">
        <v>215</v>
      </c>
    </row>
    <row r="48" spans="2:11" x14ac:dyDescent="0.25">
      <c r="B48" t="s">
        <v>241</v>
      </c>
    </row>
    <row r="49" spans="2:11" x14ac:dyDescent="0.25">
      <c r="B49" t="s">
        <v>243</v>
      </c>
    </row>
    <row r="50" spans="2:11" x14ac:dyDescent="0.25">
      <c r="K50" t="s">
        <v>217</v>
      </c>
    </row>
    <row r="52" spans="2:11" x14ac:dyDescent="0.25">
      <c r="K52" t="s">
        <v>218</v>
      </c>
    </row>
    <row r="54" spans="2:11" x14ac:dyDescent="0.25">
      <c r="B54" t="s">
        <v>248</v>
      </c>
    </row>
    <row r="56" spans="2:11" x14ac:dyDescent="0.25">
      <c r="B56" t="s">
        <v>256</v>
      </c>
    </row>
    <row r="58" spans="2:11" x14ac:dyDescent="0.25">
      <c r="B58" t="s">
        <v>43</v>
      </c>
      <c r="C58" t="s">
        <v>257</v>
      </c>
      <c r="F58" t="s">
        <v>277</v>
      </c>
    </row>
    <row r="59" spans="2:11" x14ac:dyDescent="0.25">
      <c r="B59" t="s">
        <v>44</v>
      </c>
      <c r="C59" t="s">
        <v>258</v>
      </c>
    </row>
    <row r="60" spans="2:11" x14ac:dyDescent="0.25">
      <c r="B60" t="s">
        <v>45</v>
      </c>
      <c r="C60" t="s">
        <v>259</v>
      </c>
    </row>
    <row r="61" spans="2:11" x14ac:dyDescent="0.25">
      <c r="B61" t="s">
        <v>46</v>
      </c>
      <c r="C61" t="s">
        <v>280</v>
      </c>
    </row>
    <row r="62" spans="2:11" x14ac:dyDescent="0.25">
      <c r="B62" t="s">
        <v>74</v>
      </c>
      <c r="C62" t="s">
        <v>261</v>
      </c>
    </row>
    <row r="63" spans="2:11" x14ac:dyDescent="0.25">
      <c r="B63" t="s">
        <v>89</v>
      </c>
      <c r="C63" t="s">
        <v>262</v>
      </c>
    </row>
    <row r="64" spans="2:11" x14ac:dyDescent="0.25">
      <c r="B64" t="s">
        <v>88</v>
      </c>
      <c r="C64" t="s">
        <v>267</v>
      </c>
    </row>
    <row r="66" spans="2:10" x14ac:dyDescent="0.25">
      <c r="G66" s="50" t="s">
        <v>294</v>
      </c>
      <c r="H66" s="50"/>
      <c r="J66" t="s">
        <v>296</v>
      </c>
    </row>
    <row r="67" spans="2:10" x14ac:dyDescent="0.25">
      <c r="B67" s="40" t="s">
        <v>293</v>
      </c>
      <c r="C67" s="40"/>
      <c r="D67" s="49" t="s">
        <v>278</v>
      </c>
      <c r="E67" s="49"/>
      <c r="G67" s="50" t="s">
        <v>295</v>
      </c>
      <c r="H67" s="50"/>
    </row>
    <row r="68" spans="2:10" x14ac:dyDescent="0.25">
      <c r="B68" s="40"/>
      <c r="C68" s="40" t="s">
        <v>263</v>
      </c>
      <c r="D68" s="49" t="s">
        <v>264</v>
      </c>
      <c r="E68" s="49"/>
      <c r="G68" s="50" t="s">
        <v>263</v>
      </c>
      <c r="H68" s="50"/>
    </row>
    <row r="69" spans="2:10" x14ac:dyDescent="0.25">
      <c r="B69" s="40"/>
      <c r="C69" s="40" t="s">
        <v>264</v>
      </c>
      <c r="D69" s="49" t="s">
        <v>279</v>
      </c>
      <c r="E69" s="49"/>
      <c r="G69" s="50" t="s">
        <v>265</v>
      </c>
      <c r="H69" s="50"/>
    </row>
    <row r="70" spans="2:10" x14ac:dyDescent="0.25">
      <c r="B70" s="40"/>
      <c r="C70" s="40" t="s">
        <v>266</v>
      </c>
    </row>
    <row r="76" spans="2:10" x14ac:dyDescent="0.25">
      <c r="B76" t="s">
        <v>281</v>
      </c>
    </row>
    <row r="77" spans="2:10" x14ac:dyDescent="0.25">
      <c r="B77" t="s">
        <v>282</v>
      </c>
      <c r="E77" t="s">
        <v>290</v>
      </c>
    </row>
    <row r="78" spans="2:10" x14ac:dyDescent="0.25">
      <c r="B78" t="s">
        <v>283</v>
      </c>
      <c r="E78" t="s">
        <v>291</v>
      </c>
    </row>
    <row r="79" spans="2:10" x14ac:dyDescent="0.25">
      <c r="B79" t="s">
        <v>284</v>
      </c>
    </row>
    <row r="80" spans="2:10" x14ac:dyDescent="0.25">
      <c r="B80" t="s">
        <v>285</v>
      </c>
      <c r="E80" t="s">
        <v>302</v>
      </c>
    </row>
    <row r="81" spans="2:2" x14ac:dyDescent="0.25">
      <c r="B81" t="s">
        <v>286</v>
      </c>
    </row>
    <row r="82" spans="2:2" x14ac:dyDescent="0.25">
      <c r="B82" t="s">
        <v>287</v>
      </c>
    </row>
    <row r="83" spans="2:2" x14ac:dyDescent="0.25">
      <c r="B83" t="s">
        <v>288</v>
      </c>
    </row>
    <row r="84" spans="2:2" x14ac:dyDescent="0.25">
      <c r="B84" t="s">
        <v>289</v>
      </c>
    </row>
    <row r="85" spans="2:2" x14ac:dyDescent="0.25">
      <c r="B85" t="s">
        <v>292</v>
      </c>
    </row>
    <row r="86" spans="2:2" x14ac:dyDescent="0.25">
      <c r="B86" t="s">
        <v>303</v>
      </c>
    </row>
    <row r="87" spans="2:2" x14ac:dyDescent="0.25">
      <c r="B87" t="s">
        <v>308</v>
      </c>
    </row>
    <row r="89" spans="2:2" x14ac:dyDescent="0.25">
      <c r="B89" t="s">
        <v>298</v>
      </c>
    </row>
    <row r="91" spans="2:2" x14ac:dyDescent="0.25">
      <c r="B91" t="s">
        <v>299</v>
      </c>
    </row>
    <row r="92" spans="2:2" x14ac:dyDescent="0.25">
      <c r="B92" t="s">
        <v>300</v>
      </c>
    </row>
    <row r="93" spans="2:2" x14ac:dyDescent="0.25">
      <c r="B93" t="s">
        <v>301</v>
      </c>
    </row>
    <row r="109" spans="2:4" x14ac:dyDescent="0.25">
      <c r="B109" t="s">
        <v>309</v>
      </c>
      <c r="D109" t="s">
        <v>314</v>
      </c>
    </row>
    <row r="110" spans="2:4" x14ac:dyDescent="0.25">
      <c r="B110" t="s">
        <v>310</v>
      </c>
    </row>
    <row r="111" spans="2:4" x14ac:dyDescent="0.25">
      <c r="B111" t="s">
        <v>43</v>
      </c>
      <c r="C111" t="s">
        <v>311</v>
      </c>
    </row>
    <row r="112" spans="2:4" x14ac:dyDescent="0.25">
      <c r="B112" t="s">
        <v>44</v>
      </c>
      <c r="C112" t="s">
        <v>312</v>
      </c>
    </row>
    <row r="113" spans="2:3" x14ac:dyDescent="0.25">
      <c r="B113" t="s">
        <v>45</v>
      </c>
      <c r="C113" t="s">
        <v>313</v>
      </c>
    </row>
    <row r="115" spans="2:3" x14ac:dyDescent="0.25">
      <c r="B115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ceny broni</vt:lpstr>
      <vt:lpstr>czesci broni</vt:lpstr>
      <vt:lpstr>dodatkowe oplaty czas roboty</vt:lpstr>
      <vt:lpstr>wagi ilosc czesci</vt:lpstr>
      <vt:lpstr>licencje</vt:lpstr>
      <vt:lpstr>narkotyki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Rycho Rych</dc:creator>
  <cp:lastModifiedBy>Rycho Rych</cp:lastModifiedBy>
  <dcterms:created xsi:type="dcterms:W3CDTF">2011-03-12T16:52:06Z</dcterms:created>
  <dcterms:modified xsi:type="dcterms:W3CDTF">2011-04-03T21:15:00Z</dcterms:modified>
</cp:coreProperties>
</file>