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Admin\"/>
    </mc:Choice>
  </mc:AlternateContent>
  <xr:revisionPtr revIDLastSave="0" documentId="13_ncr:1_{324E0090-C40F-4FDE-AEE0-222DBDF247A8}" xr6:coauthVersionLast="47" xr6:coauthVersionMax="47" xr10:uidLastSave="{00000000-0000-0000-0000-000000000000}"/>
  <bookViews>
    <workbookView xWindow="-120" yWindow="-120" windowWidth="29040" windowHeight="15840" xr2:uid="{FC71E593-D2D1-453C-B906-E07DE7904A14}"/>
  </bookViews>
  <sheets>
    <sheet name="Over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5" i="1"/>
  <c r="I23" i="1"/>
  <c r="D23" i="1"/>
  <c r="D22" i="1"/>
  <c r="I22" i="1"/>
  <c r="I19" i="1"/>
  <c r="I21" i="1"/>
  <c r="D21" i="1"/>
  <c r="I20" i="1"/>
  <c r="D2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4" i="1"/>
  <c r="D4" i="1"/>
  <c r="D3" i="1"/>
  <c r="D2" i="1"/>
  <c r="I3" i="1"/>
  <c r="I2" i="1"/>
  <c r="P2" i="1" l="1"/>
</calcChain>
</file>

<file path=xl/sharedStrings.xml><?xml version="1.0" encoding="utf-8"?>
<sst xmlns="http://schemas.openxmlformats.org/spreadsheetml/2006/main" count="164" uniqueCount="82">
  <si>
    <t>Date needed</t>
  </si>
  <si>
    <t>Shipping</t>
  </si>
  <si>
    <t>Requester</t>
  </si>
  <si>
    <t>Source</t>
  </si>
  <si>
    <t>Description</t>
  </si>
  <si>
    <t>Units</t>
  </si>
  <si>
    <t>Part number</t>
  </si>
  <si>
    <t>Price/unit</t>
  </si>
  <si>
    <t>Total</t>
  </si>
  <si>
    <t>Purpose: X for Y</t>
  </si>
  <si>
    <t>Notes</t>
  </si>
  <si>
    <t>Project</t>
  </si>
  <si>
    <t>Jorian</t>
  </si>
  <si>
    <t>Jorian Bruslind</t>
  </si>
  <si>
    <t>HyperRail</t>
  </si>
  <si>
    <t>SubTotal</t>
  </si>
  <si>
    <t>B20-5M-MPS</t>
  </si>
  <si>
    <t>20mm HTD5 Belt</t>
  </si>
  <si>
    <t>Custom cut belt used for lower track length</t>
  </si>
  <si>
    <t xml:space="preserve">Price listed online is per ft </t>
  </si>
  <si>
    <t>650mm HTD5 closed loop Belt</t>
  </si>
  <si>
    <t>B650-5M-09CPS</t>
  </si>
  <si>
    <t>Closed loop belt for pulley to interface to lower track</t>
  </si>
  <si>
    <t>Steel cord HTD5 profile</t>
  </si>
  <si>
    <t>3M VHB Tape LSE-160WF 1</t>
  </si>
  <si>
    <t>LSE-160WF 1"</t>
  </si>
  <si>
    <t>Adhesive for static belt layer</t>
  </si>
  <si>
    <t>Price for 5yd roll</t>
  </si>
  <si>
    <t>1276-1033-1-ND</t>
  </si>
  <si>
    <t>478-7019-1-ND</t>
  </si>
  <si>
    <t>1276-3179-1-ND</t>
  </si>
  <si>
    <t>609-1046-ND</t>
  </si>
  <si>
    <t>A128140-ND</t>
  </si>
  <si>
    <t>ED2637-ND</t>
  </si>
  <si>
    <t>311-20.0KHRCT-ND</t>
  </si>
  <si>
    <t>RMCF0603FT4K70CT-ND</t>
  </si>
  <si>
    <t>A130089CT-ND</t>
  </si>
  <si>
    <t>450-1790-1-ND</t>
  </si>
  <si>
    <t>641-1326-1-ND</t>
  </si>
  <si>
    <t>P19261CT-ND</t>
  </si>
  <si>
    <t>490-2650-1-ND</t>
  </si>
  <si>
    <t>1276-6736-1-ND</t>
  </si>
  <si>
    <t>CAP CER 0.1UF 50V X7R 0603</t>
  </si>
  <si>
    <t>CAP CER 0.022UF 50V X7R 0603</t>
  </si>
  <si>
    <t>CAP CER 4.7UF 50V X7R 1206</t>
  </si>
  <si>
    <t>CONN MOD JACK 8P8C R/A UNSHLD</t>
  </si>
  <si>
    <t>CONN MOD JACK 6P4C R/A UNSHLD</t>
  </si>
  <si>
    <t>TERM BLK 4POS SIDE ENT 3.5MM PCB</t>
  </si>
  <si>
    <t>RES SMD 20K OHM 1% 1/10W 0603</t>
  </si>
  <si>
    <t>RES 4.7K OHM 1% 1/10W 0603</t>
  </si>
  <si>
    <t>CRGCQ 0603 470R 5%</t>
  </si>
  <si>
    <t>SWITCH SLIDE DIP SPST 25MA 24V</t>
  </si>
  <si>
    <t>DIODE SCHOTTKY 20V 500MA SOD123</t>
  </si>
  <si>
    <t>RES 0.11 OHM 5% 1/2W 0805</t>
  </si>
  <si>
    <t>TRIMMER 20K OHM 0.25W J LEAD TOP</t>
  </si>
  <si>
    <t>CAP CER 10UF 50V X5R 1206</t>
  </si>
  <si>
    <t>Integrated Step Driver PCBs</t>
  </si>
  <si>
    <t>Non-Isolated DC/DC Converters</t>
  </si>
  <si>
    <t>TMC2209 Step Stick Drivers</t>
  </si>
  <si>
    <t xml:space="preserve">595-LMZM23601V5SILT </t>
  </si>
  <si>
    <t>‎ B07YW7BM68</t>
  </si>
  <si>
    <t>Digikey out of stock. Need from Mouser</t>
  </si>
  <si>
    <t>Will salvage TMC2209 ICs from these boards</t>
  </si>
  <si>
    <t>30mm M5 Standoffs</t>
  </si>
  <si>
    <t>732-10632-ND‎</t>
  </si>
  <si>
    <t>X Carriage Assembly</t>
  </si>
  <si>
    <t>GT2 Idler Pulley 20 Toothless 5mm Bore 10mm Width</t>
  </si>
  <si>
    <t>B07BPHRSN5</t>
  </si>
  <si>
    <t xml:space="preserve">F696ZZ Flanged Ball Bearing </t>
  </si>
  <si>
    <t>F696ZZ</t>
  </si>
  <si>
    <t>C1, C2, C9, C11, C12_ INTEGRATED</t>
  </si>
  <si>
    <t>VD1, VD2_ INTEGRATED</t>
  </si>
  <si>
    <t>SW1_INTEGRATED</t>
  </si>
  <si>
    <t>J2_ INTEGRATED</t>
  </si>
  <si>
    <t>J3_ INTEGRATED</t>
  </si>
  <si>
    <t>J1_ INTEGRATED</t>
  </si>
  <si>
    <t>R1, R2_ INTEGRATED</t>
  </si>
  <si>
    <t>R4_ INTEGRATED</t>
  </si>
  <si>
    <t>R3, R5, R6, R7, R8, R9_ INTEGRATED</t>
  </si>
  <si>
    <t>C5_ INTEGRATED</t>
  </si>
  <si>
    <t>C3, C4, C6, C7, C10_ INTEGRATED</t>
  </si>
  <si>
    <t>C8_ 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</si>
</sst>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u/>
      <sz val="14"/>
      <color theme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27">
    <xf numFmtId="0" fontId="0" fillId="0" borderId="0" xfId="0"/>
    <xf numFmtId="0" fontId="2" fillId="0" borderId="3" xfId="2" applyFill="1" applyBorder="1" applyAlignment="1"/>
    <xf numFmtId="0" fontId="3" fillId="0" borderId="1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0" borderId="2" xfId="0" applyFont="1" applyFill="1" applyBorder="1" applyAlignment="1"/>
    <xf numFmtId="0" fontId="4" fillId="0" borderId="0" xfId="0" applyFont="1" applyFill="1" applyAlignment="1"/>
    <xf numFmtId="0" fontId="4" fillId="0" borderId="3" xfId="0" applyFont="1" applyFill="1" applyBorder="1" applyAlignment="1"/>
    <xf numFmtId="0" fontId="5" fillId="0" borderId="3" xfId="0" applyFont="1" applyFill="1" applyBorder="1" applyAlignment="1"/>
    <xf numFmtId="0" fontId="6" fillId="0" borderId="3" xfId="2" applyFont="1" applyFill="1" applyBorder="1" applyAlignment="1"/>
    <xf numFmtId="0" fontId="4" fillId="0" borderId="3" xfId="0" applyFont="1" applyFill="1" applyBorder="1" applyAlignment="1">
      <alignment horizontal="right"/>
    </xf>
    <xf numFmtId="44" fontId="4" fillId="0" borderId="3" xfId="1" applyFont="1" applyFill="1" applyBorder="1" applyAlignment="1">
      <alignment horizontal="right"/>
    </xf>
    <xf numFmtId="0" fontId="3" fillId="0" borderId="0" xfId="0" applyFont="1" applyFill="1" applyAlignment="1"/>
    <xf numFmtId="44" fontId="4" fillId="0" borderId="0" xfId="0" applyNumberFormat="1" applyFont="1" applyFill="1" applyAlignment="1"/>
    <xf numFmtId="0" fontId="4" fillId="0" borderId="0" xfId="0" applyFont="1"/>
    <xf numFmtId="44" fontId="4" fillId="0" borderId="0" xfId="1" applyFont="1"/>
    <xf numFmtId="0" fontId="4" fillId="0" borderId="4" xfId="0" applyFont="1" applyFill="1" applyBorder="1" applyAlignment="1"/>
    <xf numFmtId="0" fontId="4" fillId="0" borderId="4" xfId="0" applyFont="1" applyFill="1" applyBorder="1" applyAlignment="1">
      <alignment horizontal="right"/>
    </xf>
    <xf numFmtId="44" fontId="4" fillId="0" borderId="4" xfId="1" applyFont="1" applyFill="1" applyBorder="1" applyAlignment="1">
      <alignment horizontal="right"/>
    </xf>
    <xf numFmtId="0" fontId="5" fillId="2" borderId="3" xfId="0" applyFont="1" applyFill="1" applyBorder="1" applyAlignment="1"/>
    <xf numFmtId="0" fontId="2" fillId="2" borderId="3" xfId="2" applyFill="1" applyBorder="1" applyAlignment="1"/>
    <xf numFmtId="0" fontId="4" fillId="2" borderId="3" xfId="0" applyFont="1" applyFill="1" applyBorder="1" applyAlignment="1"/>
    <xf numFmtId="0" fontId="4" fillId="2" borderId="3" xfId="0" applyFont="1" applyFill="1" applyBorder="1" applyAlignment="1">
      <alignment horizontal="right"/>
    </xf>
    <xf numFmtId="0" fontId="4" fillId="2" borderId="0" xfId="0" applyFont="1" applyFill="1"/>
    <xf numFmtId="44" fontId="4" fillId="2" borderId="3" xfId="1" applyFont="1" applyFill="1" applyBorder="1" applyAlignment="1">
      <alignment horizontal="right"/>
    </xf>
    <xf numFmtId="0" fontId="4" fillId="2" borderId="4" xfId="0" applyFont="1" applyFill="1" applyBorder="1" applyAlignment="1"/>
    <xf numFmtId="0" fontId="4" fillId="2" borderId="4" xfId="0" applyFont="1" applyFill="1" applyBorder="1" applyAlignment="1">
      <alignment horizontal="right"/>
    </xf>
    <xf numFmtId="44" fontId="4" fillId="2" borderId="4" xfId="1" applyFont="1" applyFill="1" applyBorder="1" applyAlignment="1">
      <alignment horizontal="right"/>
    </xf>
  </cellXfs>
  <cellStyles count="4">
    <cellStyle name="Currency" xfId="1" builtinId="4"/>
    <cellStyle name="Hyperlink" xfId="2" builtinId="8"/>
    <cellStyle name="Normal" xfId="0" builtinId="0"/>
    <cellStyle name="Normal 2" xfId="3" xr:uid="{61AEB7E4-7DEA-45EE-A59E-5833FAE8574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strike val="0"/>
        <outline val="0"/>
        <shadow val="0"/>
        <vertAlign val="baseline"/>
        <sz val="14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border outline="0">
        <top style="medium">
          <color rgb="FFCCCCCC"/>
        </top>
      </border>
    </dxf>
    <dxf>
      <border outline="0">
        <top style="medium">
          <color rgb="FF000000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0BDBFC-0040-488F-A14D-50680DEE51A9}" name="Table1" displayName="Table1" ref="A1:L44" totalsRowShown="0" headerRowDxfId="16" dataDxfId="14" headerRowBorderDxfId="15" tableBorderDxfId="13" totalsRowBorderDxfId="12">
  <autoFilter ref="A1:L44" xr:uid="{77151423-1B2A-4470-8822-1A315E897150}"/>
  <tableColumns count="12">
    <tableColumn id="1" xr3:uid="{CC88C53F-726A-425D-90A5-C838FFD1FC8D}" name="Date needed" dataDxfId="11"/>
    <tableColumn id="2" xr3:uid="{8ED03E7E-506A-4EF5-94A3-A24D108E43EE}" name="Shipping" dataDxfId="10"/>
    <tableColumn id="3" xr3:uid="{1DB284AE-77CA-42C2-8DAB-D69BC223494F}" name="Requester" dataDxfId="9"/>
    <tableColumn id="4" xr3:uid="{D50BF9C3-B57F-43FD-B322-8D5833B9F22D}" name="Source" dataDxfId="8" dataCellStyle="Hyperlink">
      <calculatedColumnFormula>HYPERLINK("https://www.amazon.com/AmazonBasics-Printer-Filament-1-75mm-Black/dp/B07T2QZYS1/ref=sr_1_15?dchild=1&amp;keywords=PETG&amp;qid=1617819005&amp;sr=8-15&amp;th=1","Amazon")</calculatedColumnFormula>
    </tableColumn>
    <tableColumn id="5" xr3:uid="{D8F29473-C36E-4E86-8820-F79741720813}" name="Description" dataDxfId="7"/>
    <tableColumn id="6" xr3:uid="{CBA968D8-9A82-41B1-955C-4E21934861A9}" name="Units" dataDxfId="6"/>
    <tableColumn id="7" xr3:uid="{98BDFD10-EB34-4902-BE4B-F77503488929}" name="Part number" dataDxfId="5"/>
    <tableColumn id="8" xr3:uid="{951205BB-92C6-448D-BE14-2265BFBB63BF}" name="Price/unit" dataDxfId="4" dataCellStyle="Currency"/>
    <tableColumn id="9" xr3:uid="{8A166005-67D3-4E42-A96E-A93874D808EF}" name="Total" dataDxfId="3" dataCellStyle="Currency">
      <calculatedColumnFormula>Table1[[#This Row],[Price/unit]]*Table1[[#This Row],[Units]]</calculatedColumnFormula>
    </tableColumn>
    <tableColumn id="10" xr3:uid="{896DDBB2-F53B-4A39-8EB5-A975A4049ECA}" name="Purpose: X for Y" dataDxfId="2"/>
    <tableColumn id="11" xr3:uid="{1FCCE8EF-0FF7-464C-9451-A29EF0846838}" name="Notes" dataDxfId="1"/>
    <tableColumn id="12" xr3:uid="{28CDBEEF-6DF9-4CFD-A5B4-4921F498468A}" name="Projec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2B52-33F4-4B8E-8548-DD772DC25706}">
  <dimension ref="A1:P44"/>
  <sheetViews>
    <sheetView tabSelected="1" workbookViewId="0">
      <selection activeCell="J25" sqref="J25"/>
    </sheetView>
  </sheetViews>
  <sheetFormatPr defaultRowHeight="18" x14ac:dyDescent="0.25"/>
  <cols>
    <col min="1" max="1" width="20.42578125" style="5" bestFit="1" customWidth="1"/>
    <col min="2" max="2" width="19.28515625" style="5" bestFit="1" customWidth="1"/>
    <col min="3" max="3" width="17.28515625" style="5" bestFit="1" customWidth="1"/>
    <col min="4" max="4" width="13.140625" style="5" bestFit="1" customWidth="1"/>
    <col min="5" max="5" width="46" style="5" bestFit="1" customWidth="1"/>
    <col min="6" max="6" width="10.28515625" style="5" bestFit="1" customWidth="1"/>
    <col min="7" max="7" width="27.85546875" style="5" bestFit="1" customWidth="1"/>
    <col min="8" max="8" width="16.28515625" style="5" bestFit="1" customWidth="1"/>
    <col min="9" max="9" width="13.140625" style="5" bestFit="1" customWidth="1"/>
    <col min="10" max="10" width="43.42578125" style="5" bestFit="1" customWidth="1"/>
    <col min="11" max="11" width="11.140625" style="5" bestFit="1" customWidth="1"/>
    <col min="12" max="12" width="13" style="5" bestFit="1" customWidth="1"/>
    <col min="13" max="14" width="9.140625" style="5"/>
    <col min="15" max="15" width="13.42578125" style="5" bestFit="1" customWidth="1"/>
    <col min="16" max="16" width="13.140625" style="5" bestFit="1" customWidth="1"/>
    <col min="17" max="16384" width="9.140625" style="5"/>
  </cols>
  <sheetData>
    <row r="1" spans="1:16" ht="18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6" ht="18.75" thickBot="1" x14ac:dyDescent="0.3">
      <c r="A2" s="6"/>
      <c r="B2" s="7" t="s">
        <v>13</v>
      </c>
      <c r="C2" s="7" t="s">
        <v>12</v>
      </c>
      <c r="D2" s="1" t="str">
        <f>HYPERLINK("https://shop.polybelt.com/20-5M-Open-End-Belt-Roll-Polyurethane-with-Steel-Cords-B20-5M-MPS.htm","PolyBelt")</f>
        <v>PolyBelt</v>
      </c>
      <c r="E2" s="6" t="s">
        <v>17</v>
      </c>
      <c r="F2" s="9">
        <v>6</v>
      </c>
      <c r="G2" s="6" t="s">
        <v>16</v>
      </c>
      <c r="H2" s="10">
        <v>5.4</v>
      </c>
      <c r="I2" s="10">
        <f>Table1[[#This Row],[Price/unit]]*Table1[[#This Row],[Units]]</f>
        <v>32.400000000000006</v>
      </c>
      <c r="J2" s="6" t="s">
        <v>18</v>
      </c>
      <c r="K2" s="1" t="s">
        <v>19</v>
      </c>
      <c r="L2" s="6" t="s">
        <v>14</v>
      </c>
      <c r="O2" s="11" t="s">
        <v>15</v>
      </c>
      <c r="P2" s="12">
        <f>SUM(Table1[Total])</f>
        <v>206.52700000000002</v>
      </c>
    </row>
    <row r="3" spans="1:16" ht="18.75" thickBot="1" x14ac:dyDescent="0.3">
      <c r="A3" s="6"/>
      <c r="B3" s="7" t="s">
        <v>13</v>
      </c>
      <c r="C3" s="7" t="s">
        <v>12</v>
      </c>
      <c r="D3" s="1" t="str">
        <f>HYPERLINK("https://shop.polybelt.com/650-5m-09-Urethane-Steel-Timing-Belt-130-Tooth-B650-5M-09CPS.htm","PolyBelt")</f>
        <v>PolyBelt</v>
      </c>
      <c r="E3" s="6" t="s">
        <v>20</v>
      </c>
      <c r="F3" s="9">
        <v>2</v>
      </c>
      <c r="G3" s="6" t="s">
        <v>21</v>
      </c>
      <c r="H3" s="10">
        <v>13.5</v>
      </c>
      <c r="I3" s="10">
        <f>Table1[[#This Row],[Price/unit]]*Table1[[#This Row],[Units]]</f>
        <v>27</v>
      </c>
      <c r="J3" s="6" t="s">
        <v>22</v>
      </c>
      <c r="K3" s="1" t="s">
        <v>23</v>
      </c>
      <c r="L3" s="6" t="s">
        <v>14</v>
      </c>
    </row>
    <row r="4" spans="1:16" ht="18.75" thickBot="1" x14ac:dyDescent="0.3">
      <c r="A4" s="6"/>
      <c r="B4" s="7" t="s">
        <v>13</v>
      </c>
      <c r="C4" s="7" t="s">
        <v>12</v>
      </c>
      <c r="D4" s="1" t="str">
        <f>HYPERLINK("https://amzn.to/2XfDoTI","Amazon")</f>
        <v>Amazon</v>
      </c>
      <c r="E4" s="6" t="s">
        <v>24</v>
      </c>
      <c r="F4" s="9">
        <v>1</v>
      </c>
      <c r="G4" s="13" t="s">
        <v>25</v>
      </c>
      <c r="H4" s="14">
        <v>25.39</v>
      </c>
      <c r="I4" s="10">
        <f>Table1[[#This Row],[Price/unit]]*Table1[[#This Row],[Units]]</f>
        <v>25.39</v>
      </c>
      <c r="J4" s="6" t="s">
        <v>26</v>
      </c>
      <c r="K4" s="1" t="s">
        <v>27</v>
      </c>
      <c r="L4" s="6" t="s">
        <v>14</v>
      </c>
    </row>
    <row r="5" spans="1:16" ht="18.75" thickBot="1" x14ac:dyDescent="0.3">
      <c r="A5" s="6"/>
      <c r="B5" s="18" t="s">
        <v>13</v>
      </c>
      <c r="C5" s="18" t="s">
        <v>12</v>
      </c>
      <c r="D5" s="19" t="str">
        <f>HYPERLINK("https://www.digikey.com/short/b3nttrc0", "Digikey Cart")</f>
        <v>Digikey Cart</v>
      </c>
      <c r="E5" s="20" t="s">
        <v>42</v>
      </c>
      <c r="F5" s="21">
        <v>15</v>
      </c>
      <c r="G5" s="22" t="s">
        <v>28</v>
      </c>
      <c r="H5" s="23">
        <v>4.3999999999999997E-2</v>
      </c>
      <c r="I5" s="23">
        <f>Table1[[#This Row],[Price/unit]]*Table1[[#This Row],[Units]]</f>
        <v>0.65999999999999992</v>
      </c>
      <c r="J5" s="20" t="s">
        <v>56</v>
      </c>
      <c r="K5" s="19" t="s">
        <v>70</v>
      </c>
      <c r="L5" s="6" t="s">
        <v>14</v>
      </c>
    </row>
    <row r="6" spans="1:16" ht="18.75" thickBot="1" x14ac:dyDescent="0.3">
      <c r="A6" s="6"/>
      <c r="B6" s="18" t="s">
        <v>13</v>
      </c>
      <c r="C6" s="18" t="s">
        <v>12</v>
      </c>
      <c r="D6" s="19" t="str">
        <f t="shared" ref="D6:D19" si="0">HYPERLINK("https://www.digikey.com/short/b3nttrc0", "Digikey Cart")</f>
        <v>Digikey Cart</v>
      </c>
      <c r="E6" s="20" t="s">
        <v>43</v>
      </c>
      <c r="F6" s="21">
        <v>3</v>
      </c>
      <c r="G6" s="20" t="s">
        <v>29</v>
      </c>
      <c r="H6" s="23">
        <v>0.11</v>
      </c>
      <c r="I6" s="23">
        <f>Table1[[#This Row],[Price/unit]]*Table1[[#This Row],[Units]]</f>
        <v>0.33</v>
      </c>
      <c r="J6" s="20" t="s">
        <v>56</v>
      </c>
      <c r="K6" s="19" t="s">
        <v>71</v>
      </c>
      <c r="L6" s="6" t="s">
        <v>14</v>
      </c>
    </row>
    <row r="7" spans="1:16" ht="18.75" thickBot="1" x14ac:dyDescent="0.3">
      <c r="A7" s="15"/>
      <c r="B7" s="18" t="s">
        <v>13</v>
      </c>
      <c r="C7" s="18" t="s">
        <v>12</v>
      </c>
      <c r="D7" s="19" t="str">
        <f t="shared" si="0"/>
        <v>Digikey Cart</v>
      </c>
      <c r="E7" s="24" t="s">
        <v>44</v>
      </c>
      <c r="F7" s="25">
        <v>3</v>
      </c>
      <c r="G7" s="24" t="s">
        <v>30</v>
      </c>
      <c r="H7" s="26">
        <v>0.42</v>
      </c>
      <c r="I7" s="23">
        <f>Table1[[#This Row],[Price/unit]]*Table1[[#This Row],[Units]]</f>
        <v>1.26</v>
      </c>
      <c r="J7" s="20" t="s">
        <v>56</v>
      </c>
      <c r="K7" s="19" t="s">
        <v>72</v>
      </c>
      <c r="L7" s="6" t="s">
        <v>14</v>
      </c>
    </row>
    <row r="8" spans="1:16" ht="18.75" thickBot="1" x14ac:dyDescent="0.3">
      <c r="A8" s="15"/>
      <c r="B8" s="18" t="s">
        <v>13</v>
      </c>
      <c r="C8" s="18" t="s">
        <v>12</v>
      </c>
      <c r="D8" s="19" t="str">
        <f t="shared" si="0"/>
        <v>Digikey Cart</v>
      </c>
      <c r="E8" s="24" t="s">
        <v>45</v>
      </c>
      <c r="F8" s="25">
        <v>3</v>
      </c>
      <c r="G8" s="24" t="s">
        <v>31</v>
      </c>
      <c r="H8" s="26">
        <v>0.72</v>
      </c>
      <c r="I8" s="23">
        <f>Table1[[#This Row],[Price/unit]]*Table1[[#This Row],[Units]]</f>
        <v>2.16</v>
      </c>
      <c r="J8" s="20" t="s">
        <v>56</v>
      </c>
      <c r="K8" s="19" t="s">
        <v>73</v>
      </c>
      <c r="L8" s="6" t="s">
        <v>14</v>
      </c>
    </row>
    <row r="9" spans="1:16" ht="18.75" thickBot="1" x14ac:dyDescent="0.3">
      <c r="A9" s="15"/>
      <c r="B9" s="18" t="s">
        <v>13</v>
      </c>
      <c r="C9" s="18" t="s">
        <v>12</v>
      </c>
      <c r="D9" s="19" t="str">
        <f t="shared" si="0"/>
        <v>Digikey Cart</v>
      </c>
      <c r="E9" s="24" t="s">
        <v>46</v>
      </c>
      <c r="F9" s="25">
        <v>3</v>
      </c>
      <c r="G9" s="22" t="s">
        <v>32</v>
      </c>
      <c r="H9" s="26">
        <v>1.05</v>
      </c>
      <c r="I9" s="23">
        <f>Table1[[#This Row],[Price/unit]]*Table1[[#This Row],[Units]]</f>
        <v>3.1500000000000004</v>
      </c>
      <c r="J9" s="20" t="s">
        <v>56</v>
      </c>
      <c r="K9" s="19" t="s">
        <v>74</v>
      </c>
      <c r="L9" s="6" t="s">
        <v>14</v>
      </c>
    </row>
    <row r="10" spans="1:16" ht="18.75" thickBot="1" x14ac:dyDescent="0.3">
      <c r="A10" s="15"/>
      <c r="B10" s="18" t="s">
        <v>13</v>
      </c>
      <c r="C10" s="18" t="s">
        <v>12</v>
      </c>
      <c r="D10" s="19" t="str">
        <f t="shared" si="0"/>
        <v>Digikey Cart</v>
      </c>
      <c r="E10" s="24" t="s">
        <v>47</v>
      </c>
      <c r="F10" s="25">
        <v>3</v>
      </c>
      <c r="G10" s="24" t="s">
        <v>33</v>
      </c>
      <c r="H10" s="26">
        <v>1.06</v>
      </c>
      <c r="I10" s="23">
        <f>Table1[[#This Row],[Price/unit]]*Table1[[#This Row],[Units]]</f>
        <v>3.18</v>
      </c>
      <c r="J10" s="20" t="s">
        <v>56</v>
      </c>
      <c r="K10" s="19" t="s">
        <v>75</v>
      </c>
      <c r="L10" s="6" t="s">
        <v>14</v>
      </c>
    </row>
    <row r="11" spans="1:16" ht="18.75" thickBot="1" x14ac:dyDescent="0.3">
      <c r="A11" s="15"/>
      <c r="B11" s="18" t="s">
        <v>13</v>
      </c>
      <c r="C11" s="18" t="s">
        <v>12</v>
      </c>
      <c r="D11" s="19" t="str">
        <f t="shared" si="0"/>
        <v>Digikey Cart</v>
      </c>
      <c r="E11" s="24" t="s">
        <v>48</v>
      </c>
      <c r="F11" s="25">
        <v>18</v>
      </c>
      <c r="G11" s="24" t="s">
        <v>34</v>
      </c>
      <c r="H11" s="26">
        <v>2.4E-2</v>
      </c>
      <c r="I11" s="23">
        <f>Table1[[#This Row],[Price/unit]]*Table1[[#This Row],[Units]]</f>
        <v>0.432</v>
      </c>
      <c r="J11" s="20" t="s">
        <v>56</v>
      </c>
      <c r="K11" s="19" t="s">
        <v>76</v>
      </c>
      <c r="L11" s="6" t="s">
        <v>14</v>
      </c>
    </row>
    <row r="12" spans="1:16" ht="18.75" thickBot="1" x14ac:dyDescent="0.3">
      <c r="A12" s="15"/>
      <c r="B12" s="18" t="s">
        <v>13</v>
      </c>
      <c r="C12" s="18" t="s">
        <v>12</v>
      </c>
      <c r="D12" s="19" t="str">
        <f t="shared" si="0"/>
        <v>Digikey Cart</v>
      </c>
      <c r="E12" s="24" t="s">
        <v>49</v>
      </c>
      <c r="F12" s="25">
        <v>3</v>
      </c>
      <c r="G12" s="24" t="s">
        <v>35</v>
      </c>
      <c r="H12" s="26">
        <v>0.1</v>
      </c>
      <c r="I12" s="23">
        <f>Table1[[#This Row],[Price/unit]]*Table1[[#This Row],[Units]]</f>
        <v>0.30000000000000004</v>
      </c>
      <c r="J12" s="20" t="s">
        <v>56</v>
      </c>
      <c r="K12" s="19" t="s">
        <v>77</v>
      </c>
      <c r="L12" s="6" t="s">
        <v>14</v>
      </c>
    </row>
    <row r="13" spans="1:16" ht="18.75" thickBot="1" x14ac:dyDescent="0.3">
      <c r="A13" s="15"/>
      <c r="B13" s="18" t="s">
        <v>13</v>
      </c>
      <c r="C13" s="18" t="s">
        <v>12</v>
      </c>
      <c r="D13" s="19" t="str">
        <f t="shared" si="0"/>
        <v>Digikey Cart</v>
      </c>
      <c r="E13" s="24" t="s">
        <v>50</v>
      </c>
      <c r="F13" s="25">
        <v>3</v>
      </c>
      <c r="G13" s="24" t="s">
        <v>36</v>
      </c>
      <c r="H13" s="26">
        <v>0.1</v>
      </c>
      <c r="I13" s="23">
        <f>Table1[[#This Row],[Price/unit]]*Table1[[#This Row],[Units]]</f>
        <v>0.30000000000000004</v>
      </c>
      <c r="J13" s="20" t="s">
        <v>56</v>
      </c>
      <c r="K13" s="19" t="s">
        <v>78</v>
      </c>
      <c r="L13" s="6" t="s">
        <v>14</v>
      </c>
    </row>
    <row r="14" spans="1:16" ht="18.75" thickBot="1" x14ac:dyDescent="0.3">
      <c r="A14" s="15"/>
      <c r="B14" s="18" t="s">
        <v>13</v>
      </c>
      <c r="C14" s="18" t="s">
        <v>12</v>
      </c>
      <c r="D14" s="19" t="str">
        <f t="shared" si="0"/>
        <v>Digikey Cart</v>
      </c>
      <c r="E14" s="24" t="s">
        <v>51</v>
      </c>
      <c r="F14" s="25">
        <v>3</v>
      </c>
      <c r="G14" s="24" t="s">
        <v>37</v>
      </c>
      <c r="H14" s="26">
        <v>1.71</v>
      </c>
      <c r="I14" s="23">
        <f>Table1[[#This Row],[Price/unit]]*Table1[[#This Row],[Units]]</f>
        <v>5.13</v>
      </c>
      <c r="J14" s="20" t="s">
        <v>56</v>
      </c>
      <c r="K14" s="19" t="s">
        <v>79</v>
      </c>
      <c r="L14" s="6" t="s">
        <v>14</v>
      </c>
    </row>
    <row r="15" spans="1:16" ht="18.75" thickBot="1" x14ac:dyDescent="0.3">
      <c r="A15" s="15"/>
      <c r="B15" s="18" t="s">
        <v>13</v>
      </c>
      <c r="C15" s="18" t="s">
        <v>12</v>
      </c>
      <c r="D15" s="19" t="str">
        <f t="shared" si="0"/>
        <v>Digikey Cart</v>
      </c>
      <c r="E15" s="24" t="s">
        <v>52</v>
      </c>
      <c r="F15" s="25">
        <v>6</v>
      </c>
      <c r="G15" s="24" t="s">
        <v>38</v>
      </c>
      <c r="H15" s="26">
        <v>0.47</v>
      </c>
      <c r="I15" s="23">
        <f>Table1[[#This Row],[Price/unit]]*Table1[[#This Row],[Units]]</f>
        <v>2.82</v>
      </c>
      <c r="J15" s="20" t="s">
        <v>56</v>
      </c>
      <c r="K15" s="19" t="s">
        <v>80</v>
      </c>
      <c r="L15" s="6" t="s">
        <v>14</v>
      </c>
    </row>
    <row r="16" spans="1:16" ht="18.75" thickBot="1" x14ac:dyDescent="0.3">
      <c r="A16" s="15"/>
      <c r="B16" s="18" t="s">
        <v>13</v>
      </c>
      <c r="C16" s="18" t="s">
        <v>12</v>
      </c>
      <c r="D16" s="19" t="str">
        <f t="shared" si="0"/>
        <v>Digikey Cart</v>
      </c>
      <c r="E16" s="20" t="s">
        <v>53</v>
      </c>
      <c r="F16" s="21">
        <v>6</v>
      </c>
      <c r="G16" s="20" t="s">
        <v>39</v>
      </c>
      <c r="H16" s="23">
        <v>0.32</v>
      </c>
      <c r="I16" s="23">
        <f>Table1[[#This Row],[Price/unit]]*Table1[[#This Row],[Units]]</f>
        <v>1.92</v>
      </c>
      <c r="J16" s="20" t="s">
        <v>56</v>
      </c>
      <c r="K16" s="19" t="s">
        <v>81</v>
      </c>
      <c r="L16" s="6" t="s">
        <v>14</v>
      </c>
    </row>
    <row r="17" spans="1:12" ht="18.75" thickBot="1" x14ac:dyDescent="0.3">
      <c r="A17" s="15"/>
      <c r="B17" s="18" t="s">
        <v>13</v>
      </c>
      <c r="C17" s="18" t="s">
        <v>12</v>
      </c>
      <c r="D17" s="19" t="str">
        <f t="shared" si="0"/>
        <v>Digikey Cart</v>
      </c>
      <c r="E17" s="20" t="s">
        <v>54</v>
      </c>
      <c r="F17" s="21">
        <v>3</v>
      </c>
      <c r="G17" s="20" t="s">
        <v>40</v>
      </c>
      <c r="H17" s="23">
        <v>1.43</v>
      </c>
      <c r="I17" s="23">
        <f>Table1[[#This Row],[Price/unit]]*Table1[[#This Row],[Units]]</f>
        <v>4.29</v>
      </c>
      <c r="J17" s="20" t="s">
        <v>56</v>
      </c>
      <c r="K17" s="19" t="s">
        <v>70</v>
      </c>
      <c r="L17" s="6" t="s">
        <v>14</v>
      </c>
    </row>
    <row r="18" spans="1:12" ht="18.75" thickBot="1" x14ac:dyDescent="0.3">
      <c r="A18" s="15"/>
      <c r="B18" s="18" t="s">
        <v>13</v>
      </c>
      <c r="C18" s="18" t="s">
        <v>12</v>
      </c>
      <c r="D18" s="19" t="str">
        <f t="shared" si="0"/>
        <v>Digikey Cart</v>
      </c>
      <c r="E18" s="20" t="s">
        <v>55</v>
      </c>
      <c r="F18" s="21">
        <v>15</v>
      </c>
      <c r="G18" s="20" t="s">
        <v>41</v>
      </c>
      <c r="H18" s="23">
        <v>0.21299999999999999</v>
      </c>
      <c r="I18" s="23">
        <f>Table1[[#This Row],[Price/unit]]*Table1[[#This Row],[Units]]</f>
        <v>3.1949999999999998</v>
      </c>
      <c r="J18" s="20" t="s">
        <v>56</v>
      </c>
      <c r="K18" s="19" t="s">
        <v>71</v>
      </c>
      <c r="L18" s="6" t="s">
        <v>14</v>
      </c>
    </row>
    <row r="19" spans="1:12" ht="18.75" thickBot="1" x14ac:dyDescent="0.3">
      <c r="A19" s="15"/>
      <c r="B19" s="18" t="s">
        <v>13</v>
      </c>
      <c r="C19" s="18" t="s">
        <v>12</v>
      </c>
      <c r="D19" s="19" t="str">
        <f t="shared" si="0"/>
        <v>Digikey Cart</v>
      </c>
      <c r="E19" s="24" t="s">
        <v>63</v>
      </c>
      <c r="F19" s="25">
        <v>10</v>
      </c>
      <c r="G19" s="24" t="s">
        <v>64</v>
      </c>
      <c r="H19" s="26">
        <v>0.73</v>
      </c>
      <c r="I19" s="26">
        <f>Table1[[#This Row],[Price/unit]]*Table1[[#This Row],[Units]]</f>
        <v>7.3</v>
      </c>
      <c r="J19" s="20" t="s">
        <v>65</v>
      </c>
      <c r="K19" s="24" t="s">
        <v>72</v>
      </c>
      <c r="L19" s="6" t="s">
        <v>14</v>
      </c>
    </row>
    <row r="20" spans="1:12" ht="18.75" thickBot="1" x14ac:dyDescent="0.3">
      <c r="A20" s="15"/>
      <c r="B20" s="7" t="s">
        <v>13</v>
      </c>
      <c r="C20" s="7" t="s">
        <v>12</v>
      </c>
      <c r="D20" s="1" t="str">
        <f>HYPERLINK("https://www.mouser.com/ProductDetail/Texas-Instruments/LMZM23601V5SILT?qs=W0yvOO0ixfFg%252Bmin1dyy1g%3D%3D","Mouser")</f>
        <v>Mouser</v>
      </c>
      <c r="E20" s="6" t="s">
        <v>57</v>
      </c>
      <c r="F20" s="9">
        <v>5</v>
      </c>
      <c r="G20" s="6" t="s">
        <v>59</v>
      </c>
      <c r="H20" s="10">
        <v>6.47</v>
      </c>
      <c r="I20" s="17">
        <f>Table1[[#This Row],[Price/unit]]*Table1[[#This Row],[Units]]</f>
        <v>32.35</v>
      </c>
      <c r="J20" s="6" t="s">
        <v>56</v>
      </c>
      <c r="K20" s="15" t="s">
        <v>61</v>
      </c>
      <c r="L20" s="6" t="s">
        <v>14</v>
      </c>
    </row>
    <row r="21" spans="1:12" ht="18.75" thickBot="1" x14ac:dyDescent="0.3">
      <c r="A21" s="15"/>
      <c r="B21" s="7" t="s">
        <v>13</v>
      </c>
      <c r="C21" s="7" t="s">
        <v>12</v>
      </c>
      <c r="D21" s="1" t="str">
        <f>HYPERLINK("https://www.amazon.com/BIGTREETECH-Printer-Stepstick-TMC2209-Heatsink/dp/B07YW7BM68/ref=sr_1_3?dchild=1&amp;keywords=TMC2209&amp;qid=1631245993&amp;sr=8-3","Amazon")</f>
        <v>Amazon</v>
      </c>
      <c r="E21" s="6" t="s">
        <v>58</v>
      </c>
      <c r="F21" s="9">
        <v>1</v>
      </c>
      <c r="G21" s="6" t="s">
        <v>60</v>
      </c>
      <c r="H21" s="10">
        <v>30.99</v>
      </c>
      <c r="I21" s="17">
        <f>Table1[[#This Row],[Price/unit]]*Table1[[#This Row],[Units]]</f>
        <v>30.99</v>
      </c>
      <c r="J21" s="6" t="s">
        <v>56</v>
      </c>
      <c r="K21" s="15" t="s">
        <v>62</v>
      </c>
      <c r="L21" s="6" t="s">
        <v>14</v>
      </c>
    </row>
    <row r="22" spans="1:12" ht="18.75" thickBot="1" x14ac:dyDescent="0.3">
      <c r="A22" s="15"/>
      <c r="B22" s="7" t="s">
        <v>13</v>
      </c>
      <c r="C22" s="7" t="s">
        <v>12</v>
      </c>
      <c r="D22" s="1" t="str">
        <f>HYPERLINK("https://amzn.to/3tuGA9J","Amazon")</f>
        <v>Amazon</v>
      </c>
      <c r="E22" s="15" t="s">
        <v>66</v>
      </c>
      <c r="F22" s="16">
        <v>1</v>
      </c>
      <c r="G22" s="15" t="s">
        <v>67</v>
      </c>
      <c r="H22" s="17">
        <v>11.98</v>
      </c>
      <c r="I22" s="17">
        <f>Table1[[#This Row],[Price/unit]]*Table1[[#This Row],[Units]]</f>
        <v>11.98</v>
      </c>
      <c r="J22" s="6" t="s">
        <v>65</v>
      </c>
      <c r="K22" s="15"/>
      <c r="L22" s="6" t="s">
        <v>14</v>
      </c>
    </row>
    <row r="23" spans="1:12" ht="18.75" thickBot="1" x14ac:dyDescent="0.3">
      <c r="A23" s="15"/>
      <c r="B23" s="7" t="s">
        <v>13</v>
      </c>
      <c r="C23" s="7" t="s">
        <v>12</v>
      </c>
      <c r="D23" s="1" t="str">
        <f>HYPERLINK("https://amzn.to/3yWNpC3","Amazon")</f>
        <v>Amazon</v>
      </c>
      <c r="E23" s="15" t="s">
        <v>68</v>
      </c>
      <c r="F23" s="16">
        <v>1</v>
      </c>
      <c r="G23" s="15" t="s">
        <v>69</v>
      </c>
      <c r="H23" s="17">
        <v>9.99</v>
      </c>
      <c r="I23" s="17">
        <f>Table1[[#This Row],[Price/unit]]*Table1[[#This Row],[Units]]</f>
        <v>9.99</v>
      </c>
      <c r="J23" s="6" t="s">
        <v>65</v>
      </c>
      <c r="K23" s="15"/>
      <c r="L23" s="6"/>
    </row>
    <row r="24" spans="1:12" x14ac:dyDescent="0.25">
      <c r="A24" s="15"/>
      <c r="B24" s="7"/>
      <c r="C24" s="7"/>
      <c r="D24" s="8"/>
      <c r="E24" s="15"/>
      <c r="F24" s="16"/>
      <c r="G24" s="15"/>
      <c r="H24" s="17"/>
      <c r="I24" s="17"/>
      <c r="J24" s="6"/>
      <c r="K24" s="15"/>
      <c r="L24" s="6"/>
    </row>
    <row r="25" spans="1:12" ht="18.75" thickBot="1" x14ac:dyDescent="0.3"/>
    <row r="26" spans="1:12" ht="18.75" thickBot="1" x14ac:dyDescent="0.3">
      <c r="A26" s="15"/>
      <c r="B26" s="7"/>
      <c r="C26" s="7"/>
      <c r="D26" s="8"/>
      <c r="E26" s="15"/>
      <c r="F26" s="16"/>
      <c r="G26" s="15"/>
      <c r="H26" s="17"/>
      <c r="I26" s="17"/>
      <c r="J26" s="15"/>
      <c r="K26" s="15"/>
      <c r="L26" s="6"/>
    </row>
    <row r="27" spans="1:12" ht="18.75" thickBot="1" x14ac:dyDescent="0.3">
      <c r="A27" s="15"/>
      <c r="B27" s="7"/>
      <c r="C27" s="7"/>
      <c r="D27" s="8"/>
      <c r="E27" s="15"/>
      <c r="F27" s="16"/>
      <c r="G27" s="15"/>
      <c r="H27" s="17"/>
      <c r="I27" s="17"/>
      <c r="J27" s="15"/>
      <c r="K27" s="15"/>
      <c r="L27" s="6"/>
    </row>
    <row r="28" spans="1:12" ht="18.75" thickBot="1" x14ac:dyDescent="0.3">
      <c r="A28" s="15"/>
      <c r="B28" s="7"/>
      <c r="C28" s="7"/>
      <c r="D28" s="8"/>
      <c r="E28" s="15"/>
      <c r="F28" s="16"/>
      <c r="G28" s="15"/>
      <c r="H28" s="17"/>
      <c r="I28" s="17"/>
      <c r="J28" s="15"/>
      <c r="K28" s="15"/>
      <c r="L28" s="6"/>
    </row>
    <row r="29" spans="1:12" ht="18.75" thickBot="1" x14ac:dyDescent="0.3">
      <c r="A29" s="15"/>
      <c r="B29" s="7"/>
      <c r="C29" s="7"/>
      <c r="D29" s="8"/>
      <c r="E29" s="15"/>
      <c r="F29" s="16"/>
      <c r="G29" s="15"/>
      <c r="H29" s="17"/>
      <c r="I29" s="17"/>
      <c r="J29" s="15"/>
      <c r="K29" s="15"/>
      <c r="L29" s="6"/>
    </row>
    <row r="30" spans="1:12" ht="18.75" thickBot="1" x14ac:dyDescent="0.3">
      <c r="A30" s="15"/>
      <c r="B30" s="7"/>
      <c r="C30" s="7"/>
      <c r="D30" s="8"/>
      <c r="E30" s="15"/>
      <c r="F30" s="16"/>
      <c r="G30" s="15"/>
      <c r="H30" s="17"/>
      <c r="I30" s="17"/>
      <c r="J30" s="15"/>
      <c r="K30" s="15"/>
      <c r="L30" s="6"/>
    </row>
    <row r="31" spans="1:12" ht="18.75" thickBot="1" x14ac:dyDescent="0.3">
      <c r="A31" s="15"/>
      <c r="B31" s="7"/>
      <c r="C31" s="7"/>
      <c r="D31" s="8"/>
      <c r="E31" s="15"/>
      <c r="F31" s="16"/>
      <c r="G31" s="15"/>
      <c r="H31" s="17"/>
      <c r="I31" s="17"/>
      <c r="J31" s="15"/>
      <c r="K31" s="15"/>
      <c r="L31" s="6"/>
    </row>
    <row r="32" spans="1:12" ht="18.75" thickBot="1" x14ac:dyDescent="0.3">
      <c r="A32" s="15"/>
      <c r="B32" s="7"/>
      <c r="C32" s="7"/>
      <c r="D32" s="8"/>
      <c r="E32" s="15"/>
      <c r="F32" s="16"/>
      <c r="G32" s="15"/>
      <c r="H32" s="17"/>
      <c r="I32" s="17"/>
      <c r="J32" s="15"/>
      <c r="K32" s="15"/>
      <c r="L32" s="6"/>
    </row>
    <row r="33" spans="1:12" ht="18.75" thickBot="1" x14ac:dyDescent="0.3">
      <c r="A33" s="15"/>
      <c r="B33" s="7"/>
      <c r="C33" s="7"/>
      <c r="D33" s="8"/>
      <c r="E33" s="15"/>
      <c r="F33" s="16"/>
      <c r="G33" s="15"/>
      <c r="H33" s="17"/>
      <c r="I33" s="17"/>
      <c r="J33" s="15"/>
      <c r="K33" s="15"/>
      <c r="L33" s="6"/>
    </row>
    <row r="34" spans="1:12" ht="18.75" thickBot="1" x14ac:dyDescent="0.3">
      <c r="A34" s="15"/>
      <c r="B34" s="7"/>
      <c r="C34" s="7"/>
      <c r="D34" s="8"/>
      <c r="E34" s="15"/>
      <c r="F34" s="16"/>
      <c r="G34" s="15"/>
      <c r="H34" s="17"/>
      <c r="I34" s="17"/>
      <c r="J34" s="15"/>
      <c r="K34" s="15"/>
      <c r="L34" s="6"/>
    </row>
    <row r="35" spans="1:12" ht="18.75" thickBot="1" x14ac:dyDescent="0.3">
      <c r="A35" s="15"/>
      <c r="B35" s="7"/>
      <c r="C35" s="7"/>
      <c r="D35" s="8"/>
      <c r="E35" s="15"/>
      <c r="F35" s="16"/>
      <c r="G35" s="15"/>
      <c r="H35" s="17"/>
      <c r="I35" s="17"/>
      <c r="J35" s="15"/>
      <c r="K35" s="15"/>
      <c r="L35" s="6"/>
    </row>
    <row r="36" spans="1:12" ht="18.75" thickBot="1" x14ac:dyDescent="0.3">
      <c r="A36" s="15"/>
      <c r="B36" s="7"/>
      <c r="C36" s="7"/>
      <c r="D36" s="8"/>
      <c r="E36" s="15"/>
      <c r="F36" s="16"/>
      <c r="G36" s="15"/>
      <c r="H36" s="17"/>
      <c r="I36" s="17"/>
      <c r="J36" s="15"/>
      <c r="K36" s="15"/>
      <c r="L36" s="6"/>
    </row>
    <row r="37" spans="1:12" ht="18.75" thickBot="1" x14ac:dyDescent="0.3">
      <c r="A37" s="15"/>
      <c r="B37" s="7"/>
      <c r="C37" s="7"/>
      <c r="D37" s="8"/>
      <c r="E37" s="15"/>
      <c r="F37" s="16"/>
      <c r="G37" s="15"/>
      <c r="H37" s="17"/>
      <c r="I37" s="17"/>
      <c r="J37" s="15"/>
      <c r="K37" s="15"/>
      <c r="L37" s="6"/>
    </row>
    <row r="38" spans="1:12" ht="18.75" thickBot="1" x14ac:dyDescent="0.3">
      <c r="A38" s="15"/>
      <c r="B38" s="7"/>
      <c r="C38" s="7"/>
      <c r="D38" s="8"/>
      <c r="E38" s="15"/>
      <c r="F38" s="16"/>
      <c r="G38" s="15"/>
      <c r="H38" s="17"/>
      <c r="I38" s="17"/>
      <c r="J38" s="15"/>
      <c r="K38" s="15"/>
      <c r="L38" s="6"/>
    </row>
    <row r="39" spans="1:12" ht="18.75" thickBot="1" x14ac:dyDescent="0.3">
      <c r="A39" s="15"/>
      <c r="B39" s="7"/>
      <c r="C39" s="7"/>
      <c r="D39" s="8"/>
      <c r="E39" s="15"/>
      <c r="F39" s="16"/>
      <c r="G39" s="15"/>
      <c r="H39" s="17"/>
      <c r="I39" s="17"/>
      <c r="J39" s="15"/>
      <c r="K39" s="15"/>
      <c r="L39" s="6"/>
    </row>
    <row r="40" spans="1:12" ht="18.75" thickBot="1" x14ac:dyDescent="0.3">
      <c r="A40" s="15"/>
      <c r="B40" s="7"/>
      <c r="C40" s="7"/>
      <c r="D40" s="8"/>
      <c r="E40" s="15"/>
      <c r="F40" s="16"/>
      <c r="G40" s="15"/>
      <c r="H40" s="17"/>
      <c r="I40" s="17"/>
      <c r="J40" s="15"/>
      <c r="K40" s="15"/>
      <c r="L40" s="6"/>
    </row>
    <row r="41" spans="1:12" ht="18.75" thickBot="1" x14ac:dyDescent="0.3">
      <c r="A41" s="15"/>
      <c r="B41" s="7"/>
      <c r="C41" s="7"/>
      <c r="D41" s="8"/>
      <c r="E41" s="15"/>
      <c r="F41" s="16"/>
      <c r="G41" s="15"/>
      <c r="H41" s="17"/>
      <c r="I41" s="17"/>
      <c r="J41" s="15"/>
      <c r="K41" s="15"/>
      <c r="L41" s="6"/>
    </row>
    <row r="42" spans="1:12" ht="18.75" thickBot="1" x14ac:dyDescent="0.3">
      <c r="A42" s="15"/>
      <c r="B42" s="7"/>
      <c r="C42" s="7"/>
      <c r="D42" s="8"/>
      <c r="E42" s="15"/>
      <c r="F42" s="16"/>
      <c r="G42" s="15"/>
      <c r="H42" s="17"/>
      <c r="I42" s="17"/>
      <c r="J42" s="15"/>
      <c r="K42" s="15"/>
      <c r="L42" s="6"/>
    </row>
    <row r="43" spans="1:12" ht="18.75" thickBot="1" x14ac:dyDescent="0.3">
      <c r="A43" s="15"/>
      <c r="B43" s="7"/>
      <c r="C43" s="7"/>
      <c r="D43" s="8"/>
      <c r="E43" s="15"/>
      <c r="F43" s="16"/>
      <c r="G43" s="15"/>
      <c r="H43" s="17"/>
      <c r="I43" s="17"/>
      <c r="J43" s="15"/>
      <c r="K43" s="15"/>
      <c r="L43" s="6"/>
    </row>
    <row r="44" spans="1:12" x14ac:dyDescent="0.25">
      <c r="A44" s="15"/>
      <c r="B44" s="7"/>
      <c r="C44" s="7"/>
      <c r="D44" s="8"/>
      <c r="E44" s="15"/>
      <c r="F44" s="16"/>
      <c r="G44" s="15"/>
      <c r="H44" s="17"/>
      <c r="I44" s="17"/>
      <c r="J44" s="15"/>
      <c r="K44" s="15"/>
      <c r="L44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2021-04-12T23:26:28Z</dcterms:created>
  <dcterms:modified xsi:type="dcterms:W3CDTF">2021-09-10T04:09:02Z</dcterms:modified>
</cp:coreProperties>
</file>