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203" documentId="8_{14CCBA5D-B4C0-4C17-A157-8406356BD36F}" xr6:coauthVersionLast="47" xr6:coauthVersionMax="47" xr10:uidLastSave="{92E94C0E-F705-411A-92B4-222E7A20110F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03 202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<sst xmlns="http://schemas.openxmlformats.org/spreadsheetml/2006/main" count="84" uniqueCount="63">
  <si>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</si>
  <si>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</si>
  <si>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</si>
  <si>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</si>
  <si>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</si>
  <si>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</si>
  <si>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</si>
  <si>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</si>
  <si>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</si>
  <si>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</si>
  <si>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</si>
  <si>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</si>
  <si>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</si>
  <si>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</si>
  <si>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</si>
  <si>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</si>
  <si>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</si>
  <si>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</si>
  <si>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</si>
  <si>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</si>
  <si>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</si>
  <si>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</si>
  <si>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</si>
  <si>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</si>
  <si>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</si>
  <si>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</si>
  <si>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</si>
  <si>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</si>
  <si>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</si>
  <si>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</si>
  <si>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</si>
  <si>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</si>
  <si>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</si>
  <si>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</si>
  <si>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</si>
  <si>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</si>
  <si>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</si>
  <si>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</si>
  <si>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</si>
  <si>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</si>
  <si>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</si>
  <si>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</si>
  <si>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</si>
  <si>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</si>
  <si>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</si>
  <si>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</si>
  <si>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</si>
  <si>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</si>
  <si>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The food was fabulous. I'm concerned you might be a little pricey for Canon. Also, I think maybe a lunch special for local businesses</t>
  </si>
  <si>
    <t>Rose is a delight, we're very pleased with her service</t>
  </si>
  <si>
    <t>Sweet Potato Fries</t>
  </si>
  <si>
    <t>More  buffet options</t>
  </si>
  <si>
    <t>loved the bread. Inexperienced wait staff.</t>
  </si>
  <si>
    <t>No, the selection was perfect, don't care for menus that are pages long</t>
  </si>
  <si>
    <t>Service was excellent, food was fresh &amp; flavorfull</t>
  </si>
  <si>
    <t>Fish or local fresh water trout etc</t>
  </si>
  <si>
    <t>Very pretty building :)</t>
  </si>
  <si>
    <t>Very Nice Michael</t>
  </si>
  <si>
    <t>NICE RESTAURANT!</t>
  </si>
  <si>
    <t>Hamburger was under cooked. Bread to thick</t>
  </si>
  <si>
    <t>Lovely experience !</t>
  </si>
  <si>
    <t>The BBQ Pork on my nachos was completely cold</t>
  </si>
  <si>
    <t>4-Once we got it, outside music to loud. Wait staff needs more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</si>
</sst>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B6" sqref="B6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03 2021'!B448</f>
        <v>0</v>
      </c>
      <c r="F10" s="46"/>
      <c r="G10" s="46">
        <f>'FP Service Analysis 06 03 2021'!B449</f>
        <v>3</v>
      </c>
      <c r="H10" s="46"/>
      <c r="I10" s="46">
        <f>'FP Service Analysis 06 03 2021'!B450</f>
        <v>2</v>
      </c>
      <c r="J10" s="46"/>
      <c r="K10" s="46">
        <f>'FP Service Analysis 06 03 2021'!B451</f>
        <v>2</v>
      </c>
      <c r="L10" s="46"/>
      <c r="M10" s="46">
        <f>'FP Service Analysis 06 03 2021'!B452</f>
        <v>19</v>
      </c>
      <c r="N10" s="47"/>
      <c r="O10" s="48">
        <f>SUM(E10:M10)</f>
        <v>26</v>
      </c>
      <c r="P10" s="49">
        <f>SUM((E10*$E$6),(G10*$G$6),($I$6*I10),(K10*$K$6),($M$6*M10))/(O10*5)</f>
        <v>0.88461538461538458</v>
      </c>
      <c r="Q10" s="61" t="str">
        <f>IF(P10&gt;=$W$10,$U$10,IF(P10&gt;=$W$11,$U$11,IF(P10&gt;=$W$16,$U$16,IF(P10&gt;=$W$19,$U$19,IF(P10&gt;=$W$22,$U$22,IF(P10&gt;=$W$25,$U$25,$U$26))))))</f>
        <v>B+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0.11538461538461539</v>
      </c>
      <c r="H11" s="46"/>
      <c r="I11" s="54">
        <f>I10/$O10</f>
        <v>7.6923076923076927E-2</v>
      </c>
      <c r="J11" s="46"/>
      <c r="K11" s="54">
        <f>K10/$O10</f>
        <v>7.6923076923076927E-2</v>
      </c>
      <c r="L11" s="46"/>
      <c r="M11" s="54">
        <f>M10/$O10</f>
        <v>0.73076923076923073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03 2021'!C448</f>
        <v>0</v>
      </c>
      <c r="F13" s="46"/>
      <c r="G13" s="46">
        <f>'FP Service Analysis 06 03 2021'!C449</f>
        <v>0</v>
      </c>
      <c r="H13" s="46"/>
      <c r="I13" s="46">
        <f>'FP Service Analysis 06 03 2021'!C450</f>
        <v>5</v>
      </c>
      <c r="J13" s="46"/>
      <c r="K13" s="46">
        <f>'FP Service Analysis 06 03 2021'!C451</f>
        <v>4</v>
      </c>
      <c r="L13" s="46"/>
      <c r="M13" s="46">
        <f>'FP Service Analysis 06 03 2021'!C452</f>
        <v>17</v>
      </c>
      <c r="N13" s="46"/>
      <c r="O13" s="48">
        <f t="shared" ref="O13:O22" si="0">SUM(E13:M13)</f>
        <v>26</v>
      </c>
      <c r="P13" s="49">
        <f t="shared" ref="P13:P22" si="1">SUM((E13*$E$6),(G13*$G$6),($I$6*I13),(K13*$K$6),($M$6*M13))/(O13*5)</f>
        <v>0.89230769230769236</v>
      </c>
      <c r="Q13" s="61" t="str">
        <f>IF(P13&gt;=$W$10,$U$10,IF(P13&gt;=$W$11,$U$11,IF(P13&gt;=$W$16,$U$16,IF(P13&gt;=$W$19,$U$19,IF(P13&gt;=$W$22,$U$22,IF(P13&gt;=$W$25,$U$25,$U$26))))))</f>
        <v>B+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</v>
      </c>
      <c r="H14" s="46"/>
      <c r="I14" s="54">
        <f>I13/$O13</f>
        <v>0.19230769230769232</v>
      </c>
      <c r="J14" s="46"/>
      <c r="K14" s="54">
        <f>K13/$O13</f>
        <v>0.15384615384615385</v>
      </c>
      <c r="L14" s="46"/>
      <c r="M14" s="54">
        <f>M13/$O13</f>
        <v>0.65384615384615385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03 2021'!D448</f>
        <v>0</v>
      </c>
      <c r="F16" s="46"/>
      <c r="G16" s="46">
        <f>'FP Service Analysis 06 03 2021'!D449</f>
        <v>0</v>
      </c>
      <c r="H16" s="46"/>
      <c r="I16" s="46">
        <f>'FP Service Analysis 06 03 2021'!D450</f>
        <v>1</v>
      </c>
      <c r="J16" s="46"/>
      <c r="K16" s="46">
        <f>'FP Service Analysis 06 03 2021'!D451</f>
        <v>7</v>
      </c>
      <c r="L16" s="46"/>
      <c r="M16" s="46">
        <f>'FP Service Analysis 06 03 2021'!D452</f>
        <v>18</v>
      </c>
      <c r="N16" s="46"/>
      <c r="O16" s="48">
        <f t="shared" si="0"/>
        <v>26</v>
      </c>
      <c r="P16" s="49">
        <f t="shared" si="1"/>
        <v>0.93076923076923079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3.8461538461538464E-2</v>
      </c>
      <c r="J17" s="46"/>
      <c r="K17" s="54">
        <f>K16/$O16</f>
        <v>0.26923076923076922</v>
      </c>
      <c r="L17" s="46"/>
      <c r="M17" s="54">
        <f>M16/$O16</f>
        <v>0.69230769230769229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03 2021'!E448</f>
        <v>0</v>
      </c>
      <c r="F19" s="46"/>
      <c r="G19" s="46">
        <f>'FP Service Analysis 06 03 2021'!E449</f>
        <v>0</v>
      </c>
      <c r="H19" s="46"/>
      <c r="I19" s="46">
        <f>'FP Service Analysis 06 03 2021'!E450</f>
        <v>3</v>
      </c>
      <c r="J19" s="46"/>
      <c r="K19" s="46">
        <f>'FP Service Analysis 06 03 2021'!E451</f>
        <v>6</v>
      </c>
      <c r="L19" s="46"/>
      <c r="M19" s="46">
        <f>'FP Service Analysis 06 03 2021'!E452</f>
        <v>17</v>
      </c>
      <c r="N19" s="46"/>
      <c r="O19" s="48">
        <f t="shared" si="0"/>
        <v>26</v>
      </c>
      <c r="P19" s="49">
        <f t="shared" si="1"/>
        <v>0.90769230769230769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0.11538461538461539</v>
      </c>
      <c r="J20" s="46"/>
      <c r="K20" s="54">
        <f>K19/$O19</f>
        <v>0.23076923076923078</v>
      </c>
      <c r="L20" s="46"/>
      <c r="M20" s="54">
        <f>M19/$O19</f>
        <v>0.65384615384615385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03 2021'!F448</f>
        <v>0</v>
      </c>
      <c r="F22" s="46"/>
      <c r="G22" s="46">
        <f>'FP Service Analysis 06 03 2021'!F449</f>
        <v>0</v>
      </c>
      <c r="H22" s="46"/>
      <c r="I22" s="46">
        <f>'FP Service Analysis 06 03 2021'!F450</f>
        <v>3</v>
      </c>
      <c r="J22" s="46"/>
      <c r="K22" s="46">
        <f>'FP Service Analysis 06 03 2021'!F451</f>
        <v>8</v>
      </c>
      <c r="L22" s="46"/>
      <c r="M22" s="46">
        <f>'FP Service Analysis 06 03 2021'!F452</f>
        <v>15</v>
      </c>
      <c r="N22" s="46"/>
      <c r="O22" s="48">
        <f t="shared" si="0"/>
        <v>26</v>
      </c>
      <c r="P22" s="49">
        <f t="shared" si="1"/>
        <v>0.89230769230769236</v>
      </c>
      <c r="Q22" s="61" t="str">
        <f>IF(P22&gt;=$W$10,$U$10,IF(P22&gt;=$W$11,$U$11,IF(P22&gt;=$W$16,$U$16,IF(P22&gt;=$W$19,$U$19,IF(P22&gt;=$W$22,$U$22,IF(P22&gt;=$W$25,$U$25,$U$26))))))</f>
        <v>B+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0.11538461538461539</v>
      </c>
      <c r="J23" s="46"/>
      <c r="K23" s="54">
        <f>K22/$O22</f>
        <v>0.30769230769230771</v>
      </c>
      <c r="L23" s="46"/>
      <c r="M23" s="54">
        <f>M22/$O22</f>
        <v>0.57692307692307687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3.1153846153846154</v>
      </c>
      <c r="H25" s="51"/>
      <c r="I25" s="50">
        <f>SUM(I10:I22)</f>
        <v>14.423076923076923</v>
      </c>
      <c r="J25" s="51"/>
      <c r="K25" s="50">
        <f>SUM(K10:K22)</f>
        <v>27.73076923076923</v>
      </c>
      <c r="L25" s="51"/>
      <c r="M25" s="50">
        <f>SUM(M10:M22)</f>
        <v>88.730769230769226</v>
      </c>
      <c r="N25" s="51"/>
      <c r="O25" s="53">
        <f>SUM(O10:O22)</f>
        <v>134</v>
      </c>
      <c r="P25" s="52">
        <f>AVERAGE(P10:P22)</f>
        <v>0.90153846153846151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2.3249138920780711E-2</v>
      </c>
      <c r="H26" s="46"/>
      <c r="I26" s="54">
        <f>I25/$O$25</f>
        <v>0.10763490241102182</v>
      </c>
      <c r="J26" s="46"/>
      <c r="K26" s="54">
        <f>K25/$O$25</f>
        <v>0.20694603903559128</v>
      </c>
      <c r="L26" s="46"/>
      <c r="M26" s="54">
        <f>M25/$O$25</f>
        <v>0.66216991963260619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03 2021'!I448</f>
        <v>25</v>
      </c>
      <c r="G31" s="27">
        <f>'FP Service Analysis 06 03 2021'!J448</f>
        <v>0</v>
      </c>
    </row>
    <row r="32" spans="1:23" ht="15" customHeight="1" outlineLevel="1" x14ac:dyDescent="0.25">
      <c r="B32" s="56" t="s">
        <v>30</v>
      </c>
      <c r="D32" s="30"/>
      <c r="E32" s="54">
        <f>E31/SUM(E31:G31)</f>
        <v>1</v>
      </c>
      <c r="F32" s="46"/>
      <c r="G32" s="54">
        <f>G31/SUM(E31:G31)</f>
        <v>0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03 2021'!M448</f>
        <v>1</v>
      </c>
      <c r="F35" s="67"/>
      <c r="G35" s="67"/>
      <c r="I35" s="67">
        <f>'FP Service Analysis 06 03 2021'!K448</f>
        <v>18</v>
      </c>
      <c r="J35" s="67"/>
      <c r="K35" s="67"/>
      <c r="M35" s="67">
        <f>'FP Service Analysis 06 03 2021'!L448</f>
        <v>0</v>
      </c>
      <c r="N35" s="67"/>
      <c r="O35" s="67"/>
      <c r="P35" s="67">
        <f>'FP Service Analysis 06 03 2021'!N448</f>
        <v>7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3.8461538461538464E-2</v>
      </c>
      <c r="F36" s="70"/>
      <c r="G36" s="69"/>
      <c r="I36" s="69">
        <f>I35/SUM($E$35:$Q$35)</f>
        <v>0.69230769230769229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0.26923076923076922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7" workbookViewId="0">
      <selection activeCell="K157" sqref="K157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/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/>
      <c r="E11" s="2"/>
      <c r="F11" s="2"/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7"/>
      <c r="H12" s="7"/>
      <c r="I12" s="2">
        <v>1</v>
      </c>
      <c r="J12" s="2"/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/>
      <c r="D17" s="2"/>
      <c r="E17" s="2"/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7"/>
      <c r="H18" s="7"/>
      <c r="I18" s="2">
        <v>1</v>
      </c>
      <c r="J18" s="2"/>
      <c r="K18" s="2"/>
      <c r="L18" s="2"/>
      <c r="M18" s="2">
        <v>1</v>
      </c>
      <c r="N18" s="2"/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>
        <v>1</v>
      </c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/>
      <c r="G30" s="7"/>
      <c r="H30" s="7"/>
      <c r="I30" s="2">
        <v>1</v>
      </c>
      <c r="J30" s="2"/>
      <c r="K30" s="2">
        <v>1</v>
      </c>
      <c r="L30" s="2"/>
      <c r="M30" s="2"/>
      <c r="N30" s="2"/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>
        <v>1</v>
      </c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>
        <v>1</v>
      </c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>
        <v>1</v>
      </c>
      <c r="D35" s="2">
        <v>1</v>
      </c>
      <c r="E35" s="2">
        <v>1</v>
      </c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/>
      <c r="D36" s="2"/>
      <c r="E36" s="2"/>
      <c r="F36" s="2"/>
      <c r="G36" s="7"/>
      <c r="H36" s="7"/>
      <c r="I36" s="2">
        <v>1</v>
      </c>
      <c r="J36" s="2"/>
      <c r="K36" s="2">
        <v>1</v>
      </c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7"/>
      <c r="H42" s="7"/>
      <c r="I42" s="2">
        <v>1</v>
      </c>
      <c r="J42" s="2"/>
      <c r="K42" s="2">
        <v>1</v>
      </c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>
        <v>1</v>
      </c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>
        <v>1</v>
      </c>
      <c r="D46" s="2"/>
      <c r="E46" s="2">
        <v>1</v>
      </c>
      <c r="F46" s="2">
        <v>1</v>
      </c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>
        <v>1</v>
      </c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/>
      <c r="C48" s="2"/>
      <c r="D48" s="2"/>
      <c r="E48" s="2"/>
      <c r="F48" s="2"/>
      <c r="G48" s="7"/>
      <c r="H48" s="7"/>
      <c r="I48" s="2">
        <v>1</v>
      </c>
      <c r="J48" s="2"/>
      <c r="K48" s="2"/>
      <c r="L48" s="2"/>
      <c r="M48" s="2"/>
      <c r="N48" s="2">
        <v>1</v>
      </c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>
        <v>1</v>
      </c>
      <c r="C52" s="2">
        <v>1</v>
      </c>
      <c r="D52" s="2"/>
      <c r="E52" s="2">
        <v>1</v>
      </c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>
        <v>1</v>
      </c>
      <c r="E53" s="2"/>
      <c r="F53" s="2">
        <v>1</v>
      </c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/>
      <c r="C54" s="2"/>
      <c r="D54" s="2"/>
      <c r="E54" s="2"/>
      <c r="F54" s="2"/>
      <c r="G54" s="7"/>
      <c r="H54" s="7"/>
      <c r="I54" s="2">
        <v>1</v>
      </c>
      <c r="J54" s="2"/>
      <c r="K54" s="2">
        <v>1</v>
      </c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>
        <v>1</v>
      </c>
      <c r="C59" s="2"/>
      <c r="D59" s="2">
        <v>1</v>
      </c>
      <c r="E59" s="2">
        <v>1</v>
      </c>
      <c r="F59" s="2">
        <v>1</v>
      </c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/>
      <c r="C60" s="2">
        <v>1</v>
      </c>
      <c r="D60" s="2"/>
      <c r="E60" s="2"/>
      <c r="F60" s="2"/>
      <c r="G60" s="7"/>
      <c r="H60" s="7"/>
      <c r="I60" s="2">
        <v>1</v>
      </c>
      <c r="J60" s="2"/>
      <c r="K60" s="2">
        <v>1</v>
      </c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>
        <v>1</v>
      </c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>
        <v>1</v>
      </c>
      <c r="E65" s="2">
        <v>1</v>
      </c>
      <c r="F65" s="2">
        <v>1</v>
      </c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/>
      <c r="C66" s="2">
        <v>1</v>
      </c>
      <c r="D66" s="2"/>
      <c r="E66" s="2"/>
      <c r="F66" s="2"/>
      <c r="G66" s="7"/>
      <c r="H66" s="7"/>
      <c r="I66" s="2">
        <v>1</v>
      </c>
      <c r="J66" s="2"/>
      <c r="K66" s="2">
        <v>1</v>
      </c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>
        <v>1</v>
      </c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>
        <v>1</v>
      </c>
      <c r="F71" s="2">
        <v>1</v>
      </c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>
        <v>1</v>
      </c>
      <c r="C72" s="2"/>
      <c r="D72" s="2">
        <v>1</v>
      </c>
      <c r="E72" s="2"/>
      <c r="F72" s="2"/>
      <c r="G72" s="7"/>
      <c r="H72" s="7"/>
      <c r="I72" s="2">
        <v>1</v>
      </c>
      <c r="J72" s="2"/>
      <c r="K72" s="2"/>
      <c r="L72" s="2"/>
      <c r="M72" s="2"/>
      <c r="N72" s="2">
        <v>1</v>
      </c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>
        <v>1</v>
      </c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>
        <v>1</v>
      </c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>
        <v>1</v>
      </c>
      <c r="C78" s="2"/>
      <c r="D78" s="2">
        <v>1</v>
      </c>
      <c r="E78" s="2"/>
      <c r="F78" s="2">
        <v>1</v>
      </c>
      <c r="G78" s="7"/>
      <c r="H78" s="7"/>
      <c r="I78" s="2"/>
      <c r="J78" s="2"/>
      <c r="K78" s="2">
        <v>1</v>
      </c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>
        <v>1</v>
      </c>
      <c r="C82" s="2"/>
      <c r="D82" s="2"/>
      <c r="E82" s="2"/>
      <c r="F82" s="2">
        <v>1</v>
      </c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>
        <v>1</v>
      </c>
      <c r="D83" s="2">
        <v>1</v>
      </c>
      <c r="E83" s="2">
        <v>1</v>
      </c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/>
      <c r="C84" s="2"/>
      <c r="D84" s="2"/>
      <c r="E84" s="2"/>
      <c r="F84" s="2"/>
      <c r="G84" s="7"/>
      <c r="H84" s="7"/>
      <c r="I84" s="2">
        <v>1</v>
      </c>
      <c r="J84" s="2"/>
      <c r="K84" s="2">
        <v>1</v>
      </c>
      <c r="L84" s="2"/>
      <c r="M84" s="2"/>
      <c r="N84" s="2"/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>
        <v>1</v>
      </c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>
        <v>1</v>
      </c>
      <c r="C90" s="2">
        <v>1</v>
      </c>
      <c r="D90" s="2">
        <v>1</v>
      </c>
      <c r="E90" s="2">
        <v>1</v>
      </c>
      <c r="F90" s="2"/>
      <c r="G90" s="7"/>
      <c r="H90" s="7"/>
      <c r="I90" s="2">
        <v>1</v>
      </c>
      <c r="J90" s="2"/>
      <c r="K90" s="2">
        <v>1</v>
      </c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7"/>
      <c r="H96" s="7"/>
      <c r="I96" s="2">
        <v>1</v>
      </c>
      <c r="J96" s="2"/>
      <c r="K96" s="2"/>
      <c r="L96" s="2"/>
      <c r="M96" s="2"/>
      <c r="N96" s="2">
        <v>1</v>
      </c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  <c r="G102" s="7"/>
      <c r="H102" s="7"/>
      <c r="I102" s="2">
        <v>1</v>
      </c>
      <c r="J102" s="2"/>
      <c r="K102" s="2">
        <v>1</v>
      </c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7"/>
      <c r="H108" s="7"/>
      <c r="I108" s="2">
        <v>1</v>
      </c>
      <c r="J108" s="2"/>
      <c r="K108" s="2">
        <v>1</v>
      </c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7"/>
      <c r="H114" s="7"/>
      <c r="I114" s="2">
        <v>1</v>
      </c>
      <c r="J114" s="2"/>
      <c r="K114" s="2"/>
      <c r="L114" s="2"/>
      <c r="M114" s="2"/>
      <c r="N114" s="2">
        <v>1</v>
      </c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>
        <v>1</v>
      </c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>
        <v>1</v>
      </c>
      <c r="C120" s="2"/>
      <c r="D120" s="2">
        <v>1</v>
      </c>
      <c r="E120" s="2">
        <v>1</v>
      </c>
      <c r="F120" s="2">
        <v>1</v>
      </c>
      <c r="G120" s="7"/>
      <c r="H120" s="7"/>
      <c r="I120" s="2">
        <v>1</v>
      </c>
      <c r="J120" s="2"/>
      <c r="K120" s="2"/>
      <c r="L120" s="2"/>
      <c r="M120" s="2"/>
      <c r="N120" s="2">
        <v>1</v>
      </c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>
        <v>1</v>
      </c>
      <c r="C126" s="2">
        <v>1</v>
      </c>
      <c r="D126" s="2">
        <v>1</v>
      </c>
      <c r="E126" s="2">
        <v>1</v>
      </c>
      <c r="F126" s="2">
        <v>1</v>
      </c>
      <c r="G126" s="7"/>
      <c r="H126" s="7"/>
      <c r="I126" s="2">
        <v>1</v>
      </c>
      <c r="J126" s="2"/>
      <c r="K126" s="2"/>
      <c r="L126" s="2"/>
      <c r="M126" s="2"/>
      <c r="N126" s="2">
        <v>1</v>
      </c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s="7"/>
      <c r="H132" s="7"/>
      <c r="I132" s="2">
        <v>1</v>
      </c>
      <c r="J132" s="2"/>
      <c r="K132" s="2">
        <v>1</v>
      </c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7"/>
      <c r="H138" s="7"/>
      <c r="I138" s="2">
        <v>1</v>
      </c>
      <c r="J138" s="2"/>
      <c r="K138" s="2">
        <v>1</v>
      </c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>
        <v>1</v>
      </c>
      <c r="D143" s="2">
        <v>1</v>
      </c>
      <c r="E143" s="2"/>
      <c r="F143" s="2">
        <v>1</v>
      </c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>
        <v>1</v>
      </c>
      <c r="C144" s="2"/>
      <c r="D144" s="2"/>
      <c r="E144" s="2">
        <v>1</v>
      </c>
      <c r="F144" s="2"/>
      <c r="G144" s="7"/>
      <c r="H144" s="7"/>
      <c r="I144" s="2">
        <v>1</v>
      </c>
      <c r="J144" s="2"/>
      <c r="K144" s="2">
        <v>1</v>
      </c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>
        <v>1</v>
      </c>
      <c r="E148" s="2">
        <v>1</v>
      </c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>
        <v>1</v>
      </c>
      <c r="C149" s="2">
        <v>1</v>
      </c>
      <c r="D149" s="2"/>
      <c r="E149" s="2"/>
      <c r="F149" s="2">
        <v>1</v>
      </c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>
        <v>1</v>
      </c>
      <c r="J150" s="2"/>
      <c r="K150" s="2">
        <v>1</v>
      </c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>
        <v>1</v>
      </c>
      <c r="C156" s="2">
        <v>1</v>
      </c>
      <c r="D156" s="2">
        <v>1</v>
      </c>
      <c r="E156" s="2">
        <v>1</v>
      </c>
      <c r="F156" s="2">
        <v>1</v>
      </c>
      <c r="G156" s="7"/>
      <c r="H156" s="7"/>
      <c r="I156" s="2">
        <v>1</v>
      </c>
      <c r="J156" s="2"/>
      <c r="K156" s="2">
        <v>1</v>
      </c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25</v>
      </c>
      <c r="J448" s="8">
        <f>SUM(J2:J444)</f>
        <v>0</v>
      </c>
      <c r="K448" s="2">
        <f>SUM(K2:K444)</f>
        <v>18</v>
      </c>
      <c r="L448" s="2">
        <f t="shared" ref="L448:N448" si="1">SUM(L2:L444)</f>
        <v>0</v>
      </c>
      <c r="M448" s="2">
        <f t="shared" si="1"/>
        <v>1</v>
      </c>
      <c r="N448" s="2">
        <f t="shared" si="1"/>
        <v>7</v>
      </c>
    </row>
    <row r="449" spans="1:14" ht="15" customHeight="1" x14ac:dyDescent="0.25">
      <c r="A449" s="5">
        <v>2</v>
      </c>
      <c r="B449" s="2">
        <f t="shared" ref="B449:B452" si="2">SUMIF($A$2:$A$444,$A449,B$2:B$444)</f>
        <v>3</v>
      </c>
      <c r="C449" s="2">
        <f t="shared" si="0"/>
        <v>0</v>
      </c>
      <c r="D449" s="2">
        <f t="shared" si="0"/>
        <v>0</v>
      </c>
      <c r="E449" s="2">
        <f t="shared" si="0"/>
        <v>0</v>
      </c>
      <c r="F449" s="2">
        <f t="shared" si="0"/>
        <v>0</v>
      </c>
      <c r="G449" s="15">
        <f t="shared" ref="G449:G452" si="3">SUM(B449:F449)</f>
        <v>3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2</v>
      </c>
      <c r="C450" s="2">
        <f t="shared" si="0"/>
        <v>5</v>
      </c>
      <c r="D450" s="2">
        <f t="shared" si="0"/>
        <v>1</v>
      </c>
      <c r="E450" s="2">
        <f t="shared" si="0"/>
        <v>3</v>
      </c>
      <c r="F450" s="2">
        <f t="shared" si="0"/>
        <v>3</v>
      </c>
      <c r="G450" s="15">
        <f t="shared" si="3"/>
        <v>14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2</v>
      </c>
      <c r="C451" s="2">
        <f t="shared" si="0"/>
        <v>4</v>
      </c>
      <c r="D451" s="2">
        <f t="shared" si="0"/>
        <v>7</v>
      </c>
      <c r="E451" s="2">
        <f t="shared" si="0"/>
        <v>6</v>
      </c>
      <c r="F451" s="2">
        <f t="shared" si="0"/>
        <v>8</v>
      </c>
      <c r="G451" s="15">
        <f t="shared" si="3"/>
        <v>27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19</v>
      </c>
      <c r="C452" s="22">
        <f t="shared" si="0"/>
        <v>17</v>
      </c>
      <c r="D452" s="22">
        <f t="shared" si="0"/>
        <v>18</v>
      </c>
      <c r="E452" s="22">
        <f t="shared" si="0"/>
        <v>17</v>
      </c>
      <c r="F452" s="22">
        <f t="shared" si="0"/>
        <v>15</v>
      </c>
      <c r="G452" s="15">
        <f t="shared" si="3"/>
        <v>86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26</v>
      </c>
      <c r="C453" s="20">
        <f t="shared" ref="C453:F453" si="4">SUM(C448:C452)</f>
        <v>26</v>
      </c>
      <c r="D453" s="20">
        <f t="shared" si="4"/>
        <v>26</v>
      </c>
      <c r="E453" s="20">
        <f t="shared" si="4"/>
        <v>26</v>
      </c>
      <c r="F453" s="20">
        <f t="shared" si="4"/>
        <v>26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50</v>
      </c>
      <c r="N457" s="1"/>
    </row>
    <row r="458" spans="1:14" ht="15" customHeight="1" x14ac:dyDescent="0.25">
      <c r="A458" t="s">
        <v>53</v>
      </c>
      <c r="N458" s="1"/>
    </row>
    <row r="459" spans="1:14" ht="15" customHeight="1" x14ac:dyDescent="0.25">
      <c r="A459" t="s">
        <v>55</v>
      </c>
      <c r="N459" s="1"/>
    </row>
    <row r="460" spans="1:14" ht="15" customHeight="1" x14ac:dyDescent="0.25">
      <c r="N460" s="1"/>
    </row>
    <row r="461" spans="1:14" ht="15" customHeight="1" x14ac:dyDescent="0.25"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49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A485" t="s">
        <v>52</v>
      </c>
      <c r="N485" s="1"/>
    </row>
    <row r="486" spans="1:14" ht="15" customHeight="1" x14ac:dyDescent="0.25">
      <c r="A486" t="s">
        <v>54</v>
      </c>
      <c r="N486" s="1"/>
    </row>
    <row r="487" spans="1:14" ht="15" customHeight="1" x14ac:dyDescent="0.25">
      <c r="A487" t="s">
        <v>56</v>
      </c>
      <c r="N487" s="1"/>
    </row>
    <row r="488" spans="1:14" ht="15" customHeight="1" x14ac:dyDescent="0.25">
      <c r="A488" t="s">
        <v>57</v>
      </c>
      <c r="N488" s="1"/>
    </row>
    <row r="489" spans="1:14" ht="15" customHeight="1" x14ac:dyDescent="0.25">
      <c r="A489" t="s">
        <v>58</v>
      </c>
      <c r="N489" s="1"/>
    </row>
    <row r="490" spans="1:14" ht="15" customHeight="1" x14ac:dyDescent="0.25">
      <c r="A490" t="s">
        <v>59</v>
      </c>
      <c r="N490" s="1"/>
    </row>
    <row r="491" spans="1:14" ht="15" customHeight="1" x14ac:dyDescent="0.25">
      <c r="A491" t="s">
        <v>60</v>
      </c>
      <c r="N491" s="1"/>
    </row>
    <row r="492" spans="1:14" ht="15" customHeight="1" x14ac:dyDescent="0.25">
      <c r="A492" t="s">
        <v>61</v>
      </c>
      <c r="N492" s="1"/>
    </row>
    <row r="493" spans="1:14" ht="15" customHeight="1" x14ac:dyDescent="0.25">
      <c r="A493" t="s">
        <v>62</v>
      </c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03 2021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2021-06-04T15:55:44Z</dcterms:modified>
</cp:coreProperties>
</file>