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118" documentId="8_{1CAF5991-B118-4539-91A7-3F4F76FD3457}" xr6:coauthVersionLast="47" xr6:coauthVersionMax="47" xr10:uidLastSave="{2E8684D1-547D-45B6-A604-717F250A22A4}"/>
  <bookViews>
    <workbookView xWindow="-120" yWindow="-120" windowWidth="29040" windowHeight="15840" xr2:uid="{7B99B142-E802-4675-A9BF-05AE65FA9585}"/>
  </bookViews>
  <sheets>
    <sheet name="Summary Table" sheetId="3" r:id="rId1"/>
    <sheet name="FP Service Analysis 06 13 2021 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<sst xmlns="http://schemas.openxmlformats.org/spreadsheetml/2006/main" count="80" uniqueCount="59">
  <si>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</si>
  <si>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</si>
  <si>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</si>
  <si>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</si>
  <si>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</si>
  <si>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</si>
  <si>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</si>
  <si>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</si>
  <si>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</si>
  <si>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</si>
  <si>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</si>
  <si>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</si>
  <si>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</si>
  <si>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</si>
  <si>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</si>
  <si>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</si>
  <si>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</si>
  <si>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</si>
  <si>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</si>
  <si>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</si>
  <si>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</si>
  <si>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</si>
  <si>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</si>
  <si>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</si>
  <si>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</si>
  <si>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</si>
  <si>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</si>
  <si>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</si>
  <si>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</si>
  <si>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</si>
  <si>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</si>
  <si>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</si>
  <si>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</si>
  <si>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</si>
  <si>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</si>
  <si>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</si>
  <si>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</si>
  <si>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</si>
  <si>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</si>
  <si>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</si>
  <si>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</si>
  <si>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</si>
  <si>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</si>
  <si>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</si>
  <si>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</si>
  <si>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</si>
  <si>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</si>
  <si>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</si>
  <si>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Great pancakes ;)</t>
  </si>
  <si>
    <t>Thick cut bacon was marginal at best</t>
  </si>
  <si>
    <t>Incorporate standard lunch menu for Sundays</t>
  </si>
  <si>
    <t>Mimosa and coffee refills were slos. Might be worth having two servers at the big table.</t>
  </si>
  <si>
    <t>Loved our server/bartender! (Lisa)</t>
  </si>
  <si>
    <t>Maybe a side of fruit with the breakfast tacos</t>
  </si>
  <si>
    <t>The chairs are a little uncomfortable</t>
  </si>
  <si>
    <t>Will be returning often. Great food, always!</t>
  </si>
  <si>
    <t>Use some soft pita for the BB Humus. Loved the chicken. Guac !!!. House mix mars was amazing</t>
  </si>
  <si>
    <t>Breakfast- the trout special was delish! &amp; awesome. Looking forward to coming for lunch.</t>
  </si>
  <si>
    <t>Rose was very pleasant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</si>
</sst>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  <xf numFmtId="169" fontId="4" fillId="0" borderId="0" xfId="0" applyNumberFormat="1" applyFont="1" applyAlignment="1">
      <alignment horizontal="right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M3" sqref="M3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73">
        <v>44360</v>
      </c>
      <c r="N2" s="73"/>
      <c r="O2" s="73"/>
      <c r="P2" s="73"/>
      <c r="Q2" s="73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13 2021 '!B448</f>
        <v>0</v>
      </c>
      <c r="F10" s="46"/>
      <c r="G10" s="46">
        <f>'FP Service Analysis 06 13 2021 '!B449</f>
        <v>0</v>
      </c>
      <c r="H10" s="46"/>
      <c r="I10" s="46">
        <f>'FP Service Analysis 06 13 2021 '!B450</f>
        <v>2</v>
      </c>
      <c r="J10" s="46"/>
      <c r="K10" s="46">
        <f>'FP Service Analysis 06 13 2021 '!B451</f>
        <v>1</v>
      </c>
      <c r="L10" s="46"/>
      <c r="M10" s="46">
        <f>'FP Service Analysis 06 13 2021 '!B452</f>
        <v>12</v>
      </c>
      <c r="N10" s="47"/>
      <c r="O10" s="48">
        <f>SUM(E10:M10)</f>
        <v>15</v>
      </c>
      <c r="P10" s="49">
        <f>SUM((E10*$E$6),(G10*$G$6),($I$6*I10),(K10*$K$6),($M$6*M10))/(O10*5)</f>
        <v>0.93333333333333335</v>
      </c>
      <c r="Q10" s="61" t="str">
        <f>IF(P10&gt;=$W$10,$U$10,IF(P10&gt;=$W$11,$U$11,IF(P10&gt;=$W$16,$U$16,IF(P10&gt;=$W$19,$U$19,IF(P10&gt;=$W$22,$U$22,IF(P10&gt;=$W$25,$U$25,$U$26))))))</f>
        <v>A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0</v>
      </c>
      <c r="H11" s="46"/>
      <c r="I11" s="54">
        <f>I10/$O10</f>
        <v>0.13333333333333333</v>
      </c>
      <c r="J11" s="46"/>
      <c r="K11" s="54">
        <f>K10/$O10</f>
        <v>6.6666666666666666E-2</v>
      </c>
      <c r="L11" s="46"/>
      <c r="M11" s="54">
        <f>M10/$O10</f>
        <v>0.8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13 2021 '!C448</f>
        <v>0</v>
      </c>
      <c r="F13" s="46"/>
      <c r="G13" s="46">
        <f>'FP Service Analysis 06 13 2021 '!C449</f>
        <v>0</v>
      </c>
      <c r="H13" s="46"/>
      <c r="I13" s="46">
        <f>'FP Service Analysis 06 13 2021 '!C450</f>
        <v>1</v>
      </c>
      <c r="J13" s="46"/>
      <c r="K13" s="46">
        <f>'FP Service Analysis 06 13 2021 '!C451</f>
        <v>2</v>
      </c>
      <c r="L13" s="46"/>
      <c r="M13" s="46">
        <f>'FP Service Analysis 06 13 2021 '!C452</f>
        <v>12</v>
      </c>
      <c r="N13" s="46"/>
      <c r="O13" s="48">
        <f t="shared" ref="O13:O22" si="0">SUM(E13:M13)</f>
        <v>15</v>
      </c>
      <c r="P13" s="49">
        <f t="shared" ref="P13:P22" si="1">SUM((E13*$E$6),(G13*$G$6),($I$6*I13),(K13*$K$6),($M$6*M13))/(O13*5)</f>
        <v>0.94666666666666666</v>
      </c>
      <c r="Q13" s="61" t="str">
        <f>IF(P13&gt;=$W$10,$U$10,IF(P13&gt;=$W$11,$U$11,IF(P13&gt;=$W$16,$U$16,IF(P13&gt;=$W$19,$U$19,IF(P13&gt;=$W$22,$U$22,IF(P13&gt;=$W$25,$U$25,$U$26))))))</f>
        <v>A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0</v>
      </c>
      <c r="H14" s="46"/>
      <c r="I14" s="54">
        <f>I13/$O13</f>
        <v>6.6666666666666666E-2</v>
      </c>
      <c r="J14" s="46"/>
      <c r="K14" s="54">
        <f>K13/$O13</f>
        <v>0.13333333333333333</v>
      </c>
      <c r="L14" s="46"/>
      <c r="M14" s="54">
        <f>M13/$O13</f>
        <v>0.8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13 2021 '!D448</f>
        <v>0</v>
      </c>
      <c r="F16" s="46"/>
      <c r="G16" s="46">
        <f>'FP Service Analysis 06 13 2021 '!D449</f>
        <v>0</v>
      </c>
      <c r="H16" s="46"/>
      <c r="I16" s="46">
        <f>'FP Service Analysis 06 13 2021 '!D450</f>
        <v>1</v>
      </c>
      <c r="J16" s="46"/>
      <c r="K16" s="46">
        <f>'FP Service Analysis 06 13 2021 '!D451</f>
        <v>3</v>
      </c>
      <c r="L16" s="46"/>
      <c r="M16" s="46">
        <f>'FP Service Analysis 06 13 2021 '!D452</f>
        <v>11</v>
      </c>
      <c r="N16" s="46"/>
      <c r="O16" s="48">
        <f t="shared" si="0"/>
        <v>15</v>
      </c>
      <c r="P16" s="49">
        <f t="shared" si="1"/>
        <v>0.93333333333333335</v>
      </c>
      <c r="Q16" s="61" t="str">
        <f>IF(P16&gt;=$W$10,$U$10,IF(P16&gt;=$W$11,$U$11,IF(P16&gt;=$W$16,$U$16,IF(P16&gt;=$W$19,$U$19,IF(P16&gt;=$W$22,$U$22,IF(P16&gt;=$W$25,$U$25,$U$26))))))</f>
        <v>A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6.6666666666666666E-2</v>
      </c>
      <c r="J17" s="46"/>
      <c r="K17" s="54">
        <f>K16/$O16</f>
        <v>0.2</v>
      </c>
      <c r="L17" s="46"/>
      <c r="M17" s="54">
        <f>M16/$O16</f>
        <v>0.73333333333333328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13 2021 '!E448</f>
        <v>0</v>
      </c>
      <c r="F19" s="46"/>
      <c r="G19" s="46">
        <f>'FP Service Analysis 06 13 2021 '!E449</f>
        <v>0</v>
      </c>
      <c r="H19" s="46"/>
      <c r="I19" s="46">
        <f>'FP Service Analysis 06 13 2021 '!E450</f>
        <v>2</v>
      </c>
      <c r="J19" s="46"/>
      <c r="K19" s="46">
        <f>'FP Service Analysis 06 13 2021 '!E451</f>
        <v>3</v>
      </c>
      <c r="L19" s="46"/>
      <c r="M19" s="46">
        <f>'FP Service Analysis 06 13 2021 '!E452</f>
        <v>10</v>
      </c>
      <c r="N19" s="46"/>
      <c r="O19" s="48">
        <f t="shared" si="0"/>
        <v>15</v>
      </c>
      <c r="P19" s="49">
        <f t="shared" si="1"/>
        <v>0.90666666666666662</v>
      </c>
      <c r="Q19" s="61" t="str">
        <f>IF(P19&gt;=$W$10,$U$10,IF(P19&gt;=$W$11,$U$11,IF(P19&gt;=$W$16,$U$16,IF(P19&gt;=$W$19,$U$19,IF(P19&gt;=$W$22,$U$22,IF(P19&gt;=$W$25,$U$25,$U$26))))))</f>
        <v>A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0</v>
      </c>
      <c r="F20" s="46"/>
      <c r="G20" s="54">
        <f>G19/$O19</f>
        <v>0</v>
      </c>
      <c r="H20" s="46"/>
      <c r="I20" s="54">
        <f>I19/$O19</f>
        <v>0.13333333333333333</v>
      </c>
      <c r="J20" s="46"/>
      <c r="K20" s="54">
        <f>K19/$O19</f>
        <v>0.2</v>
      </c>
      <c r="L20" s="46"/>
      <c r="M20" s="54">
        <f>M19/$O19</f>
        <v>0.66666666666666663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13 2021 '!F448</f>
        <v>0</v>
      </c>
      <c r="F22" s="46"/>
      <c r="G22" s="46">
        <f>'FP Service Analysis 06 13 2021 '!F449</f>
        <v>1</v>
      </c>
      <c r="H22" s="46"/>
      <c r="I22" s="46">
        <f>'FP Service Analysis 06 13 2021 '!F450</f>
        <v>3</v>
      </c>
      <c r="J22" s="46"/>
      <c r="K22" s="46">
        <f>'FP Service Analysis 06 13 2021 '!F451</f>
        <v>2</v>
      </c>
      <c r="L22" s="46"/>
      <c r="M22" s="46">
        <f>'FP Service Analysis 06 13 2021 '!F452</f>
        <v>9</v>
      </c>
      <c r="N22" s="46"/>
      <c r="O22" s="48">
        <f t="shared" si="0"/>
        <v>15</v>
      </c>
      <c r="P22" s="49">
        <f t="shared" si="1"/>
        <v>0.85333333333333339</v>
      </c>
      <c r="Q22" s="61" t="str">
        <f>IF(P22&gt;=$W$10,$U$10,IF(P22&gt;=$W$11,$U$11,IF(P22&gt;=$W$16,$U$16,IF(P22&gt;=$W$19,$U$19,IF(P22&gt;=$W$22,$U$22,IF(P22&gt;=$W$25,$U$25,$U$26))))))</f>
        <v>B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6.6666666666666666E-2</v>
      </c>
      <c r="H23" s="46"/>
      <c r="I23" s="54">
        <f>I22/$O22</f>
        <v>0.2</v>
      </c>
      <c r="J23" s="46"/>
      <c r="K23" s="54">
        <f>K22/$O22</f>
        <v>0.13333333333333333</v>
      </c>
      <c r="L23" s="46"/>
      <c r="M23" s="54">
        <f>M22/$O22</f>
        <v>0.6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0</v>
      </c>
      <c r="F25" s="51"/>
      <c r="G25" s="50">
        <f>SUM(G10:G22)</f>
        <v>1</v>
      </c>
      <c r="H25" s="51"/>
      <c r="I25" s="50">
        <f>SUM(I10:I22)</f>
        <v>9.4</v>
      </c>
      <c r="J25" s="51"/>
      <c r="K25" s="50">
        <f>SUM(K10:K22)</f>
        <v>11.599999999999998</v>
      </c>
      <c r="L25" s="51"/>
      <c r="M25" s="50">
        <f>SUM(M10:M22)</f>
        <v>57</v>
      </c>
      <c r="N25" s="51"/>
      <c r="O25" s="53">
        <f>SUM(O10:O22)</f>
        <v>79</v>
      </c>
      <c r="P25" s="52">
        <f>AVERAGE(P10:P22)</f>
        <v>0.91466666666666663</v>
      </c>
      <c r="Q25" s="62" t="str">
        <f>IF(P25&gt;=$W$10,$U$10,IF(P25&gt;=$W$11,$U$11,IF(P25&gt;=$W$16,$U$16,IF(P25&gt;=$W$19,$U$19,IF(P25&gt;=$W$22,$U$22,IF(P25&gt;=$W$25,$U$25,$U$26))))))</f>
        <v>A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0</v>
      </c>
      <c r="F26" s="46"/>
      <c r="G26" s="54">
        <f>G25/$O$25</f>
        <v>1.2658227848101266E-2</v>
      </c>
      <c r="H26" s="46"/>
      <c r="I26" s="54">
        <f>I25/$O$25</f>
        <v>0.11898734177215191</v>
      </c>
      <c r="J26" s="46"/>
      <c r="K26" s="54">
        <f>K25/$O$25</f>
        <v>0.14683544303797466</v>
      </c>
      <c r="L26" s="46"/>
      <c r="M26" s="54">
        <f>M25/$O$25</f>
        <v>0.72151898734177211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13 2021 '!I448</f>
        <v>14</v>
      </c>
      <c r="G31" s="27">
        <f>'FP Service Analysis 06 13 2021 '!J448</f>
        <v>1</v>
      </c>
    </row>
    <row r="32" spans="1:23" ht="15" customHeight="1" outlineLevel="1" x14ac:dyDescent="0.25">
      <c r="B32" s="56" t="s">
        <v>30</v>
      </c>
      <c r="D32" s="30"/>
      <c r="E32" s="54">
        <f>E31/SUM(E31:G31)</f>
        <v>0.93333333333333335</v>
      </c>
      <c r="F32" s="46"/>
      <c r="G32" s="54">
        <f>G31/SUM(E31:G31)</f>
        <v>6.6666666666666666E-2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13 2021 '!M448</f>
        <v>1</v>
      </c>
      <c r="F35" s="67"/>
      <c r="G35" s="67"/>
      <c r="I35" s="67">
        <f>'FP Service Analysis 06 13 2021 '!K448</f>
        <v>8</v>
      </c>
      <c r="J35" s="67"/>
      <c r="K35" s="67"/>
      <c r="M35" s="67">
        <f>'FP Service Analysis 06 13 2021 '!L448</f>
        <v>0</v>
      </c>
      <c r="N35" s="67"/>
      <c r="O35" s="67"/>
      <c r="P35" s="67">
        <f>'FP Service Analysis 06 13 2021 '!N448</f>
        <v>6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6.6666666666666666E-2</v>
      </c>
      <c r="F36" s="70"/>
      <c r="G36" s="69"/>
      <c r="I36" s="69">
        <f>I35/SUM($E$35:$Q$35)</f>
        <v>0.53333333333333333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0.4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mergeCells count="1">
    <mergeCell ref="M2:Q2"/>
  </mergeCells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7" workbookViewId="0">
      <selection activeCell="B95" sqref="B95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/>
      <c r="D5" s="2"/>
      <c r="E5" s="2"/>
      <c r="F5" s="2"/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7"/>
      <c r="H6" s="7"/>
      <c r="I6" s="2">
        <v>1</v>
      </c>
      <c r="J6" s="2"/>
      <c r="K6" s="2">
        <v>1</v>
      </c>
      <c r="L6" s="2"/>
      <c r="M6" s="2"/>
      <c r="N6" s="2"/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/>
      <c r="D11" s="2">
        <v>1</v>
      </c>
      <c r="E11" s="2"/>
      <c r="F11" s="2"/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>
        <v>1</v>
      </c>
      <c r="D12" s="2"/>
      <c r="E12" s="2">
        <v>1</v>
      </c>
      <c r="F12" s="2">
        <v>1</v>
      </c>
      <c r="G12" s="7"/>
      <c r="H12" s="7"/>
      <c r="I12" s="2">
        <v>1</v>
      </c>
      <c r="J12" s="2"/>
      <c r="K12" s="2"/>
      <c r="L12" s="2"/>
      <c r="M12" s="2"/>
      <c r="N12" s="2">
        <v>1</v>
      </c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>
        <v>1</v>
      </c>
      <c r="C16" s="2">
        <v>1</v>
      </c>
      <c r="D16" s="2"/>
      <c r="E16" s="2">
        <v>1</v>
      </c>
      <c r="F16" s="2">
        <v>1</v>
      </c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/>
      <c r="C17" s="2"/>
      <c r="D17" s="2">
        <v>1</v>
      </c>
      <c r="E17" s="2"/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/>
      <c r="C18" s="2"/>
      <c r="D18" s="2"/>
      <c r="E18" s="2"/>
      <c r="F18" s="2"/>
      <c r="G18" s="7"/>
      <c r="H18" s="7"/>
      <c r="I18" s="2"/>
      <c r="J18" s="2">
        <v>1</v>
      </c>
      <c r="K18" s="2">
        <v>1</v>
      </c>
      <c r="L18" s="2"/>
      <c r="M18" s="2"/>
      <c r="N18" s="2"/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/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7"/>
      <c r="H24" s="7"/>
      <c r="I24" s="2">
        <v>1</v>
      </c>
      <c r="J24" s="2"/>
      <c r="K24" s="2"/>
      <c r="L24" s="2"/>
      <c r="M24" s="2"/>
      <c r="N24" s="2">
        <v>1</v>
      </c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>
        <v>1</v>
      </c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>
        <v>1</v>
      </c>
      <c r="D29" s="2"/>
      <c r="E29" s="2">
        <v>1</v>
      </c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>
        <v>1</v>
      </c>
      <c r="C30" s="2"/>
      <c r="D30" s="2">
        <v>1</v>
      </c>
      <c r="E30" s="2"/>
      <c r="F30" s="2"/>
      <c r="G30" s="7"/>
      <c r="H30" s="7"/>
      <c r="I30" s="2">
        <v>1</v>
      </c>
      <c r="J30" s="2"/>
      <c r="K30" s="2"/>
      <c r="L30" s="2"/>
      <c r="M30" s="2">
        <v>1</v>
      </c>
      <c r="N30" s="2"/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>
        <v>1</v>
      </c>
      <c r="C34" s="2"/>
      <c r="D34" s="2">
        <v>1</v>
      </c>
      <c r="E34" s="2">
        <v>1</v>
      </c>
      <c r="F34" s="2">
        <v>1</v>
      </c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/>
      <c r="D35" s="2"/>
      <c r="E35" s="2"/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/>
      <c r="C36" s="2">
        <v>1</v>
      </c>
      <c r="D36" s="2"/>
      <c r="E36" s="2"/>
      <c r="F36" s="2"/>
      <c r="G36" s="7"/>
      <c r="H36" s="7"/>
      <c r="I36" s="2">
        <v>1</v>
      </c>
      <c r="J36" s="2"/>
      <c r="K36" s="2"/>
      <c r="L36" s="2"/>
      <c r="M36" s="2"/>
      <c r="N36" s="2">
        <v>1</v>
      </c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7"/>
      <c r="H42" s="7"/>
      <c r="I42" s="2">
        <v>1</v>
      </c>
      <c r="J42" s="2"/>
      <c r="K42" s="2"/>
      <c r="L42" s="2"/>
      <c r="M42" s="2"/>
      <c r="N42" s="2">
        <v>1</v>
      </c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>
        <v>1</v>
      </c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>
        <v>1</v>
      </c>
      <c r="C48" s="2">
        <v>1</v>
      </c>
      <c r="D48" s="2">
        <v>1</v>
      </c>
      <c r="E48" s="2">
        <v>1</v>
      </c>
      <c r="F48" s="2"/>
      <c r="G48" s="7"/>
      <c r="H48" s="7"/>
      <c r="I48" s="2">
        <v>1</v>
      </c>
      <c r="J48" s="2"/>
      <c r="K48" s="2">
        <v>1</v>
      </c>
      <c r="L48" s="2"/>
      <c r="M48" s="2"/>
      <c r="N48" s="2"/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/>
      <c r="E53" s="2"/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7"/>
      <c r="H54" s="7"/>
      <c r="I54" s="2">
        <v>1</v>
      </c>
      <c r="J54" s="2"/>
      <c r="K54" s="2">
        <v>1</v>
      </c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>
        <v>1</v>
      </c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>
        <v>1</v>
      </c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>
        <v>1</v>
      </c>
      <c r="C60" s="2">
        <v>1</v>
      </c>
      <c r="D60" s="2">
        <v>1</v>
      </c>
      <c r="E60" s="2"/>
      <c r="F60" s="2"/>
      <c r="G60" s="7"/>
      <c r="H60" s="7"/>
      <c r="I60" s="2">
        <v>1</v>
      </c>
      <c r="J60" s="2"/>
      <c r="K60" s="2"/>
      <c r="L60" s="2"/>
      <c r="M60" s="2"/>
      <c r="N60" s="2">
        <v>1</v>
      </c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/>
      <c r="D65" s="2"/>
      <c r="E65" s="2"/>
      <c r="F65" s="2">
        <v>1</v>
      </c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>
        <v>1</v>
      </c>
      <c r="C66" s="2">
        <v>1</v>
      </c>
      <c r="D66" s="2">
        <v>1</v>
      </c>
      <c r="E66" s="2">
        <v>1</v>
      </c>
      <c r="F66" s="2"/>
      <c r="G66" s="7"/>
      <c r="H66" s="7"/>
      <c r="I66" s="2">
        <v>1</v>
      </c>
      <c r="J66" s="2"/>
      <c r="K66" s="2">
        <v>1</v>
      </c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7"/>
      <c r="H72" s="7"/>
      <c r="I72" s="2">
        <v>1</v>
      </c>
      <c r="J72" s="2"/>
      <c r="K72" s="2">
        <v>1</v>
      </c>
      <c r="L72" s="2"/>
      <c r="M72" s="2"/>
      <c r="N72" s="2"/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>
        <v>1</v>
      </c>
      <c r="C77" s="2">
        <v>1</v>
      </c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/>
      <c r="C78" s="2"/>
      <c r="D78" s="2">
        <v>1</v>
      </c>
      <c r="E78" s="2">
        <v>1</v>
      </c>
      <c r="F78" s="2">
        <v>1</v>
      </c>
      <c r="G78" s="7"/>
      <c r="H78" s="7"/>
      <c r="I78" s="2">
        <v>1</v>
      </c>
      <c r="J78" s="2"/>
      <c r="K78" s="2">
        <v>1</v>
      </c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7"/>
      <c r="H84" s="7"/>
      <c r="I84" s="2">
        <v>1</v>
      </c>
      <c r="J84" s="2"/>
      <c r="K84" s="2"/>
      <c r="L84" s="2"/>
      <c r="M84" s="2"/>
      <c r="N84" s="2">
        <v>1</v>
      </c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>
        <v>1</v>
      </c>
      <c r="E89" s="2">
        <v>1</v>
      </c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>
        <v>1</v>
      </c>
      <c r="C90" s="2">
        <v>1</v>
      </c>
      <c r="D90" s="2"/>
      <c r="E90" s="2"/>
      <c r="F90" s="2">
        <v>1</v>
      </c>
      <c r="G90" s="7"/>
      <c r="H90" s="7"/>
      <c r="I90" s="2">
        <v>1</v>
      </c>
      <c r="J90" s="2"/>
      <c r="K90" s="2">
        <v>1</v>
      </c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/>
      <c r="C96" s="2"/>
      <c r="D96" s="2"/>
      <c r="E96" s="2"/>
      <c r="F96" s="2"/>
      <c r="G96" s="7"/>
      <c r="H96" s="7"/>
      <c r="I96" s="2"/>
      <c r="J96" s="2"/>
      <c r="K96" s="2"/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/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/>
      <c r="C102" s="2"/>
      <c r="D102" s="2"/>
      <c r="E102" s="2"/>
      <c r="F102" s="2"/>
      <c r="G102" s="7"/>
      <c r="H102" s="7"/>
      <c r="I102" s="2"/>
      <c r="J102" s="2"/>
      <c r="K102" s="2"/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/>
      <c r="C108" s="2"/>
      <c r="D108" s="2"/>
      <c r="E108" s="2"/>
      <c r="F108" s="2"/>
      <c r="G108" s="7"/>
      <c r="H108" s="7"/>
      <c r="I108" s="2"/>
      <c r="J108" s="2"/>
      <c r="K108" s="2"/>
      <c r="L108" s="2"/>
      <c r="M108" s="2"/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/>
      <c r="C114" s="2"/>
      <c r="D114" s="2"/>
      <c r="E114" s="2"/>
      <c r="F114" s="2"/>
      <c r="G114" s="7"/>
      <c r="H114" s="7"/>
      <c r="I114" s="2"/>
      <c r="J114" s="2"/>
      <c r="K114" s="2"/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/>
      <c r="C120" s="2"/>
      <c r="D120" s="2"/>
      <c r="E120" s="2"/>
      <c r="F120" s="2"/>
      <c r="G120" s="7"/>
      <c r="H120" s="7"/>
      <c r="I120" s="2"/>
      <c r="J120" s="2"/>
      <c r="K120" s="2"/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/>
      <c r="J126" s="2"/>
      <c r="K126" s="2"/>
      <c r="L126" s="2"/>
      <c r="M126" s="2"/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/>
      <c r="D132" s="2"/>
      <c r="E132" s="2"/>
      <c r="F132" s="2"/>
      <c r="G132" s="7"/>
      <c r="H132" s="7"/>
      <c r="I132" s="2"/>
      <c r="J132" s="2"/>
      <c r="K132" s="2"/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/>
      <c r="C138" s="2"/>
      <c r="D138" s="2"/>
      <c r="E138" s="2"/>
      <c r="F138" s="2"/>
      <c r="G138" s="7"/>
      <c r="H138" s="7"/>
      <c r="I138" s="2"/>
      <c r="J138" s="2"/>
      <c r="K138" s="2"/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/>
      <c r="E143" s="2"/>
      <c r="F143" s="2"/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/>
      <c r="C144" s="2"/>
      <c r="D144" s="2"/>
      <c r="E144" s="2"/>
      <c r="F144" s="2"/>
      <c r="G144" s="7"/>
      <c r="H144" s="7"/>
      <c r="I144" s="2"/>
      <c r="J144" s="2"/>
      <c r="K144" s="2"/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/>
      <c r="E150" s="2"/>
      <c r="F150" s="2"/>
      <c r="G150" s="7"/>
      <c r="H150" s="7"/>
      <c r="I150" s="2"/>
      <c r="J150" s="2"/>
      <c r="K150" s="2"/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/>
      <c r="C156" s="2"/>
      <c r="D156" s="2"/>
      <c r="E156" s="2"/>
      <c r="F156" s="2"/>
      <c r="G156" s="7"/>
      <c r="H156" s="7"/>
      <c r="I156" s="2"/>
      <c r="J156" s="2"/>
      <c r="K156" s="2"/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0</v>
      </c>
      <c r="E448" s="2">
        <f t="shared" si="0"/>
        <v>0</v>
      </c>
      <c r="F448" s="2">
        <f t="shared" si="0"/>
        <v>0</v>
      </c>
      <c r="G448" s="15">
        <f>SUM(B448:F448)</f>
        <v>0</v>
      </c>
      <c r="H448" s="19">
        <v>0</v>
      </c>
      <c r="I448" s="16">
        <f>SUM(I2:I444)</f>
        <v>14</v>
      </c>
      <c r="J448" s="8">
        <f>SUM(J2:J444)</f>
        <v>1</v>
      </c>
      <c r="K448" s="2">
        <f>SUM(K2:K444)</f>
        <v>8</v>
      </c>
      <c r="L448" s="2">
        <f t="shared" ref="L448:N448" si="1">SUM(L2:L444)</f>
        <v>0</v>
      </c>
      <c r="M448" s="2">
        <f t="shared" si="1"/>
        <v>1</v>
      </c>
      <c r="N448" s="2">
        <f t="shared" si="1"/>
        <v>6</v>
      </c>
    </row>
    <row r="449" spans="1:14" ht="15" customHeight="1" x14ac:dyDescent="0.25">
      <c r="A449" s="5">
        <v>2</v>
      </c>
      <c r="B449" s="2">
        <f t="shared" ref="B449:B452" si="2">SUMIF($A$2:$A$444,$A449,B$2:B$444)</f>
        <v>0</v>
      </c>
      <c r="C449" s="2">
        <f t="shared" si="0"/>
        <v>0</v>
      </c>
      <c r="D449" s="2">
        <f t="shared" si="0"/>
        <v>0</v>
      </c>
      <c r="E449" s="2">
        <f t="shared" si="0"/>
        <v>0</v>
      </c>
      <c r="F449" s="2">
        <f t="shared" si="0"/>
        <v>1</v>
      </c>
      <c r="G449" s="15">
        <f t="shared" ref="G449:G452" si="3">SUM(B449:F449)</f>
        <v>1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2</v>
      </c>
      <c r="C450" s="2">
        <f t="shared" si="0"/>
        <v>1</v>
      </c>
      <c r="D450" s="2">
        <f t="shared" si="0"/>
        <v>1</v>
      </c>
      <c r="E450" s="2">
        <f t="shared" si="0"/>
        <v>2</v>
      </c>
      <c r="F450" s="2">
        <f t="shared" si="0"/>
        <v>3</v>
      </c>
      <c r="G450" s="15">
        <f t="shared" si="3"/>
        <v>9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1</v>
      </c>
      <c r="C451" s="2">
        <f t="shared" si="0"/>
        <v>2</v>
      </c>
      <c r="D451" s="2">
        <f t="shared" si="0"/>
        <v>3</v>
      </c>
      <c r="E451" s="2">
        <f t="shared" si="0"/>
        <v>3</v>
      </c>
      <c r="F451" s="2">
        <f t="shared" si="0"/>
        <v>2</v>
      </c>
      <c r="G451" s="15">
        <f t="shared" si="3"/>
        <v>11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12</v>
      </c>
      <c r="C452" s="22">
        <f t="shared" si="0"/>
        <v>12</v>
      </c>
      <c r="D452" s="22">
        <f t="shared" si="0"/>
        <v>11</v>
      </c>
      <c r="E452" s="22">
        <f t="shared" si="0"/>
        <v>10</v>
      </c>
      <c r="F452" s="22">
        <f t="shared" si="0"/>
        <v>9</v>
      </c>
      <c r="G452" s="15">
        <f t="shared" si="3"/>
        <v>54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15</v>
      </c>
      <c r="C453" s="20">
        <f t="shared" ref="C453:F453" si="4">SUM(C448:C452)</f>
        <v>15</v>
      </c>
      <c r="D453" s="20">
        <f t="shared" si="4"/>
        <v>15</v>
      </c>
      <c r="E453" s="20">
        <f t="shared" si="4"/>
        <v>15</v>
      </c>
      <c r="F453" s="20">
        <f t="shared" si="4"/>
        <v>15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N457" s="1"/>
    </row>
    <row r="458" spans="1:14" ht="15" customHeight="1" x14ac:dyDescent="0.25">
      <c r="N458" s="1"/>
    </row>
    <row r="459" spans="1:14" ht="15" customHeight="1" x14ac:dyDescent="0.25">
      <c r="N459" s="1"/>
    </row>
    <row r="460" spans="1:14" ht="15" customHeight="1" x14ac:dyDescent="0.25">
      <c r="N460" s="1"/>
    </row>
    <row r="461" spans="1:14" ht="15" customHeight="1" x14ac:dyDescent="0.25">
      <c r="N461" s="1"/>
    </row>
    <row r="462" spans="1:14" ht="15" customHeight="1" x14ac:dyDescent="0.25"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48</v>
      </c>
      <c r="N482" s="1"/>
    </row>
    <row r="483" spans="1:14" ht="15" customHeight="1" x14ac:dyDescent="0.25">
      <c r="A483" t="s">
        <v>49</v>
      </c>
      <c r="N483" s="1"/>
    </row>
    <row r="484" spans="1:14" ht="15" customHeight="1" x14ac:dyDescent="0.25">
      <c r="A484" t="s">
        <v>50</v>
      </c>
      <c r="N484" s="1"/>
    </row>
    <row r="485" spans="1:14" ht="15" customHeight="1" x14ac:dyDescent="0.25">
      <c r="A485" t="s">
        <v>51</v>
      </c>
      <c r="N485" s="1"/>
    </row>
    <row r="486" spans="1:14" ht="15" customHeight="1" x14ac:dyDescent="0.25">
      <c r="A486" t="s">
        <v>52</v>
      </c>
      <c r="N486" s="1"/>
    </row>
    <row r="487" spans="1:14" ht="15" customHeight="1" x14ac:dyDescent="0.25">
      <c r="A487" t="s">
        <v>53</v>
      </c>
      <c r="N487" s="1"/>
    </row>
    <row r="488" spans="1:14" ht="15" customHeight="1" x14ac:dyDescent="0.25">
      <c r="A488" t="s">
        <v>54</v>
      </c>
      <c r="N488" s="1"/>
    </row>
    <row r="489" spans="1:14" ht="15" customHeight="1" x14ac:dyDescent="0.25">
      <c r="A489" t="s">
        <v>55</v>
      </c>
      <c r="N489" s="1"/>
    </row>
    <row r="490" spans="1:14" ht="15" customHeight="1" x14ac:dyDescent="0.25">
      <c r="A490" t="s">
        <v>56</v>
      </c>
      <c r="N490" s="1"/>
    </row>
    <row r="491" spans="1:14" ht="15" customHeight="1" x14ac:dyDescent="0.25">
      <c r="A491" t="s">
        <v>57</v>
      </c>
      <c r="N491" s="1"/>
    </row>
    <row r="492" spans="1:14" ht="15" customHeight="1" x14ac:dyDescent="0.25">
      <c r="A492" t="s">
        <v>58</v>
      </c>
      <c r="N492" s="1"/>
    </row>
    <row r="493" spans="1:14" ht="15" customHeight="1" x14ac:dyDescent="0.25">
      <c r="N493" s="1"/>
    </row>
    <row r="494" spans="1:14" ht="15" customHeight="1" x14ac:dyDescent="0.25">
      <c r="N494" s="1"/>
    </row>
    <row r="495" spans="1:14" ht="15" customHeight="1" x14ac:dyDescent="0.25">
      <c r="N495" s="1"/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13 2021 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2021-05-25T01:19:20Z</cp:lastPrinted>
  <dcterms:created xsi:type="dcterms:W3CDTF">2021-05-21T16:18:29Z</dcterms:created>
  <dcterms:modified xsi:type="dcterms:W3CDTF">2021-06-14T18:48:51Z</dcterms:modified>
</cp:coreProperties>
</file>