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 JUAN\Documents\Listas de precios\"/>
    </mc:Choice>
  </mc:AlternateContent>
  <bookViews>
    <workbookView xWindow="0" yWindow="0" windowWidth="19200" windowHeight="6470"/>
  </bookViews>
  <sheets>
    <sheet name="lista 18 31 Julio" sheetId="1" r:id="rId1"/>
  </sheets>
  <externalReferences>
    <externalReference r:id="rId2"/>
  </externalReferences>
  <definedNames>
    <definedName name="_xlnm._FilterDatabase" localSheetId="0" hidden="1">'lista 18 31 Julio'!$A$5:$FY$5</definedName>
    <definedName name="CLIENTES">[1]FORMATO!$A$2:$A$400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5" i="1" l="1"/>
  <c r="Y370" i="1"/>
  <c r="X366" i="1"/>
  <c r="W366" i="1"/>
  <c r="V366" i="1"/>
  <c r="Y366" i="1"/>
  <c r="Y364" i="1"/>
  <c r="X364" i="1"/>
  <c r="N361" i="1"/>
  <c r="Q361" i="1" s="1"/>
  <c r="M361" i="1"/>
  <c r="N352" i="1"/>
  <c r="Q352" i="1" s="1"/>
  <c r="M352" i="1"/>
  <c r="Q348" i="1"/>
  <c r="N348" i="1"/>
  <c r="M348" i="1"/>
  <c r="Y345" i="1"/>
  <c r="N341" i="1"/>
  <c r="M341" i="1"/>
  <c r="Q341" i="1" s="1"/>
  <c r="N336" i="1"/>
  <c r="Q336" i="1" s="1"/>
  <c r="M336" i="1"/>
  <c r="Y323" i="1"/>
  <c r="X323" i="1"/>
  <c r="W323" i="1"/>
  <c r="Y319" i="1"/>
  <c r="X319" i="1"/>
  <c r="V319" i="1"/>
  <c r="W319" i="1"/>
  <c r="Y317" i="1"/>
  <c r="Y313" i="1"/>
  <c r="X313" i="1"/>
  <c r="W313" i="1"/>
  <c r="V313" i="1"/>
  <c r="W312" i="1"/>
  <c r="V312" i="1"/>
  <c r="Y307" i="1"/>
  <c r="X307" i="1"/>
  <c r="W307" i="1"/>
  <c r="V307" i="1"/>
  <c r="W305" i="1"/>
  <c r="V305" i="1"/>
  <c r="Y305" i="1"/>
  <c r="Y303" i="1"/>
  <c r="Y299" i="1"/>
  <c r="X299" i="1"/>
  <c r="V299" i="1"/>
  <c r="W299" i="1"/>
  <c r="W297" i="1"/>
  <c r="V297" i="1"/>
  <c r="Y297" i="1"/>
  <c r="Y295" i="1"/>
  <c r="Y291" i="1"/>
  <c r="X291" i="1"/>
  <c r="V291" i="1"/>
  <c r="W291" i="1"/>
  <c r="W289" i="1"/>
  <c r="V289" i="1"/>
  <c r="Y289" i="1"/>
  <c r="Y287" i="1"/>
  <c r="Y284" i="1"/>
  <c r="Y283" i="1"/>
  <c r="X283" i="1"/>
  <c r="V283" i="1"/>
  <c r="W283" i="1"/>
  <c r="Y282" i="1"/>
  <c r="X282" i="1"/>
  <c r="W282" i="1"/>
  <c r="V282" i="1"/>
  <c r="Y279" i="1"/>
  <c r="W279" i="1"/>
  <c r="V279" i="1"/>
  <c r="X279" i="1"/>
  <c r="Y278" i="1"/>
  <c r="X278" i="1"/>
  <c r="W278" i="1"/>
  <c r="V278" i="1"/>
  <c r="Y275" i="1"/>
  <c r="X275" i="1"/>
  <c r="W275" i="1"/>
  <c r="V275" i="1"/>
  <c r="Y271" i="1"/>
  <c r="Y270" i="1"/>
  <c r="X270" i="1"/>
  <c r="W270" i="1"/>
  <c r="V270" i="1"/>
  <c r="X269" i="1"/>
  <c r="W269" i="1"/>
  <c r="V269" i="1"/>
  <c r="Y263" i="1"/>
  <c r="X263" i="1"/>
  <c r="W263" i="1"/>
  <c r="V263" i="1"/>
  <c r="X262" i="1"/>
  <c r="W262" i="1"/>
  <c r="V262" i="1"/>
  <c r="V260" i="1"/>
  <c r="V259" i="1"/>
  <c r="Y255" i="1"/>
  <c r="Y253" i="1"/>
  <c r="X253" i="1"/>
  <c r="W253" i="1"/>
  <c r="W252" i="1"/>
  <c r="V252" i="1"/>
  <c r="Y249" i="1"/>
  <c r="X249" i="1"/>
  <c r="V249" i="1"/>
  <c r="W249" i="1"/>
  <c r="W248" i="1"/>
  <c r="V248" i="1"/>
  <c r="X246" i="1"/>
  <c r="X245" i="1"/>
  <c r="V245" i="1"/>
  <c r="W245" i="1"/>
  <c r="W244" i="1"/>
  <c r="V244" i="1"/>
  <c r="Y241" i="1"/>
  <c r="X241" i="1"/>
  <c r="V241" i="1"/>
  <c r="W241" i="1"/>
  <c r="W240" i="1"/>
  <c r="Y240" i="1"/>
  <c r="X239" i="1"/>
  <c r="V238" i="1"/>
  <c r="W237" i="1"/>
  <c r="Y236" i="1"/>
  <c r="X235" i="1"/>
  <c r="W235" i="1"/>
  <c r="V235" i="1"/>
  <c r="V234" i="1"/>
  <c r="Y234" i="1"/>
  <c r="X232" i="1"/>
  <c r="Y231" i="1"/>
  <c r="W231" i="1"/>
  <c r="V231" i="1"/>
  <c r="X231" i="1"/>
  <c r="V229" i="1"/>
  <c r="X228" i="1"/>
  <c r="Y227" i="1"/>
  <c r="W227" i="1"/>
  <c r="X227" i="1"/>
  <c r="Y225" i="1"/>
  <c r="X225" i="1"/>
  <c r="W225" i="1"/>
  <c r="V225" i="1"/>
  <c r="W224" i="1"/>
  <c r="V223" i="1"/>
  <c r="Y216" i="1"/>
  <c r="X216" i="1"/>
  <c r="W216" i="1"/>
  <c r="V213" i="1"/>
  <c r="X210" i="1"/>
  <c r="W210" i="1"/>
  <c r="V210" i="1"/>
  <c r="Y210" i="1"/>
  <c r="X209" i="1"/>
  <c r="V209" i="1"/>
  <c r="W209" i="1"/>
  <c r="Y205" i="1"/>
  <c r="Y204" i="1"/>
  <c r="X204" i="1"/>
  <c r="V204" i="1"/>
  <c r="W204" i="1"/>
  <c r="Y201" i="1"/>
  <c r="W201" i="1"/>
  <c r="V199" i="1"/>
  <c r="Y197" i="1"/>
  <c r="X195" i="1"/>
  <c r="V192" i="1"/>
  <c r="X191" i="1"/>
  <c r="W191" i="1"/>
  <c r="V191" i="1"/>
  <c r="Y191" i="1"/>
  <c r="V190" i="1"/>
  <c r="X189" i="1"/>
  <c r="W189" i="1"/>
  <c r="Y189" i="1"/>
  <c r="X187" i="1"/>
  <c r="V185" i="1"/>
  <c r="V184" i="1"/>
  <c r="X183" i="1"/>
  <c r="W183" i="1"/>
  <c r="V183" i="1"/>
  <c r="Y183" i="1"/>
  <c r="V182" i="1"/>
  <c r="X181" i="1"/>
  <c r="W181" i="1"/>
  <c r="Y181" i="1"/>
  <c r="Y180" i="1"/>
  <c r="X180" i="1"/>
  <c r="X179" i="1"/>
  <c r="Y178" i="1"/>
  <c r="V177" i="1"/>
  <c r="X175" i="1"/>
  <c r="W175" i="1"/>
  <c r="V175" i="1"/>
  <c r="Y175" i="1"/>
  <c r="X174" i="1"/>
  <c r="X173" i="1"/>
  <c r="W173" i="1"/>
  <c r="Y173" i="1"/>
  <c r="Y172" i="1"/>
  <c r="Y170" i="1"/>
  <c r="V169" i="1"/>
  <c r="V168" i="1"/>
  <c r="X167" i="1"/>
  <c r="W167" i="1"/>
  <c r="V167" i="1"/>
  <c r="Y167" i="1"/>
  <c r="X166" i="1"/>
  <c r="V166" i="1"/>
  <c r="X165" i="1"/>
  <c r="W165" i="1"/>
  <c r="Y165" i="1"/>
  <c r="Y164" i="1"/>
  <c r="X163" i="1"/>
  <c r="V161" i="1"/>
  <c r="Y160" i="1"/>
  <c r="X160" i="1"/>
  <c r="V160" i="1"/>
  <c r="W160" i="1"/>
  <c r="Y159" i="1"/>
  <c r="V158" i="1"/>
  <c r="Y157" i="1"/>
  <c r="X155" i="1"/>
  <c r="Y154" i="1"/>
  <c r="Y153" i="1"/>
  <c r="X150" i="1"/>
  <c r="W150" i="1"/>
  <c r="V150" i="1"/>
  <c r="Y150" i="1"/>
  <c r="X149" i="1"/>
  <c r="V147" i="1"/>
  <c r="X146" i="1"/>
  <c r="W146" i="1"/>
  <c r="X145" i="1"/>
  <c r="W144" i="1"/>
  <c r="V144" i="1"/>
  <c r="X144" i="1"/>
  <c r="Y143" i="1"/>
  <c r="X143" i="1"/>
  <c r="X142" i="1"/>
  <c r="Y141" i="1"/>
  <c r="V138" i="1"/>
  <c r="Y137" i="1"/>
  <c r="X136" i="1"/>
  <c r="V136" i="1"/>
  <c r="W136" i="1"/>
  <c r="Y133" i="1"/>
  <c r="Y132" i="1"/>
  <c r="X131" i="1"/>
  <c r="X130" i="1"/>
  <c r="W129" i="1"/>
  <c r="V129" i="1"/>
  <c r="X129" i="1"/>
  <c r="W125" i="1"/>
  <c r="V125" i="1"/>
  <c r="X125" i="1"/>
  <c r="Y124" i="1"/>
  <c r="X124" i="1"/>
  <c r="V124" i="1"/>
  <c r="W124" i="1"/>
  <c r="Y123" i="1"/>
  <c r="W122" i="1"/>
  <c r="V122" i="1"/>
  <c r="Y120" i="1"/>
  <c r="X120" i="1"/>
  <c r="V120" i="1"/>
  <c r="W120" i="1"/>
  <c r="W117" i="1"/>
  <c r="Y116" i="1"/>
  <c r="X114" i="1"/>
  <c r="Y113" i="1"/>
  <c r="W113" i="1"/>
  <c r="V113" i="1"/>
  <c r="X113" i="1"/>
  <c r="Y108" i="1"/>
  <c r="W108" i="1"/>
  <c r="V108" i="1"/>
  <c r="X108" i="1"/>
  <c r="X107" i="1"/>
  <c r="W107" i="1"/>
  <c r="V107" i="1"/>
  <c r="Y106" i="1"/>
  <c r="X106" i="1"/>
  <c r="X104" i="1"/>
  <c r="W104" i="1"/>
  <c r="V104" i="1"/>
  <c r="Y104" i="1"/>
  <c r="V101" i="1"/>
  <c r="Y99" i="1"/>
  <c r="W98" i="1"/>
  <c r="Y96" i="1"/>
  <c r="V95" i="1"/>
  <c r="X93" i="1"/>
  <c r="W93" i="1"/>
  <c r="V93" i="1"/>
  <c r="Y93" i="1"/>
  <c r="Y92" i="1"/>
  <c r="X92" i="1"/>
  <c r="W92" i="1"/>
  <c r="Y90" i="1"/>
  <c r="X90" i="1"/>
  <c r="V89" i="1"/>
  <c r="X87" i="1"/>
  <c r="Y85" i="1"/>
  <c r="X85" i="1"/>
  <c r="W85" i="1"/>
  <c r="V85" i="1"/>
  <c r="V82" i="1"/>
  <c r="Y78" i="1"/>
  <c r="V76" i="1"/>
  <c r="X75" i="1"/>
  <c r="W75" i="1"/>
  <c r="Y75" i="1"/>
  <c r="X73" i="1"/>
  <c r="W72" i="1"/>
  <c r="V70" i="1"/>
  <c r="Y67" i="1"/>
  <c r="X67" i="1"/>
  <c r="W67" i="1"/>
  <c r="V67" i="1"/>
  <c r="X66" i="1"/>
  <c r="W66" i="1"/>
  <c r="Y64" i="1"/>
  <c r="V64" i="1"/>
  <c r="Y63" i="1"/>
  <c r="X63" i="1"/>
  <c r="Y62" i="1"/>
  <c r="V62" i="1"/>
  <c r="W61" i="1"/>
  <c r="V61" i="1"/>
  <c r="Y61" i="1"/>
  <c r="X60" i="1"/>
  <c r="Y59" i="1"/>
  <c r="W59" i="1"/>
  <c r="Y56" i="1"/>
  <c r="X55" i="1"/>
  <c r="X53" i="1"/>
  <c r="W53" i="1"/>
  <c r="Y53" i="1"/>
  <c r="Y52" i="1"/>
  <c r="W52" i="1"/>
  <c r="V52" i="1"/>
  <c r="X52" i="1"/>
  <c r="Y48" i="1"/>
  <c r="X48" i="1"/>
  <c r="V47" i="1"/>
  <c r="Y46" i="1"/>
  <c r="X46" i="1"/>
  <c r="V43" i="1"/>
  <c r="X42" i="1"/>
  <c r="W41" i="1"/>
  <c r="Y39" i="1"/>
  <c r="W38" i="1"/>
  <c r="W37" i="1"/>
  <c r="Y35" i="1"/>
  <c r="W34" i="1"/>
  <c r="Y31" i="1"/>
  <c r="W30" i="1"/>
  <c r="Y26" i="1"/>
  <c r="Y25" i="1"/>
  <c r="X25" i="1"/>
  <c r="W24" i="1"/>
  <c r="Y22" i="1"/>
  <c r="X22" i="1"/>
  <c r="Y21" i="1"/>
  <c r="X21" i="1"/>
  <c r="V21" i="1"/>
  <c r="W21" i="1"/>
  <c r="Y18" i="1"/>
  <c r="W18" i="1"/>
  <c r="X18" i="1"/>
  <c r="W17" i="1"/>
  <c r="X15" i="1"/>
  <c r="Y15" i="1"/>
  <c r="Y14" i="1"/>
  <c r="W14" i="1"/>
  <c r="V14" i="1"/>
  <c r="X14" i="1"/>
  <c r="W13" i="1"/>
  <c r="X11" i="1"/>
  <c r="W11" i="1"/>
  <c r="Y11" i="1"/>
  <c r="W10" i="1"/>
  <c r="Y7" i="1"/>
  <c r="W7" i="1"/>
  <c r="V7" i="1"/>
  <c r="X7" i="1"/>
  <c r="W6" i="1"/>
  <c r="Y19" i="1" l="1"/>
  <c r="X19" i="1"/>
  <c r="W19" i="1"/>
  <c r="V19" i="1"/>
  <c r="V84" i="1"/>
  <c r="Y84" i="1"/>
  <c r="X84" i="1"/>
  <c r="W84" i="1"/>
  <c r="V135" i="1"/>
  <c r="W135" i="1"/>
  <c r="X135" i="1"/>
  <c r="Y135" i="1"/>
  <c r="Y57" i="1"/>
  <c r="X57" i="1"/>
  <c r="W57" i="1"/>
  <c r="V57" i="1"/>
  <c r="Y50" i="1"/>
  <c r="X50" i="1"/>
  <c r="W50" i="1"/>
  <c r="V50" i="1"/>
  <c r="Y23" i="1"/>
  <c r="X23" i="1"/>
  <c r="W23" i="1"/>
  <c r="V23" i="1"/>
  <c r="W162" i="1"/>
  <c r="X162" i="1"/>
  <c r="V162" i="1"/>
  <c r="Y162" i="1"/>
  <c r="W186" i="1"/>
  <c r="X186" i="1"/>
  <c r="V186" i="1"/>
  <c r="Y186" i="1"/>
  <c r="W27" i="1"/>
  <c r="V27" i="1"/>
  <c r="Y27" i="1"/>
  <c r="X27" i="1"/>
  <c r="W32" i="1"/>
  <c r="V32" i="1"/>
  <c r="Y32" i="1"/>
  <c r="X32" i="1"/>
  <c r="Y71" i="1"/>
  <c r="V71" i="1"/>
  <c r="X71" i="1"/>
  <c r="W71" i="1"/>
  <c r="V119" i="1"/>
  <c r="W119" i="1"/>
  <c r="Y119" i="1"/>
  <c r="X119" i="1"/>
  <c r="Y8" i="1"/>
  <c r="V8" i="1"/>
  <c r="X8" i="1"/>
  <c r="W8" i="1"/>
  <c r="V16" i="1"/>
  <c r="X16" i="1"/>
  <c r="Y16" i="1"/>
  <c r="W16" i="1"/>
  <c r="Y29" i="1"/>
  <c r="V29" i="1"/>
  <c r="X29" i="1"/>
  <c r="W29" i="1"/>
  <c r="Y45" i="1"/>
  <c r="V45" i="1"/>
  <c r="X45" i="1"/>
  <c r="W45" i="1"/>
  <c r="V203" i="1"/>
  <c r="W203" i="1"/>
  <c r="Y203" i="1"/>
  <c r="X203" i="1"/>
  <c r="V54" i="1"/>
  <c r="Y54" i="1"/>
  <c r="X54" i="1"/>
  <c r="W54" i="1"/>
  <c r="Y126" i="1"/>
  <c r="V126" i="1"/>
  <c r="X126" i="1"/>
  <c r="W126" i="1"/>
  <c r="V9" i="1"/>
  <c r="Y9" i="1"/>
  <c r="X9" i="1"/>
  <c r="W9" i="1"/>
  <c r="V12" i="1"/>
  <c r="Y12" i="1"/>
  <c r="X12" i="1"/>
  <c r="W12" i="1"/>
  <c r="Y148" i="1"/>
  <c r="V148" i="1"/>
  <c r="W148" i="1"/>
  <c r="X148" i="1"/>
  <c r="Y79" i="1"/>
  <c r="X79" i="1"/>
  <c r="W79" i="1"/>
  <c r="V79" i="1"/>
  <c r="W200" i="1"/>
  <c r="X200" i="1"/>
  <c r="V200" i="1"/>
  <c r="Y200" i="1"/>
  <c r="V20" i="1"/>
  <c r="Y20" i="1"/>
  <c r="X20" i="1"/>
  <c r="W20" i="1"/>
  <c r="W36" i="1"/>
  <c r="V36" i="1"/>
  <c r="Y36" i="1"/>
  <c r="X36" i="1"/>
  <c r="Y58" i="1"/>
  <c r="V58" i="1"/>
  <c r="W58" i="1"/>
  <c r="X58" i="1"/>
  <c r="Y80" i="1"/>
  <c r="V80" i="1"/>
  <c r="W80" i="1"/>
  <c r="X80" i="1"/>
  <c r="W194" i="1"/>
  <c r="X194" i="1"/>
  <c r="V194" i="1"/>
  <c r="Y194" i="1"/>
  <c r="Y199" i="1"/>
  <c r="X199" i="1"/>
  <c r="W199" i="1"/>
  <c r="X205" i="1"/>
  <c r="W205" i="1"/>
  <c r="V205" i="1"/>
  <c r="V211" i="1"/>
  <c r="X211" i="1"/>
  <c r="W211" i="1"/>
  <c r="V111" i="1"/>
  <c r="Y111" i="1"/>
  <c r="X111" i="1"/>
  <c r="Y28" i="1"/>
  <c r="X28" i="1"/>
  <c r="W31" i="1"/>
  <c r="W35" i="1"/>
  <c r="W39" i="1"/>
  <c r="X41" i="1"/>
  <c r="X43" i="1"/>
  <c r="W47" i="1"/>
  <c r="X61" i="1"/>
  <c r="W63" i="1"/>
  <c r="V63" i="1"/>
  <c r="V73" i="1"/>
  <c r="W111" i="1"/>
  <c r="Y130" i="1"/>
  <c r="W130" i="1"/>
  <c r="V130" i="1"/>
  <c r="W132" i="1"/>
  <c r="X132" i="1"/>
  <c r="V132" i="1"/>
  <c r="V146" i="1"/>
  <c r="Y146" i="1"/>
  <c r="W155" i="1"/>
  <c r="W157" i="1"/>
  <c r="X159" i="1"/>
  <c r="Y161" i="1"/>
  <c r="X161" i="1"/>
  <c r="W161" i="1"/>
  <c r="X164" i="1"/>
  <c r="W197" i="1"/>
  <c r="X197" i="1"/>
  <c r="V197" i="1"/>
  <c r="Y211" i="1"/>
  <c r="V219" i="1"/>
  <c r="Y219" i="1"/>
  <c r="X219" i="1"/>
  <c r="W219" i="1"/>
  <c r="V230" i="1"/>
  <c r="X230" i="1"/>
  <c r="W230" i="1"/>
  <c r="Y230" i="1"/>
  <c r="X82" i="1"/>
  <c r="W82" i="1"/>
  <c r="W172" i="1"/>
  <c r="V172" i="1"/>
  <c r="V24" i="1"/>
  <c r="W77" i="1"/>
  <c r="V77" i="1"/>
  <c r="Y98" i="1"/>
  <c r="V98" i="1"/>
  <c r="X101" i="1"/>
  <c r="Y101" i="1"/>
  <c r="V115" i="1"/>
  <c r="Y115" i="1"/>
  <c r="W128" i="1"/>
  <c r="V128" i="1"/>
  <c r="Y134" i="1"/>
  <c r="X134" i="1"/>
  <c r="W134" i="1"/>
  <c r="V17" i="1"/>
  <c r="V10" i="1"/>
  <c r="V13" i="1"/>
  <c r="X17" i="1"/>
  <c r="Y24" i="1"/>
  <c r="V26" i="1"/>
  <c r="V28" i="1"/>
  <c r="X31" i="1"/>
  <c r="X35" i="1"/>
  <c r="X39" i="1"/>
  <c r="Y43" i="1"/>
  <c r="X47" i="1"/>
  <c r="V60" i="1"/>
  <c r="X70" i="1"/>
  <c r="W70" i="1"/>
  <c r="W73" i="1"/>
  <c r="X77" i="1"/>
  <c r="Y82" i="1"/>
  <c r="W87" i="1"/>
  <c r="V87" i="1"/>
  <c r="X98" i="1"/>
  <c r="W101" i="1"/>
  <c r="W115" i="1"/>
  <c r="X121" i="1"/>
  <c r="W121" i="1"/>
  <c r="V121" i="1"/>
  <c r="V123" i="1"/>
  <c r="X123" i="1"/>
  <c r="W123" i="1"/>
  <c r="X128" i="1"/>
  <c r="V134" i="1"/>
  <c r="W141" i="1"/>
  <c r="X141" i="1"/>
  <c r="V141" i="1"/>
  <c r="W153" i="1"/>
  <c r="X153" i="1"/>
  <c r="V153" i="1"/>
  <c r="W178" i="1"/>
  <c r="X178" i="1"/>
  <c r="V178" i="1"/>
  <c r="Y195" i="1"/>
  <c r="W195" i="1"/>
  <c r="V195" i="1"/>
  <c r="Y202" i="1"/>
  <c r="X202" i="1"/>
  <c r="W202" i="1"/>
  <c r="Y208" i="1"/>
  <c r="V208" i="1"/>
  <c r="W206" i="1"/>
  <c r="V206" i="1"/>
  <c r="Y206" i="1"/>
  <c r="X221" i="1"/>
  <c r="W221" i="1"/>
  <c r="Y221" i="1"/>
  <c r="V221" i="1"/>
  <c r="X13" i="1"/>
  <c r="Y17" i="1"/>
  <c r="W26" i="1"/>
  <c r="W28" i="1"/>
  <c r="Y87" i="1"/>
  <c r="X96" i="1"/>
  <c r="W96" i="1"/>
  <c r="X103" i="1"/>
  <c r="W103" i="1"/>
  <c r="Y118" i="1"/>
  <c r="X118" i="1"/>
  <c r="W118" i="1"/>
  <c r="Y121" i="1"/>
  <c r="V127" i="1"/>
  <c r="Y127" i="1"/>
  <c r="X127" i="1"/>
  <c r="V131" i="1"/>
  <c r="Y131" i="1"/>
  <c r="X133" i="1"/>
  <c r="V133" i="1"/>
  <c r="Y142" i="1"/>
  <c r="W142" i="1"/>
  <c r="V142" i="1"/>
  <c r="X154" i="1"/>
  <c r="V154" i="1"/>
  <c r="W156" i="1"/>
  <c r="X156" i="1"/>
  <c r="V156" i="1"/>
  <c r="Y179" i="1"/>
  <c r="W179" i="1"/>
  <c r="V179" i="1"/>
  <c r="W182" i="1"/>
  <c r="Y182" i="1"/>
  <c r="W184" i="1"/>
  <c r="Y184" i="1"/>
  <c r="X184" i="1"/>
  <c r="V196" i="1"/>
  <c r="Y196" i="1"/>
  <c r="X198" i="1"/>
  <c r="V198" i="1"/>
  <c r="V202" i="1"/>
  <c r="W208" i="1"/>
  <c r="Y222" i="1"/>
  <c r="V222" i="1"/>
  <c r="X222" i="1"/>
  <c r="W222" i="1"/>
  <c r="Y243" i="1"/>
  <c r="X243" i="1"/>
  <c r="W243" i="1"/>
  <c r="V243" i="1"/>
  <c r="X26" i="1"/>
  <c r="V30" i="1"/>
  <c r="X44" i="1"/>
  <c r="W44" i="1"/>
  <c r="W76" i="1"/>
  <c r="V15" i="1"/>
  <c r="V25" i="1"/>
  <c r="Y193" i="1"/>
  <c r="X193" i="1"/>
  <c r="W193" i="1"/>
  <c r="X206" i="1"/>
  <c r="X208" i="1"/>
  <c r="Y33" i="1"/>
  <c r="X33" i="1"/>
  <c r="Y37" i="1"/>
  <c r="X37" i="1"/>
  <c r="Y41" i="1"/>
  <c r="V41" i="1"/>
  <c r="Y140" i="1"/>
  <c r="X140" i="1"/>
  <c r="W140" i="1"/>
  <c r="Y152" i="1"/>
  <c r="X152" i="1"/>
  <c r="W152" i="1"/>
  <c r="X157" i="1"/>
  <c r="V157" i="1"/>
  <c r="V159" i="1"/>
  <c r="W159" i="1"/>
  <c r="V31" i="1"/>
  <c r="V33" i="1"/>
  <c r="V35" i="1"/>
  <c r="V37" i="1"/>
  <c r="V39" i="1"/>
  <c r="W43" i="1"/>
  <c r="W55" i="1"/>
  <c r="V55" i="1"/>
  <c r="X117" i="1"/>
  <c r="V117" i="1"/>
  <c r="Y138" i="1"/>
  <c r="X138" i="1"/>
  <c r="V140" i="1"/>
  <c r="V152" i="1"/>
  <c r="V155" i="1"/>
  <c r="Y155" i="1"/>
  <c r="W164" i="1"/>
  <c r="V164" i="1"/>
  <c r="Y169" i="1"/>
  <c r="X169" i="1"/>
  <c r="W169" i="1"/>
  <c r="X172" i="1"/>
  <c r="X24" i="1"/>
  <c r="W33" i="1"/>
  <c r="X49" i="1"/>
  <c r="W49" i="1"/>
  <c r="V6" i="1"/>
  <c r="X10" i="1"/>
  <c r="X40" i="1"/>
  <c r="W40" i="1"/>
  <c r="Y47" i="1"/>
  <c r="V49" i="1"/>
  <c r="Y51" i="1"/>
  <c r="V51" i="1"/>
  <c r="Y55" i="1"/>
  <c r="W60" i="1"/>
  <c r="Y73" i="1"/>
  <c r="Y77" i="1"/>
  <c r="W81" i="1"/>
  <c r="V81" i="1"/>
  <c r="Y83" i="1"/>
  <c r="X83" i="1"/>
  <c r="Y109" i="1"/>
  <c r="V109" i="1"/>
  <c r="W112" i="1"/>
  <c r="V112" i="1"/>
  <c r="X115" i="1"/>
  <c r="Y117" i="1"/>
  <c r="Y128" i="1"/>
  <c r="W138" i="1"/>
  <c r="Y158" i="1"/>
  <c r="X158" i="1"/>
  <c r="W158" i="1"/>
  <c r="W170" i="1"/>
  <c r="X170" i="1"/>
  <c r="V170" i="1"/>
  <c r="Y187" i="1"/>
  <c r="W187" i="1"/>
  <c r="V187" i="1"/>
  <c r="W190" i="1"/>
  <c r="Y190" i="1"/>
  <c r="W192" i="1"/>
  <c r="Y192" i="1"/>
  <c r="X192" i="1"/>
  <c r="X6" i="1"/>
  <c r="Y10" i="1"/>
  <c r="Y13" i="1"/>
  <c r="V34" i="1"/>
  <c r="V38" i="1"/>
  <c r="V40" i="1"/>
  <c r="V42" i="1"/>
  <c r="Y49" i="1"/>
  <c r="X56" i="1"/>
  <c r="W56" i="1"/>
  <c r="Y60" i="1"/>
  <c r="Y66" i="1"/>
  <c r="Y70" i="1"/>
  <c r="V72" i="1"/>
  <c r="X78" i="1"/>
  <c r="W78" i="1"/>
  <c r="W99" i="1"/>
  <c r="V99" i="1"/>
  <c r="Y6" i="1"/>
  <c r="V22" i="1"/>
  <c r="X30" i="1"/>
  <c r="X34" i="1"/>
  <c r="X38" i="1"/>
  <c r="Y40" i="1"/>
  <c r="W42" i="1"/>
  <c r="V44" i="1"/>
  <c r="V46" i="1"/>
  <c r="W48" i="1"/>
  <c r="V48" i="1"/>
  <c r="W51" i="1"/>
  <c r="V59" i="1"/>
  <c r="W62" i="1"/>
  <c r="X64" i="1"/>
  <c r="W64" i="1"/>
  <c r="X72" i="1"/>
  <c r="X76" i="1"/>
  <c r="X81" i="1"/>
  <c r="V83" i="1"/>
  <c r="V103" i="1"/>
  <c r="W106" i="1"/>
  <c r="V106" i="1"/>
  <c r="W109" i="1"/>
  <c r="X112" i="1"/>
  <c r="Y114" i="1"/>
  <c r="W114" i="1"/>
  <c r="V114" i="1"/>
  <c r="W116" i="1"/>
  <c r="X116" i="1"/>
  <c r="V116" i="1"/>
  <c r="Y122" i="1"/>
  <c r="X122" i="1"/>
  <c r="X137" i="1"/>
  <c r="W137" i="1"/>
  <c r="V137" i="1"/>
  <c r="W139" i="1"/>
  <c r="Y139" i="1"/>
  <c r="X139" i="1"/>
  <c r="W149" i="1"/>
  <c r="Y149" i="1"/>
  <c r="W151" i="1"/>
  <c r="Y151" i="1"/>
  <c r="X151" i="1"/>
  <c r="Y171" i="1"/>
  <c r="W171" i="1"/>
  <c r="V171" i="1"/>
  <c r="W174" i="1"/>
  <c r="Y174" i="1"/>
  <c r="W176" i="1"/>
  <c r="Y176" i="1"/>
  <c r="X176" i="1"/>
  <c r="W188" i="1"/>
  <c r="V188" i="1"/>
  <c r="X190" i="1"/>
  <c r="V11" i="1"/>
  <c r="W15" i="1"/>
  <c r="V18" i="1"/>
  <c r="W22" i="1"/>
  <c r="W25" i="1"/>
  <c r="Y30" i="1"/>
  <c r="Y34" i="1"/>
  <c r="Y38" i="1"/>
  <c r="Y42" i="1"/>
  <c r="Y44" i="1"/>
  <c r="W46" i="1"/>
  <c r="X51" i="1"/>
  <c r="V53" i="1"/>
  <c r="V56" i="1"/>
  <c r="X59" i="1"/>
  <c r="X62" i="1"/>
  <c r="Y72" i="1"/>
  <c r="V75" i="1"/>
  <c r="Y76" i="1"/>
  <c r="V78" i="1"/>
  <c r="Y81" i="1"/>
  <c r="W83" i="1"/>
  <c r="W90" i="1"/>
  <c r="V90" i="1"/>
  <c r="V96" i="1"/>
  <c r="X99" i="1"/>
  <c r="Y103" i="1"/>
  <c r="X109" i="1"/>
  <c r="Y112" i="1"/>
  <c r="V118" i="1"/>
  <c r="W127" i="1"/>
  <c r="W131" i="1"/>
  <c r="W133" i="1"/>
  <c r="V139" i="1"/>
  <c r="W143" i="1"/>
  <c r="V143" i="1"/>
  <c r="Y145" i="1"/>
  <c r="W145" i="1"/>
  <c r="V145" i="1"/>
  <c r="X147" i="1"/>
  <c r="Y147" i="1"/>
  <c r="W147" i="1"/>
  <c r="V149" i="1"/>
  <c r="V151" i="1"/>
  <c r="W154" i="1"/>
  <c r="Y156" i="1"/>
  <c r="Y163" i="1"/>
  <c r="W163" i="1"/>
  <c r="V163" i="1"/>
  <c r="W166" i="1"/>
  <c r="Y166" i="1"/>
  <c r="W168" i="1"/>
  <c r="Y168" i="1"/>
  <c r="X168" i="1"/>
  <c r="X171" i="1"/>
  <c r="V174" i="1"/>
  <c r="V176" i="1"/>
  <c r="W180" i="1"/>
  <c r="V180" i="1"/>
  <c r="X182" i="1"/>
  <c r="Y185" i="1"/>
  <c r="X185" i="1"/>
  <c r="W185" i="1"/>
  <c r="X188" i="1"/>
  <c r="V193" i="1"/>
  <c r="W196" i="1"/>
  <c r="W198" i="1"/>
  <c r="X201" i="1"/>
  <c r="V201" i="1"/>
  <c r="Y177" i="1"/>
  <c r="X177" i="1"/>
  <c r="W177" i="1"/>
  <c r="Y188" i="1"/>
  <c r="X196" i="1"/>
  <c r="Y198" i="1"/>
  <c r="X207" i="1"/>
  <c r="W207" i="1"/>
  <c r="Y207" i="1"/>
  <c r="V207" i="1"/>
  <c r="V226" i="1"/>
  <c r="W226" i="1"/>
  <c r="Y226" i="1"/>
  <c r="X226" i="1"/>
  <c r="W228" i="1"/>
  <c r="W234" i="1"/>
  <c r="X234" i="1"/>
  <c r="Y107" i="1"/>
  <c r="Y129" i="1"/>
  <c r="Y144" i="1"/>
  <c r="Y125" i="1"/>
  <c r="Y136" i="1"/>
  <c r="V165" i="1"/>
  <c r="V181" i="1"/>
  <c r="Y209" i="1"/>
  <c r="X233" i="1"/>
  <c r="Y233" i="1"/>
  <c r="W233" i="1"/>
  <c r="X237" i="1"/>
  <c r="V237" i="1"/>
  <c r="Y239" i="1"/>
  <c r="W239" i="1"/>
  <c r="Y256" i="1"/>
  <c r="X256" i="1"/>
  <c r="W256" i="1"/>
  <c r="V256" i="1"/>
  <c r="W223" i="1"/>
  <c r="Y223" i="1"/>
  <c r="X229" i="1"/>
  <c r="W229" i="1"/>
  <c r="V233" i="1"/>
  <c r="V239" i="1"/>
  <c r="Y257" i="1"/>
  <c r="X257" i="1"/>
  <c r="W257" i="1"/>
  <c r="V257" i="1"/>
  <c r="X223" i="1"/>
  <c r="Y229" i="1"/>
  <c r="Y237" i="1"/>
  <c r="Y244" i="1"/>
  <c r="X244" i="1"/>
  <c r="Y247" i="1"/>
  <c r="X247" i="1"/>
  <c r="W247" i="1"/>
  <c r="V247" i="1"/>
  <c r="V173" i="1"/>
  <c r="V189" i="1"/>
  <c r="Y224" i="1"/>
  <c r="X224" i="1"/>
  <c r="V232" i="1"/>
  <c r="Y232" i="1"/>
  <c r="Y238" i="1"/>
  <c r="W238" i="1"/>
  <c r="X238" i="1"/>
  <c r="Y266" i="1"/>
  <c r="X266" i="1"/>
  <c r="W266" i="1"/>
  <c r="V266" i="1"/>
  <c r="V224" i="1"/>
  <c r="V228" i="1"/>
  <c r="Y228" i="1"/>
  <c r="W232" i="1"/>
  <c r="W236" i="1"/>
  <c r="X236" i="1"/>
  <c r="V236" i="1"/>
  <c r="Y251" i="1"/>
  <c r="X251" i="1"/>
  <c r="W251" i="1"/>
  <c r="V251" i="1"/>
  <c r="Y259" i="1"/>
  <c r="X259" i="1"/>
  <c r="W259" i="1"/>
  <c r="Y273" i="1"/>
  <c r="X273" i="1"/>
  <c r="W273" i="1"/>
  <c r="Y280" i="1"/>
  <c r="X280" i="1"/>
  <c r="W280" i="1"/>
  <c r="V280" i="1"/>
  <c r="Y288" i="1"/>
  <c r="X288" i="1"/>
  <c r="W288" i="1"/>
  <c r="V288" i="1"/>
  <c r="Y296" i="1"/>
  <c r="X296" i="1"/>
  <c r="W296" i="1"/>
  <c r="V296" i="1"/>
  <c r="Y304" i="1"/>
  <c r="X304" i="1"/>
  <c r="W304" i="1"/>
  <c r="V304" i="1"/>
  <c r="Y308" i="1"/>
  <c r="X308" i="1"/>
  <c r="W308" i="1"/>
  <c r="V308" i="1"/>
  <c r="W328" i="1"/>
  <c r="V328" i="1"/>
  <c r="Y328" i="1"/>
  <c r="X328" i="1"/>
  <c r="Y363" i="1"/>
  <c r="X363" i="1"/>
  <c r="W363" i="1"/>
  <c r="V363" i="1"/>
  <c r="W369" i="1"/>
  <c r="V369" i="1"/>
  <c r="Y369" i="1"/>
  <c r="X369" i="1"/>
  <c r="V273" i="1"/>
  <c r="Y285" i="1"/>
  <c r="X285" i="1"/>
  <c r="W285" i="1"/>
  <c r="V285" i="1"/>
  <c r="Y293" i="1"/>
  <c r="X293" i="1"/>
  <c r="W293" i="1"/>
  <c r="V293" i="1"/>
  <c r="Y301" i="1"/>
  <c r="X301" i="1"/>
  <c r="W301" i="1"/>
  <c r="V301" i="1"/>
  <c r="Y314" i="1"/>
  <c r="X314" i="1"/>
  <c r="W314" i="1"/>
  <c r="V314" i="1"/>
  <c r="Y329" i="1"/>
  <c r="X329" i="1"/>
  <c r="W329" i="1"/>
  <c r="V329" i="1"/>
  <c r="V354" i="1"/>
  <c r="Y354" i="1"/>
  <c r="X354" i="1"/>
  <c r="W354" i="1"/>
  <c r="Y242" i="1"/>
  <c r="W242" i="1"/>
  <c r="V242" i="1"/>
  <c r="X264" i="1"/>
  <c r="W264" i="1"/>
  <c r="V264" i="1"/>
  <c r="V274" i="1"/>
  <c r="Y274" i="1"/>
  <c r="Y281" i="1"/>
  <c r="X281" i="1"/>
  <c r="W281" i="1"/>
  <c r="V281" i="1"/>
  <c r="Y309" i="1"/>
  <c r="X309" i="1"/>
  <c r="W309" i="1"/>
  <c r="V309" i="1"/>
  <c r="Y316" i="1"/>
  <c r="X316" i="1"/>
  <c r="W316" i="1"/>
  <c r="V316" i="1"/>
  <c r="Y331" i="1"/>
  <c r="X331" i="1"/>
  <c r="W331" i="1"/>
  <c r="V331" i="1"/>
  <c r="X355" i="1"/>
  <c r="W355" i="1"/>
  <c r="V355" i="1"/>
  <c r="Y355" i="1"/>
  <c r="V227" i="1"/>
  <c r="V240" i="1"/>
  <c r="X242" i="1"/>
  <c r="Y248" i="1"/>
  <c r="X248" i="1"/>
  <c r="Y250" i="1"/>
  <c r="X250" i="1"/>
  <c r="W250" i="1"/>
  <c r="V250" i="1"/>
  <c r="Y260" i="1"/>
  <c r="X260" i="1"/>
  <c r="Y267" i="1"/>
  <c r="X267" i="1"/>
  <c r="W267" i="1"/>
  <c r="V267" i="1"/>
  <c r="X271" i="1"/>
  <c r="W271" i="1"/>
  <c r="V271" i="1"/>
  <c r="W274" i="1"/>
  <c r="Y276" i="1"/>
  <c r="X276" i="1"/>
  <c r="W276" i="1"/>
  <c r="V276" i="1"/>
  <c r="Y286" i="1"/>
  <c r="X286" i="1"/>
  <c r="W286" i="1"/>
  <c r="V286" i="1"/>
  <c r="Y294" i="1"/>
  <c r="X294" i="1"/>
  <c r="W294" i="1"/>
  <c r="V294" i="1"/>
  <c r="Y302" i="1"/>
  <c r="X302" i="1"/>
  <c r="W302" i="1"/>
  <c r="V302" i="1"/>
  <c r="Y357" i="1"/>
  <c r="X357" i="1"/>
  <c r="W357" i="1"/>
  <c r="V357" i="1"/>
  <c r="Y371" i="1"/>
  <c r="X371" i="1"/>
  <c r="W371" i="1"/>
  <c r="V371" i="1"/>
  <c r="Y264" i="1"/>
  <c r="X274" i="1"/>
  <c r="Y310" i="1"/>
  <c r="X310" i="1"/>
  <c r="W310" i="1"/>
  <c r="V310" i="1"/>
  <c r="Y324" i="1"/>
  <c r="X324" i="1"/>
  <c r="W324" i="1"/>
  <c r="V324" i="1"/>
  <c r="V346" i="1"/>
  <c r="Y346" i="1"/>
  <c r="X346" i="1"/>
  <c r="W346" i="1"/>
  <c r="Y372" i="1"/>
  <c r="X372" i="1"/>
  <c r="W372" i="1"/>
  <c r="V372" i="1"/>
  <c r="X240" i="1"/>
  <c r="X255" i="1"/>
  <c r="W255" i="1"/>
  <c r="V255" i="1"/>
  <c r="Y265" i="1"/>
  <c r="X265" i="1"/>
  <c r="W265" i="1"/>
  <c r="V265" i="1"/>
  <c r="Y268" i="1"/>
  <c r="X268" i="1"/>
  <c r="Y277" i="1"/>
  <c r="X277" i="1"/>
  <c r="W277" i="1"/>
  <c r="V277" i="1"/>
  <c r="Y311" i="1"/>
  <c r="X311" i="1"/>
  <c r="W311" i="1"/>
  <c r="V311" i="1"/>
  <c r="Y320" i="1"/>
  <c r="X320" i="1"/>
  <c r="W320" i="1"/>
  <c r="V320" i="1"/>
  <c r="Y325" i="1"/>
  <c r="X325" i="1"/>
  <c r="W325" i="1"/>
  <c r="V325" i="1"/>
  <c r="Y343" i="1"/>
  <c r="X343" i="1"/>
  <c r="W343" i="1"/>
  <c r="V343" i="1"/>
  <c r="W374" i="1"/>
  <c r="V374" i="1"/>
  <c r="Y374" i="1"/>
  <c r="X374" i="1"/>
  <c r="Y235" i="1"/>
  <c r="Y245" i="1"/>
  <c r="Y252" i="1"/>
  <c r="X252" i="1"/>
  <c r="Y258" i="1"/>
  <c r="X258" i="1"/>
  <c r="W258" i="1"/>
  <c r="V258" i="1"/>
  <c r="W260" i="1"/>
  <c r="V268" i="1"/>
  <c r="Y272" i="1"/>
  <c r="X272" i="1"/>
  <c r="W272" i="1"/>
  <c r="V272" i="1"/>
  <c r="X284" i="1"/>
  <c r="W284" i="1"/>
  <c r="V284" i="1"/>
  <c r="Y321" i="1"/>
  <c r="X321" i="1"/>
  <c r="W321" i="1"/>
  <c r="V321" i="1"/>
  <c r="Y246" i="1"/>
  <c r="W246" i="1"/>
  <c r="V246" i="1"/>
  <c r="W268" i="1"/>
  <c r="W290" i="1"/>
  <c r="V290" i="1"/>
  <c r="Y290" i="1"/>
  <c r="X290" i="1"/>
  <c r="Y292" i="1"/>
  <c r="X292" i="1"/>
  <c r="W292" i="1"/>
  <c r="V292" i="1"/>
  <c r="W298" i="1"/>
  <c r="V298" i="1"/>
  <c r="Y298" i="1"/>
  <c r="X298" i="1"/>
  <c r="Y300" i="1"/>
  <c r="X300" i="1"/>
  <c r="W300" i="1"/>
  <c r="V300" i="1"/>
  <c r="W306" i="1"/>
  <c r="V306" i="1"/>
  <c r="Y306" i="1"/>
  <c r="X306" i="1"/>
  <c r="V318" i="1"/>
  <c r="Y318" i="1"/>
  <c r="X318" i="1"/>
  <c r="W318" i="1"/>
  <c r="V322" i="1"/>
  <c r="Y322" i="1"/>
  <c r="X322" i="1"/>
  <c r="W322" i="1"/>
  <c r="Y327" i="1"/>
  <c r="X327" i="1"/>
  <c r="W327" i="1"/>
  <c r="V327" i="1"/>
  <c r="Y368" i="1"/>
  <c r="X368" i="1"/>
  <c r="W368" i="1"/>
  <c r="V368" i="1"/>
  <c r="X312" i="1"/>
  <c r="Y262" i="1"/>
  <c r="Y269" i="1"/>
  <c r="V287" i="1"/>
  <c r="X289" i="1"/>
  <c r="V295" i="1"/>
  <c r="X297" i="1"/>
  <c r="V303" i="1"/>
  <c r="X305" i="1"/>
  <c r="Y312" i="1"/>
  <c r="V317" i="1"/>
  <c r="V345" i="1"/>
  <c r="W287" i="1"/>
  <c r="W295" i="1"/>
  <c r="W303" i="1"/>
  <c r="W317" i="1"/>
  <c r="W345" i="1"/>
  <c r="X287" i="1"/>
  <c r="X295" i="1"/>
  <c r="X303" i="1"/>
  <c r="X317" i="1"/>
  <c r="X345" i="1"/>
  <c r="V370" i="1"/>
  <c r="V375" i="1"/>
  <c r="V253" i="1"/>
  <c r="V323" i="1"/>
  <c r="V364" i="1"/>
  <c r="W370" i="1"/>
  <c r="W375" i="1"/>
  <c r="W364" i="1"/>
  <c r="X370" i="1"/>
  <c r="X375" i="1"/>
  <c r="V360" i="1" l="1"/>
  <c r="Y360" i="1"/>
  <c r="X360" i="1"/>
  <c r="W360" i="1"/>
  <c r="Y335" i="1"/>
  <c r="X335" i="1"/>
  <c r="W335" i="1"/>
  <c r="V335" i="1"/>
  <c r="Y340" i="1"/>
  <c r="X340" i="1"/>
  <c r="W340" i="1"/>
  <c r="V340" i="1"/>
  <c r="X338" i="1"/>
  <c r="W338" i="1"/>
  <c r="V338" i="1"/>
  <c r="Y338" i="1"/>
  <c r="Y339" i="1"/>
  <c r="X339" i="1"/>
  <c r="W339" i="1"/>
  <c r="V339" i="1"/>
  <c r="Y333" i="1"/>
  <c r="X333" i="1"/>
  <c r="W333" i="1"/>
  <c r="V333" i="1"/>
  <c r="W351" i="1"/>
  <c r="V351" i="1"/>
  <c r="Y351" i="1"/>
  <c r="X351" i="1"/>
  <c r="W334" i="1"/>
  <c r="V334" i="1"/>
  <c r="Y334" i="1"/>
  <c r="X334" i="1"/>
  <c r="Y350" i="1"/>
  <c r="X350" i="1"/>
  <c r="W350" i="1"/>
  <c r="V350" i="1"/>
  <c r="Y359" i="1"/>
  <c r="X359" i="1"/>
  <c r="W359" i="1"/>
  <c r="V359" i="1"/>
</calcChain>
</file>

<file path=xl/sharedStrings.xml><?xml version="1.0" encoding="utf-8"?>
<sst xmlns="http://schemas.openxmlformats.org/spreadsheetml/2006/main" count="2359" uniqueCount="757">
  <si>
    <t>Valores</t>
  </si>
  <si>
    <t>APOYO POR UNIDAD</t>
  </si>
  <si>
    <t>NUEVO COSTO</t>
  </si>
  <si>
    <t>MARGEN</t>
  </si>
  <si>
    <t>SUPER CONTADO</t>
  </si>
  <si>
    <t>CLIENTE ESPECIAL 75</t>
  </si>
  <si>
    <t>CLIENTE ESPECIAL 35</t>
  </si>
  <si>
    <t>CLIENTE ESPECIAL 15</t>
  </si>
  <si>
    <t>Referencia</t>
  </si>
  <si>
    <t>Grupo</t>
  </si>
  <si>
    <t>Subgrupo</t>
  </si>
  <si>
    <t>Linea</t>
  </si>
  <si>
    <t>Marca</t>
  </si>
  <si>
    <t>Desc. item</t>
  </si>
  <si>
    <t>Ud</t>
  </si>
  <si>
    <t>Si.</t>
  </si>
  <si>
    <t>Cs.</t>
  </si>
  <si>
    <t>Cr.</t>
  </si>
  <si>
    <t>Vt</t>
  </si>
  <si>
    <t>S.f</t>
  </si>
  <si>
    <t>COSTOTAL</t>
  </si>
  <si>
    <t>Cp.</t>
  </si>
  <si>
    <t>Mc p$</t>
  </si>
  <si>
    <t>Base Lista</t>
  </si>
  <si>
    <t>Vigente</t>
  </si>
  <si>
    <t>01007050</t>
  </si>
  <si>
    <t>Televisores</t>
  </si>
  <si>
    <t>4K+</t>
  </si>
  <si>
    <t>44- 50"</t>
  </si>
  <si>
    <t>LG</t>
  </si>
  <si>
    <t>T.V. L.G. 50UT8050 PSB.AWC+ MC</t>
  </si>
  <si>
    <t>01007055</t>
  </si>
  <si>
    <t>51 - 65"</t>
  </si>
  <si>
    <t>T.V. L.G. OLED55B3PSA.AWC</t>
  </si>
  <si>
    <t>01007065</t>
  </si>
  <si>
    <t>T.V. L.G. 86UR8750PSA.AWC</t>
  </si>
  <si>
    <t>01007071</t>
  </si>
  <si>
    <t>T.V. L.G. 50UR871C0SA.AWC-4K+MC</t>
  </si>
  <si>
    <t>01007075</t>
  </si>
  <si>
    <t>66 - +</t>
  </si>
  <si>
    <t>T.V. L.G. 75NANO77SRA.AWCZ</t>
  </si>
  <si>
    <t>01007300</t>
  </si>
  <si>
    <t>T.V. L.G. 55UT7300 4K-UHD</t>
  </si>
  <si>
    <t>01007301</t>
  </si>
  <si>
    <t>T.V. L.G. 65UT7300PSA.AWCQ 4K SMART</t>
  </si>
  <si>
    <t>01007650</t>
  </si>
  <si>
    <t>HD FHD</t>
  </si>
  <si>
    <t>0 - 32"</t>
  </si>
  <si>
    <t>T.V. L.G. 32LR650BPSA.AWC</t>
  </si>
  <si>
    <t>01007679</t>
  </si>
  <si>
    <t>T.V. L.G. NANO CELL 65NANO77SRA.AWC</t>
  </si>
  <si>
    <t>01007734</t>
  </si>
  <si>
    <t>T.V. L.G. 65UR7300PSA.AWCQ 4K SMART</t>
  </si>
  <si>
    <t>01007750</t>
  </si>
  <si>
    <t>T.V LG 50UR8750 PSA.AWC+ MC</t>
  </si>
  <si>
    <t>01007753</t>
  </si>
  <si>
    <t>T.V. L.G. 55UR8750PSA.AWC -4K</t>
  </si>
  <si>
    <t>01007777</t>
  </si>
  <si>
    <t>T.V. L.G. 70NANO77SRA.AWC 4K SMART</t>
  </si>
  <si>
    <t>01007780</t>
  </si>
  <si>
    <t>T.V LG 50UR78000 PSB.AWC</t>
  </si>
  <si>
    <t>01007781</t>
  </si>
  <si>
    <t>33 - 43"</t>
  </si>
  <si>
    <t>T.V. L.G. 43UR781C0SB.AWC 4k</t>
  </si>
  <si>
    <t>01007782</t>
  </si>
  <si>
    <t>T.V. L.G. 75UR871C0SA.AWC</t>
  </si>
  <si>
    <t>01007783</t>
  </si>
  <si>
    <t>T.V. L.G. 65UR871C0SA.AWC 4k</t>
  </si>
  <si>
    <t>01007871</t>
  </si>
  <si>
    <t>T.V. L.G. 55UR871C0SA.AWC-4K+MC</t>
  </si>
  <si>
    <t>01007875</t>
  </si>
  <si>
    <t>T.V. L.G. 65UR8750PSA.AWCQ 4K MC</t>
  </si>
  <si>
    <t>01007876</t>
  </si>
  <si>
    <t>T.V. L.G. 70UR8750PSA.AWC 4K SMART</t>
  </si>
  <si>
    <t>01007970</t>
  </si>
  <si>
    <t>T.V. L.G. 43" LM6370PDB.AWC</t>
  </si>
  <si>
    <t>01013017</t>
  </si>
  <si>
    <t>HYUNDAI</t>
  </si>
  <si>
    <t>T.V. HYIUNDAI HYLED5017W4KM WEBOS+MAGIC</t>
  </si>
  <si>
    <t>01016040</t>
  </si>
  <si>
    <t>CHALLENGER</t>
  </si>
  <si>
    <t>T.V. CHALLENGER LED 40TO65 BT ANDROID T2</t>
  </si>
  <si>
    <t>01016041</t>
  </si>
  <si>
    <t>T.V. CHALLENGER LED 32TO65 BT ANDROID T2</t>
  </si>
  <si>
    <t>01016042</t>
  </si>
  <si>
    <t>T.V. CHALLENGER LED 32LO69 BT ANDROID T2</t>
  </si>
  <si>
    <t>01016055</t>
  </si>
  <si>
    <t>T.V. CHALLENGER UHD 55TG80 BT GOOGLE T2</t>
  </si>
  <si>
    <t>01016065</t>
  </si>
  <si>
    <t>T.V. CHALLENGER UHD 58LO70 ANDROID LICEN</t>
  </si>
  <si>
    <t>01016066</t>
  </si>
  <si>
    <t>T.V. CHALLENGER UHD 50LO70 ANDROID LICEN</t>
  </si>
  <si>
    <t>01016069</t>
  </si>
  <si>
    <t>T.V. CHALLENGER UHD 65LO70 BT ANDRO T2</t>
  </si>
  <si>
    <t>01016079</t>
  </si>
  <si>
    <t>T.V. CHALLENGER LED 40TG79 BT GOOGLE TV</t>
  </si>
  <si>
    <t>01016080</t>
  </si>
  <si>
    <t>T.V. CHALLENGER UHD 50TG80 BT GOOGLE TV</t>
  </si>
  <si>
    <t>01016085</t>
  </si>
  <si>
    <t>T.V. CHALLENGER UHD 50KG85 BT GOOGLE TV</t>
  </si>
  <si>
    <t>01016087</t>
  </si>
  <si>
    <t>T.V. CHALLENGER LED 32L87 T2 V2</t>
  </si>
  <si>
    <t>01016096</t>
  </si>
  <si>
    <t>T.V. CHALLENGER LED 43LO69 BT ANDROID T2</t>
  </si>
  <si>
    <t>01016140</t>
  </si>
  <si>
    <t>T.V. CHALLENGER LED 40LO69 BT ANDROID T2</t>
  </si>
  <si>
    <t>01016158</t>
  </si>
  <si>
    <t>T.V. CHALLENGER UHD 58KG85 BT GOOGLE TV</t>
  </si>
  <si>
    <t>01016179</t>
  </si>
  <si>
    <t>T.V. CHALLENGER LED 43TG79 BT GOOGLE TV</t>
  </si>
  <si>
    <t>01016265</t>
  </si>
  <si>
    <t>T.V. CHALLENGER UHD 65HW WEBOS +MC</t>
  </si>
  <si>
    <t>01016279</t>
  </si>
  <si>
    <t>T.V. CHALLENGER LED 32TG79 BT GOOGLE TV</t>
  </si>
  <si>
    <t>01107033</t>
  </si>
  <si>
    <t>CAIXUN</t>
  </si>
  <si>
    <t>T.V. CAIXUN C32VAHW WEBOS</t>
  </si>
  <si>
    <t>01107035</t>
  </si>
  <si>
    <t>T.V. CAIXUN SMART C32VAHV VIDDA</t>
  </si>
  <si>
    <t>01107043</t>
  </si>
  <si>
    <t>T.V. CAIXUN C43VAFG GOOGLE TV</t>
  </si>
  <si>
    <t>06003021</t>
  </si>
  <si>
    <t>Neveras</t>
  </si>
  <si>
    <t>No frost</t>
  </si>
  <si>
    <t>301 - 450 L</t>
  </si>
  <si>
    <t>MABE</t>
  </si>
  <si>
    <t>NEVERA MABE RMP 421 FYCU INOX</t>
  </si>
  <si>
    <t>06003029</t>
  </si>
  <si>
    <t>Frost</t>
  </si>
  <si>
    <t>NEVERA MABE RMC-390 FACG1</t>
  </si>
  <si>
    <t>06003033</t>
  </si>
  <si>
    <t>220 - 300 L</t>
  </si>
  <si>
    <t>NEVERA MABE RMA 230 FJCG1 GRAY</t>
  </si>
  <si>
    <t>06003034</t>
  </si>
  <si>
    <t>NEVERA MABE RMC-320 FACG1</t>
  </si>
  <si>
    <t>06003046</t>
  </si>
  <si>
    <t>151 -219 L</t>
  </si>
  <si>
    <t>NEVERA MABE RMU210NACG1 GRAY</t>
  </si>
  <si>
    <t>06003047</t>
  </si>
  <si>
    <t>NEVERA MABE RMA 247 FJCG GRAY</t>
  </si>
  <si>
    <t>06003053</t>
  </si>
  <si>
    <t>NEVERA MABE RMP 405 FYCU INOX</t>
  </si>
  <si>
    <t>06003063</t>
  </si>
  <si>
    <t>NEVERA MABE RMP425FYCU INOX</t>
  </si>
  <si>
    <t>06003067</t>
  </si>
  <si>
    <t>NEVERA MABE RMA 267FBCG GRAY</t>
  </si>
  <si>
    <t>06003084</t>
  </si>
  <si>
    <t>NEVERA MABE RMP384FGCT</t>
  </si>
  <si>
    <t>06003235</t>
  </si>
  <si>
    <t>NEVERA MABE RMU235NACG1</t>
  </si>
  <si>
    <t>06003247</t>
  </si>
  <si>
    <t>NEVERA MABE RMA247PJCG SMJ</t>
  </si>
  <si>
    <t>06003257</t>
  </si>
  <si>
    <t>NEVERA MABE RMA 267PYCC BLACK STEEL</t>
  </si>
  <si>
    <t>06003314</t>
  </si>
  <si>
    <t>NEVERA MABE RMA313FXCC</t>
  </si>
  <si>
    <t>06003423</t>
  </si>
  <si>
    <t>NEVERA MABE RMP 421FBCG GRAY</t>
  </si>
  <si>
    <t>06003426</t>
  </si>
  <si>
    <t>NEVERA MABE RMP 421FGCC BLACK STEEL</t>
  </si>
  <si>
    <t>06003432</t>
  </si>
  <si>
    <t>NEVERA MABE RMB 432PXBQS0 325L TE</t>
  </si>
  <si>
    <t>06003521</t>
  </si>
  <si>
    <t>Nevecon</t>
  </si>
  <si>
    <t>451 - +</t>
  </si>
  <si>
    <t>NEVECON MABE MSL521QMLSS0</t>
  </si>
  <si>
    <t>FREIDORA GRATIS</t>
  </si>
  <si>
    <t>34003038</t>
  </si>
  <si>
    <t>Cocción</t>
  </si>
  <si>
    <t>Electromenores</t>
  </si>
  <si>
    <t>Freidoras</t>
  </si>
  <si>
    <t>FREIDORA MABE AFM38DN 3L</t>
  </si>
  <si>
    <t>06007026</t>
  </si>
  <si>
    <t>NEVERA L.G. VT26WGPX 264L</t>
  </si>
  <si>
    <t>06007038</t>
  </si>
  <si>
    <t>NEVERA L.G. VT38WGPX 374L</t>
  </si>
  <si>
    <t>06007051</t>
  </si>
  <si>
    <t>NEVERA L.G. GS51BPP.AHSCCLM 519L</t>
  </si>
  <si>
    <t>06007809</t>
  </si>
  <si>
    <t>Nevera tipo  Europeo</t>
  </si>
  <si>
    <t>NEVERA L.G. GB45SPP.APZCCLM 461L</t>
  </si>
  <si>
    <t>06016051</t>
  </si>
  <si>
    <t>Minibar</t>
  </si>
  <si>
    <t>0 - 150 L</t>
  </si>
  <si>
    <t>NEVERA CHALLENGER MINIBAR CR 051</t>
  </si>
  <si>
    <t>COMBO MALETAS GRATIS</t>
  </si>
  <si>
    <t>06016086</t>
  </si>
  <si>
    <t>NEVERA CHALLENGER MINIBAR CR 086</t>
  </si>
  <si>
    <t>06016181</t>
  </si>
  <si>
    <t>NEVERA CHALLENGER CR-249L NF TITANIUM</t>
  </si>
  <si>
    <t>06016182</t>
  </si>
  <si>
    <t>NEVERA CHALLENGER CR-317L NF TITANIUM</t>
  </si>
  <si>
    <t>06016223</t>
  </si>
  <si>
    <t>NEVERA CHALLENGER CR-239 TITANIUM</t>
  </si>
  <si>
    <t>06016250</t>
  </si>
  <si>
    <t>NEVERA. CHALLENGER MINIBAR CR-121</t>
  </si>
  <si>
    <t>06016251</t>
  </si>
  <si>
    <t>NEVERA. CHALLENGER MINIBAR CR-121 TI</t>
  </si>
  <si>
    <t>06016256</t>
  </si>
  <si>
    <t>NEVERA CHALLENGER CR-256 TITANIUM</t>
  </si>
  <si>
    <t>06016271</t>
  </si>
  <si>
    <t>NEVERA CHALLENGER MINIBAR CR-089 49 LT</t>
  </si>
  <si>
    <t>06016290</t>
  </si>
  <si>
    <t>NEVERA CHALLENGER CR-290L NF TITANIUM</t>
  </si>
  <si>
    <t>38001202</t>
  </si>
  <si>
    <t>Morrales y Deportes</t>
  </si>
  <si>
    <t>morrales y Deportes</t>
  </si>
  <si>
    <t>PROV VARIOS</t>
  </si>
  <si>
    <t>COMBO MALETAS AZUL</t>
  </si>
  <si>
    <t>06022043</t>
  </si>
  <si>
    <t>ELECTROLUX</t>
  </si>
  <si>
    <t>NEV. ELECTROLUX IF43B 390l INV NEG</t>
  </si>
  <si>
    <t>06022044</t>
  </si>
  <si>
    <t>NEV. ELECTROLUX ERSA44V3HVG 441L INVERTE</t>
  </si>
  <si>
    <t>PRECIO TRANSVERSAL GRATIS HORNO</t>
  </si>
  <si>
    <t>78022125</t>
  </si>
  <si>
    <t>Hornos</t>
  </si>
  <si>
    <t>Microondas</t>
  </si>
  <si>
    <t>HORNO ELECTROLUX EMDY 25SOMXB0MXB 25L B</t>
  </si>
  <si>
    <t>GRATIS HORNO</t>
  </si>
  <si>
    <t>06022053</t>
  </si>
  <si>
    <t>NEV. ELECTROLUX ERSA53V3HVG 531l INV</t>
  </si>
  <si>
    <t>78022025</t>
  </si>
  <si>
    <t>HORNO ELECTROLUX EMD 025S3GSLUG 25L G</t>
  </si>
  <si>
    <t>06022060</t>
  </si>
  <si>
    <t>NEV. ELECTROLUX ERD090G3HWB 90L BLACK</t>
  </si>
  <si>
    <t>06022153</t>
  </si>
  <si>
    <t>NEV. ELECTROLUX ERSA53K3HVB 529L NE INV</t>
  </si>
  <si>
    <t>78022020</t>
  </si>
  <si>
    <t>HORNO ELECTROLUX EMDO 20S3GSLUG 0,7</t>
  </si>
  <si>
    <t>78022312</t>
  </si>
  <si>
    <t>HORNO ELECTROLUX EMDO30G 3GSLUG</t>
  </si>
  <si>
    <t>06034004</t>
  </si>
  <si>
    <t>HACEB</t>
  </si>
  <si>
    <t>NEVERA HACEB NEV 404 SE TI R2</t>
  </si>
  <si>
    <t>0603400C</t>
  </si>
  <si>
    <t>06034067</t>
  </si>
  <si>
    <t>NEVERA HACEB N 220 CE PLOMO</t>
  </si>
  <si>
    <t>06034071</t>
  </si>
  <si>
    <t>NEVERA HACEB 271 SE MI INOX R2</t>
  </si>
  <si>
    <t>06034220</t>
  </si>
  <si>
    <t>NEVERA HACEB 220 CE TI R2</t>
  </si>
  <si>
    <t>0603422C</t>
  </si>
  <si>
    <t>0603423C</t>
  </si>
  <si>
    <t>NEVERA HACEB 243 SE MI PLOMO</t>
  </si>
  <si>
    <t>06034243</t>
  </si>
  <si>
    <t>NEVERA HACEB 243 SE ME NE R2</t>
  </si>
  <si>
    <t>0603424C</t>
  </si>
  <si>
    <t>NEVERA HACEB 243 SE MI TI R2</t>
  </si>
  <si>
    <t>0603427C</t>
  </si>
  <si>
    <t>06034308</t>
  </si>
  <si>
    <t>NEVERA NEV 308 CE TI R2</t>
  </si>
  <si>
    <t>0603430C</t>
  </si>
  <si>
    <t>0603431C</t>
  </si>
  <si>
    <t>NEVERA HACEB 311 SE MI TI R2</t>
  </si>
  <si>
    <t>06034342</t>
  </si>
  <si>
    <t>0603438C</t>
  </si>
  <si>
    <t>NEVERA HACEB BM OTTAWA 382 SE PD NE R2</t>
  </si>
  <si>
    <t>0603441C</t>
  </si>
  <si>
    <t>NEVERA HACEB NEV 404 SE PLOMO</t>
  </si>
  <si>
    <t>06034448</t>
  </si>
  <si>
    <t>NEVERA HACEB 448 SE TI R2</t>
  </si>
  <si>
    <t>0603444C</t>
  </si>
  <si>
    <t>06034813</t>
  </si>
  <si>
    <t>NEVERA HACEB 404 SE DA ME PL KP</t>
  </si>
  <si>
    <t>10003124</t>
  </si>
  <si>
    <t>Acondicionador Aire</t>
  </si>
  <si>
    <t>AA Domestico</t>
  </si>
  <si>
    <t>19000 - +</t>
  </si>
  <si>
    <t>A/C MABE  MMI24CDBWCCC8</t>
  </si>
  <si>
    <t>10003128</t>
  </si>
  <si>
    <t>13000 - 18000 BTU</t>
  </si>
  <si>
    <t>A/C MABE  MMI18CDBWCCC8 INV 220</t>
  </si>
  <si>
    <t>10003131</t>
  </si>
  <si>
    <t>0 - 9000 BTU</t>
  </si>
  <si>
    <t>A/C MABE  MMT09CABWCC8 CON V110V</t>
  </si>
  <si>
    <t>10003132</t>
  </si>
  <si>
    <t>10000 - 12000 BTU</t>
  </si>
  <si>
    <t>A/C MABE MMI12CDBWCCC8 INVE 220V</t>
  </si>
  <si>
    <t>10003181</t>
  </si>
  <si>
    <t>A/C MABE  MMT12CDBW CON V220V</t>
  </si>
  <si>
    <t>10003903</t>
  </si>
  <si>
    <t>A/C MABE  MMI12CABW INV V110V</t>
  </si>
  <si>
    <t>10003904</t>
  </si>
  <si>
    <t>A/C MABE  MMT12CABW CON V110V</t>
  </si>
  <si>
    <t>10003908</t>
  </si>
  <si>
    <t>A/C MABE  MMT24CDBW CON V220V</t>
  </si>
  <si>
    <t>10003909</t>
  </si>
  <si>
    <t>A/C MABE  MMT18CDBW CON V220V</t>
  </si>
  <si>
    <t>10007122</t>
  </si>
  <si>
    <t>A/C L.G. O122C1 12.000 CON V220V</t>
  </si>
  <si>
    <t>1003453C</t>
  </si>
  <si>
    <t>A/C AIRE HACEB AA BARU 12 ON/OFF 110 BL</t>
  </si>
  <si>
    <t>1003455C</t>
  </si>
  <si>
    <t>A/C AIRE HACEB AA BARU 9 ON/OFF 110 BL</t>
  </si>
  <si>
    <t>10129102</t>
  </si>
  <si>
    <t>MIDEA</t>
  </si>
  <si>
    <t>A/C MIDEA MSAFB-11CRN1-NC1 CON 12K 220</t>
  </si>
  <si>
    <t>10129103</t>
  </si>
  <si>
    <t>A/C MIDEA MSAFB-11CRN1-BC1 CON 12K 110</t>
  </si>
  <si>
    <t>11007915</t>
  </si>
  <si>
    <t>Audio</t>
  </si>
  <si>
    <t>AIO y barras torres</t>
  </si>
  <si>
    <t>AIO y barras (torres)</t>
  </si>
  <si>
    <t>SONIDO L.G. RNC5.DCOLLLK 500RMS ONE BODY</t>
  </si>
  <si>
    <t>11007917</t>
  </si>
  <si>
    <t>SONIDO L.G.RNC7.DCOLLLK 1000RMS ONE BODY</t>
  </si>
  <si>
    <t>11007918</t>
  </si>
  <si>
    <t>SONIDO L.G. RNC9.DCOLLLK 1800RMS ONE BD</t>
  </si>
  <si>
    <t>11016070</t>
  </si>
  <si>
    <t>Audio Portable</t>
  </si>
  <si>
    <t>Audio portable</t>
  </si>
  <si>
    <t>SON.CHALLENGER SC-70 RMS 360</t>
  </si>
  <si>
    <t>14001754</t>
  </si>
  <si>
    <t>PARLANTE BLUETOOTH JELLY EC 754</t>
  </si>
  <si>
    <t>14016050</t>
  </si>
  <si>
    <t>PARLANTE CHALLENGER SC-50 RMS PORT</t>
  </si>
  <si>
    <t>16003145</t>
  </si>
  <si>
    <t>Refrigeración comercial</t>
  </si>
  <si>
    <t>Refri Horizontal</t>
  </si>
  <si>
    <t>CONGELADOR MABE ALASKA145B5</t>
  </si>
  <si>
    <t>16003201</t>
  </si>
  <si>
    <t>CONGELADOR MABE ALASKA200 B5</t>
  </si>
  <si>
    <t>16003301</t>
  </si>
  <si>
    <t>CONGELADOR MABE ALASKA300B4</t>
  </si>
  <si>
    <t>16003320</t>
  </si>
  <si>
    <t>REFRIGERADOR VIT MABE ALASKA 320B1 316L</t>
  </si>
  <si>
    <t>16003431</t>
  </si>
  <si>
    <t>CONGELADOR MABE ALASKA 520BH</t>
  </si>
  <si>
    <t>16016100</t>
  </si>
  <si>
    <t>CONGELADOR CHALLENGER CH-100</t>
  </si>
  <si>
    <t>16016199</t>
  </si>
  <si>
    <t>CONGELADOR CHALLENGER CH-199</t>
  </si>
  <si>
    <t>16016302</t>
  </si>
  <si>
    <t>CONGELADOR CHALLENGER CH-332-2 230</t>
  </si>
  <si>
    <t>16016363</t>
  </si>
  <si>
    <t>CONGELADOR CHALLENGER CH-363-2 387L</t>
  </si>
  <si>
    <t>16016430</t>
  </si>
  <si>
    <t>CONGE.VERTICAL CHALLEN. CV430 168L</t>
  </si>
  <si>
    <t>16016830</t>
  </si>
  <si>
    <t>CONGELADOR CHALLENGER CH-226 152L</t>
  </si>
  <si>
    <t>16016832</t>
  </si>
  <si>
    <t>CONGELADOR CHALLENGER CH-396 535L</t>
  </si>
  <si>
    <t>16022010</t>
  </si>
  <si>
    <t>CONGELADOR ELECTROLUX EFCC10C3HQW 95L</t>
  </si>
  <si>
    <t>16022023</t>
  </si>
  <si>
    <t>CONGE ELECTROLUX EFUP 22P3HRG 212L VERT</t>
  </si>
  <si>
    <t>16022050</t>
  </si>
  <si>
    <t>CONGELADOR ELECTROLUX EFC50W3HTW 508L</t>
  </si>
  <si>
    <t>16022154</t>
  </si>
  <si>
    <t>CONGELADOR ELECTROLUX EFCC32C3HQW 318L</t>
  </si>
  <si>
    <t>16022228</t>
  </si>
  <si>
    <t>CONGELADOR ELECTROLUX EFCC20C3HQW 200L</t>
  </si>
  <si>
    <t>16022279</t>
  </si>
  <si>
    <t>CONGELADOR ELECTROLUX EFCC70W3HTW 708</t>
  </si>
  <si>
    <t>16027017</t>
  </si>
  <si>
    <t>INDUCOL</t>
  </si>
  <si>
    <t>VITRINA INDUCOL VH-M-17BL1CD 203L</t>
  </si>
  <si>
    <t>16027018</t>
  </si>
  <si>
    <t>CONGELADOR INDUCOL CH-E 18BL1CDVC 508</t>
  </si>
  <si>
    <t>16027020</t>
  </si>
  <si>
    <t>VITRINA INDUCOL VV-20DBL1PV 430L</t>
  </si>
  <si>
    <t>16027041</t>
  </si>
  <si>
    <t>CONGELADOR INDUCOL CH-DPB170BL1</t>
  </si>
  <si>
    <t>16027052</t>
  </si>
  <si>
    <t>CONGELADOR INDUCOL CH-DPB-430BL1</t>
  </si>
  <si>
    <t>16027055</t>
  </si>
  <si>
    <t>CONGELADOR INDUCOL CH-DPB180BL1</t>
  </si>
  <si>
    <t>16027062</t>
  </si>
  <si>
    <t>VITRINA INDUCOL VH-M-19BL1CDLD 425L</t>
  </si>
  <si>
    <t>16027064</t>
  </si>
  <si>
    <t>VITRINA INDUCOL VH-PM-39BL1CDVC 804L</t>
  </si>
  <si>
    <t>16027068</t>
  </si>
  <si>
    <t>VITRINA INDUCOL VV-316BL1 309L</t>
  </si>
  <si>
    <t>16027120</t>
  </si>
  <si>
    <t>CUBETERO INDUCOL CU-120-11BL1 (120BOLSAS</t>
  </si>
  <si>
    <t>16027128</t>
  </si>
  <si>
    <t>CONGELADOR INDUCOL CH-PB-28BL1CD-AE 781L</t>
  </si>
  <si>
    <t>16027228</t>
  </si>
  <si>
    <t>CONGELADOR INDUCOL CH-PB28BL1CD 781L INV</t>
  </si>
  <si>
    <t>16027242</t>
  </si>
  <si>
    <t>VITRINA INDUCOL VV-42DBL1PV 848 3C</t>
  </si>
  <si>
    <t>16027508</t>
  </si>
  <si>
    <t>CONGELADOR INDUCOL CH-H 11BL1CD HELAD</t>
  </si>
  <si>
    <t>16027707</t>
  </si>
  <si>
    <t>Refri Vertical</t>
  </si>
  <si>
    <t>VITRINA INDUCOL VV-SL-25BL1CDLP 707L 2C</t>
  </si>
  <si>
    <t>1603414C</t>
  </si>
  <si>
    <t>CONGELADOR HACEB COH NIEVE 145 CE BL </t>
  </si>
  <si>
    <t>16034251</t>
  </si>
  <si>
    <t>CONGELADOR HACEB COH NIEVE 251 CE BL</t>
  </si>
  <si>
    <t>1603425C</t>
  </si>
  <si>
    <t>CONGELADOR HACEB COH NIEVE 251 CE BL </t>
  </si>
  <si>
    <t>1603445C</t>
  </si>
  <si>
    <t>CONGELADOR HACEB COH NIEVE 145 CE BL</t>
  </si>
  <si>
    <t>21003020</t>
  </si>
  <si>
    <t>Lavadoras y secadoras</t>
  </si>
  <si>
    <t>Carga superior</t>
  </si>
  <si>
    <t>19 - 22 K</t>
  </si>
  <si>
    <t>LAVADORA MABE LMA9020WDGAB0 9K/20L</t>
  </si>
  <si>
    <t>21003120</t>
  </si>
  <si>
    <t>15 - 18 K</t>
  </si>
  <si>
    <t>LAV. MABE LMA 8120 WDGAB0 18K NE</t>
  </si>
  <si>
    <t>21003123</t>
  </si>
  <si>
    <t>Doble Tina</t>
  </si>
  <si>
    <t>8 - 14 K</t>
  </si>
  <si>
    <t>LAVADORA MABE LMD1123HBAB0 11 KG</t>
  </si>
  <si>
    <t>21003203</t>
  </si>
  <si>
    <t>LAV. MABE LMC 70203WDAB0 20K NE</t>
  </si>
  <si>
    <t>21003204</t>
  </si>
  <si>
    <t>Centro lavado y secado</t>
  </si>
  <si>
    <t>TORRE LAV-SECADORA MCLC2040PPDG0 20K</t>
  </si>
  <si>
    <t>21003321</t>
  </si>
  <si>
    <t>LAVADORA MABE LMD3123HBAB0 13 KG</t>
  </si>
  <si>
    <t>21003412</t>
  </si>
  <si>
    <t>LAV. MABE LMA 4120 WDGAB0 14K NE</t>
  </si>
  <si>
    <t>21003612</t>
  </si>
  <si>
    <t>LAVADORA MABE LMA 6120WDGAB0</t>
  </si>
  <si>
    <t>21003744</t>
  </si>
  <si>
    <t>LAVADORA MABE LMC 46100WDAB0 16K/35L</t>
  </si>
  <si>
    <t>21007008</t>
  </si>
  <si>
    <t>LAVADORA L.G. WP8WMR.ABWPCOL 8KL</t>
  </si>
  <si>
    <t>21007018</t>
  </si>
  <si>
    <t>LAVADORA L.G. WT18DVTB.ASFECOL 18K INV</t>
  </si>
  <si>
    <t>21007019</t>
  </si>
  <si>
    <t>LAVADORA L.G. WT19MV6.ABMECOL 19K INV NG</t>
  </si>
  <si>
    <t>21007029</t>
  </si>
  <si>
    <t>LAVADORA L.G. WT13DPBK .ASFECOL 13K/29L</t>
  </si>
  <si>
    <t>21007035</t>
  </si>
  <si>
    <t>Carga Frontal</t>
  </si>
  <si>
    <t>LAVA-SECA L.G .WD16EG2S6 AI GRIS</t>
  </si>
  <si>
    <t>21007055</t>
  </si>
  <si>
    <t>LAVADORA L.G. WT19DPB.ASFECOL 19K INV GR</t>
  </si>
  <si>
    <t>21007106</t>
  </si>
  <si>
    <t>LAVA-SECA L.G .WD14BVC2S6.ABLECOL 14K</t>
  </si>
  <si>
    <t>21007113</t>
  </si>
  <si>
    <t>LAVADORA L.G. WT13BPB .ABMECOL 13K/29L N</t>
  </si>
  <si>
    <t>21007116</t>
  </si>
  <si>
    <t>LAVADORA L.G. WT16MVTB.ABMECOL16K</t>
  </si>
  <si>
    <t>21007119</t>
  </si>
  <si>
    <t>LAVADORA L.G. WT19MVTB.ABMECOL 19K INV N</t>
  </si>
  <si>
    <t>21007219</t>
  </si>
  <si>
    <t>LAVADORA L.G. WT9ELR.DESECOL 9K</t>
  </si>
  <si>
    <t>21016013</t>
  </si>
  <si>
    <t>LAVADORA CHALLENGER CW5713 13KG DARK GR</t>
  </si>
  <si>
    <t>21016619</t>
  </si>
  <si>
    <t>0 - 7 K</t>
  </si>
  <si>
    <t>LAV. CHALLENGER CW4707 7K</t>
  </si>
  <si>
    <t>21016711</t>
  </si>
  <si>
    <t>LAVADORA CHALLENGER CW5711 11KG DARK GR</t>
  </si>
  <si>
    <t>21016715</t>
  </si>
  <si>
    <t>LAVADORA CHALLENGER CW5715 15KG DARK GR</t>
  </si>
  <si>
    <t>21022076</t>
  </si>
  <si>
    <t>LAV. ELECTROLUX W.HOUSE WWTB07M6 7K</t>
  </si>
  <si>
    <t>21022163</t>
  </si>
  <si>
    <t>LAV. ELECTROLUX EWIX16F3ESG 16K GR 10A</t>
  </si>
  <si>
    <t>PRECIO TRANSVERSAL GRATIS CAMISETA</t>
  </si>
  <si>
    <t>52001009</t>
  </si>
  <si>
    <t>CAMISETA COLOMBIA</t>
  </si>
  <si>
    <t>21022195</t>
  </si>
  <si>
    <t>LAV. ELECTROLUX EWIW95F6USVG 9.5K GR</t>
  </si>
  <si>
    <t>21034027</t>
  </si>
  <si>
    <t>LAVADORA HACEB 7 KG SA BL</t>
  </si>
  <si>
    <t>2103402C</t>
  </si>
  <si>
    <t>21034118</t>
  </si>
  <si>
    <t>LAVADORA HACEB MIZÜ 18 KG D NE</t>
  </si>
  <si>
    <t>2103413C</t>
  </si>
  <si>
    <t>LAVADORA HACEB AWÜA 13 KG M GR</t>
  </si>
  <si>
    <t>2103414C</t>
  </si>
  <si>
    <t>LAVADORA HACEB 8,5 KG PF D GR</t>
  </si>
  <si>
    <t>2103416C</t>
  </si>
  <si>
    <t>LAVADORA HACEB LAV ZOÜ 16 KG D NE</t>
  </si>
  <si>
    <t>2103418C</t>
  </si>
  <si>
    <t>LAVADORA HACEB MIZÜ 18 KG M NE</t>
  </si>
  <si>
    <t>21034190</t>
  </si>
  <si>
    <t>LAVADORA HACEB IVY 19 KG D NE</t>
  </si>
  <si>
    <t>2103419C</t>
  </si>
  <si>
    <t>2103433C</t>
  </si>
  <si>
    <t>LAVADORA HACEB AWÜA 13 KG D NE</t>
  </si>
  <si>
    <t>21055745</t>
  </si>
  <si>
    <t>SAMSUNG</t>
  </si>
  <si>
    <t>LAVADORA SAMS. WA18CG6745BVCO 18k NE</t>
  </si>
  <si>
    <t>21055907</t>
  </si>
  <si>
    <t>LAVADORA SAMS. WA15T5260BY 15K-33L INV G</t>
  </si>
  <si>
    <t>21129140</t>
  </si>
  <si>
    <t>LAVADORA MIDEA MT100W140/W-CO 14 KG</t>
  </si>
  <si>
    <t>29005035</t>
  </si>
  <si>
    <t>Computadores</t>
  </si>
  <si>
    <t>Portatil</t>
  </si>
  <si>
    <t>ASUS</t>
  </si>
  <si>
    <t>COMP. ASUS X515EA-BR3238 Ci3-1115G4</t>
  </si>
  <si>
    <t>29030314</t>
  </si>
  <si>
    <t>ACER</t>
  </si>
  <si>
    <t>COMP. ACER A314-36P-33ZX i3-8-512-W11</t>
  </si>
  <si>
    <t>29035182</t>
  </si>
  <si>
    <t>LENOVO</t>
  </si>
  <si>
    <t>COMP. LENOVO 82RK00WDLM i3-8-512-W11</t>
  </si>
  <si>
    <t>30095250</t>
  </si>
  <si>
    <t>Impresoras</t>
  </si>
  <si>
    <t>Impresión</t>
  </si>
  <si>
    <t>EPSON</t>
  </si>
  <si>
    <t>MULTIFUNCION DIG EPSON ECOTANK L1250</t>
  </si>
  <si>
    <t>30095251</t>
  </si>
  <si>
    <t>MULTIFUNCIONAL EPSON ECOTANK L3251WIFI</t>
  </si>
  <si>
    <t>34022031</t>
  </si>
  <si>
    <t>Licuadoras y batidoras</t>
  </si>
  <si>
    <t>LICUADORA ELECTROLUX 1,5l VV EBS30 500W</t>
  </si>
  <si>
    <t>34022120</t>
  </si>
  <si>
    <t>FREIDORA ELECTROLUX 3,2L EAF20</t>
  </si>
  <si>
    <t>34022125</t>
  </si>
  <si>
    <t>Planchas de ropa</t>
  </si>
  <si>
    <t>PLANCHA ELECTROLUX ESI51 EASYLINE 1250W</t>
  </si>
  <si>
    <t>34022170</t>
  </si>
  <si>
    <t>PLANCHA ELECTROLUX SIE70 ESENTIAL 1500W</t>
  </si>
  <si>
    <t>34022201</t>
  </si>
  <si>
    <t>Cafeteras</t>
  </si>
  <si>
    <t>CAFETERA ELECTROLUX ECM20 800W NEG 1,2L</t>
  </si>
  <si>
    <t>34022225</t>
  </si>
  <si>
    <t>CAFETERA ELECTROLUX ECM25 800W NEG 1,2L</t>
  </si>
  <si>
    <t>34022407</t>
  </si>
  <si>
    <t>Aspiradoras</t>
  </si>
  <si>
    <t>ASPIRADORA ELECTROLUX 3015AKG2403 STK14</t>
  </si>
  <si>
    <t>34022408</t>
  </si>
  <si>
    <t>BATIDORA ELECTROLUX ESM30 300W</t>
  </si>
  <si>
    <t>34022410</t>
  </si>
  <si>
    <t>Arroceras</t>
  </si>
  <si>
    <t>OLLA ELECTROLUX CHEF ECC20 1.8L</t>
  </si>
  <si>
    <t>34022411</t>
  </si>
  <si>
    <t>LICUADORA ELECTROLUX 1,5l EBS20 400W NEG</t>
  </si>
  <si>
    <t>34022420</t>
  </si>
  <si>
    <t>Otros Electromenores</t>
  </si>
  <si>
    <t>OLLA MULTIFUNCIONAL ELECTROLUX PCC20 6LT</t>
  </si>
  <si>
    <t>34052430</t>
  </si>
  <si>
    <t>Ventiladores</t>
  </si>
  <si>
    <t>SAMURAI</t>
  </si>
  <si>
    <t>VENTILADOR SAMU SILENCE FORCE PLUS 2-1GR</t>
  </si>
  <si>
    <t>34057408</t>
  </si>
  <si>
    <t>HOME ELEMENTS</t>
  </si>
  <si>
    <t>JARRA HERVIDORA H.E 1.8 LTS ACERO INOX</t>
  </si>
  <si>
    <t>35022050</t>
  </si>
  <si>
    <t>FREIDORA ELECTROLUX 5L EAF50 FAMILY EFF</t>
  </si>
  <si>
    <t>38003698</t>
  </si>
  <si>
    <t>Otros</t>
  </si>
  <si>
    <t>MODULO WIFI HAIER 2DA GEN</t>
  </si>
  <si>
    <t>45035010</t>
  </si>
  <si>
    <t>COMP. LENOVO 14" 82KT010HLM R5 8-512-W11</t>
  </si>
  <si>
    <t>45035315</t>
  </si>
  <si>
    <t>COMP. LENOVO SLIM 3 15AM8 RYZEN 58-512GB</t>
  </si>
  <si>
    <t>45035400</t>
  </si>
  <si>
    <t>COMP. LENOVO 15" 82R40054LM R5 8-512-W11</t>
  </si>
  <si>
    <t>45092100</t>
  </si>
  <si>
    <t>HP</t>
  </si>
  <si>
    <t>COMP. HP 14FQ1004LA R3 8-512 GB W11</t>
  </si>
  <si>
    <t>45092502</t>
  </si>
  <si>
    <t>COMP. HP 14-DQ5020LA Ci 3 8-256 GB W11</t>
  </si>
  <si>
    <t>65003020</t>
  </si>
  <si>
    <t>Campanas</t>
  </si>
  <si>
    <t>Empotrables</t>
  </si>
  <si>
    <t>CAMPANA MABE CM6040NV0</t>
  </si>
  <si>
    <t>65003021</t>
  </si>
  <si>
    <t>Cubiertas</t>
  </si>
  <si>
    <t>EST. CUB. MABE CMG 6044LA-0CON</t>
  </si>
  <si>
    <t>65003022</t>
  </si>
  <si>
    <t>EST. CUB. MABE CMG 6044SA-1CON</t>
  </si>
  <si>
    <t>65003023</t>
  </si>
  <si>
    <t>EST. CUB. MABE CMG 6054LA-0CON</t>
  </si>
  <si>
    <t>65003040</t>
  </si>
  <si>
    <t>CAMPANA MABE CM6040XV0</t>
  </si>
  <si>
    <t>65003042</t>
  </si>
  <si>
    <t>EST. CUB. MABE PM 6042 GV0 VID</t>
  </si>
  <si>
    <t>65003144</t>
  </si>
  <si>
    <t>Estufas</t>
  </si>
  <si>
    <t>EST. CUB. MABE PM6044ENA0</t>
  </si>
  <si>
    <t>65003603</t>
  </si>
  <si>
    <t>EST. CUB. MABE PM6044NS0</t>
  </si>
  <si>
    <t>65003604</t>
  </si>
  <si>
    <t>EST. CUB. MABE PM6044NF0</t>
  </si>
  <si>
    <t>65003654</t>
  </si>
  <si>
    <t>EST. CUB. MABE PM 6054NS0</t>
  </si>
  <si>
    <t>65016043</t>
  </si>
  <si>
    <t>EST. CHALLENGER CUB INOX 4P SP6043-01</t>
  </si>
  <si>
    <t>65016200</t>
  </si>
  <si>
    <t>CAMPANA CHALLENGER NEGRA CX4200</t>
  </si>
  <si>
    <t>65016310</t>
  </si>
  <si>
    <t>CAMPANA CHALLENGER CX4310 3V</t>
  </si>
  <si>
    <t>65016400</t>
  </si>
  <si>
    <t>CAMPANA CHALLENGER INOX CX4000</t>
  </si>
  <si>
    <t>65016401</t>
  </si>
  <si>
    <t>CAMPANA CHALLENGER NEGRA CX4000</t>
  </si>
  <si>
    <t>65016504</t>
  </si>
  <si>
    <t>CUB CHALLENGER 58,5CM 4P GN SP5040 PLAT</t>
  </si>
  <si>
    <t>65016759</t>
  </si>
  <si>
    <t>EST. CHALLENGER CUB CRISTAL 4P SQ6759</t>
  </si>
  <si>
    <t>65016767</t>
  </si>
  <si>
    <t>EST. CHALLENGER CUB CRISTAL SQ6767AE</t>
  </si>
  <si>
    <t>65016772</t>
  </si>
  <si>
    <t>CAMPANA CHALLENGER 76 CM 3-V CX 4772 IN</t>
  </si>
  <si>
    <t>65016861</t>
  </si>
  <si>
    <t>EST. CHALLENGER CUB INOX 4P SI 6861 EI</t>
  </si>
  <si>
    <t>65016875</t>
  </si>
  <si>
    <t>CUB CHALLENGER 75CM 5P GN SV6875 PL</t>
  </si>
  <si>
    <t>65034401</t>
  </si>
  <si>
    <t>CAMPANA HACEB TOFU 60 V3 INOX</t>
  </si>
  <si>
    <t>65034402</t>
  </si>
  <si>
    <t>CAMPANA HACEB TOFU 60 V3 NE</t>
  </si>
  <si>
    <t>66003112</t>
  </si>
  <si>
    <t>Estufas de piso</t>
  </si>
  <si>
    <t>ESTUFA MABE TX1G 6CON INOX</t>
  </si>
  <si>
    <t>66003150</t>
  </si>
  <si>
    <t>ESTUFA MABE EMC5150SNX0</t>
  </si>
  <si>
    <t>66003205</t>
  </si>
  <si>
    <t>ESTUFA MABE INGENIOUS EMC30KXX</t>
  </si>
  <si>
    <t>66003810</t>
  </si>
  <si>
    <t>ESTUFA MABE INGENIOUS EMC6050NFX0</t>
  </si>
  <si>
    <t>66024026</t>
  </si>
  <si>
    <t>ESTUFA CENTRALES CCC20ANXN-5</t>
  </si>
  <si>
    <t>66034001</t>
  </si>
  <si>
    <t>ESTUFA HACEB ROMERO GAB T GN PL</t>
  </si>
  <si>
    <t>6603400C</t>
  </si>
  <si>
    <t>66034062</t>
  </si>
  <si>
    <t>Estufas de mesa</t>
  </si>
  <si>
    <t>EST HACEB EM AVELLANA T GN NE</t>
  </si>
  <si>
    <t>66034606</t>
  </si>
  <si>
    <t>EST. HACEB OREGANO 60-VF GN INOX</t>
  </si>
  <si>
    <t>66034607</t>
  </si>
  <si>
    <t>EST. HACEB OREGANO 76-VF GN INOX</t>
  </si>
  <si>
    <t>6603460C</t>
  </si>
  <si>
    <t>66034645</t>
  </si>
  <si>
    <t>EST. HACEB ROMERO 50-T GN NE          </t>
  </si>
  <si>
    <t>66034647</t>
  </si>
  <si>
    <t>ESTUFA HACEB ROMERO REFLEX 50-V GN NE   </t>
  </si>
  <si>
    <t>66034648</t>
  </si>
  <si>
    <t>EST. HACEB ROMERO 50-T GN PL          </t>
  </si>
  <si>
    <t>66034649</t>
  </si>
  <si>
    <t>ESTUFA HACEB ROMERO CRISTAL 50 GN INOX</t>
  </si>
  <si>
    <t>6603464C</t>
  </si>
  <si>
    <t>6603465C</t>
  </si>
  <si>
    <t>EST. HACEB ROMERO 50-T GN NE </t>
  </si>
  <si>
    <t>6603466C</t>
  </si>
  <si>
    <t>6603468C</t>
  </si>
  <si>
    <t>6603469C</t>
  </si>
  <si>
    <t>66034761</t>
  </si>
  <si>
    <t>EST. HACEB CUB SESAMO 60-43 INOX GN</t>
  </si>
  <si>
    <t>66034762</t>
  </si>
  <si>
    <t>EST. HACEB CUB SESAMO 60 INOX C3 HF GN</t>
  </si>
  <si>
    <t>76016555</t>
  </si>
  <si>
    <t>HORNO CHALLENGER GAS HG2555</t>
  </si>
  <si>
    <t>76016750</t>
  </si>
  <si>
    <t>HORNO CHALLENGER 60CM 120V HE2750 IN</t>
  </si>
  <si>
    <t>76034061</t>
  </si>
  <si>
    <t>HORNO HACEB HX TOFU 60 NE GN</t>
  </si>
  <si>
    <t>78003170</t>
  </si>
  <si>
    <t>GENERAL ELECTRIC</t>
  </si>
  <si>
    <t>HORNO MICROONDAS GE JES70G 0,7</t>
  </si>
  <si>
    <t>78003939</t>
  </si>
  <si>
    <t>HORNO GE MGE07SEJ TESPEJO</t>
  </si>
  <si>
    <t>78007032</t>
  </si>
  <si>
    <t>HORNO L.G. MS 2032GAS.BBKELAT</t>
  </si>
  <si>
    <t>78012106</t>
  </si>
  <si>
    <t>PANASONIC</t>
  </si>
  <si>
    <t>HORNO MIC. PANASONIC M-NE1064F</t>
  </si>
  <si>
    <t>78016024</t>
  </si>
  <si>
    <t>HORNO FREIDOR CAHLLENGER HAF2023 23L</t>
  </si>
  <si>
    <t>78034101</t>
  </si>
  <si>
    <t>HORNO HACEB AS HM-1.1 ME GRILL INOX</t>
  </si>
  <si>
    <t>78034122</t>
  </si>
  <si>
    <t>HORNO HACEB AR HM-0.7 ME BL (20LT)</t>
  </si>
  <si>
    <t>80131001</t>
  </si>
  <si>
    <t>Calentador Agua</t>
  </si>
  <si>
    <t>RHEEM</t>
  </si>
  <si>
    <t>CALENT RHEEM RHMKM-TF-6 6L MEC PASO</t>
  </si>
  <si>
    <t>80131002</t>
  </si>
  <si>
    <t>CALENT RHEEM RHMKM-TF-10 10L MEC PASO</t>
  </si>
  <si>
    <t>80131003</t>
  </si>
  <si>
    <t>CALENT RHEEM RHMKM-TF-12 12L MEC PASO</t>
  </si>
  <si>
    <t>80131004</t>
  </si>
  <si>
    <t>CALENT RHEEM RHDKM-TFS-10 10L DIG PASO</t>
  </si>
  <si>
    <t>80131005</t>
  </si>
  <si>
    <t>CALENT RHEEM RHDKM-TFS-16 16L DIG PASO</t>
  </si>
  <si>
    <t>80131007</t>
  </si>
  <si>
    <t>CALENT RHEEM ELECTRICO 110/4KW ELEG DI</t>
  </si>
  <si>
    <t>80131008</t>
  </si>
  <si>
    <t>CALENT RHEEM ELECTRICO 208/9KW PERFORM</t>
  </si>
  <si>
    <t>82022011</t>
  </si>
  <si>
    <t>Dispensador agua</t>
  </si>
  <si>
    <t>DISPENSADOR DE AGUA ES11WR19 BLA GAB</t>
  </si>
  <si>
    <t>86014118</t>
  </si>
  <si>
    <t>Colchones</t>
  </si>
  <si>
    <t>Colchones Espuma</t>
  </si>
  <si>
    <t>SPRING</t>
  </si>
  <si>
    <t>COLCH. SPRING SUPREME 1.40*1.90</t>
  </si>
  <si>
    <t>86014119</t>
  </si>
  <si>
    <t>COLCH. SPRING SUPREME 160*190</t>
  </si>
  <si>
    <t>86014422</t>
  </si>
  <si>
    <t>COLCH. SPRING SUPREME 200*200</t>
  </si>
  <si>
    <t>86014140</t>
  </si>
  <si>
    <t>Colchones Resortados</t>
  </si>
  <si>
    <t>COMBO NIMBUS SPRING 140+BASE+PRO+ 2ALM</t>
  </si>
  <si>
    <t>PROMEDIAR COSTO</t>
  </si>
  <si>
    <t>86014160</t>
  </si>
  <si>
    <t>COLCH SPRING ELEGANCE 160*190+2ALM</t>
  </si>
  <si>
    <t>86014323</t>
  </si>
  <si>
    <t>COLCH SPRING ELEGANCE 160*190</t>
  </si>
  <si>
    <t>86014260</t>
  </si>
  <si>
    <t>COLCH SPRING ELEGANCE PRO 160*190</t>
  </si>
  <si>
    <t>86014195</t>
  </si>
  <si>
    <t>COLCH SPRING ELEGANCE 140*190+2ALM</t>
  </si>
  <si>
    <t>86014321</t>
  </si>
  <si>
    <t>COLCH SPRING ELEGANCE 140*190</t>
  </si>
  <si>
    <t>86014340</t>
  </si>
  <si>
    <t>COLCH SPRING ELEGANCE PRO 140*190</t>
  </si>
  <si>
    <t>86014198</t>
  </si>
  <si>
    <t>COLCH SPRING NIMBUS-100x190+ 1ALM</t>
  </si>
  <si>
    <t>86014201</t>
  </si>
  <si>
    <t>COLCH. SPRING ORTO-R 1.40*1.90</t>
  </si>
  <si>
    <t>86014197</t>
  </si>
  <si>
    <t>COLCH. SPRING OR- OMEGA 1.40*1.90+2ALM</t>
  </si>
  <si>
    <t>86014203</t>
  </si>
  <si>
    <t>COLCH. SPRING ORTO-R 1.20*1.90</t>
  </si>
  <si>
    <t>86014121</t>
  </si>
  <si>
    <t>COLCH. SPRING OR- OMEGA 1.20*1.90+2ALM</t>
  </si>
  <si>
    <t>86014238</t>
  </si>
  <si>
    <t>COLCH SPRING CLASSIC-140X190</t>
  </si>
  <si>
    <t>86014245</t>
  </si>
  <si>
    <t>COLCH. SPRING BOSTON 100*190</t>
  </si>
  <si>
    <t>86014322</t>
  </si>
  <si>
    <t>COLCH SPRING ELEGANCE 120*190</t>
  </si>
  <si>
    <t>86014353</t>
  </si>
  <si>
    <t>COLCH SPRING ELEGANCE 200*200</t>
  </si>
  <si>
    <t>86014200</t>
  </si>
  <si>
    <t>COLCH SPRING ELEGANCE 200*200+2ALM</t>
  </si>
  <si>
    <t>86014196</t>
  </si>
  <si>
    <t>COLCH SPRING NIMBUS-140x190+ 2ALM</t>
  </si>
  <si>
    <t>T.V. CAIXUN SMART C32VAHD VIDDA</t>
  </si>
  <si>
    <t>SUPER COMBO PRECIO TRANVERSAL</t>
  </si>
  <si>
    <t>86014240</t>
  </si>
  <si>
    <t>COLCH SPRING EXPRESSION PIL-140X190</t>
  </si>
  <si>
    <t>SUPER PRECIO TRANSVERSAL</t>
  </si>
  <si>
    <t>91130001</t>
  </si>
  <si>
    <t>Celulares</t>
  </si>
  <si>
    <t>Celulares Libres (propios)</t>
  </si>
  <si>
    <t>REAL ME</t>
  </si>
  <si>
    <t>CELULAR REAL ME C55 8GB/256 NE RMX3710 N</t>
  </si>
  <si>
    <t>91130004</t>
  </si>
  <si>
    <t>CELULAR REAL NOTE 50 3GB/64 AZ RMX3834CO</t>
  </si>
  <si>
    <t>91130005</t>
  </si>
  <si>
    <t>CELULAR REAL NOTE 50 4GB/128 NE RMX3834C</t>
  </si>
  <si>
    <t>91130053</t>
  </si>
  <si>
    <t>CELULAR REAL ME C53 8GB/256 NE RMX3760 N</t>
  </si>
  <si>
    <t>91130067</t>
  </si>
  <si>
    <t>CELULAR REAL ME C67 8GB/256 NE RMX3890 N</t>
  </si>
  <si>
    <t>N1 Vigente</t>
  </si>
  <si>
    <t>76003002</t>
  </si>
  <si>
    <t>HORNO MABE HM6017GWAI0</t>
  </si>
  <si>
    <t>76003003</t>
  </si>
  <si>
    <t>HORNO MABE HM6013GWAI0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</si>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</sst>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 &quot;_-;_-@_-"/>
    <numFmt numFmtId="165" formatCode="_-* #,##0_-;\-* #,##0_-;_-* &quot;-&quot;??_-;_-@_-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  <font>
      <sz val="11"/>
      <color theme="1"/>
      <name val="Tahoma"/>
      <family val="2"/>
    </font>
    <font>
      <b/>
      <sz val="11"/>
      <color theme="1"/>
      <name val="Lucida Fax"/>
      <family val="1"/>
    </font>
    <font>
      <b/>
      <sz val="11"/>
      <color rgb="FF7030A0"/>
      <name val="Tahoma"/>
      <family val="2"/>
    </font>
    <font>
      <b/>
      <sz val="11"/>
      <color theme="9" tint="-0.249977111117893"/>
      <name val="Tahoma"/>
      <family val="2"/>
    </font>
    <font>
      <sz val="11"/>
      <color theme="1"/>
      <name val="Lucida Fax"/>
      <family val="1"/>
    </font>
    <font>
      <b/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43" fontId="4" fillId="0" borderId="0" xfId="1" applyFont="1"/>
    <xf numFmtId="43" fontId="3" fillId="0" borderId="0" xfId="1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164" fontId="5" fillId="2" borderId="2" xfId="0" applyNumberFormat="1" applyFont="1" applyFill="1" applyBorder="1"/>
    <xf numFmtId="164" fontId="5" fillId="2" borderId="3" xfId="0" applyNumberFormat="1" applyFont="1" applyFill="1" applyBorder="1"/>
    <xf numFmtId="164" fontId="6" fillId="3" borderId="4" xfId="0" applyNumberFormat="1" applyFont="1" applyFill="1" applyBorder="1" applyAlignment="1">
      <alignment horizontal="center" wrapText="1"/>
    </xf>
    <xf numFmtId="164" fontId="6" fillId="3" borderId="5" xfId="0" applyNumberFormat="1" applyFont="1" applyFill="1" applyBorder="1" applyAlignment="1">
      <alignment horizontal="center"/>
    </xf>
    <xf numFmtId="9" fontId="6" fillId="3" borderId="5" xfId="2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wrapText="1"/>
    </xf>
    <xf numFmtId="0" fontId="5" fillId="0" borderId="6" xfId="0" applyFont="1" applyBorder="1"/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7" fillId="0" borderId="0" xfId="0" applyFont="1"/>
    <xf numFmtId="0" fontId="8" fillId="0" borderId="0" xfId="0" applyFont="1"/>
    <xf numFmtId="0" fontId="5" fillId="0" borderId="7" xfId="0" applyFont="1" applyBorder="1"/>
    <xf numFmtId="164" fontId="6" fillId="3" borderId="8" xfId="0" applyNumberFormat="1" applyFont="1" applyFill="1" applyBorder="1" applyAlignment="1">
      <alignment horizontal="center" wrapText="1"/>
    </xf>
    <xf numFmtId="164" fontId="6" fillId="3" borderId="9" xfId="0" applyNumberFormat="1" applyFont="1" applyFill="1" applyBorder="1" applyAlignment="1">
      <alignment horizontal="center"/>
    </xf>
    <xf numFmtId="9" fontId="6" fillId="3" borderId="9" xfId="2" applyFont="1" applyFill="1" applyBorder="1" applyAlignment="1">
      <alignment horizontal="center"/>
    </xf>
    <xf numFmtId="164" fontId="5" fillId="0" borderId="0" xfId="0" applyNumberFormat="1" applyFont="1"/>
    <xf numFmtId="164" fontId="5" fillId="4" borderId="0" xfId="0" applyNumberFormat="1" applyFont="1" applyFill="1"/>
    <xf numFmtId="164" fontId="7" fillId="0" borderId="0" xfId="0" applyNumberFormat="1" applyFont="1"/>
    <xf numFmtId="164" fontId="8" fillId="0" borderId="0" xfId="0" applyNumberFormat="1" applyFont="1"/>
    <xf numFmtId="164" fontId="5" fillId="0" borderId="7" xfId="0" applyNumberFormat="1" applyFont="1" applyBorder="1"/>
    <xf numFmtId="164" fontId="9" fillId="5" borderId="8" xfId="0" applyNumberFormat="1" applyFont="1" applyFill="1" applyBorder="1"/>
    <xf numFmtId="9" fontId="9" fillId="5" borderId="8" xfId="2" applyFont="1" applyFill="1" applyBorder="1"/>
    <xf numFmtId="0" fontId="5" fillId="3" borderId="6" xfId="0" applyFont="1" applyFill="1" applyBorder="1"/>
    <xf numFmtId="9" fontId="9" fillId="6" borderId="8" xfId="2" applyFont="1" applyFill="1" applyBorder="1"/>
    <xf numFmtId="164" fontId="9" fillId="6" borderId="8" xfId="0" applyNumberFormat="1" applyFont="1" applyFill="1" applyBorder="1"/>
    <xf numFmtId="0" fontId="0" fillId="6" borderId="0" xfId="0" applyFill="1"/>
    <xf numFmtId="0" fontId="5" fillId="7" borderId="6" xfId="0" applyFont="1" applyFill="1" applyBorder="1"/>
    <xf numFmtId="0" fontId="5" fillId="7" borderId="0" xfId="0" applyFont="1" applyFill="1"/>
    <xf numFmtId="164" fontId="5" fillId="7" borderId="0" xfId="0" applyNumberFormat="1" applyFont="1" applyFill="1"/>
    <xf numFmtId="164" fontId="7" fillId="7" borderId="0" xfId="0" applyNumberFormat="1" applyFont="1" applyFill="1"/>
    <xf numFmtId="164" fontId="8" fillId="7" borderId="0" xfId="0" applyNumberFormat="1" applyFont="1" applyFill="1"/>
    <xf numFmtId="164" fontId="5" fillId="7" borderId="7" xfId="0" applyNumberFormat="1" applyFont="1" applyFill="1" applyBorder="1"/>
    <xf numFmtId="0" fontId="0" fillId="7" borderId="0" xfId="0" applyFill="1"/>
    <xf numFmtId="164" fontId="9" fillId="7" borderId="8" xfId="0" applyNumberFormat="1" applyFont="1" applyFill="1" applyBorder="1"/>
    <xf numFmtId="9" fontId="9" fillId="7" borderId="8" xfId="2" applyFont="1" applyFill="1" applyBorder="1"/>
    <xf numFmtId="0" fontId="2" fillId="7" borderId="0" xfId="0" applyFont="1" applyFill="1"/>
    <xf numFmtId="0" fontId="2" fillId="0" borderId="0" xfId="0" applyFont="1"/>
    <xf numFmtId="0" fontId="10" fillId="3" borderId="6" xfId="0" applyFont="1" applyFill="1" applyBorder="1"/>
    <xf numFmtId="0" fontId="10" fillId="3" borderId="0" xfId="0" applyFont="1" applyFill="1"/>
    <xf numFmtId="164" fontId="10" fillId="3" borderId="0" xfId="0" applyNumberFormat="1" applyFont="1" applyFill="1"/>
    <xf numFmtId="164" fontId="7" fillId="3" borderId="0" xfId="0" applyNumberFormat="1" applyFont="1" applyFill="1"/>
    <xf numFmtId="164" fontId="8" fillId="3" borderId="0" xfId="0" applyNumberFormat="1" applyFont="1" applyFill="1"/>
    <xf numFmtId="164" fontId="10" fillId="3" borderId="7" xfId="0" applyNumberFormat="1" applyFont="1" applyFill="1" applyBorder="1"/>
    <xf numFmtId="0" fontId="2" fillId="3" borderId="0" xfId="0" applyFont="1" applyFill="1"/>
    <xf numFmtId="164" fontId="6" fillId="3" borderId="8" xfId="0" applyNumberFormat="1" applyFont="1" applyFill="1" applyBorder="1"/>
    <xf numFmtId="9" fontId="6" fillId="3" borderId="8" xfId="2" applyFont="1" applyFill="1" applyBorder="1"/>
    <xf numFmtId="164" fontId="9" fillId="0" borderId="8" xfId="0" applyNumberFormat="1" applyFont="1" applyBorder="1"/>
    <xf numFmtId="9" fontId="9" fillId="0" borderId="8" xfId="2" applyFont="1" applyFill="1" applyBorder="1"/>
    <xf numFmtId="0" fontId="5" fillId="3" borderId="0" xfId="0" applyFont="1" applyFill="1"/>
    <xf numFmtId="164" fontId="5" fillId="3" borderId="0" xfId="0" applyNumberFormat="1" applyFont="1" applyFill="1"/>
    <xf numFmtId="164" fontId="5" fillId="3" borderId="7" xfId="0" applyNumberFormat="1" applyFont="1" applyFill="1" applyBorder="1"/>
    <xf numFmtId="0" fontId="0" fillId="3" borderId="0" xfId="0" applyFill="1"/>
    <xf numFmtId="164" fontId="9" fillId="3" borderId="8" xfId="0" applyNumberFormat="1" applyFont="1" applyFill="1" applyBorder="1"/>
    <xf numFmtId="9" fontId="9" fillId="3" borderId="8" xfId="2" applyFont="1" applyFill="1" applyBorder="1"/>
    <xf numFmtId="0" fontId="10" fillId="8" borderId="6" xfId="0" applyFont="1" applyFill="1" applyBorder="1"/>
    <xf numFmtId="0" fontId="10" fillId="8" borderId="0" xfId="0" applyFont="1" applyFill="1"/>
    <xf numFmtId="164" fontId="10" fillId="8" borderId="0" xfId="0" applyNumberFormat="1" applyFont="1" applyFill="1"/>
    <xf numFmtId="164" fontId="7" fillId="8" borderId="0" xfId="0" applyNumberFormat="1" applyFont="1" applyFill="1"/>
    <xf numFmtId="164" fontId="8" fillId="8" borderId="0" xfId="0" applyNumberFormat="1" applyFont="1" applyFill="1"/>
    <xf numFmtId="164" fontId="10" fillId="8" borderId="7" xfId="0" applyNumberFormat="1" applyFont="1" applyFill="1" applyBorder="1"/>
    <xf numFmtId="0" fontId="2" fillId="8" borderId="0" xfId="0" applyFont="1" applyFill="1"/>
    <xf numFmtId="164" fontId="6" fillId="8" borderId="8" xfId="0" applyNumberFormat="1" applyFont="1" applyFill="1" applyBorder="1"/>
    <xf numFmtId="9" fontId="6" fillId="8" borderId="8" xfId="2" applyFont="1" applyFill="1" applyBorder="1"/>
    <xf numFmtId="0" fontId="5" fillId="6" borderId="6" xfId="0" applyFont="1" applyFill="1" applyBorder="1"/>
    <xf numFmtId="0" fontId="5" fillId="6" borderId="0" xfId="0" applyFont="1" applyFill="1"/>
    <xf numFmtId="164" fontId="5" fillId="6" borderId="0" xfId="0" applyNumberFormat="1" applyFont="1" applyFill="1"/>
    <xf numFmtId="164" fontId="7" fillId="6" borderId="0" xfId="0" applyNumberFormat="1" applyFont="1" applyFill="1"/>
    <xf numFmtId="164" fontId="8" fillId="6" borderId="0" xfId="0" applyNumberFormat="1" applyFont="1" applyFill="1"/>
    <xf numFmtId="164" fontId="5" fillId="6" borderId="7" xfId="0" applyNumberFormat="1" applyFont="1" applyFill="1" applyBorder="1"/>
    <xf numFmtId="0" fontId="2" fillId="6" borderId="0" xfId="0" applyFont="1" applyFill="1"/>
    <xf numFmtId="0" fontId="10" fillId="6" borderId="6" xfId="0" applyFont="1" applyFill="1" applyBorder="1"/>
    <xf numFmtId="0" fontId="10" fillId="6" borderId="0" xfId="0" applyFont="1" applyFill="1"/>
    <xf numFmtId="164" fontId="10" fillId="6" borderId="0" xfId="0" applyNumberFormat="1" applyFont="1" applyFill="1"/>
    <xf numFmtId="164" fontId="10" fillId="6" borderId="7" xfId="0" applyNumberFormat="1" applyFont="1" applyFill="1" applyBorder="1"/>
    <xf numFmtId="164" fontId="6" fillId="6" borderId="8" xfId="0" applyNumberFormat="1" applyFont="1" applyFill="1" applyBorder="1"/>
    <xf numFmtId="9" fontId="6" fillId="6" borderId="8" xfId="2" applyFont="1" applyFill="1" applyBorder="1"/>
    <xf numFmtId="0" fontId="5" fillId="9" borderId="6" xfId="0" applyFont="1" applyFill="1" applyBorder="1"/>
    <xf numFmtId="0" fontId="5" fillId="9" borderId="0" xfId="0" applyFont="1" applyFill="1"/>
    <xf numFmtId="164" fontId="5" fillId="9" borderId="0" xfId="0" applyNumberFormat="1" applyFont="1" applyFill="1"/>
    <xf numFmtId="164" fontId="7" fillId="9" borderId="0" xfId="0" applyNumberFormat="1" applyFont="1" applyFill="1"/>
    <xf numFmtId="164" fontId="8" fillId="9" borderId="0" xfId="0" applyNumberFormat="1" applyFont="1" applyFill="1"/>
    <xf numFmtId="164" fontId="5" fillId="9" borderId="7" xfId="0" applyNumberFormat="1" applyFont="1" applyFill="1" applyBorder="1"/>
    <xf numFmtId="0" fontId="0" fillId="9" borderId="0" xfId="0" applyFill="1"/>
    <xf numFmtId="164" fontId="9" fillId="9" borderId="8" xfId="0" applyNumberFormat="1" applyFont="1" applyFill="1" applyBorder="1"/>
    <xf numFmtId="9" fontId="9" fillId="9" borderId="8" xfId="2" applyFont="1" applyFill="1" applyBorder="1"/>
    <xf numFmtId="0" fontId="2" fillId="9" borderId="0" xfId="0" applyFont="1" applyFill="1"/>
    <xf numFmtId="0" fontId="10" fillId="9" borderId="6" xfId="0" applyFont="1" applyFill="1" applyBorder="1"/>
    <xf numFmtId="0" fontId="10" fillId="9" borderId="0" xfId="0" applyFont="1" applyFill="1"/>
    <xf numFmtId="164" fontId="10" fillId="9" borderId="0" xfId="0" applyNumberFormat="1" applyFont="1" applyFill="1"/>
    <xf numFmtId="164" fontId="10" fillId="9" borderId="7" xfId="0" applyNumberFormat="1" applyFont="1" applyFill="1" applyBorder="1"/>
    <xf numFmtId="164" fontId="6" fillId="9" borderId="8" xfId="0" applyNumberFormat="1" applyFont="1" applyFill="1" applyBorder="1"/>
    <xf numFmtId="9" fontId="6" fillId="9" borderId="8" xfId="2" applyFont="1" applyFill="1" applyBorder="1"/>
    <xf numFmtId="164" fontId="9" fillId="10" borderId="8" xfId="0" applyNumberFormat="1" applyFont="1" applyFill="1" applyBorder="1"/>
    <xf numFmtId="0" fontId="5" fillId="2" borderId="6" xfId="0" applyFont="1" applyFill="1" applyBorder="1"/>
    <xf numFmtId="164" fontId="5" fillId="2" borderId="0" xfId="0" applyNumberFormat="1" applyFont="1" applyFill="1"/>
    <xf numFmtId="164" fontId="7" fillId="2" borderId="0" xfId="0" applyNumberFormat="1" applyFont="1" applyFill="1"/>
    <xf numFmtId="164" fontId="8" fillId="2" borderId="0" xfId="0" applyNumberFormat="1" applyFont="1" applyFill="1"/>
    <xf numFmtId="164" fontId="5" fillId="2" borderId="7" xfId="0" applyNumberFormat="1" applyFont="1" applyFill="1" applyBorder="1"/>
    <xf numFmtId="0" fontId="0" fillId="2" borderId="0" xfId="0" applyFill="1"/>
    <xf numFmtId="164" fontId="9" fillId="2" borderId="8" xfId="0" applyNumberFormat="1" applyFont="1" applyFill="1" applyBorder="1"/>
    <xf numFmtId="9" fontId="9" fillId="2" borderId="8" xfId="2" applyFont="1" applyFill="1" applyBorder="1"/>
    <xf numFmtId="0" fontId="10" fillId="0" borderId="6" xfId="0" applyFont="1" applyBorder="1"/>
    <xf numFmtId="0" fontId="10" fillId="0" borderId="0" xfId="0" applyFont="1"/>
    <xf numFmtId="164" fontId="10" fillId="0" borderId="0" xfId="0" applyNumberFormat="1" applyFont="1"/>
    <xf numFmtId="164" fontId="10" fillId="0" borderId="7" xfId="0" applyNumberFormat="1" applyFont="1" applyBorder="1"/>
    <xf numFmtId="164" fontId="6" fillId="0" borderId="8" xfId="0" applyNumberFormat="1" applyFont="1" applyBorder="1"/>
    <xf numFmtId="9" fontId="6" fillId="0" borderId="8" xfId="2" applyFont="1" applyFill="1" applyBorder="1"/>
    <xf numFmtId="164" fontId="0" fillId="0" borderId="0" xfId="0" applyNumberFormat="1"/>
    <xf numFmtId="0" fontId="5" fillId="4" borderId="6" xfId="0" applyFont="1" applyFill="1" applyBorder="1"/>
    <xf numFmtId="164" fontId="7" fillId="4" borderId="0" xfId="0" applyNumberFormat="1" applyFont="1" applyFill="1"/>
    <xf numFmtId="164" fontId="8" fillId="4" borderId="0" xfId="0" applyNumberFormat="1" applyFont="1" applyFill="1"/>
    <xf numFmtId="164" fontId="5" fillId="4" borderId="7" xfId="0" applyNumberFormat="1" applyFont="1" applyFill="1" applyBorder="1"/>
    <xf numFmtId="0" fontId="0" fillId="4" borderId="0" xfId="0" applyFill="1"/>
    <xf numFmtId="164" fontId="9" fillId="4" borderId="8" xfId="0" applyNumberFormat="1" applyFont="1" applyFill="1" applyBorder="1"/>
    <xf numFmtId="9" fontId="9" fillId="4" borderId="8" xfId="2" applyFont="1" applyFill="1" applyBorder="1"/>
    <xf numFmtId="0" fontId="5" fillId="11" borderId="6" xfId="0" applyFont="1" applyFill="1" applyBorder="1"/>
    <xf numFmtId="0" fontId="5" fillId="11" borderId="0" xfId="0" applyFont="1" applyFill="1"/>
    <xf numFmtId="164" fontId="5" fillId="11" borderId="0" xfId="0" applyNumberFormat="1" applyFont="1" applyFill="1"/>
    <xf numFmtId="164" fontId="7" fillId="11" borderId="0" xfId="0" applyNumberFormat="1" applyFont="1" applyFill="1"/>
    <xf numFmtId="164" fontId="8" fillId="11" borderId="0" xfId="0" applyNumberFormat="1" applyFont="1" applyFill="1"/>
    <xf numFmtId="164" fontId="5" fillId="11" borderId="7" xfId="0" applyNumberFormat="1" applyFont="1" applyFill="1" applyBorder="1"/>
    <xf numFmtId="0" fontId="0" fillId="11" borderId="0" xfId="0" applyFill="1"/>
    <xf numFmtId="164" fontId="9" fillId="11" borderId="8" xfId="0" applyNumberFormat="1" applyFont="1" applyFill="1" applyBorder="1"/>
    <xf numFmtId="9" fontId="9" fillId="11" borderId="8" xfId="2" applyFont="1" applyFill="1" applyBorder="1"/>
    <xf numFmtId="0" fontId="10" fillId="2" borderId="6" xfId="0" applyFont="1" applyFill="1" applyBorder="1"/>
    <xf numFmtId="0" fontId="10" fillId="2" borderId="0" xfId="0" applyFont="1" applyFill="1"/>
    <xf numFmtId="164" fontId="10" fillId="2" borderId="0" xfId="0" applyNumberFormat="1" applyFont="1" applyFill="1"/>
    <xf numFmtId="164" fontId="10" fillId="2" borderId="7" xfId="0" applyNumberFormat="1" applyFont="1" applyFill="1" applyBorder="1"/>
    <xf numFmtId="0" fontId="2" fillId="2" borderId="0" xfId="0" applyFont="1" applyFill="1"/>
    <xf numFmtId="164" fontId="6" fillId="2" borderId="8" xfId="0" applyNumberFormat="1" applyFont="1" applyFill="1" applyBorder="1"/>
    <xf numFmtId="9" fontId="6" fillId="2" borderId="8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iro.marin/Documents/JM/formatos/COTI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CLIENTES"/>
      <sheetName val="SEGUIMIENTO"/>
    </sheetNames>
    <sheetDataSet>
      <sheetData sheetId="0">
        <row r="5">
          <cell r="A5" t="str">
            <v>Lideres es la comercializacion de electrodomesticos y tecnologia en colombia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375"/>
  <sheetViews>
    <sheetView tabSelected="1" zoomScale="74" zoomScaleNormal="74" workbookViewId="0">
      <pane xSplit="7" ySplit="5" topLeftCell="H6" activePane="bottomRight" state="frozen"/>
      <selection pane="topRight" activeCell="H1" sqref="H1"/>
      <selection pane="bottomLeft" activeCell="A11" sqref="A11"/>
      <selection pane="bottomRight" activeCell="C11" sqref="C11"/>
    </sheetView>
  </sheetViews>
  <sheetFormatPr baseColWidth="10" defaultColWidth="7.08203125" defaultRowHeight="14"/>
  <cols>
    <col min="1" max="1" width="19.33203125" bestFit="1" customWidth="1"/>
    <col min="2" max="2" width="15.08203125" customWidth="1"/>
    <col min="3" max="3" width="12.4140625" customWidth="1"/>
    <col min="4" max="4" width="8.08203125" customWidth="1"/>
    <col min="5" max="5" width="14.4140625" customWidth="1"/>
    <col min="6" max="6" width="7.75" customWidth="1"/>
    <col min="7" max="7" width="47.33203125" bestFit="1" customWidth="1"/>
    <col min="8" max="8" width="10.6640625" customWidth="1"/>
    <col min="9" max="13" width="8.9140625" customWidth="1"/>
    <col min="14" max="14" width="18.1640625" customWidth="1"/>
    <col min="15" max="15" width="13.1640625" bestFit="1" customWidth="1"/>
    <col min="16" max="16" width="17.75" bestFit="1" customWidth="1"/>
    <col min="17" max="17" width="18.1640625" customWidth="1"/>
    <col min="18" max="18" width="14.25" bestFit="1" customWidth="1"/>
    <col min="19" max="19" width="14.83203125" customWidth="1"/>
    <col min="20" max="20" width="18.83203125" customWidth="1"/>
    <col min="21" max="21" width="10.25" bestFit="1" customWidth="1"/>
    <col min="22" max="25" width="14.33203125" bestFit="1" customWidth="1"/>
    <col min="26" max="26" width="39.4140625" bestFit="1" customWidth="1"/>
    <col min="27" max="28" width="10.25" bestFit="1" customWidth="1"/>
    <col min="29" max="29" width="1.6640625" bestFit="1" customWidth="1"/>
    <col min="30" max="81" width="6.08203125" customWidth="1"/>
    <col min="82" max="82" width="6.9140625" bestFit="1" customWidth="1"/>
    <col min="83" max="158" width="6.08203125" customWidth="1"/>
    <col min="159" max="159" width="9.5" bestFit="1" customWidth="1"/>
    <col min="160" max="160" width="13.6640625" bestFit="1" customWidth="1"/>
    <col min="161" max="161" width="6.08203125" customWidth="1"/>
    <col min="162" max="162" width="9.83203125" bestFit="1" customWidth="1"/>
    <col min="163" max="163" width="9.75" bestFit="1" customWidth="1"/>
    <col min="164" max="164" width="6.08203125" customWidth="1"/>
    <col min="165" max="165" width="6.9140625" bestFit="1" customWidth="1"/>
    <col min="166" max="166" width="10.1640625" bestFit="1" customWidth="1"/>
    <col min="167" max="167" width="9.83203125" bestFit="1" customWidth="1"/>
    <col min="168" max="168" width="9.75" bestFit="1" customWidth="1"/>
    <col min="169" max="169" width="10.08203125" bestFit="1" customWidth="1"/>
    <col min="170" max="170" width="9.08203125" bestFit="1" customWidth="1"/>
    <col min="171" max="171" width="10.1640625" bestFit="1" customWidth="1"/>
    <col min="172" max="172" width="9" bestFit="1" customWidth="1"/>
    <col min="173" max="173" width="9.5" bestFit="1" customWidth="1"/>
  </cols>
  <sheetData>
    <row r="1" spans="1:181" ht="17">
      <c r="C1" s="1"/>
      <c r="D1" s="2"/>
      <c r="E1" s="3"/>
      <c r="F1" s="2"/>
      <c r="G1" s="1"/>
      <c r="H1" s="2"/>
      <c r="I1" s="2"/>
      <c r="J1" s="1"/>
      <c r="K1" s="1"/>
      <c r="L1" s="1"/>
      <c r="M1" s="1"/>
      <c r="N1" s="2"/>
      <c r="O1" s="2"/>
      <c r="P1" s="2"/>
      <c r="Q1" s="2"/>
      <c r="R1" s="2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2"/>
      <c r="AF1" s="1"/>
      <c r="AG1" s="1"/>
      <c r="AH1" s="1"/>
      <c r="AI1" s="1"/>
      <c r="AJ1" s="2"/>
      <c r="AK1" s="1"/>
      <c r="AL1" s="1"/>
      <c r="AM1" s="1"/>
      <c r="AN1" s="1"/>
      <c r="AO1" s="2"/>
      <c r="AP1" s="1"/>
      <c r="AQ1" s="1"/>
      <c r="AR1" s="1"/>
      <c r="AS1" s="1"/>
      <c r="AT1" s="2"/>
      <c r="AU1" s="1"/>
      <c r="AV1" s="1"/>
      <c r="AW1" s="1"/>
      <c r="AX1" s="1"/>
      <c r="AY1" s="2"/>
      <c r="AZ1" s="1"/>
      <c r="BA1" s="1"/>
      <c r="BB1" s="1"/>
      <c r="BC1" s="1"/>
      <c r="BD1" s="2"/>
      <c r="BE1" s="1"/>
      <c r="BF1" s="1"/>
      <c r="BG1" s="1"/>
      <c r="BH1" s="1"/>
      <c r="BI1" s="2"/>
      <c r="BJ1" s="1"/>
      <c r="BK1" s="1"/>
      <c r="BL1" s="1"/>
      <c r="BM1" s="1"/>
      <c r="BN1" s="2"/>
      <c r="BO1" s="1"/>
      <c r="BP1" s="1"/>
      <c r="BQ1" s="1"/>
      <c r="BR1" s="1"/>
      <c r="BS1" s="2"/>
      <c r="BT1" s="1"/>
      <c r="BU1" s="1"/>
      <c r="BV1" s="1"/>
      <c r="BW1" s="1"/>
      <c r="BX1" s="2"/>
      <c r="BY1" s="1"/>
      <c r="BZ1" s="1"/>
      <c r="CA1" s="1"/>
      <c r="CB1" s="1"/>
      <c r="CC1" s="2"/>
      <c r="CD1" s="1"/>
      <c r="CE1" s="1"/>
      <c r="CF1" s="1"/>
      <c r="CG1" s="1"/>
      <c r="CH1" s="2"/>
      <c r="CI1" s="1"/>
      <c r="CJ1" s="1"/>
      <c r="CK1" s="1"/>
      <c r="CL1" s="1"/>
      <c r="CM1" s="2"/>
      <c r="CN1" s="1"/>
      <c r="CO1" s="1"/>
      <c r="CP1" s="1"/>
      <c r="CQ1" s="1"/>
      <c r="CR1" s="2"/>
      <c r="CS1" s="1"/>
      <c r="CT1" s="1"/>
      <c r="CU1" s="1"/>
      <c r="CV1" s="1"/>
      <c r="CW1" s="2"/>
      <c r="CX1" s="1"/>
      <c r="CY1" s="1"/>
      <c r="CZ1" s="1"/>
      <c r="DA1" s="1"/>
      <c r="DB1" s="2"/>
      <c r="DC1" s="1"/>
      <c r="DD1" s="1"/>
      <c r="DE1" s="1"/>
      <c r="DF1" s="1"/>
      <c r="DG1" s="2"/>
      <c r="DH1" s="1"/>
      <c r="DI1" s="1"/>
      <c r="DJ1" s="1"/>
      <c r="DK1" s="1"/>
      <c r="DL1" s="2"/>
      <c r="DM1" s="1"/>
      <c r="DN1" s="1"/>
      <c r="DO1" s="1"/>
      <c r="DP1" s="1"/>
      <c r="DQ1" s="2"/>
      <c r="DR1" s="1"/>
      <c r="DS1" s="1"/>
      <c r="DT1" s="1"/>
      <c r="DU1" s="1"/>
      <c r="DV1" s="2"/>
      <c r="DW1" s="1"/>
      <c r="DX1" s="1"/>
      <c r="DY1" s="1"/>
      <c r="DZ1" s="1"/>
      <c r="EA1" s="2"/>
      <c r="EB1" s="1"/>
      <c r="EC1" s="1"/>
      <c r="ED1" s="1"/>
      <c r="EE1" s="1"/>
      <c r="EF1" s="2"/>
      <c r="EG1" s="1"/>
      <c r="EH1" s="1"/>
      <c r="EI1" s="1"/>
      <c r="EJ1" s="1"/>
      <c r="EK1" s="2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3"/>
      <c r="FS1" s="1"/>
      <c r="FT1" s="4"/>
      <c r="FU1" s="5"/>
      <c r="FV1" s="1"/>
      <c r="FW1" s="1"/>
      <c r="FX1" s="1"/>
      <c r="FY1" s="1"/>
    </row>
    <row r="2" spans="1:181" ht="17">
      <c r="D2" s="2"/>
      <c r="E2" s="3"/>
      <c r="F2" s="2"/>
      <c r="G2" s="1"/>
      <c r="H2" s="2"/>
      <c r="I2" s="2"/>
      <c r="J2" s="2"/>
      <c r="K2" s="2"/>
      <c r="L2" s="2"/>
      <c r="M2" s="1"/>
      <c r="N2" s="2"/>
      <c r="O2" s="2"/>
      <c r="P2" s="2"/>
      <c r="Q2" s="2"/>
      <c r="R2" s="2"/>
      <c r="S2" s="1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2"/>
      <c r="AF2" s="1"/>
      <c r="AG2" s="1"/>
      <c r="AH2" s="1"/>
      <c r="AI2" s="1"/>
      <c r="AJ2" s="2"/>
      <c r="AK2" s="1"/>
      <c r="AL2" s="1"/>
      <c r="AM2" s="1"/>
      <c r="AN2" s="1"/>
      <c r="AO2" s="2"/>
      <c r="AP2" s="1"/>
      <c r="AQ2" s="1"/>
      <c r="AR2" s="1"/>
      <c r="AS2" s="1"/>
      <c r="AT2" s="2"/>
      <c r="AU2" s="1"/>
      <c r="AV2" s="1"/>
      <c r="AW2" s="1"/>
      <c r="AX2" s="1"/>
      <c r="AY2" s="2"/>
      <c r="AZ2" s="1"/>
      <c r="BA2" s="1"/>
      <c r="BB2" s="1"/>
      <c r="BC2" s="1"/>
      <c r="BD2" s="2"/>
      <c r="BE2" s="1"/>
      <c r="BF2" s="1"/>
      <c r="BG2" s="1"/>
      <c r="BH2" s="1"/>
      <c r="BI2" s="2"/>
      <c r="BJ2" s="1"/>
      <c r="BK2" s="1"/>
      <c r="BL2" s="1"/>
      <c r="BM2" s="1"/>
      <c r="BN2" s="2"/>
      <c r="BO2" s="1"/>
      <c r="BP2" s="1"/>
      <c r="BQ2" s="1"/>
      <c r="BR2" s="1"/>
      <c r="BS2" s="2"/>
      <c r="BT2" s="1"/>
      <c r="BU2" s="1"/>
      <c r="BV2" s="1"/>
      <c r="BW2" s="1"/>
      <c r="BX2" s="2"/>
      <c r="BY2" s="6"/>
      <c r="BZ2" s="6"/>
      <c r="CA2" s="1"/>
      <c r="CB2" s="7"/>
      <c r="CC2" s="2"/>
      <c r="CD2" s="1"/>
      <c r="CE2" s="1"/>
      <c r="CF2" s="1"/>
      <c r="CG2" s="1"/>
      <c r="CH2" s="2"/>
      <c r="CI2" s="1"/>
      <c r="CJ2" s="1"/>
      <c r="CK2" s="1"/>
      <c r="CL2" s="1"/>
      <c r="CM2" s="2"/>
      <c r="CN2" s="1"/>
      <c r="CO2" s="1"/>
      <c r="CP2" s="1"/>
      <c r="CQ2" s="1"/>
      <c r="CR2" s="2"/>
      <c r="CS2" s="1"/>
      <c r="CT2" s="1"/>
      <c r="CU2" s="1"/>
      <c r="CV2" s="1"/>
      <c r="CW2" s="2"/>
      <c r="CX2" s="1"/>
      <c r="CY2" s="1"/>
      <c r="CZ2" s="1"/>
      <c r="DA2" s="1"/>
      <c r="DB2" s="2"/>
      <c r="DC2" s="1"/>
      <c r="DD2" s="1"/>
      <c r="DE2" s="1"/>
      <c r="DF2" s="1"/>
      <c r="DG2" s="2"/>
      <c r="DH2" s="1"/>
      <c r="DI2" s="1"/>
      <c r="DJ2" s="1"/>
      <c r="DK2" s="1"/>
      <c r="DL2" s="2"/>
      <c r="DM2" s="1"/>
      <c r="DN2" s="1"/>
      <c r="DO2" s="1"/>
      <c r="DP2" s="8"/>
      <c r="DQ2" s="9"/>
      <c r="DR2" s="1"/>
      <c r="DS2" s="1"/>
      <c r="DT2" s="1"/>
      <c r="DU2" s="1"/>
      <c r="DV2" s="2"/>
      <c r="DW2" s="1"/>
      <c r="DX2" s="1"/>
      <c r="DY2" s="1"/>
      <c r="DZ2" s="1"/>
      <c r="EA2" s="2"/>
      <c r="EB2" s="1"/>
      <c r="EC2" s="1"/>
      <c r="ED2" s="1"/>
      <c r="EE2" s="1"/>
      <c r="EF2" s="2"/>
      <c r="EG2" s="1"/>
      <c r="EH2" s="1"/>
      <c r="EI2" s="1"/>
      <c r="EJ2" s="1"/>
      <c r="EK2" s="2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3"/>
      <c r="FS2" s="1"/>
      <c r="FT2" s="4"/>
      <c r="FU2" s="5"/>
      <c r="FV2" s="1"/>
      <c r="FW2" s="1"/>
      <c r="FX2" s="1"/>
      <c r="FY2" s="1"/>
    </row>
    <row r="3" spans="1:181" ht="17">
      <c r="D3" s="2"/>
      <c r="E3" s="3"/>
      <c r="F3" s="2"/>
      <c r="G3" s="1"/>
      <c r="H3" s="2"/>
      <c r="I3" s="2"/>
      <c r="J3" s="2"/>
      <c r="K3" s="2"/>
      <c r="L3" s="2"/>
      <c r="M3" s="1"/>
      <c r="N3" s="2"/>
      <c r="O3" s="2"/>
      <c r="P3" s="2"/>
      <c r="Q3" s="2"/>
      <c r="R3" s="2"/>
      <c r="S3" s="1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2"/>
      <c r="AF3" s="1"/>
      <c r="AG3" s="1"/>
      <c r="AH3" s="1"/>
      <c r="AI3" s="1"/>
      <c r="AJ3" s="2"/>
      <c r="AK3" s="1"/>
      <c r="AL3" s="1"/>
      <c r="AM3" s="1"/>
      <c r="AN3" s="1"/>
      <c r="AO3" s="2"/>
      <c r="AP3" s="1"/>
      <c r="AQ3" s="1"/>
      <c r="AR3" s="1"/>
      <c r="AS3" s="1"/>
      <c r="AT3" s="2"/>
      <c r="AU3" s="1"/>
      <c r="AV3" s="1"/>
      <c r="AW3" s="1"/>
      <c r="AX3" s="1"/>
      <c r="AY3" s="2"/>
      <c r="AZ3" s="1"/>
      <c r="BA3" s="1"/>
      <c r="BB3" s="1"/>
      <c r="BC3" s="1"/>
      <c r="BD3" s="2"/>
      <c r="BE3" s="1"/>
      <c r="BF3" s="1"/>
      <c r="BG3" s="1"/>
      <c r="BH3" s="1"/>
      <c r="BI3" s="2"/>
      <c r="BJ3" s="1"/>
      <c r="BK3" s="1"/>
      <c r="BL3" s="1"/>
      <c r="BM3" s="1"/>
      <c r="BN3" s="2"/>
      <c r="BO3" s="1"/>
      <c r="BP3" s="1"/>
      <c r="BQ3" s="1"/>
      <c r="BR3" s="1"/>
      <c r="BS3" s="2"/>
      <c r="BT3" s="1"/>
      <c r="BU3" s="1"/>
      <c r="BV3" s="1"/>
      <c r="BW3" s="1"/>
      <c r="BX3" s="2"/>
      <c r="BY3" s="6"/>
      <c r="BZ3" s="6"/>
      <c r="CA3" s="1"/>
      <c r="CB3" s="7"/>
      <c r="CC3" s="2"/>
      <c r="CD3" s="1"/>
      <c r="CE3" s="1"/>
      <c r="CF3" s="1"/>
      <c r="CG3" s="1"/>
      <c r="CH3" s="2"/>
      <c r="CI3" s="1"/>
      <c r="CJ3" s="1"/>
      <c r="CK3" s="1"/>
      <c r="CL3" s="1"/>
      <c r="CM3" s="2"/>
      <c r="CN3" s="1"/>
      <c r="CO3" s="1"/>
      <c r="CP3" s="1"/>
      <c r="CQ3" s="1"/>
      <c r="CR3" s="2"/>
      <c r="CS3" s="1"/>
      <c r="CT3" s="1"/>
      <c r="CU3" s="1"/>
      <c r="CV3" s="1"/>
      <c r="CW3" s="2"/>
      <c r="CX3" s="1"/>
      <c r="CY3" s="1"/>
      <c r="CZ3" s="1"/>
      <c r="DA3" s="1"/>
      <c r="DB3" s="3"/>
      <c r="DC3" s="1"/>
      <c r="DD3" s="1"/>
      <c r="DE3" s="1"/>
      <c r="DF3" s="1"/>
      <c r="DG3" s="2"/>
      <c r="DH3" s="1"/>
      <c r="DI3" s="1"/>
      <c r="DJ3" s="1"/>
      <c r="DK3" s="1"/>
      <c r="DL3" s="2"/>
      <c r="DM3" s="1"/>
      <c r="DN3" s="1"/>
      <c r="DO3" s="1"/>
      <c r="DP3" s="8"/>
      <c r="DQ3" s="9"/>
      <c r="DR3" s="1"/>
      <c r="DS3" s="1"/>
      <c r="DT3" s="1"/>
      <c r="DU3" s="1"/>
      <c r="DV3" s="2"/>
      <c r="DW3" s="1"/>
      <c r="DX3" s="1"/>
      <c r="DY3" s="1"/>
      <c r="DZ3" s="1"/>
      <c r="EA3" s="2"/>
      <c r="EB3" s="1"/>
      <c r="EC3" s="1"/>
      <c r="ED3" s="1"/>
      <c r="EE3" s="1"/>
      <c r="EF3" s="2"/>
      <c r="EG3" s="1"/>
      <c r="EH3" s="1"/>
      <c r="EI3" s="1"/>
      <c r="EJ3" s="1"/>
      <c r="EK3" s="2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3"/>
      <c r="FS3" s="1"/>
      <c r="FT3" s="4"/>
      <c r="FU3" s="5"/>
      <c r="FV3" s="1"/>
      <c r="FW3" s="1"/>
      <c r="FX3" s="1"/>
      <c r="FY3" s="1"/>
    </row>
    <row r="4" spans="1:181">
      <c r="A4" s="10"/>
      <c r="B4" s="11"/>
      <c r="C4" s="11"/>
      <c r="D4" s="11"/>
      <c r="E4" s="11"/>
      <c r="F4" s="11"/>
      <c r="G4" s="11"/>
      <c r="H4" s="12" t="s">
        <v>0</v>
      </c>
      <c r="I4" s="12"/>
      <c r="J4" s="12"/>
      <c r="K4" s="12"/>
      <c r="L4" s="12"/>
      <c r="M4" s="12"/>
      <c r="N4" s="12"/>
      <c r="O4" s="12"/>
      <c r="P4" s="12"/>
      <c r="Q4" s="13"/>
      <c r="S4" s="14"/>
      <c r="T4" s="15"/>
      <c r="U4" s="16"/>
      <c r="V4" s="17"/>
      <c r="W4" s="17"/>
      <c r="X4" s="17"/>
      <c r="Y4" s="17"/>
    </row>
    <row r="5" spans="1:181" ht="28">
      <c r="A5" s="18" t="s">
        <v>756</v>
      </c>
      <c r="B5" s="19" t="s">
        <v>8</v>
      </c>
      <c r="C5" s="19" t="s">
        <v>9</v>
      </c>
      <c r="D5" s="19" t="s">
        <v>10</v>
      </c>
      <c r="E5" s="20" t="s">
        <v>11</v>
      </c>
      <c r="F5" s="19" t="s">
        <v>12</v>
      </c>
      <c r="G5" s="19" t="s">
        <v>13</v>
      </c>
      <c r="H5" s="19" t="s">
        <v>14</v>
      </c>
      <c r="I5" s="21" t="s">
        <v>15</v>
      </c>
      <c r="J5" s="19" t="s">
        <v>16</v>
      </c>
      <c r="K5" s="19" t="s">
        <v>17</v>
      </c>
      <c r="L5" s="22" t="s">
        <v>18</v>
      </c>
      <c r="M5" s="19" t="s">
        <v>19</v>
      </c>
      <c r="N5" s="19" t="s">
        <v>20</v>
      </c>
      <c r="O5" s="23" t="s">
        <v>21</v>
      </c>
      <c r="P5" s="19" t="s">
        <v>22</v>
      </c>
      <c r="Q5" s="24" t="s">
        <v>23</v>
      </c>
      <c r="S5" s="25" t="s">
        <v>1</v>
      </c>
      <c r="T5" s="26" t="s">
        <v>2</v>
      </c>
      <c r="U5" s="27" t="s">
        <v>3</v>
      </c>
      <c r="V5" s="26" t="s">
        <v>4</v>
      </c>
      <c r="W5" s="26" t="s">
        <v>5</v>
      </c>
      <c r="X5" s="26" t="s">
        <v>6</v>
      </c>
      <c r="Y5" s="26" t="s">
        <v>7</v>
      </c>
    </row>
    <row r="6" spans="1:181">
      <c r="A6" s="18" t="s">
        <v>24</v>
      </c>
      <c r="B6" s="19" t="s">
        <v>25</v>
      </c>
      <c r="C6" s="19" t="s">
        <v>26</v>
      </c>
      <c r="D6" s="19" t="s">
        <v>27</v>
      </c>
      <c r="E6" s="19" t="s">
        <v>28</v>
      </c>
      <c r="F6" s="19" t="s">
        <v>29</v>
      </c>
      <c r="G6" s="19" t="s">
        <v>30</v>
      </c>
      <c r="H6" s="28">
        <v>100</v>
      </c>
      <c r="I6" s="29">
        <v>0</v>
      </c>
      <c r="J6" s="28">
        <v>100</v>
      </c>
      <c r="K6" s="28">
        <v>0</v>
      </c>
      <c r="L6" s="30">
        <v>0</v>
      </c>
      <c r="M6" s="28">
        <v>0</v>
      </c>
      <c r="N6" s="28">
        <v>0</v>
      </c>
      <c r="O6" s="31">
        <v>100</v>
      </c>
      <c r="P6" s="28">
        <v>151252900</v>
      </c>
      <c r="Q6" s="32">
        <v>1512529</v>
      </c>
      <c r="S6" s="33">
        <v>189075</v>
      </c>
      <c r="T6" s="33">
        <v>1323454</v>
      </c>
      <c r="U6" s="34">
        <v>0.1</v>
      </c>
      <c r="V6" s="33">
        <f t="shared" ref="V6:V64" si="0">ROUNDUP(((T6*1.19)/(1-U6)),-3)</f>
        <v>1750000</v>
      </c>
      <c r="W6" s="33">
        <f t="shared" ref="W6:W64" si="1">ROUNDUP(((T6*1.19)/(0.92)),-3)</f>
        <v>1712000</v>
      </c>
      <c r="X6" s="33">
        <f t="shared" ref="X6:X64" si="2">ROUNDUP(((T6*1.19)/(0.93)),-3)</f>
        <v>1694000</v>
      </c>
      <c r="Y6" s="33">
        <f>ROUNDUP(((T6*1.19)/(0.94)),-3)</f>
        <v>1676000</v>
      </c>
    </row>
    <row r="7" spans="1:181">
      <c r="A7" s="18" t="s">
        <v>24</v>
      </c>
      <c r="B7" s="19" t="s">
        <v>31</v>
      </c>
      <c r="C7" s="19" t="s">
        <v>26</v>
      </c>
      <c r="D7" s="19" t="s">
        <v>27</v>
      </c>
      <c r="E7" s="19" t="s">
        <v>32</v>
      </c>
      <c r="F7" s="19" t="s">
        <v>29</v>
      </c>
      <c r="G7" s="19" t="s">
        <v>33</v>
      </c>
      <c r="H7" s="28">
        <v>6</v>
      </c>
      <c r="I7" s="29">
        <v>6</v>
      </c>
      <c r="J7" s="28">
        <v>8</v>
      </c>
      <c r="K7" s="28">
        <v>8</v>
      </c>
      <c r="L7" s="30">
        <v>0</v>
      </c>
      <c r="M7" s="28">
        <v>6</v>
      </c>
      <c r="N7" s="28">
        <v>20873496</v>
      </c>
      <c r="O7" s="31">
        <v>0</v>
      </c>
      <c r="P7" s="28">
        <v>0</v>
      </c>
      <c r="Q7" s="32">
        <v>3478916</v>
      </c>
      <c r="S7" s="33">
        <v>453781.54621848697</v>
      </c>
      <c r="T7" s="33">
        <v>3025134.453781513</v>
      </c>
      <c r="U7" s="34">
        <v>0.1</v>
      </c>
      <c r="V7" s="33">
        <f t="shared" si="0"/>
        <v>4000000</v>
      </c>
      <c r="W7" s="33">
        <f t="shared" si="1"/>
        <v>3913000</v>
      </c>
      <c r="X7" s="33">
        <f t="shared" si="2"/>
        <v>3871000</v>
      </c>
      <c r="Y7" s="33">
        <f t="shared" ref="Y7:Y64" si="3">ROUNDUP(((T7*1.19)/(0.94)),-3)</f>
        <v>3830000</v>
      </c>
    </row>
    <row r="8" spans="1:181">
      <c r="A8" s="18" t="s">
        <v>24</v>
      </c>
      <c r="B8" s="19" t="s">
        <v>34</v>
      </c>
      <c r="C8" s="19" t="s">
        <v>26</v>
      </c>
      <c r="D8" s="19" t="s">
        <v>27</v>
      </c>
      <c r="E8" s="19" t="s">
        <v>32</v>
      </c>
      <c r="F8" s="19" t="s">
        <v>29</v>
      </c>
      <c r="G8" s="19" t="s">
        <v>35</v>
      </c>
      <c r="H8" s="28">
        <v>18</v>
      </c>
      <c r="I8" s="29">
        <v>22</v>
      </c>
      <c r="J8" s="28">
        <v>34</v>
      </c>
      <c r="K8" s="28">
        <v>34</v>
      </c>
      <c r="L8" s="30">
        <v>4</v>
      </c>
      <c r="M8" s="28">
        <v>18</v>
      </c>
      <c r="N8" s="28">
        <v>81679302</v>
      </c>
      <c r="O8" s="31">
        <v>0</v>
      </c>
      <c r="P8" s="28">
        <v>0</v>
      </c>
      <c r="Q8" s="32">
        <v>4537739</v>
      </c>
      <c r="S8" s="33">
        <v>680672.77310924372</v>
      </c>
      <c r="T8" s="33">
        <v>3857066.2268907563</v>
      </c>
      <c r="U8" s="34">
        <v>0.1</v>
      </c>
      <c r="V8" s="33">
        <f t="shared" si="0"/>
        <v>5100000</v>
      </c>
      <c r="W8" s="33">
        <f t="shared" si="1"/>
        <v>4990000</v>
      </c>
      <c r="X8" s="33">
        <f t="shared" si="2"/>
        <v>4936000</v>
      </c>
      <c r="Y8" s="33">
        <f t="shared" si="3"/>
        <v>4883000</v>
      </c>
    </row>
    <row r="9" spans="1:181">
      <c r="A9" s="18" t="s">
        <v>24</v>
      </c>
      <c r="B9" s="19" t="s">
        <v>36</v>
      </c>
      <c r="C9" s="19" t="s">
        <v>26</v>
      </c>
      <c r="D9" s="19" t="s">
        <v>27</v>
      </c>
      <c r="E9" s="19" t="s">
        <v>28</v>
      </c>
      <c r="F9" s="19" t="s">
        <v>29</v>
      </c>
      <c r="G9" s="19" t="s">
        <v>37</v>
      </c>
      <c r="H9" s="28">
        <v>127</v>
      </c>
      <c r="I9" s="29">
        <v>32</v>
      </c>
      <c r="J9" s="28">
        <v>432</v>
      </c>
      <c r="K9" s="28">
        <v>332</v>
      </c>
      <c r="L9" s="30">
        <v>5</v>
      </c>
      <c r="M9" s="28">
        <v>27</v>
      </c>
      <c r="N9" s="28">
        <v>35079345</v>
      </c>
      <c r="O9" s="31">
        <v>100</v>
      </c>
      <c r="P9" s="28">
        <v>122648900</v>
      </c>
      <c r="Q9" s="32">
        <v>1241954.6850393701</v>
      </c>
      <c r="S9" s="33">
        <v>0</v>
      </c>
      <c r="T9" s="33">
        <v>1241954.6850393701</v>
      </c>
      <c r="U9" s="34">
        <v>0.1</v>
      </c>
      <c r="V9" s="33">
        <f t="shared" si="0"/>
        <v>1643000</v>
      </c>
      <c r="W9" s="33">
        <f t="shared" si="1"/>
        <v>1607000</v>
      </c>
      <c r="X9" s="33">
        <f t="shared" si="2"/>
        <v>1590000</v>
      </c>
      <c r="Y9" s="33">
        <f t="shared" si="3"/>
        <v>1573000</v>
      </c>
    </row>
    <row r="10" spans="1:181">
      <c r="A10" s="18" t="s">
        <v>24</v>
      </c>
      <c r="B10" s="19" t="s">
        <v>38</v>
      </c>
      <c r="C10" s="19" t="s">
        <v>26</v>
      </c>
      <c r="D10" s="19" t="s">
        <v>27</v>
      </c>
      <c r="E10" s="19" t="s">
        <v>39</v>
      </c>
      <c r="F10" s="19" t="s">
        <v>29</v>
      </c>
      <c r="G10" s="19" t="s">
        <v>40</v>
      </c>
      <c r="H10" s="28">
        <v>13</v>
      </c>
      <c r="I10" s="29">
        <v>13</v>
      </c>
      <c r="J10" s="28">
        <v>35</v>
      </c>
      <c r="K10" s="28">
        <v>35</v>
      </c>
      <c r="L10" s="30">
        <v>0</v>
      </c>
      <c r="M10" s="28">
        <v>13</v>
      </c>
      <c r="N10" s="28">
        <v>46209098</v>
      </c>
      <c r="O10" s="31">
        <v>0</v>
      </c>
      <c r="P10" s="28">
        <v>0</v>
      </c>
      <c r="Q10" s="32">
        <v>3554546</v>
      </c>
      <c r="S10" s="33">
        <v>605041.79831932811</v>
      </c>
      <c r="T10" s="33">
        <v>2949504.2016806719</v>
      </c>
      <c r="U10" s="34">
        <v>0.1</v>
      </c>
      <c r="V10" s="33">
        <f t="shared" si="0"/>
        <v>3900000</v>
      </c>
      <c r="W10" s="33">
        <f t="shared" si="1"/>
        <v>3816000</v>
      </c>
      <c r="X10" s="33">
        <f t="shared" si="2"/>
        <v>3775000</v>
      </c>
      <c r="Y10" s="33">
        <f t="shared" si="3"/>
        <v>3734000</v>
      </c>
    </row>
    <row r="11" spans="1:181">
      <c r="A11" s="18" t="s">
        <v>24</v>
      </c>
      <c r="B11" s="19" t="s">
        <v>41</v>
      </c>
      <c r="C11" s="19" t="s">
        <v>26</v>
      </c>
      <c r="D11" s="19" t="s">
        <v>27</v>
      </c>
      <c r="E11" s="19" t="s">
        <v>32</v>
      </c>
      <c r="F11" s="19" t="s">
        <v>29</v>
      </c>
      <c r="G11" s="19" t="s">
        <v>42</v>
      </c>
      <c r="H11" s="28">
        <v>200</v>
      </c>
      <c r="I11" s="29">
        <v>104</v>
      </c>
      <c r="J11" s="28">
        <v>300</v>
      </c>
      <c r="K11" s="28">
        <v>255</v>
      </c>
      <c r="L11" s="30">
        <v>70</v>
      </c>
      <c r="M11" s="28">
        <v>155</v>
      </c>
      <c r="N11" s="28">
        <v>230268254.71337581</v>
      </c>
      <c r="O11" s="31">
        <v>45</v>
      </c>
      <c r="P11" s="28">
        <v>71467200</v>
      </c>
      <c r="Q11" s="32">
        <v>1508677.2735668791</v>
      </c>
      <c r="S11" s="33">
        <v>176471</v>
      </c>
      <c r="T11" s="33">
        <v>1332206.2735668791</v>
      </c>
      <c r="U11" s="34">
        <v>0.1</v>
      </c>
      <c r="V11" s="33">
        <f t="shared" si="0"/>
        <v>1762000</v>
      </c>
      <c r="W11" s="33">
        <f t="shared" si="1"/>
        <v>1724000</v>
      </c>
      <c r="X11" s="33">
        <f t="shared" si="2"/>
        <v>1705000</v>
      </c>
      <c r="Y11" s="33">
        <f t="shared" si="3"/>
        <v>1687000</v>
      </c>
    </row>
    <row r="12" spans="1:181">
      <c r="A12" s="18" t="s">
        <v>24</v>
      </c>
      <c r="B12" s="19" t="s">
        <v>43</v>
      </c>
      <c r="C12" s="19" t="s">
        <v>26</v>
      </c>
      <c r="D12" s="19" t="s">
        <v>27</v>
      </c>
      <c r="E12" s="19" t="s">
        <v>32</v>
      </c>
      <c r="F12" s="19" t="s">
        <v>29</v>
      </c>
      <c r="G12" s="19" t="s">
        <v>44</v>
      </c>
      <c r="H12" s="28">
        <v>60</v>
      </c>
      <c r="I12" s="29">
        <v>0</v>
      </c>
      <c r="J12" s="28">
        <v>60</v>
      </c>
      <c r="K12" s="28">
        <v>30</v>
      </c>
      <c r="L12" s="30">
        <v>0</v>
      </c>
      <c r="M12" s="28">
        <v>30</v>
      </c>
      <c r="N12" s="28">
        <v>61258230</v>
      </c>
      <c r="O12" s="31">
        <v>30</v>
      </c>
      <c r="P12" s="28">
        <v>61258230</v>
      </c>
      <c r="Q12" s="32">
        <v>2041941</v>
      </c>
      <c r="S12" s="33">
        <v>75630</v>
      </c>
      <c r="T12" s="33">
        <v>1966311</v>
      </c>
      <c r="U12" s="34">
        <v>0.1</v>
      </c>
      <c r="V12" s="33">
        <f t="shared" si="0"/>
        <v>2600000</v>
      </c>
      <c r="W12" s="33">
        <f t="shared" si="1"/>
        <v>2544000</v>
      </c>
      <c r="X12" s="33">
        <f t="shared" si="2"/>
        <v>2517000</v>
      </c>
      <c r="Y12" s="33">
        <f t="shared" si="3"/>
        <v>2490000</v>
      </c>
    </row>
    <row r="13" spans="1:181">
      <c r="A13" s="18" t="s">
        <v>24</v>
      </c>
      <c r="B13" s="19" t="s">
        <v>45</v>
      </c>
      <c r="C13" s="19" t="s">
        <v>26</v>
      </c>
      <c r="D13" s="19" t="s">
        <v>46</v>
      </c>
      <c r="E13" s="19" t="s">
        <v>47</v>
      </c>
      <c r="F13" s="19" t="s">
        <v>29</v>
      </c>
      <c r="G13" s="19" t="s">
        <v>48</v>
      </c>
      <c r="H13" s="28">
        <v>38</v>
      </c>
      <c r="I13" s="29">
        <v>18</v>
      </c>
      <c r="J13" s="28">
        <v>90</v>
      </c>
      <c r="K13" s="28">
        <v>70</v>
      </c>
      <c r="L13" s="30">
        <v>0</v>
      </c>
      <c r="M13" s="28">
        <v>18</v>
      </c>
      <c r="N13" s="28">
        <v>12250746</v>
      </c>
      <c r="O13" s="31">
        <v>20</v>
      </c>
      <c r="P13" s="28">
        <v>13611940</v>
      </c>
      <c r="Q13" s="32">
        <v>680597</v>
      </c>
      <c r="S13" s="33">
        <v>0</v>
      </c>
      <c r="T13" s="33">
        <v>680597</v>
      </c>
      <c r="U13" s="34">
        <v>0.1</v>
      </c>
      <c r="V13" s="33">
        <f t="shared" si="0"/>
        <v>900000</v>
      </c>
      <c r="W13" s="33">
        <f t="shared" si="1"/>
        <v>881000</v>
      </c>
      <c r="X13" s="33">
        <f t="shared" si="2"/>
        <v>871000</v>
      </c>
      <c r="Y13" s="33">
        <f t="shared" si="3"/>
        <v>862000</v>
      </c>
    </row>
    <row r="14" spans="1:181">
      <c r="A14" s="18" t="s">
        <v>24</v>
      </c>
      <c r="B14" s="19" t="s">
        <v>49</v>
      </c>
      <c r="C14" s="19" t="s">
        <v>26</v>
      </c>
      <c r="D14" s="19" t="s">
        <v>27</v>
      </c>
      <c r="E14" s="19" t="s">
        <v>32</v>
      </c>
      <c r="F14" s="19" t="s">
        <v>29</v>
      </c>
      <c r="G14" s="19" t="s">
        <v>50</v>
      </c>
      <c r="H14" s="28">
        <v>23</v>
      </c>
      <c r="I14" s="29">
        <v>32</v>
      </c>
      <c r="J14" s="28">
        <v>100</v>
      </c>
      <c r="K14" s="28">
        <v>100</v>
      </c>
      <c r="L14" s="30">
        <v>11</v>
      </c>
      <c r="M14" s="28">
        <v>23</v>
      </c>
      <c r="N14" s="28">
        <v>48704133</v>
      </c>
      <c r="O14" s="31">
        <v>0</v>
      </c>
      <c r="P14" s="28">
        <v>0</v>
      </c>
      <c r="Q14" s="32">
        <v>2117571</v>
      </c>
      <c r="S14" s="33">
        <v>75629.823529411573</v>
      </c>
      <c r="T14" s="33">
        <v>2041941.1764705884</v>
      </c>
      <c r="U14" s="34">
        <v>0.1</v>
      </c>
      <c r="V14" s="33">
        <f t="shared" si="0"/>
        <v>2700000</v>
      </c>
      <c r="W14" s="33">
        <f t="shared" si="1"/>
        <v>2642000</v>
      </c>
      <c r="X14" s="33">
        <f t="shared" si="2"/>
        <v>2613000</v>
      </c>
      <c r="Y14" s="33">
        <f t="shared" si="3"/>
        <v>2586000</v>
      </c>
    </row>
    <row r="15" spans="1:181">
      <c r="A15" s="18" t="s">
        <v>24</v>
      </c>
      <c r="B15" s="19" t="s">
        <v>51</v>
      </c>
      <c r="C15" s="19" t="s">
        <v>26</v>
      </c>
      <c r="D15" s="19" t="s">
        <v>27</v>
      </c>
      <c r="E15" s="19" t="s">
        <v>32</v>
      </c>
      <c r="F15" s="19" t="s">
        <v>29</v>
      </c>
      <c r="G15" s="19" t="s">
        <v>52</v>
      </c>
      <c r="H15" s="28">
        <v>9</v>
      </c>
      <c r="I15" s="29">
        <v>24</v>
      </c>
      <c r="J15" s="28">
        <v>310</v>
      </c>
      <c r="K15" s="28">
        <v>310</v>
      </c>
      <c r="L15" s="30">
        <v>15</v>
      </c>
      <c r="M15" s="28">
        <v>9</v>
      </c>
      <c r="N15" s="28">
        <v>16834375</v>
      </c>
      <c r="O15" s="31">
        <v>0</v>
      </c>
      <c r="P15" s="28">
        <v>0</v>
      </c>
      <c r="Q15" s="32">
        <v>1870486.111111111</v>
      </c>
      <c r="R15" s="28"/>
      <c r="S15" s="33">
        <v>37815.579831932671</v>
      </c>
      <c r="T15" s="33">
        <v>1832670.5312791783</v>
      </c>
      <c r="U15" s="34">
        <v>0.1</v>
      </c>
      <c r="V15" s="33">
        <f t="shared" si="0"/>
        <v>2424000</v>
      </c>
      <c r="W15" s="33">
        <f t="shared" si="1"/>
        <v>2371000</v>
      </c>
      <c r="X15" s="33">
        <f t="shared" si="2"/>
        <v>2346000</v>
      </c>
      <c r="Y15" s="33">
        <f t="shared" si="3"/>
        <v>2321000</v>
      </c>
    </row>
    <row r="16" spans="1:181">
      <c r="A16" s="18" t="s">
        <v>24</v>
      </c>
      <c r="B16" s="19" t="s">
        <v>53</v>
      </c>
      <c r="C16" s="19" t="s">
        <v>26</v>
      </c>
      <c r="D16" s="19" t="s">
        <v>27</v>
      </c>
      <c r="E16" s="19" t="s">
        <v>28</v>
      </c>
      <c r="F16" s="19" t="s">
        <v>29</v>
      </c>
      <c r="G16" s="19" t="s">
        <v>54</v>
      </c>
      <c r="H16" s="28">
        <v>87</v>
      </c>
      <c r="I16" s="29">
        <v>97</v>
      </c>
      <c r="J16" s="28">
        <v>113</v>
      </c>
      <c r="K16" s="28">
        <v>113</v>
      </c>
      <c r="L16" s="30">
        <v>16</v>
      </c>
      <c r="M16" s="28">
        <v>87</v>
      </c>
      <c r="N16" s="28">
        <v>118430403</v>
      </c>
      <c r="O16" s="31">
        <v>0</v>
      </c>
      <c r="P16" s="28">
        <v>0</v>
      </c>
      <c r="Q16" s="32">
        <v>1361269</v>
      </c>
      <c r="R16" s="28"/>
      <c r="S16" s="33">
        <v>151260.59663865552</v>
      </c>
      <c r="T16" s="33">
        <v>1210008.4033613445</v>
      </c>
      <c r="U16" s="34">
        <v>0.1</v>
      </c>
      <c r="V16" s="33">
        <f t="shared" si="0"/>
        <v>1600000</v>
      </c>
      <c r="W16" s="33">
        <f t="shared" si="1"/>
        <v>1566000</v>
      </c>
      <c r="X16" s="33">
        <f t="shared" si="2"/>
        <v>1549000</v>
      </c>
      <c r="Y16" s="33">
        <f t="shared" si="3"/>
        <v>1532000</v>
      </c>
    </row>
    <row r="17" spans="1:25">
      <c r="A17" s="35" t="s">
        <v>24</v>
      </c>
      <c r="B17" s="19" t="s">
        <v>55</v>
      </c>
      <c r="C17" s="19" t="s">
        <v>26</v>
      </c>
      <c r="D17" s="19" t="s">
        <v>27</v>
      </c>
      <c r="E17" s="19" t="s">
        <v>32</v>
      </c>
      <c r="F17" s="19" t="s">
        <v>29</v>
      </c>
      <c r="G17" s="19" t="s">
        <v>56</v>
      </c>
      <c r="H17" s="28">
        <v>12</v>
      </c>
      <c r="I17" s="29">
        <v>17</v>
      </c>
      <c r="J17" s="28">
        <v>110</v>
      </c>
      <c r="K17" s="28">
        <v>85</v>
      </c>
      <c r="L17" s="30">
        <v>5</v>
      </c>
      <c r="M17" s="28">
        <v>12</v>
      </c>
      <c r="N17" s="28">
        <v>17292833.000000004</v>
      </c>
      <c r="O17" s="31">
        <v>0</v>
      </c>
      <c r="P17" s="28">
        <v>0</v>
      </c>
      <c r="Q17" s="32">
        <v>1441069.416666667</v>
      </c>
      <c r="S17" s="33">
        <v>0</v>
      </c>
      <c r="T17" s="33">
        <v>1441069.416666667</v>
      </c>
      <c r="U17" s="34">
        <v>0.1</v>
      </c>
      <c r="V17" s="33">
        <f t="shared" si="0"/>
        <v>1906000</v>
      </c>
      <c r="W17" s="33">
        <f t="shared" si="1"/>
        <v>1864000</v>
      </c>
      <c r="X17" s="33">
        <f t="shared" si="2"/>
        <v>1844000</v>
      </c>
      <c r="Y17" s="33">
        <f t="shared" si="3"/>
        <v>1825000</v>
      </c>
    </row>
    <row r="18" spans="1:25">
      <c r="A18" s="18" t="s">
        <v>24</v>
      </c>
      <c r="B18" s="19" t="s">
        <v>57</v>
      </c>
      <c r="C18" s="19" t="s">
        <v>26</v>
      </c>
      <c r="D18" s="19" t="s">
        <v>27</v>
      </c>
      <c r="E18" s="19" t="s">
        <v>39</v>
      </c>
      <c r="F18" s="19" t="s">
        <v>29</v>
      </c>
      <c r="G18" s="19" t="s">
        <v>58</v>
      </c>
      <c r="H18" s="28">
        <v>5</v>
      </c>
      <c r="I18" s="29">
        <v>7</v>
      </c>
      <c r="J18" s="28">
        <v>52</v>
      </c>
      <c r="K18" s="28">
        <v>50</v>
      </c>
      <c r="L18" s="30">
        <v>2</v>
      </c>
      <c r="M18" s="28">
        <v>5</v>
      </c>
      <c r="N18" s="28">
        <v>13991220</v>
      </c>
      <c r="O18" s="31">
        <v>0</v>
      </c>
      <c r="P18" s="28">
        <v>0</v>
      </c>
      <c r="Q18" s="32">
        <v>2798244</v>
      </c>
      <c r="S18" s="33">
        <v>226890.05882352917</v>
      </c>
      <c r="T18" s="33">
        <v>2571353.9411764708</v>
      </c>
      <c r="U18" s="34">
        <v>0.1</v>
      </c>
      <c r="V18" s="33">
        <f t="shared" si="0"/>
        <v>3400000</v>
      </c>
      <c r="W18" s="33">
        <f t="shared" si="1"/>
        <v>3326000</v>
      </c>
      <c r="X18" s="33">
        <f t="shared" si="2"/>
        <v>3291000</v>
      </c>
      <c r="Y18" s="33">
        <f t="shared" si="3"/>
        <v>3256000</v>
      </c>
    </row>
    <row r="19" spans="1:25">
      <c r="A19" s="18" t="s">
        <v>24</v>
      </c>
      <c r="B19" s="19" t="s">
        <v>59</v>
      </c>
      <c r="C19" s="19" t="s">
        <v>26</v>
      </c>
      <c r="D19" s="19" t="s">
        <v>27</v>
      </c>
      <c r="E19" s="19" t="s">
        <v>28</v>
      </c>
      <c r="F19" s="19" t="s">
        <v>29</v>
      </c>
      <c r="G19" s="19" t="s">
        <v>60</v>
      </c>
      <c r="H19" s="28">
        <v>14</v>
      </c>
      <c r="I19" s="29">
        <v>17</v>
      </c>
      <c r="J19" s="28">
        <v>150</v>
      </c>
      <c r="K19" s="28">
        <v>150</v>
      </c>
      <c r="L19" s="30">
        <v>3</v>
      </c>
      <c r="M19" s="28">
        <v>14</v>
      </c>
      <c r="N19" s="28">
        <v>19057766</v>
      </c>
      <c r="O19" s="31">
        <v>0</v>
      </c>
      <c r="P19" s="28">
        <v>0</v>
      </c>
      <c r="Q19" s="32">
        <v>1361269</v>
      </c>
      <c r="S19" s="33">
        <v>151260.59663865552</v>
      </c>
      <c r="T19" s="33">
        <v>1210008.4033613445</v>
      </c>
      <c r="U19" s="34">
        <v>0.1</v>
      </c>
      <c r="V19" s="33">
        <f t="shared" si="0"/>
        <v>1600000</v>
      </c>
      <c r="W19" s="33">
        <f t="shared" si="1"/>
        <v>1566000</v>
      </c>
      <c r="X19" s="33">
        <f t="shared" si="2"/>
        <v>1549000</v>
      </c>
      <c r="Y19" s="33">
        <f t="shared" si="3"/>
        <v>1532000</v>
      </c>
    </row>
    <row r="20" spans="1:25">
      <c r="A20" s="18" t="s">
        <v>24</v>
      </c>
      <c r="B20" s="19" t="s">
        <v>61</v>
      </c>
      <c r="C20" s="19" t="s">
        <v>26</v>
      </c>
      <c r="D20" s="19" t="s">
        <v>27</v>
      </c>
      <c r="E20" s="19" t="s">
        <v>62</v>
      </c>
      <c r="F20" s="19" t="s">
        <v>29</v>
      </c>
      <c r="G20" s="19" t="s">
        <v>63</v>
      </c>
      <c r="H20" s="28">
        <v>13</v>
      </c>
      <c r="I20" s="29">
        <v>35</v>
      </c>
      <c r="J20" s="28">
        <v>849</v>
      </c>
      <c r="K20" s="28">
        <v>347</v>
      </c>
      <c r="L20" s="30">
        <v>22</v>
      </c>
      <c r="M20" s="28">
        <v>13</v>
      </c>
      <c r="N20" s="28">
        <v>13763724</v>
      </c>
      <c r="O20" s="31">
        <v>0</v>
      </c>
      <c r="P20" s="28">
        <v>0</v>
      </c>
      <c r="Q20" s="32">
        <v>1058748</v>
      </c>
      <c r="S20" s="33">
        <v>0</v>
      </c>
      <c r="T20" s="33">
        <v>1058748</v>
      </c>
      <c r="U20" s="34">
        <v>0.1</v>
      </c>
      <c r="V20" s="33">
        <f t="shared" si="0"/>
        <v>1400000</v>
      </c>
      <c r="W20" s="33">
        <f t="shared" si="1"/>
        <v>1370000</v>
      </c>
      <c r="X20" s="33">
        <f t="shared" si="2"/>
        <v>1355000</v>
      </c>
      <c r="Y20" s="33">
        <f t="shared" si="3"/>
        <v>1341000</v>
      </c>
    </row>
    <row r="21" spans="1:25">
      <c r="A21" s="18" t="s">
        <v>24</v>
      </c>
      <c r="B21" s="19" t="s">
        <v>64</v>
      </c>
      <c r="C21" s="19" t="s">
        <v>26</v>
      </c>
      <c r="D21" s="19" t="s">
        <v>27</v>
      </c>
      <c r="E21" s="19" t="s">
        <v>39</v>
      </c>
      <c r="F21" s="19" t="s">
        <v>29</v>
      </c>
      <c r="G21" s="19" t="s">
        <v>65</v>
      </c>
      <c r="H21" s="28">
        <v>14</v>
      </c>
      <c r="I21" s="29">
        <v>18</v>
      </c>
      <c r="J21" s="28">
        <v>99</v>
      </c>
      <c r="K21" s="28">
        <v>69</v>
      </c>
      <c r="L21" s="30">
        <v>4</v>
      </c>
      <c r="M21" s="28">
        <v>14</v>
      </c>
      <c r="N21" s="28">
        <v>39150679.000000007</v>
      </c>
      <c r="O21" s="31">
        <v>0</v>
      </c>
      <c r="P21" s="28">
        <v>0</v>
      </c>
      <c r="Q21" s="32">
        <v>2796477.0714285718</v>
      </c>
      <c r="S21" s="33">
        <v>0</v>
      </c>
      <c r="T21" s="33">
        <v>2796477.0714285718</v>
      </c>
      <c r="U21" s="34">
        <v>0.1</v>
      </c>
      <c r="V21" s="33">
        <f t="shared" si="0"/>
        <v>3698000</v>
      </c>
      <c r="W21" s="33">
        <f t="shared" si="1"/>
        <v>3618000</v>
      </c>
      <c r="X21" s="33">
        <f t="shared" si="2"/>
        <v>3579000</v>
      </c>
      <c r="Y21" s="33">
        <f t="shared" si="3"/>
        <v>3541000</v>
      </c>
    </row>
    <row r="22" spans="1:25">
      <c r="A22" s="18" t="s">
        <v>24</v>
      </c>
      <c r="B22" s="19" t="s">
        <v>66</v>
      </c>
      <c r="C22" s="19" t="s">
        <v>26</v>
      </c>
      <c r="D22" s="19" t="s">
        <v>27</v>
      </c>
      <c r="E22" s="19" t="s">
        <v>32</v>
      </c>
      <c r="F22" s="19" t="s">
        <v>29</v>
      </c>
      <c r="G22" s="19" t="s">
        <v>67</v>
      </c>
      <c r="H22" s="28">
        <v>2</v>
      </c>
      <c r="I22" s="29">
        <v>3</v>
      </c>
      <c r="J22" s="28">
        <v>73</v>
      </c>
      <c r="K22" s="28">
        <v>53</v>
      </c>
      <c r="L22" s="30">
        <v>1</v>
      </c>
      <c r="M22" s="28">
        <v>2</v>
      </c>
      <c r="N22" s="28">
        <v>3922854.6666666665</v>
      </c>
      <c r="O22" s="31">
        <v>0</v>
      </c>
      <c r="P22" s="28">
        <v>0</v>
      </c>
      <c r="Q22" s="32">
        <v>1961427.3333333333</v>
      </c>
      <c r="S22" s="33">
        <v>0</v>
      </c>
      <c r="T22" s="33">
        <v>1961427.3333333333</v>
      </c>
      <c r="U22" s="34">
        <v>0.1</v>
      </c>
      <c r="V22" s="33">
        <f t="shared" si="0"/>
        <v>2594000</v>
      </c>
      <c r="W22" s="33">
        <f t="shared" si="1"/>
        <v>2538000</v>
      </c>
      <c r="X22" s="33">
        <f t="shared" si="2"/>
        <v>2510000</v>
      </c>
      <c r="Y22" s="33">
        <f t="shared" si="3"/>
        <v>2484000</v>
      </c>
    </row>
    <row r="23" spans="1:25">
      <c r="A23" s="18" t="s">
        <v>24</v>
      </c>
      <c r="B23" s="19" t="s">
        <v>68</v>
      </c>
      <c r="C23" s="19" t="s">
        <v>26</v>
      </c>
      <c r="D23" s="19" t="s">
        <v>27</v>
      </c>
      <c r="E23" s="19" t="s">
        <v>32</v>
      </c>
      <c r="F23" s="19" t="s">
        <v>29</v>
      </c>
      <c r="G23" s="19" t="s">
        <v>69</v>
      </c>
      <c r="H23" s="28">
        <v>25</v>
      </c>
      <c r="I23" s="29">
        <v>32</v>
      </c>
      <c r="J23" s="28">
        <v>2777</v>
      </c>
      <c r="K23" s="28">
        <v>1295</v>
      </c>
      <c r="L23" s="30">
        <v>8</v>
      </c>
      <c r="M23" s="28">
        <v>25</v>
      </c>
      <c r="N23" s="28">
        <v>35922475</v>
      </c>
      <c r="O23" s="31">
        <v>0</v>
      </c>
      <c r="P23" s="28">
        <v>0</v>
      </c>
      <c r="Q23" s="32">
        <v>1436899</v>
      </c>
      <c r="S23" s="33">
        <v>0</v>
      </c>
      <c r="T23" s="33">
        <v>1436899</v>
      </c>
      <c r="U23" s="34">
        <v>0.1</v>
      </c>
      <c r="V23" s="33">
        <f t="shared" si="0"/>
        <v>1900000</v>
      </c>
      <c r="W23" s="33">
        <f t="shared" si="1"/>
        <v>1859000</v>
      </c>
      <c r="X23" s="33">
        <f t="shared" si="2"/>
        <v>1839000</v>
      </c>
      <c r="Y23" s="33">
        <f t="shared" si="3"/>
        <v>1820000</v>
      </c>
    </row>
    <row r="24" spans="1:25">
      <c r="A24" s="18" t="s">
        <v>24</v>
      </c>
      <c r="B24" s="19" t="s">
        <v>70</v>
      </c>
      <c r="C24" s="19" t="s">
        <v>26</v>
      </c>
      <c r="D24" s="19" t="s">
        <v>27</v>
      </c>
      <c r="E24" s="19" t="s">
        <v>32</v>
      </c>
      <c r="F24" s="19" t="s">
        <v>29</v>
      </c>
      <c r="G24" s="19" t="s">
        <v>71</v>
      </c>
      <c r="H24" s="28">
        <v>52</v>
      </c>
      <c r="I24" s="29">
        <v>68</v>
      </c>
      <c r="J24" s="28">
        <v>135</v>
      </c>
      <c r="K24" s="28">
        <v>75</v>
      </c>
      <c r="L24" s="30">
        <v>15</v>
      </c>
      <c r="M24" s="28">
        <v>52</v>
      </c>
      <c r="N24" s="28">
        <v>98315412</v>
      </c>
      <c r="O24" s="31">
        <v>0</v>
      </c>
      <c r="P24" s="28">
        <v>0</v>
      </c>
      <c r="Q24" s="32">
        <v>1890681</v>
      </c>
      <c r="S24" s="33">
        <v>0</v>
      </c>
      <c r="T24" s="33">
        <v>1890681</v>
      </c>
      <c r="U24" s="34">
        <v>0.1</v>
      </c>
      <c r="V24" s="33">
        <f t="shared" si="0"/>
        <v>2500000</v>
      </c>
      <c r="W24" s="33">
        <f t="shared" si="1"/>
        <v>2446000</v>
      </c>
      <c r="X24" s="33">
        <f t="shared" si="2"/>
        <v>2420000</v>
      </c>
      <c r="Y24" s="33">
        <f t="shared" si="3"/>
        <v>2394000</v>
      </c>
    </row>
    <row r="25" spans="1:25">
      <c r="A25" s="18" t="s">
        <v>24</v>
      </c>
      <c r="B25" s="19" t="s">
        <v>72</v>
      </c>
      <c r="C25" s="19" t="s">
        <v>26</v>
      </c>
      <c r="D25" s="19" t="s">
        <v>27</v>
      </c>
      <c r="E25" s="19" t="s">
        <v>39</v>
      </c>
      <c r="F25" s="19" t="s">
        <v>29</v>
      </c>
      <c r="G25" s="19" t="s">
        <v>73</v>
      </c>
      <c r="H25" s="28">
        <v>2</v>
      </c>
      <c r="I25" s="29">
        <v>1</v>
      </c>
      <c r="J25" s="28">
        <v>11</v>
      </c>
      <c r="K25" s="28">
        <v>10</v>
      </c>
      <c r="L25" s="30">
        <v>0</v>
      </c>
      <c r="M25" s="28">
        <v>1</v>
      </c>
      <c r="N25" s="28">
        <v>2722613</v>
      </c>
      <c r="O25" s="31">
        <v>1</v>
      </c>
      <c r="P25" s="28">
        <v>2344462</v>
      </c>
      <c r="Q25" s="32">
        <v>2533537.5</v>
      </c>
      <c r="S25" s="33">
        <v>378150.81512605026</v>
      </c>
      <c r="T25" s="33">
        <v>2155386.6848739497</v>
      </c>
      <c r="U25" s="34">
        <v>0.1</v>
      </c>
      <c r="V25" s="33">
        <f t="shared" si="0"/>
        <v>2850000</v>
      </c>
      <c r="W25" s="33">
        <f t="shared" si="1"/>
        <v>2788000</v>
      </c>
      <c r="X25" s="33">
        <f t="shared" si="2"/>
        <v>2758000</v>
      </c>
      <c r="Y25" s="33">
        <f t="shared" si="3"/>
        <v>2729000</v>
      </c>
    </row>
    <row r="26" spans="1:25">
      <c r="A26" s="18" t="s">
        <v>24</v>
      </c>
      <c r="B26" s="19" t="s">
        <v>74</v>
      </c>
      <c r="C26" s="19" t="s">
        <v>26</v>
      </c>
      <c r="D26" s="19" t="s">
        <v>46</v>
      </c>
      <c r="E26" s="19" t="s">
        <v>62</v>
      </c>
      <c r="F26" s="19" t="s">
        <v>29</v>
      </c>
      <c r="G26" s="19" t="s">
        <v>75</v>
      </c>
      <c r="H26" s="28">
        <v>195</v>
      </c>
      <c r="I26" s="29">
        <v>177</v>
      </c>
      <c r="J26" s="28">
        <v>1765</v>
      </c>
      <c r="K26" s="28">
        <v>1194</v>
      </c>
      <c r="L26" s="30">
        <v>78</v>
      </c>
      <c r="M26" s="28">
        <v>155</v>
      </c>
      <c r="N26" s="28">
        <v>140291910.59748429</v>
      </c>
      <c r="O26" s="31">
        <v>40</v>
      </c>
      <c r="P26" s="28">
        <v>39324720</v>
      </c>
      <c r="Q26" s="32">
        <v>921110.92614094506</v>
      </c>
      <c r="S26" s="33">
        <v>44969</v>
      </c>
      <c r="T26" s="33">
        <v>876141.92614094506</v>
      </c>
      <c r="U26" s="34">
        <v>0.1</v>
      </c>
      <c r="V26" s="33">
        <f t="shared" si="0"/>
        <v>1159000</v>
      </c>
      <c r="W26" s="33">
        <f t="shared" si="1"/>
        <v>1134000</v>
      </c>
      <c r="X26" s="33">
        <f t="shared" si="2"/>
        <v>1122000</v>
      </c>
      <c r="Y26" s="33">
        <f t="shared" si="3"/>
        <v>1110000</v>
      </c>
    </row>
    <row r="27" spans="1:25">
      <c r="A27" s="18" t="s">
        <v>24</v>
      </c>
      <c r="B27" s="19" t="s">
        <v>76</v>
      </c>
      <c r="C27" s="19" t="s">
        <v>26</v>
      </c>
      <c r="D27" s="19" t="s">
        <v>27</v>
      </c>
      <c r="E27" s="19" t="s">
        <v>28</v>
      </c>
      <c r="F27" s="19" t="s">
        <v>77</v>
      </c>
      <c r="G27" s="19" t="s">
        <v>78</v>
      </c>
      <c r="H27" s="28">
        <v>38</v>
      </c>
      <c r="I27" s="29">
        <v>45</v>
      </c>
      <c r="J27" s="28">
        <v>60</v>
      </c>
      <c r="K27" s="28">
        <v>60</v>
      </c>
      <c r="L27" s="30">
        <v>7</v>
      </c>
      <c r="M27" s="28">
        <v>38</v>
      </c>
      <c r="N27" s="28">
        <v>39216988</v>
      </c>
      <c r="O27" s="31">
        <v>0</v>
      </c>
      <c r="P27" s="28">
        <v>0</v>
      </c>
      <c r="Q27" s="32">
        <v>1032026</v>
      </c>
      <c r="S27" s="33">
        <v>0</v>
      </c>
      <c r="T27" s="33">
        <v>1032026</v>
      </c>
      <c r="U27" s="34">
        <v>0.1</v>
      </c>
      <c r="V27" s="33">
        <f t="shared" si="0"/>
        <v>1365000</v>
      </c>
      <c r="W27" s="33">
        <f t="shared" si="1"/>
        <v>1335000</v>
      </c>
      <c r="X27" s="33">
        <f t="shared" si="2"/>
        <v>1321000</v>
      </c>
      <c r="Y27" s="33">
        <f t="shared" si="3"/>
        <v>1307000</v>
      </c>
    </row>
    <row r="28" spans="1:25">
      <c r="A28" s="18" t="s">
        <v>24</v>
      </c>
      <c r="B28" s="19" t="s">
        <v>79</v>
      </c>
      <c r="C28" s="19" t="s">
        <v>26</v>
      </c>
      <c r="D28" s="19" t="s">
        <v>46</v>
      </c>
      <c r="E28" s="19" t="s">
        <v>62</v>
      </c>
      <c r="F28" s="19" t="s">
        <v>80</v>
      </c>
      <c r="G28" s="19" t="s">
        <v>81</v>
      </c>
      <c r="H28" s="28">
        <v>3</v>
      </c>
      <c r="I28" s="29">
        <v>9</v>
      </c>
      <c r="J28" s="28">
        <v>570</v>
      </c>
      <c r="K28" s="28">
        <v>358</v>
      </c>
      <c r="L28" s="30">
        <v>6</v>
      </c>
      <c r="M28" s="28">
        <v>3</v>
      </c>
      <c r="N28" s="28">
        <v>1983412</v>
      </c>
      <c r="O28" s="31">
        <v>0</v>
      </c>
      <c r="P28" s="28">
        <v>0</v>
      </c>
      <c r="Q28" s="32">
        <v>661137.33333333337</v>
      </c>
      <c r="S28" s="33">
        <v>62892.962184873875</v>
      </c>
      <c r="T28" s="33">
        <v>598244.3711484595</v>
      </c>
      <c r="U28" s="34">
        <v>0.11</v>
      </c>
      <c r="V28" s="33">
        <f t="shared" si="0"/>
        <v>800000</v>
      </c>
      <c r="W28" s="33">
        <f t="shared" si="1"/>
        <v>774000</v>
      </c>
      <c r="X28" s="33">
        <f t="shared" si="2"/>
        <v>766000</v>
      </c>
      <c r="Y28" s="33">
        <f t="shared" si="3"/>
        <v>758000</v>
      </c>
    </row>
    <row r="29" spans="1:25" s="38" customFormat="1">
      <c r="A29" s="18" t="s">
        <v>24</v>
      </c>
      <c r="B29" s="19" t="s">
        <v>82</v>
      </c>
      <c r="C29" s="19" t="s">
        <v>26</v>
      </c>
      <c r="D29" s="19" t="s">
        <v>46</v>
      </c>
      <c r="E29" s="19" t="s">
        <v>47</v>
      </c>
      <c r="F29" s="19" t="s">
        <v>80</v>
      </c>
      <c r="G29" s="19" t="s">
        <v>83</v>
      </c>
      <c r="H29" s="28">
        <v>1</v>
      </c>
      <c r="I29" s="29">
        <v>7</v>
      </c>
      <c r="J29" s="28">
        <v>1086</v>
      </c>
      <c r="K29" s="28">
        <v>800</v>
      </c>
      <c r="L29" s="30">
        <v>6</v>
      </c>
      <c r="M29" s="28">
        <v>1</v>
      </c>
      <c r="N29" s="28">
        <v>504418</v>
      </c>
      <c r="O29" s="31">
        <v>0</v>
      </c>
      <c r="P29" s="28">
        <v>0</v>
      </c>
      <c r="Q29" s="32">
        <v>504418</v>
      </c>
      <c r="R29"/>
      <c r="S29" s="33">
        <v>55753.49411764706</v>
      </c>
      <c r="T29" s="33">
        <v>448664.50588235294</v>
      </c>
      <c r="U29" s="36">
        <v>0.11</v>
      </c>
      <c r="V29" s="37">
        <f t="shared" si="0"/>
        <v>600000</v>
      </c>
      <c r="W29" s="37">
        <f t="shared" si="1"/>
        <v>581000</v>
      </c>
      <c r="X29" s="37">
        <f t="shared" si="2"/>
        <v>575000</v>
      </c>
      <c r="Y29" s="37">
        <f t="shared" si="3"/>
        <v>568000</v>
      </c>
    </row>
    <row r="30" spans="1:25" s="38" customFormat="1">
      <c r="A30" s="18" t="s">
        <v>24</v>
      </c>
      <c r="B30" s="19" t="s">
        <v>84</v>
      </c>
      <c r="C30" s="19" t="s">
        <v>26</v>
      </c>
      <c r="D30" s="19" t="s">
        <v>46</v>
      </c>
      <c r="E30" s="19" t="s">
        <v>47</v>
      </c>
      <c r="F30" s="19" t="s">
        <v>80</v>
      </c>
      <c r="G30" s="19" t="s">
        <v>85</v>
      </c>
      <c r="H30" s="28">
        <v>76</v>
      </c>
      <c r="I30" s="29">
        <v>82</v>
      </c>
      <c r="J30" s="28">
        <v>698</v>
      </c>
      <c r="K30" s="28">
        <v>634</v>
      </c>
      <c r="L30" s="30">
        <v>35</v>
      </c>
      <c r="M30" s="28">
        <v>47</v>
      </c>
      <c r="N30" s="28">
        <v>23288998</v>
      </c>
      <c r="O30" s="31">
        <v>29</v>
      </c>
      <c r="P30" s="28">
        <v>14045767</v>
      </c>
      <c r="Q30" s="32">
        <v>491246.90789473685</v>
      </c>
      <c r="R30"/>
      <c r="S30" s="33">
        <v>20886.73678697017</v>
      </c>
      <c r="T30" s="33">
        <v>470360.17110776668</v>
      </c>
      <c r="U30" s="36">
        <v>0.11</v>
      </c>
      <c r="V30" s="37">
        <f t="shared" si="0"/>
        <v>629000</v>
      </c>
      <c r="W30" s="37">
        <f t="shared" si="1"/>
        <v>609000</v>
      </c>
      <c r="X30" s="37">
        <f t="shared" si="2"/>
        <v>602000</v>
      </c>
      <c r="Y30" s="37">
        <f t="shared" si="3"/>
        <v>596000</v>
      </c>
    </row>
    <row r="31" spans="1:25" s="38" customFormat="1">
      <c r="A31" s="18" t="s">
        <v>24</v>
      </c>
      <c r="B31" s="19" t="s">
        <v>86</v>
      </c>
      <c r="C31" s="19" t="s">
        <v>26</v>
      </c>
      <c r="D31" s="19" t="s">
        <v>27</v>
      </c>
      <c r="E31" s="19" t="s">
        <v>32</v>
      </c>
      <c r="F31" s="19" t="s">
        <v>80</v>
      </c>
      <c r="G31" s="19" t="s">
        <v>87</v>
      </c>
      <c r="H31" s="28">
        <v>49</v>
      </c>
      <c r="I31" s="29">
        <v>43</v>
      </c>
      <c r="J31" s="28">
        <v>90</v>
      </c>
      <c r="K31" s="28">
        <v>69</v>
      </c>
      <c r="L31" s="30">
        <v>16</v>
      </c>
      <c r="M31" s="28">
        <v>28</v>
      </c>
      <c r="N31" s="28">
        <v>33527312</v>
      </c>
      <c r="O31" s="31">
        <v>21</v>
      </c>
      <c r="P31" s="28">
        <v>25145484</v>
      </c>
      <c r="Q31" s="32">
        <v>1197404</v>
      </c>
      <c r="R31"/>
      <c r="S31" s="33">
        <v>840.13445378141478</v>
      </c>
      <c r="T31" s="33">
        <v>1196563.8655462186</v>
      </c>
      <c r="U31" s="36">
        <v>0.11</v>
      </c>
      <c r="V31" s="37">
        <f t="shared" si="0"/>
        <v>1600000</v>
      </c>
      <c r="W31" s="37">
        <f t="shared" si="1"/>
        <v>1548000</v>
      </c>
      <c r="X31" s="37">
        <f t="shared" si="2"/>
        <v>1532000</v>
      </c>
      <c r="Y31" s="37">
        <f t="shared" si="3"/>
        <v>1515000</v>
      </c>
    </row>
    <row r="32" spans="1:25" s="38" customFormat="1">
      <c r="A32" s="18" t="s">
        <v>24</v>
      </c>
      <c r="B32" s="19" t="s">
        <v>88</v>
      </c>
      <c r="C32" s="19" t="s">
        <v>26</v>
      </c>
      <c r="D32" s="19" t="s">
        <v>27</v>
      </c>
      <c r="E32" s="19" t="s">
        <v>32</v>
      </c>
      <c r="F32" s="19" t="s">
        <v>80</v>
      </c>
      <c r="G32" s="19" t="s">
        <v>89</v>
      </c>
      <c r="H32" s="28">
        <v>61</v>
      </c>
      <c r="I32" s="29">
        <v>115</v>
      </c>
      <c r="J32" s="28">
        <v>1436</v>
      </c>
      <c r="K32" s="28">
        <v>1390</v>
      </c>
      <c r="L32" s="30">
        <v>65</v>
      </c>
      <c r="M32" s="28">
        <v>51</v>
      </c>
      <c r="N32" s="28">
        <v>64144473.452830181</v>
      </c>
      <c r="O32" s="31">
        <v>10</v>
      </c>
      <c r="P32" s="28">
        <v>12340790</v>
      </c>
      <c r="Q32" s="32">
        <v>1253856.7779152489</v>
      </c>
      <c r="R32"/>
      <c r="S32" s="33">
        <v>0</v>
      </c>
      <c r="T32" s="33">
        <v>1253856.7779152489</v>
      </c>
      <c r="U32" s="36">
        <v>0.11</v>
      </c>
      <c r="V32" s="37">
        <f t="shared" si="0"/>
        <v>1677000</v>
      </c>
      <c r="W32" s="37">
        <f t="shared" si="1"/>
        <v>1622000</v>
      </c>
      <c r="X32" s="37">
        <f t="shared" si="2"/>
        <v>1605000</v>
      </c>
      <c r="Y32" s="37">
        <f t="shared" si="3"/>
        <v>1588000</v>
      </c>
    </row>
    <row r="33" spans="1:25" s="38" customFormat="1">
      <c r="A33" s="18" t="s">
        <v>24</v>
      </c>
      <c r="B33" s="19" t="s">
        <v>90</v>
      </c>
      <c r="C33" s="19" t="s">
        <v>26</v>
      </c>
      <c r="D33" s="19" t="s">
        <v>27</v>
      </c>
      <c r="E33" s="19" t="s">
        <v>28</v>
      </c>
      <c r="F33" s="19" t="s">
        <v>80</v>
      </c>
      <c r="G33" s="19" t="s">
        <v>91</v>
      </c>
      <c r="H33" s="28">
        <v>34</v>
      </c>
      <c r="I33" s="29">
        <v>35</v>
      </c>
      <c r="J33" s="28">
        <v>1058</v>
      </c>
      <c r="K33" s="28">
        <v>946</v>
      </c>
      <c r="L33" s="30">
        <v>13</v>
      </c>
      <c r="M33" s="28">
        <v>23</v>
      </c>
      <c r="N33" s="28">
        <v>24041545</v>
      </c>
      <c r="O33" s="31">
        <v>11</v>
      </c>
      <c r="P33" s="28">
        <v>11179168</v>
      </c>
      <c r="Q33" s="32">
        <v>1035903.3235294118</v>
      </c>
      <c r="R33"/>
      <c r="S33" s="33">
        <v>0</v>
      </c>
      <c r="T33" s="33">
        <v>1035903.3235294118</v>
      </c>
      <c r="U33" s="36">
        <v>0.11</v>
      </c>
      <c r="V33" s="37">
        <f t="shared" si="0"/>
        <v>1386000</v>
      </c>
      <c r="W33" s="37">
        <f t="shared" si="1"/>
        <v>1340000</v>
      </c>
      <c r="X33" s="37">
        <f t="shared" si="2"/>
        <v>1326000</v>
      </c>
      <c r="Y33" s="37">
        <f t="shared" si="3"/>
        <v>1312000</v>
      </c>
    </row>
    <row r="34" spans="1:25" s="38" customFormat="1">
      <c r="A34" s="18" t="s">
        <v>24</v>
      </c>
      <c r="B34" s="19" t="s">
        <v>92</v>
      </c>
      <c r="C34" s="19" t="s">
        <v>26</v>
      </c>
      <c r="D34" s="19" t="s">
        <v>27</v>
      </c>
      <c r="E34" s="19" t="s">
        <v>32</v>
      </c>
      <c r="F34" s="19" t="s">
        <v>80</v>
      </c>
      <c r="G34" s="19" t="s">
        <v>93</v>
      </c>
      <c r="H34" s="28">
        <v>20</v>
      </c>
      <c r="I34" s="29">
        <v>49</v>
      </c>
      <c r="J34" s="28">
        <v>367</v>
      </c>
      <c r="K34" s="28">
        <v>338</v>
      </c>
      <c r="L34" s="30">
        <v>30</v>
      </c>
      <c r="M34" s="28">
        <v>20</v>
      </c>
      <c r="N34" s="28">
        <v>33065887.000000004</v>
      </c>
      <c r="O34" s="31">
        <v>0</v>
      </c>
      <c r="P34" s="28">
        <v>0</v>
      </c>
      <c r="Q34" s="32">
        <v>1653294.35</v>
      </c>
      <c r="R34"/>
      <c r="S34" s="33">
        <v>83500</v>
      </c>
      <c r="T34" s="33">
        <v>1569794.35</v>
      </c>
      <c r="U34" s="36">
        <v>0.11</v>
      </c>
      <c r="V34" s="37">
        <f t="shared" si="0"/>
        <v>2099000</v>
      </c>
      <c r="W34" s="37">
        <f t="shared" si="1"/>
        <v>2031000</v>
      </c>
      <c r="X34" s="37">
        <f t="shared" si="2"/>
        <v>2009000</v>
      </c>
      <c r="Y34" s="37">
        <f t="shared" si="3"/>
        <v>1988000</v>
      </c>
    </row>
    <row r="35" spans="1:25" s="38" customFormat="1">
      <c r="A35" s="18" t="s">
        <v>24</v>
      </c>
      <c r="B35" s="19" t="s">
        <v>94</v>
      </c>
      <c r="C35" s="19" t="s">
        <v>26</v>
      </c>
      <c r="D35" s="19" t="s">
        <v>46</v>
      </c>
      <c r="E35" s="19" t="s">
        <v>62</v>
      </c>
      <c r="F35" s="19" t="s">
        <v>80</v>
      </c>
      <c r="G35" s="19" t="s">
        <v>95</v>
      </c>
      <c r="H35" s="28">
        <v>12</v>
      </c>
      <c r="I35" s="29">
        <v>25</v>
      </c>
      <c r="J35" s="28">
        <v>105</v>
      </c>
      <c r="K35" s="28">
        <v>105</v>
      </c>
      <c r="L35" s="30">
        <v>13</v>
      </c>
      <c r="M35" s="28">
        <v>12</v>
      </c>
      <c r="N35" s="28">
        <v>7902468</v>
      </c>
      <c r="O35" s="31">
        <v>0</v>
      </c>
      <c r="P35" s="28">
        <v>0</v>
      </c>
      <c r="Q35" s="32">
        <v>658539</v>
      </c>
      <c r="R35"/>
      <c r="S35" s="33">
        <v>22899.504201680655</v>
      </c>
      <c r="T35" s="33">
        <v>635639.49579831935</v>
      </c>
      <c r="U35" s="36">
        <v>0.11</v>
      </c>
      <c r="V35" s="37">
        <f t="shared" si="0"/>
        <v>850000</v>
      </c>
      <c r="W35" s="37">
        <f t="shared" si="1"/>
        <v>823000</v>
      </c>
      <c r="X35" s="37">
        <f t="shared" si="2"/>
        <v>814000</v>
      </c>
      <c r="Y35" s="37">
        <f t="shared" si="3"/>
        <v>805000</v>
      </c>
    </row>
    <row r="36" spans="1:25">
      <c r="A36" s="18" t="s">
        <v>24</v>
      </c>
      <c r="B36" s="19" t="s">
        <v>96</v>
      </c>
      <c r="C36" s="19" t="s">
        <v>26</v>
      </c>
      <c r="D36" s="19" t="s">
        <v>46</v>
      </c>
      <c r="E36" s="19" t="s">
        <v>28</v>
      </c>
      <c r="F36" s="19" t="s">
        <v>80</v>
      </c>
      <c r="G36" s="19" t="s">
        <v>97</v>
      </c>
      <c r="H36" s="28">
        <v>45</v>
      </c>
      <c r="I36" s="29">
        <v>84</v>
      </c>
      <c r="J36" s="28">
        <v>185</v>
      </c>
      <c r="K36" s="28">
        <v>185</v>
      </c>
      <c r="L36" s="30">
        <v>48</v>
      </c>
      <c r="M36" s="28">
        <v>45</v>
      </c>
      <c r="N36" s="28">
        <v>46569616.276595749</v>
      </c>
      <c r="O36" s="31">
        <v>0</v>
      </c>
      <c r="P36" s="28">
        <v>0</v>
      </c>
      <c r="Q36" s="32">
        <v>1034880.3617021277</v>
      </c>
      <c r="S36" s="33">
        <v>0</v>
      </c>
      <c r="T36" s="33">
        <v>1034880.3617021277</v>
      </c>
      <c r="U36" s="36">
        <v>0.11</v>
      </c>
      <c r="V36" s="33">
        <f t="shared" si="0"/>
        <v>1384000</v>
      </c>
      <c r="W36" s="33">
        <f t="shared" si="1"/>
        <v>1339000</v>
      </c>
      <c r="X36" s="33">
        <f t="shared" si="2"/>
        <v>1325000</v>
      </c>
      <c r="Y36" s="33">
        <f t="shared" si="3"/>
        <v>1311000</v>
      </c>
    </row>
    <row r="37" spans="1:25">
      <c r="A37" s="18" t="s">
        <v>24</v>
      </c>
      <c r="B37" s="19" t="s">
        <v>98</v>
      </c>
      <c r="C37" s="19" t="s">
        <v>26</v>
      </c>
      <c r="D37" s="19" t="s">
        <v>46</v>
      </c>
      <c r="E37" s="19" t="s">
        <v>28</v>
      </c>
      <c r="F37" s="19" t="s">
        <v>80</v>
      </c>
      <c r="G37" s="19" t="s">
        <v>99</v>
      </c>
      <c r="H37" s="28">
        <v>92</v>
      </c>
      <c r="I37" s="29">
        <v>36</v>
      </c>
      <c r="J37" s="28">
        <v>125</v>
      </c>
      <c r="K37" s="28">
        <v>100</v>
      </c>
      <c r="L37" s="30">
        <v>29</v>
      </c>
      <c r="M37" s="28">
        <v>67</v>
      </c>
      <c r="N37" s="28">
        <v>68900835</v>
      </c>
      <c r="O37" s="31">
        <v>25</v>
      </c>
      <c r="P37" s="28">
        <v>25407200</v>
      </c>
      <c r="Q37" s="32">
        <v>1025087.3369565217</v>
      </c>
      <c r="S37" s="33">
        <v>0</v>
      </c>
      <c r="T37" s="33">
        <v>1025087.3369565217</v>
      </c>
      <c r="U37" s="36">
        <v>0.11</v>
      </c>
      <c r="V37" s="33">
        <f t="shared" si="0"/>
        <v>1371000</v>
      </c>
      <c r="W37" s="33">
        <f t="shared" si="1"/>
        <v>1326000</v>
      </c>
      <c r="X37" s="33">
        <f t="shared" si="2"/>
        <v>1312000</v>
      </c>
      <c r="Y37" s="33">
        <f t="shared" si="3"/>
        <v>1298000</v>
      </c>
    </row>
    <row r="38" spans="1:25">
      <c r="A38" s="18" t="s">
        <v>24</v>
      </c>
      <c r="B38" s="19" t="s">
        <v>100</v>
      </c>
      <c r="C38" s="19" t="s">
        <v>26</v>
      </c>
      <c r="D38" s="19" t="s">
        <v>46</v>
      </c>
      <c r="E38" s="19" t="s">
        <v>47</v>
      </c>
      <c r="F38" s="19" t="s">
        <v>80</v>
      </c>
      <c r="G38" s="19" t="s">
        <v>101</v>
      </c>
      <c r="H38" s="28">
        <v>19</v>
      </c>
      <c r="I38" s="29">
        <v>22</v>
      </c>
      <c r="J38" s="28">
        <v>121</v>
      </c>
      <c r="K38" s="28">
        <v>110</v>
      </c>
      <c r="L38" s="30">
        <v>3</v>
      </c>
      <c r="M38" s="28">
        <v>19</v>
      </c>
      <c r="N38" s="28">
        <v>7736657.0476190485</v>
      </c>
      <c r="O38" s="31">
        <v>0</v>
      </c>
      <c r="P38" s="28">
        <v>0</v>
      </c>
      <c r="Q38" s="32">
        <v>407192.47619047621</v>
      </c>
      <c r="S38" s="33">
        <v>33317.688344903232</v>
      </c>
      <c r="T38" s="33">
        <v>373874.78784557298</v>
      </c>
      <c r="U38" s="36">
        <v>0.11</v>
      </c>
      <c r="V38" s="33">
        <f t="shared" si="0"/>
        <v>500000</v>
      </c>
      <c r="W38" s="33">
        <f t="shared" si="1"/>
        <v>484000</v>
      </c>
      <c r="X38" s="33">
        <f t="shared" si="2"/>
        <v>479000</v>
      </c>
      <c r="Y38" s="33">
        <f t="shared" si="3"/>
        <v>474000</v>
      </c>
    </row>
    <row r="39" spans="1:25">
      <c r="A39" s="18" t="s">
        <v>24</v>
      </c>
      <c r="B39" s="19" t="s">
        <v>102</v>
      </c>
      <c r="C39" s="19" t="s">
        <v>26</v>
      </c>
      <c r="D39" s="19" t="s">
        <v>46</v>
      </c>
      <c r="E39" s="19" t="s">
        <v>62</v>
      </c>
      <c r="F39" s="19" t="s">
        <v>80</v>
      </c>
      <c r="G39" s="19" t="s">
        <v>103</v>
      </c>
      <c r="H39" s="28">
        <v>75</v>
      </c>
      <c r="I39" s="29">
        <v>157</v>
      </c>
      <c r="J39" s="28">
        <v>3214</v>
      </c>
      <c r="K39" s="28">
        <v>2862</v>
      </c>
      <c r="L39" s="30">
        <v>81</v>
      </c>
      <c r="M39" s="28">
        <v>75</v>
      </c>
      <c r="N39" s="28">
        <v>51474078.947368428</v>
      </c>
      <c r="O39" s="31">
        <v>0</v>
      </c>
      <c r="P39" s="28">
        <v>0</v>
      </c>
      <c r="Q39" s="32">
        <v>686321.05263157899</v>
      </c>
      <c r="S39" s="33">
        <v>0</v>
      </c>
      <c r="T39" s="33">
        <v>686321.05263157899</v>
      </c>
      <c r="U39" s="36">
        <v>0.11</v>
      </c>
      <c r="V39" s="33">
        <f t="shared" si="0"/>
        <v>918000</v>
      </c>
      <c r="W39" s="33">
        <f t="shared" si="1"/>
        <v>888000</v>
      </c>
      <c r="X39" s="33">
        <f t="shared" si="2"/>
        <v>879000</v>
      </c>
      <c r="Y39" s="33">
        <f t="shared" si="3"/>
        <v>869000</v>
      </c>
    </row>
    <row r="40" spans="1:25">
      <c r="A40" s="18" t="s">
        <v>24</v>
      </c>
      <c r="B40" s="19" t="s">
        <v>104</v>
      </c>
      <c r="C40" s="19" t="s">
        <v>26</v>
      </c>
      <c r="D40" s="19" t="s">
        <v>46</v>
      </c>
      <c r="E40" s="19" t="s">
        <v>62</v>
      </c>
      <c r="F40" s="19" t="s">
        <v>80</v>
      </c>
      <c r="G40" s="19" t="s">
        <v>105</v>
      </c>
      <c r="H40" s="28">
        <v>420</v>
      </c>
      <c r="I40" s="29">
        <v>19</v>
      </c>
      <c r="J40" s="28">
        <v>651</v>
      </c>
      <c r="K40" s="28">
        <v>540</v>
      </c>
      <c r="L40" s="30">
        <v>29</v>
      </c>
      <c r="M40" s="28">
        <v>330</v>
      </c>
      <c r="N40" s="28">
        <v>199598105.28358203</v>
      </c>
      <c r="O40" s="31">
        <v>90</v>
      </c>
      <c r="P40" s="28">
        <v>54223560</v>
      </c>
      <c r="Q40" s="32">
        <v>604337.29829424294</v>
      </c>
      <c r="S40" s="33"/>
      <c r="T40" s="33">
        <v>604337.29829424294</v>
      </c>
      <c r="U40" s="36">
        <v>0.1</v>
      </c>
      <c r="V40" s="33">
        <f t="shared" si="0"/>
        <v>800000</v>
      </c>
      <c r="W40" s="33">
        <f t="shared" si="1"/>
        <v>782000</v>
      </c>
      <c r="X40" s="33">
        <f t="shared" si="2"/>
        <v>774000</v>
      </c>
      <c r="Y40" s="33">
        <f t="shared" si="3"/>
        <v>766000</v>
      </c>
    </row>
    <row r="41" spans="1:25">
      <c r="A41" s="18" t="s">
        <v>24</v>
      </c>
      <c r="B41" s="19" t="s">
        <v>106</v>
      </c>
      <c r="C41" s="19" t="s">
        <v>26</v>
      </c>
      <c r="D41" s="19" t="s">
        <v>46</v>
      </c>
      <c r="E41" s="19" t="s">
        <v>32</v>
      </c>
      <c r="F41" s="19" t="s">
        <v>80</v>
      </c>
      <c r="G41" s="19" t="s">
        <v>107</v>
      </c>
      <c r="H41" s="28">
        <v>139</v>
      </c>
      <c r="I41" s="29">
        <v>25</v>
      </c>
      <c r="J41" s="28">
        <v>164</v>
      </c>
      <c r="K41" s="28">
        <v>139</v>
      </c>
      <c r="L41" s="30">
        <v>25</v>
      </c>
      <c r="M41" s="28">
        <v>114</v>
      </c>
      <c r="N41" s="28">
        <v>142030251.99999997</v>
      </c>
      <c r="O41" s="31">
        <v>25</v>
      </c>
      <c r="P41" s="28">
        <v>30851975</v>
      </c>
      <c r="Q41" s="32">
        <v>1243757.0287769781</v>
      </c>
      <c r="S41" s="33">
        <v>0</v>
      </c>
      <c r="T41" s="33">
        <v>1243757.0287769781</v>
      </c>
      <c r="U41" s="36">
        <v>0.12</v>
      </c>
      <c r="V41" s="33">
        <f t="shared" si="0"/>
        <v>1682000</v>
      </c>
      <c r="W41" s="33">
        <f t="shared" si="1"/>
        <v>1609000</v>
      </c>
      <c r="X41" s="33">
        <f t="shared" si="2"/>
        <v>1592000</v>
      </c>
      <c r="Y41" s="33">
        <f t="shared" si="3"/>
        <v>1575000</v>
      </c>
    </row>
    <row r="42" spans="1:25">
      <c r="A42" s="18" t="s">
        <v>24</v>
      </c>
      <c r="B42" s="19" t="s">
        <v>108</v>
      </c>
      <c r="C42" s="19" t="s">
        <v>26</v>
      </c>
      <c r="D42" s="19" t="s">
        <v>46</v>
      </c>
      <c r="E42" s="19" t="s">
        <v>62</v>
      </c>
      <c r="F42" s="19" t="s">
        <v>80</v>
      </c>
      <c r="G42" s="19" t="s">
        <v>109</v>
      </c>
      <c r="H42" s="28">
        <v>363</v>
      </c>
      <c r="I42" s="29">
        <v>164</v>
      </c>
      <c r="J42" s="28">
        <v>660</v>
      </c>
      <c r="K42" s="28">
        <v>587</v>
      </c>
      <c r="L42" s="30">
        <v>170</v>
      </c>
      <c r="M42" s="28">
        <v>290</v>
      </c>
      <c r="N42" s="28">
        <v>202050782.65306118</v>
      </c>
      <c r="O42" s="31">
        <v>73</v>
      </c>
      <c r="P42" s="28">
        <v>50554090</v>
      </c>
      <c r="Q42" s="32">
        <v>695881.19188171125</v>
      </c>
      <c r="S42" s="33">
        <v>0</v>
      </c>
      <c r="T42" s="33">
        <v>695881.19188171125</v>
      </c>
      <c r="U42" s="36">
        <v>0.11</v>
      </c>
      <c r="V42" s="33">
        <f t="shared" si="0"/>
        <v>931000</v>
      </c>
      <c r="W42" s="33">
        <f t="shared" si="1"/>
        <v>901000</v>
      </c>
      <c r="X42" s="33">
        <f t="shared" si="2"/>
        <v>891000</v>
      </c>
      <c r="Y42" s="33">
        <f t="shared" si="3"/>
        <v>881000</v>
      </c>
    </row>
    <row r="43" spans="1:25">
      <c r="A43" s="18" t="s">
        <v>24</v>
      </c>
      <c r="B43" s="19" t="s">
        <v>110</v>
      </c>
      <c r="C43" s="19" t="s">
        <v>26</v>
      </c>
      <c r="D43" s="19" t="s">
        <v>27</v>
      </c>
      <c r="E43" s="19" t="s">
        <v>32</v>
      </c>
      <c r="F43" s="19" t="s">
        <v>80</v>
      </c>
      <c r="G43" s="19" t="s">
        <v>111</v>
      </c>
      <c r="H43" s="28">
        <v>72</v>
      </c>
      <c r="I43" s="29">
        <v>0</v>
      </c>
      <c r="J43" s="28">
        <v>87</v>
      </c>
      <c r="K43" s="28">
        <v>70</v>
      </c>
      <c r="L43" s="30">
        <v>15</v>
      </c>
      <c r="M43" s="28">
        <v>55</v>
      </c>
      <c r="N43" s="28">
        <v>84139407</v>
      </c>
      <c r="O43" s="31">
        <v>17</v>
      </c>
      <c r="P43" s="28">
        <v>25915956</v>
      </c>
      <c r="Q43" s="32">
        <v>1528546.7083333333</v>
      </c>
      <c r="S43" s="33">
        <v>0</v>
      </c>
      <c r="T43" s="33">
        <v>1528546.7083333333</v>
      </c>
      <c r="U43" s="36">
        <v>0.12</v>
      </c>
      <c r="V43" s="33">
        <f t="shared" si="0"/>
        <v>2068000</v>
      </c>
      <c r="W43" s="33">
        <f t="shared" si="1"/>
        <v>1978000</v>
      </c>
      <c r="X43" s="33">
        <f t="shared" si="2"/>
        <v>1956000</v>
      </c>
      <c r="Y43" s="33">
        <f t="shared" si="3"/>
        <v>1936000</v>
      </c>
    </row>
    <row r="44" spans="1:25">
      <c r="A44" s="18" t="s">
        <v>24</v>
      </c>
      <c r="B44" s="19" t="s">
        <v>112</v>
      </c>
      <c r="C44" s="19" t="s">
        <v>26</v>
      </c>
      <c r="D44" s="19" t="s">
        <v>46</v>
      </c>
      <c r="E44" s="19" t="s">
        <v>47</v>
      </c>
      <c r="F44" s="19" t="s">
        <v>80</v>
      </c>
      <c r="G44" s="19" t="s">
        <v>113</v>
      </c>
      <c r="H44" s="28">
        <v>396</v>
      </c>
      <c r="I44" s="29">
        <v>201</v>
      </c>
      <c r="J44" s="28">
        <v>525</v>
      </c>
      <c r="K44" s="28">
        <v>422</v>
      </c>
      <c r="L44" s="30">
        <v>86</v>
      </c>
      <c r="M44" s="28">
        <v>293</v>
      </c>
      <c r="N44" s="28">
        <v>138724628.41750845</v>
      </c>
      <c r="O44" s="31">
        <v>103</v>
      </c>
      <c r="P44" s="28">
        <v>48683879</v>
      </c>
      <c r="Q44" s="32">
        <v>473253.80660986982</v>
      </c>
      <c r="S44" s="33">
        <v>0</v>
      </c>
      <c r="T44" s="33">
        <v>473253.80660986982</v>
      </c>
      <c r="U44" s="36">
        <v>0.12</v>
      </c>
      <c r="V44" s="33">
        <f t="shared" si="0"/>
        <v>640000</v>
      </c>
      <c r="W44" s="33">
        <f t="shared" si="1"/>
        <v>613000</v>
      </c>
      <c r="X44" s="33">
        <f t="shared" si="2"/>
        <v>606000</v>
      </c>
      <c r="Y44" s="33">
        <f t="shared" si="3"/>
        <v>600000</v>
      </c>
    </row>
    <row r="45" spans="1:25">
      <c r="A45" s="18" t="s">
        <v>24</v>
      </c>
      <c r="B45" s="19" t="s">
        <v>114</v>
      </c>
      <c r="C45" s="19" t="s">
        <v>26</v>
      </c>
      <c r="D45" s="19" t="s">
        <v>46</v>
      </c>
      <c r="E45" s="19" t="s">
        <v>47</v>
      </c>
      <c r="F45" s="19" t="s">
        <v>115</v>
      </c>
      <c r="G45" s="19" t="s">
        <v>116</v>
      </c>
      <c r="H45" s="28">
        <v>14</v>
      </c>
      <c r="I45" s="29">
        <v>58</v>
      </c>
      <c r="J45" s="28">
        <v>1030</v>
      </c>
      <c r="K45" s="28">
        <v>825</v>
      </c>
      <c r="L45" s="30">
        <v>43</v>
      </c>
      <c r="M45" s="28">
        <v>14</v>
      </c>
      <c r="N45" s="28">
        <v>5518318</v>
      </c>
      <c r="O45" s="31">
        <v>0</v>
      </c>
      <c r="P45" s="28">
        <v>0</v>
      </c>
      <c r="Q45" s="32">
        <v>394165.57142857142</v>
      </c>
      <c r="S45" s="33">
        <v>0</v>
      </c>
      <c r="T45" s="33">
        <v>394165.57142857142</v>
      </c>
      <c r="U45" s="34">
        <v>0.12</v>
      </c>
      <c r="V45" s="33">
        <f t="shared" si="0"/>
        <v>534000</v>
      </c>
      <c r="W45" s="33">
        <f t="shared" si="1"/>
        <v>510000</v>
      </c>
      <c r="X45" s="33">
        <f t="shared" si="2"/>
        <v>505000</v>
      </c>
      <c r="Y45" s="33">
        <f t="shared" si="3"/>
        <v>499000</v>
      </c>
    </row>
    <row r="46" spans="1:25">
      <c r="A46" s="18" t="s">
        <v>24</v>
      </c>
      <c r="B46" s="19" t="s">
        <v>117</v>
      </c>
      <c r="C46" s="19" t="s">
        <v>26</v>
      </c>
      <c r="D46" s="19" t="s">
        <v>46</v>
      </c>
      <c r="E46" s="19" t="s">
        <v>47</v>
      </c>
      <c r="F46" s="19" t="s">
        <v>115</v>
      </c>
      <c r="G46" s="19" t="s">
        <v>118</v>
      </c>
      <c r="H46" s="28">
        <v>202</v>
      </c>
      <c r="I46" s="29">
        <v>315</v>
      </c>
      <c r="J46" s="28">
        <v>350</v>
      </c>
      <c r="K46" s="28">
        <v>350</v>
      </c>
      <c r="L46" s="30">
        <v>113</v>
      </c>
      <c r="M46" s="28">
        <v>202</v>
      </c>
      <c r="N46" s="28">
        <v>85130678</v>
      </c>
      <c r="O46" s="31">
        <v>0</v>
      </c>
      <c r="P46" s="28">
        <v>0</v>
      </c>
      <c r="Q46" s="32">
        <v>421439</v>
      </c>
      <c r="S46" s="33">
        <v>28237</v>
      </c>
      <c r="T46" s="33">
        <v>393202</v>
      </c>
      <c r="U46" s="34">
        <v>0.12</v>
      </c>
      <c r="V46" s="33">
        <f t="shared" si="0"/>
        <v>532000</v>
      </c>
      <c r="W46" s="33">
        <f t="shared" si="1"/>
        <v>509000</v>
      </c>
      <c r="X46" s="33">
        <f t="shared" si="2"/>
        <v>504000</v>
      </c>
      <c r="Y46" s="33">
        <f t="shared" si="3"/>
        <v>498000</v>
      </c>
    </row>
    <row r="47" spans="1:25">
      <c r="A47" s="35" t="s">
        <v>24</v>
      </c>
      <c r="B47" s="19" t="s">
        <v>119</v>
      </c>
      <c r="C47" s="19" t="s">
        <v>26</v>
      </c>
      <c r="D47" s="19" t="s">
        <v>46</v>
      </c>
      <c r="E47" s="19" t="s">
        <v>62</v>
      </c>
      <c r="F47" s="19" t="s">
        <v>115</v>
      </c>
      <c r="G47" s="19" t="s">
        <v>120</v>
      </c>
      <c r="H47" s="28">
        <v>24</v>
      </c>
      <c r="I47" s="29">
        <v>29</v>
      </c>
      <c r="J47" s="28">
        <v>180</v>
      </c>
      <c r="K47" s="28">
        <v>120</v>
      </c>
      <c r="L47" s="30">
        <v>5</v>
      </c>
      <c r="M47" s="28">
        <v>24</v>
      </c>
      <c r="N47" s="28">
        <v>15971328</v>
      </c>
      <c r="O47" s="31">
        <v>0</v>
      </c>
      <c r="P47" s="28">
        <v>0</v>
      </c>
      <c r="Q47" s="32">
        <v>665472</v>
      </c>
      <c r="S47" s="33">
        <v>0</v>
      </c>
      <c r="T47" s="33">
        <v>665472</v>
      </c>
      <c r="U47" s="34">
        <v>0.12</v>
      </c>
      <c r="V47" s="33">
        <f t="shared" si="0"/>
        <v>900000</v>
      </c>
      <c r="W47" s="33">
        <f t="shared" si="1"/>
        <v>861000</v>
      </c>
      <c r="X47" s="33">
        <f t="shared" si="2"/>
        <v>852000</v>
      </c>
      <c r="Y47" s="33">
        <f t="shared" si="3"/>
        <v>843000</v>
      </c>
    </row>
    <row r="48" spans="1:25">
      <c r="A48" s="18" t="s">
        <v>24</v>
      </c>
      <c r="B48" s="19" t="s">
        <v>121</v>
      </c>
      <c r="C48" s="19" t="s">
        <v>122</v>
      </c>
      <c r="D48" s="19" t="s">
        <v>123</v>
      </c>
      <c r="E48" s="19" t="s">
        <v>124</v>
      </c>
      <c r="F48" s="19" t="s">
        <v>125</v>
      </c>
      <c r="G48" s="19" t="s">
        <v>126</v>
      </c>
      <c r="H48" s="28">
        <v>89</v>
      </c>
      <c r="I48" s="29">
        <v>93</v>
      </c>
      <c r="J48" s="28">
        <v>345</v>
      </c>
      <c r="K48" s="28">
        <v>250</v>
      </c>
      <c r="L48" s="30">
        <v>16</v>
      </c>
      <c r="M48" s="28">
        <v>89</v>
      </c>
      <c r="N48" s="28">
        <v>148769950.52222228</v>
      </c>
      <c r="O48" s="31">
        <v>0</v>
      </c>
      <c r="P48" s="28">
        <v>0</v>
      </c>
      <c r="Q48" s="32">
        <v>1671572.4777777784</v>
      </c>
      <c r="S48" s="33">
        <v>44777.549707601545</v>
      </c>
      <c r="T48" s="33">
        <v>1626794.9280701769</v>
      </c>
      <c r="U48" s="34">
        <v>0.12</v>
      </c>
      <c r="V48" s="33">
        <f t="shared" si="0"/>
        <v>2200000</v>
      </c>
      <c r="W48" s="33">
        <f t="shared" si="1"/>
        <v>2105000</v>
      </c>
      <c r="X48" s="33">
        <f t="shared" si="2"/>
        <v>2082000</v>
      </c>
      <c r="Y48" s="33">
        <f t="shared" si="3"/>
        <v>2060000</v>
      </c>
    </row>
    <row r="49" spans="1:25">
      <c r="A49" s="18" t="s">
        <v>24</v>
      </c>
      <c r="B49" s="19" t="s">
        <v>127</v>
      </c>
      <c r="C49" s="19" t="s">
        <v>122</v>
      </c>
      <c r="D49" s="19" t="s">
        <v>128</v>
      </c>
      <c r="E49" s="19" t="s">
        <v>124</v>
      </c>
      <c r="F49" s="19" t="s">
        <v>125</v>
      </c>
      <c r="G49" s="19" t="s">
        <v>129</v>
      </c>
      <c r="H49" s="28">
        <v>16</v>
      </c>
      <c r="I49" s="29">
        <v>22</v>
      </c>
      <c r="J49" s="28">
        <v>135</v>
      </c>
      <c r="K49" s="28">
        <v>135</v>
      </c>
      <c r="L49" s="30">
        <v>4</v>
      </c>
      <c r="M49" s="28">
        <v>16</v>
      </c>
      <c r="N49" s="28">
        <v>23189408</v>
      </c>
      <c r="O49" s="31">
        <v>0</v>
      </c>
      <c r="P49" s="28">
        <v>0</v>
      </c>
      <c r="Q49" s="32">
        <v>1449338</v>
      </c>
      <c r="S49" s="33">
        <v>23000</v>
      </c>
      <c r="T49" s="33">
        <v>1426338</v>
      </c>
      <c r="U49" s="34">
        <v>0.12</v>
      </c>
      <c r="V49" s="33">
        <f t="shared" si="0"/>
        <v>1929000</v>
      </c>
      <c r="W49" s="33">
        <f t="shared" si="1"/>
        <v>1845000</v>
      </c>
      <c r="X49" s="33">
        <f t="shared" si="2"/>
        <v>1826000</v>
      </c>
      <c r="Y49" s="33">
        <f t="shared" si="3"/>
        <v>1806000</v>
      </c>
    </row>
    <row r="50" spans="1:25">
      <c r="A50" s="18" t="s">
        <v>24</v>
      </c>
      <c r="B50" s="19" t="s">
        <v>130</v>
      </c>
      <c r="C50" s="19" t="s">
        <v>122</v>
      </c>
      <c r="D50" s="19" t="s">
        <v>123</v>
      </c>
      <c r="E50" s="19" t="s">
        <v>131</v>
      </c>
      <c r="F50" s="19" t="s">
        <v>125</v>
      </c>
      <c r="G50" s="19" t="s">
        <v>132</v>
      </c>
      <c r="H50" s="28">
        <v>4</v>
      </c>
      <c r="I50" s="29">
        <v>9</v>
      </c>
      <c r="J50" s="28">
        <v>1527</v>
      </c>
      <c r="K50" s="28">
        <v>1503</v>
      </c>
      <c r="L50" s="30">
        <v>5</v>
      </c>
      <c r="M50" s="28">
        <v>4</v>
      </c>
      <c r="N50" s="28">
        <v>4664035</v>
      </c>
      <c r="O50" s="31">
        <v>0</v>
      </c>
      <c r="P50" s="28">
        <v>0</v>
      </c>
      <c r="Q50" s="32">
        <v>1166008.75</v>
      </c>
      <c r="S50" s="33">
        <v>58000</v>
      </c>
      <c r="T50" s="33">
        <v>1108008.75</v>
      </c>
      <c r="U50" s="34">
        <v>0.12</v>
      </c>
      <c r="V50" s="33">
        <f t="shared" si="0"/>
        <v>1499000</v>
      </c>
      <c r="W50" s="33">
        <f t="shared" si="1"/>
        <v>1434000</v>
      </c>
      <c r="X50" s="33">
        <f t="shared" si="2"/>
        <v>1418000</v>
      </c>
      <c r="Y50" s="33">
        <f t="shared" si="3"/>
        <v>1403000</v>
      </c>
    </row>
    <row r="51" spans="1:25">
      <c r="A51" s="18" t="s">
        <v>24</v>
      </c>
      <c r="B51" s="19" t="s">
        <v>133</v>
      </c>
      <c r="C51" s="19" t="s">
        <v>122</v>
      </c>
      <c r="D51" s="19" t="s">
        <v>128</v>
      </c>
      <c r="E51" s="19" t="s">
        <v>124</v>
      </c>
      <c r="F51" s="19" t="s">
        <v>125</v>
      </c>
      <c r="G51" s="19" t="s">
        <v>134</v>
      </c>
      <c r="H51" s="28">
        <v>91</v>
      </c>
      <c r="I51" s="29">
        <v>18</v>
      </c>
      <c r="J51" s="28">
        <v>440</v>
      </c>
      <c r="K51" s="28">
        <v>420</v>
      </c>
      <c r="L51" s="30">
        <v>22</v>
      </c>
      <c r="M51" s="28">
        <v>86</v>
      </c>
      <c r="N51" s="28">
        <v>111922594.48275861</v>
      </c>
      <c r="O51" s="31">
        <v>5</v>
      </c>
      <c r="P51" s="28">
        <v>6507195</v>
      </c>
      <c r="Q51" s="32">
        <v>1301426.2580522925</v>
      </c>
      <c r="S51" s="33">
        <v>22500</v>
      </c>
      <c r="T51" s="33">
        <v>1278926.2580522925</v>
      </c>
      <c r="U51" s="34">
        <v>0.12</v>
      </c>
      <c r="V51" s="33">
        <f t="shared" si="0"/>
        <v>1730000</v>
      </c>
      <c r="W51" s="33">
        <f t="shared" si="1"/>
        <v>1655000</v>
      </c>
      <c r="X51" s="33">
        <f t="shared" si="2"/>
        <v>1637000</v>
      </c>
      <c r="Y51" s="33">
        <f t="shared" si="3"/>
        <v>1620000</v>
      </c>
    </row>
    <row r="52" spans="1:25">
      <c r="A52" s="18" t="s">
        <v>24</v>
      </c>
      <c r="B52" s="19" t="s">
        <v>135</v>
      </c>
      <c r="C52" s="19" t="s">
        <v>122</v>
      </c>
      <c r="D52" s="19" t="s">
        <v>128</v>
      </c>
      <c r="E52" s="19" t="s">
        <v>136</v>
      </c>
      <c r="F52" s="19" t="s">
        <v>125</v>
      </c>
      <c r="G52" s="19" t="s">
        <v>137</v>
      </c>
      <c r="H52" s="28">
        <v>191</v>
      </c>
      <c r="I52" s="29">
        <v>154</v>
      </c>
      <c r="J52" s="28">
        <v>1225</v>
      </c>
      <c r="K52" s="28">
        <v>1189</v>
      </c>
      <c r="L52" s="30">
        <v>28</v>
      </c>
      <c r="M52" s="28">
        <v>165</v>
      </c>
      <c r="N52" s="28">
        <v>145187004.52095807</v>
      </c>
      <c r="O52" s="31">
        <v>26</v>
      </c>
      <c r="P52" s="28">
        <v>22759756</v>
      </c>
      <c r="Q52" s="32">
        <v>879302.41110449249</v>
      </c>
      <c r="S52" s="33">
        <v>20000</v>
      </c>
      <c r="T52" s="33">
        <v>859302.41110449249</v>
      </c>
      <c r="U52" s="34">
        <v>0.12</v>
      </c>
      <c r="V52" s="33">
        <f t="shared" si="0"/>
        <v>1163000</v>
      </c>
      <c r="W52" s="33">
        <f t="shared" si="1"/>
        <v>1112000</v>
      </c>
      <c r="X52" s="33">
        <f t="shared" si="2"/>
        <v>1100000</v>
      </c>
      <c r="Y52" s="33">
        <f t="shared" si="3"/>
        <v>1088000</v>
      </c>
    </row>
    <row r="53" spans="1:25">
      <c r="A53" s="18" t="s">
        <v>24</v>
      </c>
      <c r="B53" s="19" t="s">
        <v>138</v>
      </c>
      <c r="C53" s="19" t="s">
        <v>122</v>
      </c>
      <c r="D53" s="19" t="s">
        <v>123</v>
      </c>
      <c r="E53" s="19" t="s">
        <v>131</v>
      </c>
      <c r="F53" s="19" t="s">
        <v>125</v>
      </c>
      <c r="G53" s="19" t="s">
        <v>139</v>
      </c>
      <c r="H53" s="28">
        <v>205</v>
      </c>
      <c r="I53" s="29">
        <v>103</v>
      </c>
      <c r="J53" s="28">
        <v>434</v>
      </c>
      <c r="K53" s="28">
        <v>417</v>
      </c>
      <c r="L53" s="30">
        <v>58</v>
      </c>
      <c r="M53" s="28">
        <v>188</v>
      </c>
      <c r="N53" s="28">
        <v>218058866</v>
      </c>
      <c r="O53" s="31">
        <v>17</v>
      </c>
      <c r="P53" s="28">
        <v>19477067</v>
      </c>
      <c r="Q53" s="32">
        <v>1158711.868292683</v>
      </c>
      <c r="S53" s="33">
        <v>21359</v>
      </c>
      <c r="T53" s="33">
        <v>1137352.868292683</v>
      </c>
      <c r="U53" s="34">
        <v>0.12</v>
      </c>
      <c r="V53" s="33">
        <f t="shared" si="0"/>
        <v>1539000</v>
      </c>
      <c r="W53" s="33">
        <f t="shared" si="1"/>
        <v>1472000</v>
      </c>
      <c r="X53" s="33">
        <f t="shared" si="2"/>
        <v>1456000</v>
      </c>
      <c r="Y53" s="33">
        <f t="shared" si="3"/>
        <v>1440000</v>
      </c>
    </row>
    <row r="54" spans="1:25">
      <c r="A54" s="18" t="s">
        <v>24</v>
      </c>
      <c r="B54" s="19" t="s">
        <v>140</v>
      </c>
      <c r="C54" s="19" t="s">
        <v>122</v>
      </c>
      <c r="D54" s="19" t="s">
        <v>123</v>
      </c>
      <c r="E54" s="19" t="s">
        <v>124</v>
      </c>
      <c r="F54" s="19" t="s">
        <v>125</v>
      </c>
      <c r="G54" s="19" t="s">
        <v>141</v>
      </c>
      <c r="H54" s="28">
        <v>11</v>
      </c>
      <c r="I54" s="29">
        <v>11</v>
      </c>
      <c r="J54" s="28">
        <v>198</v>
      </c>
      <c r="K54" s="28">
        <v>193</v>
      </c>
      <c r="L54" s="30">
        <v>0</v>
      </c>
      <c r="M54" s="28">
        <v>11</v>
      </c>
      <c r="N54" s="28">
        <v>18273369</v>
      </c>
      <c r="O54" s="31">
        <v>0</v>
      </c>
      <c r="P54" s="28">
        <v>0</v>
      </c>
      <c r="Q54" s="32">
        <v>1661215.3636363635</v>
      </c>
      <c r="S54" s="33">
        <v>72000</v>
      </c>
      <c r="T54" s="33">
        <v>1589215.3636363635</v>
      </c>
      <c r="U54" s="34">
        <v>0.12</v>
      </c>
      <c r="V54" s="33">
        <f t="shared" si="0"/>
        <v>2150000</v>
      </c>
      <c r="W54" s="33">
        <f t="shared" si="1"/>
        <v>2056000</v>
      </c>
      <c r="X54" s="33">
        <f t="shared" si="2"/>
        <v>2034000</v>
      </c>
      <c r="Y54" s="33">
        <f t="shared" si="3"/>
        <v>2012000</v>
      </c>
    </row>
    <row r="55" spans="1:25">
      <c r="A55" s="18" t="s">
        <v>24</v>
      </c>
      <c r="B55" s="19" t="s">
        <v>142</v>
      </c>
      <c r="C55" s="19" t="s">
        <v>122</v>
      </c>
      <c r="D55" s="19" t="s">
        <v>123</v>
      </c>
      <c r="E55" s="19" t="s">
        <v>124</v>
      </c>
      <c r="F55" s="19" t="s">
        <v>125</v>
      </c>
      <c r="G55" s="19" t="s">
        <v>143</v>
      </c>
      <c r="H55" s="28">
        <v>5</v>
      </c>
      <c r="I55" s="29">
        <v>8</v>
      </c>
      <c r="J55" s="28">
        <v>750</v>
      </c>
      <c r="K55" s="28">
        <v>736</v>
      </c>
      <c r="L55" s="30">
        <v>3</v>
      </c>
      <c r="M55" s="28">
        <v>5</v>
      </c>
      <c r="N55" s="28">
        <v>8675039</v>
      </c>
      <c r="O55" s="31">
        <v>0</v>
      </c>
      <c r="P55" s="28">
        <v>0</v>
      </c>
      <c r="Q55" s="32">
        <v>1735007.8</v>
      </c>
      <c r="S55" s="33">
        <v>50000</v>
      </c>
      <c r="T55" s="33">
        <v>1685007.8</v>
      </c>
      <c r="U55" s="34">
        <v>0.12</v>
      </c>
      <c r="V55" s="33">
        <f t="shared" si="0"/>
        <v>2279000</v>
      </c>
      <c r="W55" s="33">
        <f t="shared" si="1"/>
        <v>2180000</v>
      </c>
      <c r="X55" s="33">
        <f t="shared" si="2"/>
        <v>2157000</v>
      </c>
      <c r="Y55" s="33">
        <f t="shared" si="3"/>
        <v>2134000</v>
      </c>
    </row>
    <row r="56" spans="1:25">
      <c r="A56" s="18" t="s">
        <v>24</v>
      </c>
      <c r="B56" s="19" t="s">
        <v>144</v>
      </c>
      <c r="C56" s="19" t="s">
        <v>122</v>
      </c>
      <c r="D56" s="19" t="s">
        <v>123</v>
      </c>
      <c r="E56" s="19" t="s">
        <v>131</v>
      </c>
      <c r="F56" s="19" t="s">
        <v>125</v>
      </c>
      <c r="G56" s="19" t="s">
        <v>145</v>
      </c>
      <c r="H56" s="28">
        <v>91</v>
      </c>
      <c r="I56" s="29">
        <v>86</v>
      </c>
      <c r="J56" s="28">
        <v>456</v>
      </c>
      <c r="K56" s="28">
        <v>454</v>
      </c>
      <c r="L56" s="30">
        <v>21</v>
      </c>
      <c r="M56" s="28">
        <v>89</v>
      </c>
      <c r="N56" s="28">
        <v>111112577.15384614</v>
      </c>
      <c r="O56" s="31">
        <v>2</v>
      </c>
      <c r="P56" s="28">
        <v>2484558</v>
      </c>
      <c r="Q56" s="32">
        <v>1248320.1665257819</v>
      </c>
      <c r="S56" s="33">
        <v>0</v>
      </c>
      <c r="T56" s="33">
        <v>1248320.1665257819</v>
      </c>
      <c r="U56" s="34">
        <v>0.12</v>
      </c>
      <c r="V56" s="33">
        <f t="shared" si="0"/>
        <v>1689000</v>
      </c>
      <c r="W56" s="33">
        <f t="shared" si="1"/>
        <v>1615000</v>
      </c>
      <c r="X56" s="33">
        <f t="shared" si="2"/>
        <v>1598000</v>
      </c>
      <c r="Y56" s="33">
        <f t="shared" si="3"/>
        <v>1581000</v>
      </c>
    </row>
    <row r="57" spans="1:25">
      <c r="A57" s="18" t="s">
        <v>24</v>
      </c>
      <c r="B57" s="19" t="s">
        <v>146</v>
      </c>
      <c r="C57" s="19" t="s">
        <v>122</v>
      </c>
      <c r="D57" s="19" t="s">
        <v>123</v>
      </c>
      <c r="E57" s="19" t="s">
        <v>124</v>
      </c>
      <c r="F57" s="19" t="s">
        <v>125</v>
      </c>
      <c r="G57" s="19" t="s">
        <v>147</v>
      </c>
      <c r="H57" s="28">
        <v>31</v>
      </c>
      <c r="I57" s="29">
        <v>40</v>
      </c>
      <c r="J57" s="28">
        <v>263</v>
      </c>
      <c r="K57" s="28">
        <v>253</v>
      </c>
      <c r="L57" s="30">
        <v>9</v>
      </c>
      <c r="M57" s="28">
        <v>31</v>
      </c>
      <c r="N57" s="28">
        <v>49370863.999999993</v>
      </c>
      <c r="O57" s="31">
        <v>0</v>
      </c>
      <c r="P57" s="28">
        <v>0</v>
      </c>
      <c r="Q57" s="32">
        <v>1592608.516129032</v>
      </c>
      <c r="S57" s="33">
        <v>114000</v>
      </c>
      <c r="T57" s="33">
        <v>1478608.516129032</v>
      </c>
      <c r="U57" s="34">
        <v>0.12</v>
      </c>
      <c r="V57" s="33">
        <f t="shared" si="0"/>
        <v>2000000</v>
      </c>
      <c r="W57" s="33">
        <f t="shared" si="1"/>
        <v>1913000</v>
      </c>
      <c r="X57" s="33">
        <f t="shared" si="2"/>
        <v>1892000</v>
      </c>
      <c r="Y57" s="33">
        <f t="shared" si="3"/>
        <v>1872000</v>
      </c>
    </row>
    <row r="58" spans="1:25">
      <c r="A58" s="18" t="s">
        <v>24</v>
      </c>
      <c r="B58" s="19" t="s">
        <v>148</v>
      </c>
      <c r="C58" s="19" t="s">
        <v>122</v>
      </c>
      <c r="D58" s="19" t="s">
        <v>128</v>
      </c>
      <c r="E58" s="19" t="s">
        <v>136</v>
      </c>
      <c r="F58" s="19" t="s">
        <v>125</v>
      </c>
      <c r="G58" s="19" t="s">
        <v>149</v>
      </c>
      <c r="H58" s="28">
        <v>49</v>
      </c>
      <c r="I58" s="29">
        <v>58</v>
      </c>
      <c r="J58" s="28">
        <v>149</v>
      </c>
      <c r="K58" s="28">
        <v>149</v>
      </c>
      <c r="L58" s="30">
        <v>13</v>
      </c>
      <c r="M58" s="28">
        <v>49</v>
      </c>
      <c r="N58" s="28">
        <v>45290504</v>
      </c>
      <c r="O58" s="31">
        <v>0</v>
      </c>
      <c r="P58" s="28">
        <v>0</v>
      </c>
      <c r="Q58" s="32">
        <v>924296</v>
      </c>
      <c r="S58" s="33">
        <v>0</v>
      </c>
      <c r="T58" s="33">
        <v>924296</v>
      </c>
      <c r="U58" s="34">
        <v>0.12</v>
      </c>
      <c r="V58" s="33">
        <f t="shared" si="0"/>
        <v>1250000</v>
      </c>
      <c r="W58" s="33">
        <f t="shared" si="1"/>
        <v>1196000</v>
      </c>
      <c r="X58" s="33">
        <f t="shared" si="2"/>
        <v>1183000</v>
      </c>
      <c r="Y58" s="33">
        <f t="shared" si="3"/>
        <v>1171000</v>
      </c>
    </row>
    <row r="59" spans="1:25">
      <c r="A59" s="18" t="s">
        <v>24</v>
      </c>
      <c r="B59" s="19" t="s">
        <v>150</v>
      </c>
      <c r="C59" s="19" t="s">
        <v>122</v>
      </c>
      <c r="D59" s="19" t="s">
        <v>123</v>
      </c>
      <c r="E59" s="19" t="s">
        <v>131</v>
      </c>
      <c r="F59" s="19" t="s">
        <v>125</v>
      </c>
      <c r="G59" s="19" t="s">
        <v>151</v>
      </c>
      <c r="H59" s="28">
        <v>86</v>
      </c>
      <c r="I59" s="29">
        <v>84</v>
      </c>
      <c r="J59" s="28">
        <v>102</v>
      </c>
      <c r="K59" s="28">
        <v>97</v>
      </c>
      <c r="L59" s="30">
        <v>4</v>
      </c>
      <c r="M59" s="28">
        <v>81</v>
      </c>
      <c r="N59" s="28">
        <v>97629624</v>
      </c>
      <c r="O59" s="31">
        <v>5</v>
      </c>
      <c r="P59" s="28">
        <v>6026520</v>
      </c>
      <c r="Q59" s="32">
        <v>1205304</v>
      </c>
      <c r="S59" s="33">
        <v>67000</v>
      </c>
      <c r="T59" s="33">
        <v>1138304</v>
      </c>
      <c r="U59" s="34">
        <v>0.12</v>
      </c>
      <c r="V59" s="33">
        <f t="shared" si="0"/>
        <v>1540000</v>
      </c>
      <c r="W59" s="33">
        <f t="shared" si="1"/>
        <v>1473000</v>
      </c>
      <c r="X59" s="33">
        <f t="shared" si="2"/>
        <v>1457000</v>
      </c>
      <c r="Y59" s="33">
        <f t="shared" si="3"/>
        <v>1442000</v>
      </c>
    </row>
    <row r="60" spans="1:25">
      <c r="A60" s="18" t="s">
        <v>24</v>
      </c>
      <c r="B60" s="19" t="s">
        <v>152</v>
      </c>
      <c r="C60" s="19" t="s">
        <v>122</v>
      </c>
      <c r="D60" s="19" t="s">
        <v>123</v>
      </c>
      <c r="E60" s="19" t="s">
        <v>131</v>
      </c>
      <c r="F60" s="19" t="s">
        <v>125</v>
      </c>
      <c r="G60" s="19" t="s">
        <v>153</v>
      </c>
      <c r="H60" s="28">
        <v>95</v>
      </c>
      <c r="I60" s="29">
        <v>102</v>
      </c>
      <c r="J60" s="28">
        <v>290</v>
      </c>
      <c r="K60" s="28">
        <v>287</v>
      </c>
      <c r="L60" s="30">
        <v>24</v>
      </c>
      <c r="M60" s="28">
        <v>92</v>
      </c>
      <c r="N60" s="28">
        <v>119269713.07526882</v>
      </c>
      <c r="O60" s="31">
        <v>3</v>
      </c>
      <c r="P60" s="28">
        <v>3882132</v>
      </c>
      <c r="Q60" s="32">
        <v>1296335.2113186191</v>
      </c>
      <c r="S60" s="33">
        <v>0</v>
      </c>
      <c r="T60" s="33">
        <v>1296335.2113186191</v>
      </c>
      <c r="U60" s="34">
        <v>0.12</v>
      </c>
      <c r="V60" s="33">
        <f t="shared" si="0"/>
        <v>1753000</v>
      </c>
      <c r="W60" s="33">
        <f t="shared" si="1"/>
        <v>1677000</v>
      </c>
      <c r="X60" s="33">
        <f t="shared" si="2"/>
        <v>1659000</v>
      </c>
      <c r="Y60" s="33">
        <f t="shared" si="3"/>
        <v>1642000</v>
      </c>
    </row>
    <row r="61" spans="1:25">
      <c r="A61" s="18" t="s">
        <v>24</v>
      </c>
      <c r="B61" s="19" t="s">
        <v>154</v>
      </c>
      <c r="C61" s="19" t="s">
        <v>122</v>
      </c>
      <c r="D61" s="19" t="s">
        <v>128</v>
      </c>
      <c r="E61" s="19" t="s">
        <v>124</v>
      </c>
      <c r="F61" s="19" t="s">
        <v>125</v>
      </c>
      <c r="G61" s="19" t="s">
        <v>155</v>
      </c>
      <c r="H61" s="28">
        <v>219</v>
      </c>
      <c r="I61" s="29">
        <v>121</v>
      </c>
      <c r="J61" s="28">
        <v>1280</v>
      </c>
      <c r="K61" s="28">
        <v>1211</v>
      </c>
      <c r="L61" s="30">
        <v>54</v>
      </c>
      <c r="M61" s="28">
        <v>170</v>
      </c>
      <c r="N61" s="28">
        <v>235001474.3859649</v>
      </c>
      <c r="O61" s="31">
        <v>49</v>
      </c>
      <c r="P61" s="28">
        <v>67638047</v>
      </c>
      <c r="Q61" s="32">
        <v>1381915.622766963</v>
      </c>
      <c r="S61" s="33">
        <v>51000</v>
      </c>
      <c r="T61" s="33">
        <v>1330915.622766963</v>
      </c>
      <c r="U61" s="34">
        <v>0.12</v>
      </c>
      <c r="V61" s="33">
        <f t="shared" si="0"/>
        <v>1800000</v>
      </c>
      <c r="W61" s="33">
        <f t="shared" si="1"/>
        <v>1722000</v>
      </c>
      <c r="X61" s="33">
        <f t="shared" si="2"/>
        <v>1703000</v>
      </c>
      <c r="Y61" s="33">
        <f t="shared" si="3"/>
        <v>1685000</v>
      </c>
    </row>
    <row r="62" spans="1:25">
      <c r="A62" s="18" t="s">
        <v>24</v>
      </c>
      <c r="B62" s="19" t="s">
        <v>156</v>
      </c>
      <c r="C62" s="19" t="s">
        <v>122</v>
      </c>
      <c r="D62" s="19" t="s">
        <v>123</v>
      </c>
      <c r="E62" s="19" t="s">
        <v>124</v>
      </c>
      <c r="F62" s="19" t="s">
        <v>125</v>
      </c>
      <c r="G62" s="19" t="s">
        <v>157</v>
      </c>
      <c r="H62" s="28">
        <v>286</v>
      </c>
      <c r="I62" s="29">
        <v>145</v>
      </c>
      <c r="J62" s="28">
        <v>942</v>
      </c>
      <c r="K62" s="28">
        <v>871</v>
      </c>
      <c r="L62" s="30">
        <v>45</v>
      </c>
      <c r="M62" s="28">
        <v>231</v>
      </c>
      <c r="N62" s="28">
        <v>340400712.84051728</v>
      </c>
      <c r="O62" s="31">
        <v>55</v>
      </c>
      <c r="P62" s="28">
        <v>79306810</v>
      </c>
      <c r="Q62" s="32">
        <v>1467508.8211206899</v>
      </c>
      <c r="S62" s="33">
        <v>64240.311211966211</v>
      </c>
      <c r="T62" s="33">
        <v>1403268.5099087236</v>
      </c>
      <c r="U62" s="34">
        <v>0.12</v>
      </c>
      <c r="V62" s="33">
        <f t="shared" si="0"/>
        <v>1898000</v>
      </c>
      <c r="W62" s="33">
        <f t="shared" si="1"/>
        <v>1816000</v>
      </c>
      <c r="X62" s="33">
        <f t="shared" si="2"/>
        <v>1796000</v>
      </c>
      <c r="Y62" s="33">
        <f t="shared" si="3"/>
        <v>1777000</v>
      </c>
    </row>
    <row r="63" spans="1:25">
      <c r="A63" s="18" t="s">
        <v>24</v>
      </c>
      <c r="B63" s="19" t="s">
        <v>158</v>
      </c>
      <c r="C63" s="19" t="s">
        <v>122</v>
      </c>
      <c r="D63" s="19" t="s">
        <v>123</v>
      </c>
      <c r="E63" s="19" t="s">
        <v>124</v>
      </c>
      <c r="F63" s="19" t="s">
        <v>125</v>
      </c>
      <c r="G63" s="19" t="s">
        <v>159</v>
      </c>
      <c r="H63" s="28">
        <v>56</v>
      </c>
      <c r="I63" s="29">
        <v>0</v>
      </c>
      <c r="J63" s="28">
        <v>62</v>
      </c>
      <c r="K63" s="28">
        <v>55</v>
      </c>
      <c r="L63" s="30">
        <v>6</v>
      </c>
      <c r="M63" s="28">
        <v>49</v>
      </c>
      <c r="N63" s="28">
        <v>75728128</v>
      </c>
      <c r="O63" s="31">
        <v>7</v>
      </c>
      <c r="P63" s="28">
        <v>10818304</v>
      </c>
      <c r="Q63" s="32">
        <v>1545472</v>
      </c>
      <c r="S63" s="33">
        <v>0</v>
      </c>
      <c r="T63" s="33">
        <v>1545472</v>
      </c>
      <c r="U63" s="34">
        <v>0.12</v>
      </c>
      <c r="V63" s="33">
        <f t="shared" si="0"/>
        <v>2090000</v>
      </c>
      <c r="W63" s="33">
        <f t="shared" si="1"/>
        <v>2000000</v>
      </c>
      <c r="X63" s="33">
        <f t="shared" si="2"/>
        <v>1978000</v>
      </c>
      <c r="Y63" s="33">
        <f t="shared" si="3"/>
        <v>1957000</v>
      </c>
    </row>
    <row r="64" spans="1:25" ht="13.5" customHeight="1">
      <c r="A64" s="18" t="s">
        <v>24</v>
      </c>
      <c r="B64" s="19" t="s">
        <v>160</v>
      </c>
      <c r="C64" s="19" t="s">
        <v>122</v>
      </c>
      <c r="D64" s="19" t="s">
        <v>123</v>
      </c>
      <c r="E64" s="19" t="s">
        <v>124</v>
      </c>
      <c r="F64" s="19" t="s">
        <v>125</v>
      </c>
      <c r="G64" s="19" t="s">
        <v>161</v>
      </c>
      <c r="H64" s="28">
        <v>67</v>
      </c>
      <c r="I64" s="29">
        <v>47</v>
      </c>
      <c r="J64" s="28">
        <v>78</v>
      </c>
      <c r="K64" s="28">
        <v>66</v>
      </c>
      <c r="L64" s="30">
        <v>7</v>
      </c>
      <c r="M64" s="28">
        <v>55</v>
      </c>
      <c r="N64" s="28">
        <v>105743825</v>
      </c>
      <c r="O64" s="31">
        <v>12</v>
      </c>
      <c r="P64" s="28">
        <v>23071380</v>
      </c>
      <c r="Q64" s="32">
        <v>1922615</v>
      </c>
      <c r="S64" s="33">
        <v>0</v>
      </c>
      <c r="T64" s="33">
        <v>1922615</v>
      </c>
      <c r="U64" s="34">
        <v>0.12</v>
      </c>
      <c r="V64" s="33">
        <f t="shared" si="0"/>
        <v>2600000</v>
      </c>
      <c r="W64" s="33">
        <f t="shared" si="1"/>
        <v>2487000</v>
      </c>
      <c r="X64" s="33">
        <f t="shared" si="2"/>
        <v>2461000</v>
      </c>
      <c r="Y64" s="33">
        <f t="shared" si="3"/>
        <v>2434000</v>
      </c>
    </row>
    <row r="65" spans="1:26">
      <c r="A65" s="18"/>
      <c r="B65" s="19"/>
      <c r="C65" s="19"/>
      <c r="D65" s="19"/>
      <c r="E65" s="19"/>
      <c r="F65" s="19"/>
      <c r="G65" s="19"/>
      <c r="H65" s="28"/>
      <c r="I65" s="29"/>
      <c r="J65" s="28"/>
      <c r="K65" s="28"/>
      <c r="L65" s="30"/>
      <c r="M65" s="28"/>
      <c r="N65" s="28"/>
      <c r="O65" s="31"/>
      <c r="P65" s="28"/>
      <c r="Q65" s="32"/>
      <c r="S65" s="33"/>
      <c r="T65" s="33"/>
      <c r="U65" s="34"/>
      <c r="V65" s="33"/>
      <c r="W65" s="33"/>
      <c r="X65" s="33"/>
      <c r="Y65" s="33"/>
    </row>
    <row r="66" spans="1:26" s="45" customFormat="1">
      <c r="A66" s="39" t="s">
        <v>24</v>
      </c>
      <c r="B66" s="40" t="s">
        <v>162</v>
      </c>
      <c r="C66" s="40" t="s">
        <v>122</v>
      </c>
      <c r="D66" s="40" t="s">
        <v>163</v>
      </c>
      <c r="E66" s="40" t="s">
        <v>164</v>
      </c>
      <c r="F66" s="40" t="s">
        <v>125</v>
      </c>
      <c r="G66" s="40" t="s">
        <v>165</v>
      </c>
      <c r="H66" s="41">
        <v>53</v>
      </c>
      <c r="I66" s="41">
        <v>29</v>
      </c>
      <c r="J66" s="41">
        <v>170</v>
      </c>
      <c r="K66" s="41">
        <v>155</v>
      </c>
      <c r="L66" s="42">
        <v>3</v>
      </c>
      <c r="M66" s="41">
        <v>45</v>
      </c>
      <c r="N66" s="41">
        <v>123700160.00000004</v>
      </c>
      <c r="O66" s="43">
        <v>8</v>
      </c>
      <c r="P66" s="41">
        <v>21144992</v>
      </c>
      <c r="Q66" s="44">
        <v>2732927.3962264163</v>
      </c>
      <c r="S66" s="46">
        <v>240000</v>
      </c>
      <c r="T66" s="46">
        <v>2492927.3962264163</v>
      </c>
      <c r="U66" s="47">
        <v>0.125</v>
      </c>
      <c r="V66" s="46">
        <v>3399900</v>
      </c>
      <c r="W66" s="46">
        <f t="shared" ref="W66:W151" si="4">ROUNDUP(((T66*1.19)/(0.92)),-3)</f>
        <v>3225000</v>
      </c>
      <c r="X66" s="46">
        <f t="shared" ref="X66:X151" si="5">ROUNDUP(((T66*1.19)/(0.93)),-3)</f>
        <v>3190000</v>
      </c>
      <c r="Y66" s="46">
        <f t="shared" ref="Y66:Y151" si="6">ROUNDUP(((T66*1.19)/(0.94)),-3)</f>
        <v>3156000</v>
      </c>
      <c r="Z66" s="48" t="s">
        <v>166</v>
      </c>
    </row>
    <row r="67" spans="1:26" s="45" customFormat="1">
      <c r="A67" s="39" t="s">
        <v>24</v>
      </c>
      <c r="B67" s="40" t="s">
        <v>167</v>
      </c>
      <c r="C67" s="40" t="s">
        <v>168</v>
      </c>
      <c r="D67" s="40" t="s">
        <v>169</v>
      </c>
      <c r="E67" s="40" t="s">
        <v>170</v>
      </c>
      <c r="F67" s="40" t="s">
        <v>125</v>
      </c>
      <c r="G67" s="40" t="s">
        <v>171</v>
      </c>
      <c r="H67" s="41">
        <v>58</v>
      </c>
      <c r="I67" s="41">
        <v>62</v>
      </c>
      <c r="J67" s="41">
        <v>161</v>
      </c>
      <c r="K67" s="41">
        <v>161</v>
      </c>
      <c r="L67" s="42">
        <v>4</v>
      </c>
      <c r="M67" s="41">
        <v>58</v>
      </c>
      <c r="N67" s="41">
        <v>14149680</v>
      </c>
      <c r="O67" s="43">
        <v>0</v>
      </c>
      <c r="P67" s="41">
        <v>0</v>
      </c>
      <c r="Q67" s="44">
        <v>243960</v>
      </c>
      <c r="S67" s="44">
        <v>243960</v>
      </c>
      <c r="T67" s="46">
        <v>0</v>
      </c>
      <c r="U67" s="47">
        <v>0.1</v>
      </c>
      <c r="V67" s="46">
        <f t="shared" ref="V67:V151" si="7">ROUNDUP(((T67*1.19)/(1-U67)),-3)</f>
        <v>0</v>
      </c>
      <c r="W67" s="46">
        <f t="shared" si="4"/>
        <v>0</v>
      </c>
      <c r="X67" s="46">
        <f t="shared" si="5"/>
        <v>0</v>
      </c>
      <c r="Y67" s="46">
        <f t="shared" si="6"/>
        <v>0</v>
      </c>
    </row>
    <row r="68" spans="1:26">
      <c r="A68" s="18"/>
      <c r="B68" s="19"/>
      <c r="C68" s="19"/>
      <c r="D68" s="19"/>
      <c r="E68" s="19"/>
      <c r="F68" s="19"/>
      <c r="G68" s="19"/>
      <c r="H68" s="28"/>
      <c r="I68" s="29"/>
      <c r="J68" s="28"/>
      <c r="K68" s="28"/>
      <c r="L68" s="30"/>
      <c r="M68" s="28"/>
      <c r="N68" s="28"/>
      <c r="O68" s="31"/>
      <c r="P68" s="28"/>
      <c r="Q68" s="32"/>
      <c r="S68" s="33"/>
      <c r="T68" s="33"/>
      <c r="U68" s="34"/>
      <c r="V68" s="33"/>
      <c r="W68" s="33"/>
      <c r="X68" s="33"/>
      <c r="Y68" s="33"/>
    </row>
    <row r="69" spans="1:26">
      <c r="A69" s="18"/>
      <c r="B69" s="19"/>
      <c r="C69" s="19"/>
      <c r="D69" s="19"/>
      <c r="E69" s="19"/>
      <c r="F69" s="19"/>
      <c r="G69" s="19"/>
      <c r="H69" s="28"/>
      <c r="I69" s="29"/>
      <c r="J69" s="28"/>
      <c r="K69" s="28"/>
      <c r="L69" s="30"/>
      <c r="M69" s="28"/>
      <c r="N69" s="28"/>
      <c r="O69" s="31"/>
      <c r="P69" s="28"/>
      <c r="Q69" s="32"/>
      <c r="S69" s="33"/>
      <c r="T69" s="33"/>
      <c r="U69" s="34"/>
      <c r="V69" s="33"/>
      <c r="W69" s="33"/>
      <c r="X69" s="33"/>
      <c r="Y69" s="33"/>
    </row>
    <row r="70" spans="1:26">
      <c r="A70" s="18" t="s">
        <v>24</v>
      </c>
      <c r="B70" s="19" t="s">
        <v>172</v>
      </c>
      <c r="C70" s="19" t="s">
        <v>122</v>
      </c>
      <c r="D70" s="19" t="s">
        <v>123</v>
      </c>
      <c r="E70" s="19" t="s">
        <v>131</v>
      </c>
      <c r="F70" s="19" t="s">
        <v>29</v>
      </c>
      <c r="G70" s="19" t="s">
        <v>173</v>
      </c>
      <c r="H70" s="28">
        <v>31</v>
      </c>
      <c r="I70" s="29">
        <v>41</v>
      </c>
      <c r="J70" s="28">
        <v>82</v>
      </c>
      <c r="K70" s="28">
        <v>80</v>
      </c>
      <c r="L70" s="30">
        <v>12</v>
      </c>
      <c r="M70" s="28">
        <v>29</v>
      </c>
      <c r="N70" s="28">
        <v>40953606</v>
      </c>
      <c r="O70" s="31">
        <v>2</v>
      </c>
      <c r="P70" s="28">
        <v>2919176</v>
      </c>
      <c r="Q70" s="32">
        <v>1415251.0322580645</v>
      </c>
      <c r="S70" s="33">
        <v>0</v>
      </c>
      <c r="T70" s="33">
        <v>1415251.0322580645</v>
      </c>
      <c r="U70" s="34">
        <v>0.12</v>
      </c>
      <c r="V70" s="33">
        <f t="shared" si="7"/>
        <v>1914000</v>
      </c>
      <c r="W70" s="33">
        <f t="shared" si="4"/>
        <v>1831000</v>
      </c>
      <c r="X70" s="33">
        <f t="shared" si="5"/>
        <v>1811000</v>
      </c>
      <c r="Y70" s="33">
        <f t="shared" si="6"/>
        <v>1792000</v>
      </c>
    </row>
    <row r="71" spans="1:26">
      <c r="A71" s="18" t="s">
        <v>24</v>
      </c>
      <c r="B71" s="19" t="s">
        <v>174</v>
      </c>
      <c r="C71" s="19" t="s">
        <v>122</v>
      </c>
      <c r="D71" s="19" t="s">
        <v>123</v>
      </c>
      <c r="E71" s="19" t="s">
        <v>124</v>
      </c>
      <c r="F71" s="19" t="s">
        <v>29</v>
      </c>
      <c r="G71" s="19" t="s">
        <v>175</v>
      </c>
      <c r="H71" s="28">
        <v>34</v>
      </c>
      <c r="I71" s="29">
        <v>2</v>
      </c>
      <c r="J71" s="28">
        <v>51</v>
      </c>
      <c r="K71" s="28">
        <v>17</v>
      </c>
      <c r="L71" s="30">
        <v>2</v>
      </c>
      <c r="M71" s="28">
        <v>0</v>
      </c>
      <c r="N71" s="28">
        <v>0</v>
      </c>
      <c r="O71" s="31">
        <v>34</v>
      </c>
      <c r="P71" s="28">
        <v>61711700</v>
      </c>
      <c r="Q71" s="32">
        <v>1815050</v>
      </c>
      <c r="S71" s="33">
        <v>0</v>
      </c>
      <c r="T71" s="33">
        <v>1815050</v>
      </c>
      <c r="U71" s="34">
        <v>0.12</v>
      </c>
      <c r="V71" s="33">
        <f t="shared" si="7"/>
        <v>2455000</v>
      </c>
      <c r="W71" s="33">
        <f t="shared" si="4"/>
        <v>2348000</v>
      </c>
      <c r="X71" s="33">
        <f t="shared" si="5"/>
        <v>2323000</v>
      </c>
      <c r="Y71" s="33">
        <f t="shared" si="6"/>
        <v>2298000</v>
      </c>
    </row>
    <row r="72" spans="1:26">
      <c r="A72" s="18" t="s">
        <v>24</v>
      </c>
      <c r="B72" s="19" t="s">
        <v>176</v>
      </c>
      <c r="C72" s="19" t="s">
        <v>122</v>
      </c>
      <c r="D72" s="19" t="s">
        <v>123</v>
      </c>
      <c r="E72" s="19" t="s">
        <v>124</v>
      </c>
      <c r="F72" s="19" t="s">
        <v>29</v>
      </c>
      <c r="G72" s="19" t="s">
        <v>177</v>
      </c>
      <c r="H72" s="28">
        <v>13</v>
      </c>
      <c r="I72" s="29">
        <v>12</v>
      </c>
      <c r="J72" s="28">
        <v>22</v>
      </c>
      <c r="K72" s="28">
        <v>20</v>
      </c>
      <c r="L72" s="30">
        <v>1</v>
      </c>
      <c r="M72" s="28">
        <v>11</v>
      </c>
      <c r="N72" s="28">
        <v>29948743</v>
      </c>
      <c r="O72" s="31">
        <v>2</v>
      </c>
      <c r="P72" s="28">
        <v>5445226</v>
      </c>
      <c r="Q72" s="32">
        <v>2722613</v>
      </c>
      <c r="S72" s="33">
        <v>0</v>
      </c>
      <c r="T72" s="33">
        <v>2722613</v>
      </c>
      <c r="U72" s="34">
        <v>0.1</v>
      </c>
      <c r="V72" s="33">
        <f t="shared" si="7"/>
        <v>3600000</v>
      </c>
      <c r="W72" s="33">
        <f t="shared" si="4"/>
        <v>3522000</v>
      </c>
      <c r="X72" s="33">
        <f t="shared" si="5"/>
        <v>3484000</v>
      </c>
      <c r="Y72" s="33">
        <f t="shared" si="6"/>
        <v>3447000</v>
      </c>
    </row>
    <row r="73" spans="1:26">
      <c r="A73" s="18" t="s">
        <v>24</v>
      </c>
      <c r="B73" s="19" t="s">
        <v>178</v>
      </c>
      <c r="C73" s="19" t="s">
        <v>122</v>
      </c>
      <c r="D73" s="19" t="s">
        <v>179</v>
      </c>
      <c r="E73" s="19" t="s">
        <v>164</v>
      </c>
      <c r="F73" s="19" t="s">
        <v>29</v>
      </c>
      <c r="G73" s="19" t="s">
        <v>180</v>
      </c>
      <c r="H73" s="28">
        <v>8</v>
      </c>
      <c r="I73" s="29">
        <v>0</v>
      </c>
      <c r="J73" s="28">
        <v>10</v>
      </c>
      <c r="K73" s="28">
        <v>10</v>
      </c>
      <c r="L73" s="30">
        <v>0</v>
      </c>
      <c r="M73" s="28">
        <v>8</v>
      </c>
      <c r="N73" s="28">
        <v>21175864</v>
      </c>
      <c r="O73" s="31">
        <v>0</v>
      </c>
      <c r="P73" s="28">
        <v>0</v>
      </c>
      <c r="Q73" s="32">
        <v>2646983</v>
      </c>
      <c r="S73" s="33">
        <v>0</v>
      </c>
      <c r="T73" s="33">
        <v>2646983</v>
      </c>
      <c r="U73" s="34">
        <v>0.1</v>
      </c>
      <c r="V73" s="33">
        <f t="shared" si="7"/>
        <v>3500000</v>
      </c>
      <c r="W73" s="33">
        <f t="shared" si="4"/>
        <v>3424000</v>
      </c>
      <c r="X73" s="33">
        <f t="shared" si="5"/>
        <v>3387000</v>
      </c>
      <c r="Y73" s="33">
        <f t="shared" si="6"/>
        <v>3351000</v>
      </c>
    </row>
    <row r="74" spans="1:26">
      <c r="A74" s="18"/>
      <c r="B74" s="19"/>
      <c r="C74" s="19"/>
      <c r="D74" s="19"/>
      <c r="E74" s="19"/>
      <c r="F74" s="19"/>
      <c r="G74" s="19"/>
      <c r="H74" s="28"/>
      <c r="I74" s="29"/>
      <c r="J74" s="28"/>
      <c r="K74" s="28"/>
      <c r="L74" s="30"/>
      <c r="M74" s="28"/>
      <c r="N74" s="28"/>
      <c r="O74" s="31"/>
      <c r="P74" s="28"/>
      <c r="Q74" s="32"/>
      <c r="S74" s="33"/>
      <c r="T74" s="33"/>
      <c r="U74" s="34"/>
      <c r="V74" s="33"/>
      <c r="W74" s="33"/>
      <c r="X74" s="33"/>
      <c r="Y74" s="33"/>
    </row>
    <row r="75" spans="1:26">
      <c r="A75" s="18" t="s">
        <v>24</v>
      </c>
      <c r="B75" s="19" t="s">
        <v>181</v>
      </c>
      <c r="C75" s="19" t="s">
        <v>122</v>
      </c>
      <c r="D75" s="19" t="s">
        <v>182</v>
      </c>
      <c r="E75" s="19" t="s">
        <v>183</v>
      </c>
      <c r="F75" s="19" t="s">
        <v>80</v>
      </c>
      <c r="G75" s="19" t="s">
        <v>184</v>
      </c>
      <c r="H75" s="28">
        <v>24</v>
      </c>
      <c r="I75" s="29">
        <v>11</v>
      </c>
      <c r="J75" s="28">
        <v>93</v>
      </c>
      <c r="K75" s="28">
        <v>36</v>
      </c>
      <c r="L75" s="30">
        <v>1</v>
      </c>
      <c r="M75" s="28">
        <v>10</v>
      </c>
      <c r="N75" s="28">
        <v>4146761.8181818184</v>
      </c>
      <c r="O75" s="31">
        <v>14</v>
      </c>
      <c r="P75" s="28">
        <v>14</v>
      </c>
      <c r="Q75" s="32">
        <v>172782.32575757577</v>
      </c>
      <c r="S75" s="33">
        <v>22817.358288770018</v>
      </c>
      <c r="T75" s="33">
        <v>149964.96746880576</v>
      </c>
      <c r="U75" s="34">
        <v>0.12</v>
      </c>
      <c r="V75" s="33">
        <f t="shared" si="7"/>
        <v>203000</v>
      </c>
      <c r="W75" s="33">
        <f t="shared" si="4"/>
        <v>194000</v>
      </c>
      <c r="X75" s="33">
        <f t="shared" si="5"/>
        <v>192000</v>
      </c>
      <c r="Y75" s="33">
        <f t="shared" si="6"/>
        <v>190000</v>
      </c>
      <c r="Z75" s="49" t="s">
        <v>185</v>
      </c>
    </row>
    <row r="76" spans="1:26">
      <c r="A76" s="18" t="s">
        <v>24</v>
      </c>
      <c r="B76" s="19" t="s">
        <v>186</v>
      </c>
      <c r="C76" s="19" t="s">
        <v>122</v>
      </c>
      <c r="D76" s="19" t="s">
        <v>182</v>
      </c>
      <c r="E76" s="19" t="s">
        <v>183</v>
      </c>
      <c r="F76" s="19" t="s">
        <v>80</v>
      </c>
      <c r="G76" s="19" t="s">
        <v>187</v>
      </c>
      <c r="H76" s="28">
        <v>13</v>
      </c>
      <c r="I76" s="29">
        <v>13</v>
      </c>
      <c r="J76" s="28">
        <v>132</v>
      </c>
      <c r="K76" s="28">
        <v>132</v>
      </c>
      <c r="L76" s="30">
        <v>0</v>
      </c>
      <c r="M76" s="28">
        <v>13</v>
      </c>
      <c r="N76" s="28">
        <v>5720013</v>
      </c>
      <c r="O76" s="31">
        <v>0</v>
      </c>
      <c r="P76" s="28">
        <v>0</v>
      </c>
      <c r="Q76" s="32">
        <v>440001</v>
      </c>
      <c r="S76" s="33">
        <v>0</v>
      </c>
      <c r="T76" s="33">
        <v>440001</v>
      </c>
      <c r="U76" s="34">
        <v>0.12</v>
      </c>
      <c r="V76" s="33">
        <f t="shared" si="7"/>
        <v>596000</v>
      </c>
      <c r="W76" s="33">
        <f t="shared" si="4"/>
        <v>570000</v>
      </c>
      <c r="X76" s="33">
        <f t="shared" si="5"/>
        <v>564000</v>
      </c>
      <c r="Y76" s="33">
        <f t="shared" si="6"/>
        <v>558000</v>
      </c>
      <c r="Z76" s="49" t="s">
        <v>185</v>
      </c>
    </row>
    <row r="77" spans="1:26">
      <c r="A77" s="18" t="s">
        <v>24</v>
      </c>
      <c r="B77" s="19" t="s">
        <v>188</v>
      </c>
      <c r="C77" s="19" t="s">
        <v>122</v>
      </c>
      <c r="D77" s="19" t="s">
        <v>123</v>
      </c>
      <c r="E77" s="19" t="s">
        <v>131</v>
      </c>
      <c r="F77" s="19" t="s">
        <v>80</v>
      </c>
      <c r="G77" s="19" t="s">
        <v>189</v>
      </c>
      <c r="H77" s="28">
        <v>102</v>
      </c>
      <c r="I77" s="29">
        <v>65</v>
      </c>
      <c r="J77" s="28">
        <v>927</v>
      </c>
      <c r="K77" s="28">
        <v>885</v>
      </c>
      <c r="L77" s="30">
        <v>34</v>
      </c>
      <c r="M77" s="28">
        <v>77</v>
      </c>
      <c r="N77" s="28">
        <v>88406169.923076928</v>
      </c>
      <c r="O77" s="31">
        <v>25</v>
      </c>
      <c r="P77" s="28">
        <v>27729250</v>
      </c>
      <c r="Q77" s="32">
        <v>1138582.5482654602</v>
      </c>
      <c r="S77" s="33">
        <v>72662.363211951451</v>
      </c>
      <c r="T77" s="33">
        <v>1065920.1850535087</v>
      </c>
      <c r="U77" s="34">
        <v>0.12</v>
      </c>
      <c r="V77" s="33">
        <f t="shared" si="7"/>
        <v>1442000</v>
      </c>
      <c r="W77" s="33">
        <f t="shared" si="4"/>
        <v>1379000</v>
      </c>
      <c r="X77" s="33">
        <f t="shared" si="5"/>
        <v>1364000</v>
      </c>
      <c r="Y77" s="33">
        <f t="shared" si="6"/>
        <v>1350000</v>
      </c>
      <c r="Z77" s="49" t="s">
        <v>185</v>
      </c>
    </row>
    <row r="78" spans="1:26">
      <c r="A78" s="18" t="s">
        <v>24</v>
      </c>
      <c r="B78" s="19" t="s">
        <v>190</v>
      </c>
      <c r="C78" s="19" t="s">
        <v>122</v>
      </c>
      <c r="D78" s="19" t="s">
        <v>123</v>
      </c>
      <c r="E78" s="19" t="s">
        <v>124</v>
      </c>
      <c r="F78" s="19" t="s">
        <v>80</v>
      </c>
      <c r="G78" s="19" t="s">
        <v>191</v>
      </c>
      <c r="H78" s="28">
        <v>78</v>
      </c>
      <c r="I78" s="29">
        <v>73</v>
      </c>
      <c r="J78" s="28">
        <v>536</v>
      </c>
      <c r="K78" s="28">
        <v>519</v>
      </c>
      <c r="L78" s="30">
        <v>19</v>
      </c>
      <c r="M78" s="28">
        <v>64</v>
      </c>
      <c r="N78" s="28">
        <v>86970846.523076937</v>
      </c>
      <c r="O78" s="31">
        <v>14</v>
      </c>
      <c r="P78" s="28">
        <v>18663842</v>
      </c>
      <c r="Q78" s="32">
        <v>1354290.8785009864</v>
      </c>
      <c r="S78" s="33">
        <v>49576.167701863451</v>
      </c>
      <c r="T78" s="33">
        <v>1304714.7107991229</v>
      </c>
      <c r="U78" s="34">
        <v>0.12</v>
      </c>
      <c r="V78" s="33">
        <f t="shared" si="7"/>
        <v>1765000</v>
      </c>
      <c r="W78" s="33">
        <f t="shared" si="4"/>
        <v>1688000</v>
      </c>
      <c r="X78" s="33">
        <f t="shared" si="5"/>
        <v>1670000</v>
      </c>
      <c r="Y78" s="33">
        <f t="shared" si="6"/>
        <v>1652000</v>
      </c>
      <c r="Z78" s="49" t="s">
        <v>185</v>
      </c>
    </row>
    <row r="79" spans="1:26">
      <c r="A79" s="18" t="s">
        <v>24</v>
      </c>
      <c r="B79" s="19" t="s">
        <v>192</v>
      </c>
      <c r="C79" s="19" t="s">
        <v>122</v>
      </c>
      <c r="D79" s="19" t="s">
        <v>128</v>
      </c>
      <c r="E79" s="19" t="s">
        <v>131</v>
      </c>
      <c r="F79" s="19" t="s">
        <v>80</v>
      </c>
      <c r="G79" s="19" t="s">
        <v>193</v>
      </c>
      <c r="H79" s="28">
        <v>23</v>
      </c>
      <c r="I79" s="29">
        <v>31</v>
      </c>
      <c r="J79" s="28">
        <v>448</v>
      </c>
      <c r="K79" s="28">
        <v>433</v>
      </c>
      <c r="L79" s="30">
        <v>7</v>
      </c>
      <c r="M79" s="28">
        <v>23</v>
      </c>
      <c r="N79" s="28">
        <v>21350092.000000004</v>
      </c>
      <c r="O79" s="31">
        <v>0</v>
      </c>
      <c r="P79" s="28">
        <v>0</v>
      </c>
      <c r="Q79" s="32">
        <v>928264.86956521752</v>
      </c>
      <c r="S79" s="33">
        <v>40943.884615384624</v>
      </c>
      <c r="T79" s="33">
        <v>887320.9849498329</v>
      </c>
      <c r="U79" s="34">
        <v>0.12</v>
      </c>
      <c r="V79" s="33">
        <f t="shared" si="7"/>
        <v>1200000</v>
      </c>
      <c r="W79" s="33">
        <f t="shared" si="4"/>
        <v>1148000</v>
      </c>
      <c r="X79" s="33">
        <f t="shared" si="5"/>
        <v>1136000</v>
      </c>
      <c r="Y79" s="33">
        <f t="shared" si="6"/>
        <v>1124000</v>
      </c>
      <c r="Z79" s="49" t="s">
        <v>185</v>
      </c>
    </row>
    <row r="80" spans="1:26">
      <c r="A80" s="18" t="s">
        <v>24</v>
      </c>
      <c r="B80" s="19" t="s">
        <v>194</v>
      </c>
      <c r="C80" s="19" t="s">
        <v>122</v>
      </c>
      <c r="D80" s="19" t="s">
        <v>128</v>
      </c>
      <c r="E80" s="19" t="s">
        <v>183</v>
      </c>
      <c r="F80" s="19" t="s">
        <v>80</v>
      </c>
      <c r="G80" s="19" t="s">
        <v>195</v>
      </c>
      <c r="H80" s="28">
        <v>9</v>
      </c>
      <c r="I80" s="29">
        <v>6</v>
      </c>
      <c r="J80" s="28">
        <v>387</v>
      </c>
      <c r="K80" s="28">
        <v>376</v>
      </c>
      <c r="L80" s="30">
        <v>1</v>
      </c>
      <c r="M80" s="28">
        <v>5</v>
      </c>
      <c r="N80" s="28">
        <v>2840161</v>
      </c>
      <c r="O80" s="31">
        <v>4</v>
      </c>
      <c r="P80" s="28">
        <v>2366092</v>
      </c>
      <c r="Q80" s="32">
        <v>578472.5555555555</v>
      </c>
      <c r="S80" s="33">
        <v>0</v>
      </c>
      <c r="T80" s="33">
        <v>578472.5555555555</v>
      </c>
      <c r="U80" s="34">
        <v>0.12</v>
      </c>
      <c r="V80" s="33">
        <f t="shared" si="7"/>
        <v>783000</v>
      </c>
      <c r="W80" s="33">
        <f t="shared" si="4"/>
        <v>749000</v>
      </c>
      <c r="X80" s="33">
        <f t="shared" si="5"/>
        <v>741000</v>
      </c>
      <c r="Y80" s="33">
        <f t="shared" si="6"/>
        <v>733000</v>
      </c>
      <c r="Z80" s="49" t="s">
        <v>185</v>
      </c>
    </row>
    <row r="81" spans="1:26">
      <c r="A81" s="18" t="s">
        <v>24</v>
      </c>
      <c r="B81" s="19" t="s">
        <v>196</v>
      </c>
      <c r="C81" s="19" t="s">
        <v>122</v>
      </c>
      <c r="D81" s="19" t="s">
        <v>128</v>
      </c>
      <c r="E81" s="19" t="s">
        <v>183</v>
      </c>
      <c r="F81" s="19" t="s">
        <v>80</v>
      </c>
      <c r="G81" s="19" t="s">
        <v>197</v>
      </c>
      <c r="H81" s="28">
        <v>93</v>
      </c>
      <c r="I81" s="29">
        <v>79</v>
      </c>
      <c r="J81" s="28">
        <v>260</v>
      </c>
      <c r="K81" s="28">
        <v>248</v>
      </c>
      <c r="L81" s="30">
        <v>13</v>
      </c>
      <c r="M81" s="28">
        <v>81</v>
      </c>
      <c r="N81" s="28">
        <v>47913363</v>
      </c>
      <c r="O81" s="31">
        <v>12</v>
      </c>
      <c r="P81" s="28">
        <v>7098276</v>
      </c>
      <c r="Q81" s="32">
        <v>591523</v>
      </c>
      <c r="S81" s="33">
        <v>12497.789915966336</v>
      </c>
      <c r="T81" s="33">
        <v>579025.21008403366</v>
      </c>
      <c r="U81" s="34">
        <v>0.12</v>
      </c>
      <c r="V81" s="33">
        <f t="shared" si="7"/>
        <v>783000</v>
      </c>
      <c r="W81" s="33">
        <f t="shared" si="4"/>
        <v>749000</v>
      </c>
      <c r="X81" s="33">
        <f t="shared" si="5"/>
        <v>741000</v>
      </c>
      <c r="Y81" s="33">
        <f t="shared" si="6"/>
        <v>734000</v>
      </c>
      <c r="Z81" s="49" t="s">
        <v>185</v>
      </c>
    </row>
    <row r="82" spans="1:26">
      <c r="A82" s="18" t="s">
        <v>24</v>
      </c>
      <c r="B82" s="19" t="s">
        <v>198</v>
      </c>
      <c r="C82" s="19" t="s">
        <v>122</v>
      </c>
      <c r="D82" s="19" t="s">
        <v>123</v>
      </c>
      <c r="E82" s="19" t="s">
        <v>131</v>
      </c>
      <c r="F82" s="19" t="s">
        <v>80</v>
      </c>
      <c r="G82" s="19" t="s">
        <v>199</v>
      </c>
      <c r="H82" s="28">
        <v>44</v>
      </c>
      <c r="I82" s="29">
        <v>57</v>
      </c>
      <c r="J82" s="28">
        <v>160</v>
      </c>
      <c r="K82" s="28">
        <v>160</v>
      </c>
      <c r="L82" s="30">
        <v>15</v>
      </c>
      <c r="M82" s="28">
        <v>44</v>
      </c>
      <c r="N82" s="28">
        <v>41474540.000000007</v>
      </c>
      <c r="O82" s="31">
        <v>0</v>
      </c>
      <c r="P82" s="28">
        <v>0</v>
      </c>
      <c r="Q82" s="32">
        <v>942603.181818182</v>
      </c>
      <c r="S82" s="33">
        <v>0</v>
      </c>
      <c r="T82" s="33">
        <v>942603.181818182</v>
      </c>
      <c r="U82" s="34">
        <v>0.12</v>
      </c>
      <c r="V82" s="33">
        <f t="shared" si="7"/>
        <v>1275000</v>
      </c>
      <c r="W82" s="33">
        <f t="shared" si="4"/>
        <v>1220000</v>
      </c>
      <c r="X82" s="33">
        <f t="shared" si="5"/>
        <v>1207000</v>
      </c>
      <c r="Y82" s="33">
        <f t="shared" si="6"/>
        <v>1194000</v>
      </c>
      <c r="Z82" s="49" t="s">
        <v>185</v>
      </c>
    </row>
    <row r="83" spans="1:26">
      <c r="A83" s="18" t="s">
        <v>24</v>
      </c>
      <c r="B83" s="19" t="s">
        <v>200</v>
      </c>
      <c r="C83" s="19" t="s">
        <v>122</v>
      </c>
      <c r="D83" s="19" t="s">
        <v>182</v>
      </c>
      <c r="E83" s="19" t="s">
        <v>183</v>
      </c>
      <c r="F83" s="19" t="s">
        <v>80</v>
      </c>
      <c r="G83" s="19" t="s">
        <v>201</v>
      </c>
      <c r="H83" s="28">
        <v>6</v>
      </c>
      <c r="I83" s="29">
        <v>6</v>
      </c>
      <c r="J83" s="28">
        <v>10</v>
      </c>
      <c r="K83" s="28">
        <v>7</v>
      </c>
      <c r="L83" s="30">
        <v>0</v>
      </c>
      <c r="M83" s="28">
        <v>6</v>
      </c>
      <c r="N83" s="28">
        <v>3549138</v>
      </c>
      <c r="O83" s="31">
        <v>0</v>
      </c>
      <c r="P83" s="28">
        <v>0</v>
      </c>
      <c r="Q83" s="32">
        <v>591523</v>
      </c>
      <c r="S83" s="33">
        <v>0.31092436972539872</v>
      </c>
      <c r="T83" s="33">
        <v>591522.68907563027</v>
      </c>
      <c r="U83" s="34">
        <v>0.12</v>
      </c>
      <c r="V83" s="33">
        <f t="shared" si="7"/>
        <v>800000</v>
      </c>
      <c r="W83" s="33">
        <f t="shared" si="4"/>
        <v>766000</v>
      </c>
      <c r="X83" s="33">
        <f t="shared" si="5"/>
        <v>757000</v>
      </c>
      <c r="Y83" s="33">
        <f t="shared" si="6"/>
        <v>749000</v>
      </c>
      <c r="Z83" s="49" t="s">
        <v>185</v>
      </c>
    </row>
    <row r="84" spans="1:26">
      <c r="A84" s="18" t="s">
        <v>24</v>
      </c>
      <c r="B84" s="19" t="s">
        <v>202</v>
      </c>
      <c r="C84" s="19" t="s">
        <v>122</v>
      </c>
      <c r="D84" s="19" t="s">
        <v>123</v>
      </c>
      <c r="E84" s="19" t="s">
        <v>131</v>
      </c>
      <c r="F84" s="19" t="s">
        <v>80</v>
      </c>
      <c r="G84" s="19" t="s">
        <v>203</v>
      </c>
      <c r="H84" s="28">
        <v>38</v>
      </c>
      <c r="I84" s="29">
        <v>39</v>
      </c>
      <c r="J84" s="28">
        <v>77</v>
      </c>
      <c r="K84" s="28">
        <v>77</v>
      </c>
      <c r="L84" s="30">
        <v>8</v>
      </c>
      <c r="M84" s="28">
        <v>38</v>
      </c>
      <c r="N84" s="28">
        <v>48875144.999999985</v>
      </c>
      <c r="O84" s="31">
        <v>0</v>
      </c>
      <c r="P84" s="28">
        <v>0</v>
      </c>
      <c r="Q84" s="32">
        <v>1286188.026315789</v>
      </c>
      <c r="S84" s="33">
        <v>35222.675770307891</v>
      </c>
      <c r="T84" s="33">
        <v>1250965.3505454811</v>
      </c>
      <c r="U84" s="34">
        <v>0.12</v>
      </c>
      <c r="V84" s="33">
        <f t="shared" si="7"/>
        <v>1692000</v>
      </c>
      <c r="W84" s="33">
        <f t="shared" si="4"/>
        <v>1619000</v>
      </c>
      <c r="X84" s="33">
        <f t="shared" si="5"/>
        <v>1601000</v>
      </c>
      <c r="Y84" s="33">
        <f t="shared" si="6"/>
        <v>1584000</v>
      </c>
      <c r="Z84" s="49" t="s">
        <v>185</v>
      </c>
    </row>
    <row r="85" spans="1:26" s="56" customFormat="1">
      <c r="A85" s="50" t="s">
        <v>24</v>
      </c>
      <c r="B85" s="51" t="s">
        <v>204</v>
      </c>
      <c r="C85" s="51" t="s">
        <v>205</v>
      </c>
      <c r="D85" s="51" t="s">
        <v>206</v>
      </c>
      <c r="E85" s="51" t="s">
        <v>205</v>
      </c>
      <c r="F85" s="51" t="s">
        <v>207</v>
      </c>
      <c r="G85" s="51" t="s">
        <v>208</v>
      </c>
      <c r="H85" s="52">
        <v>98</v>
      </c>
      <c r="I85" s="52">
        <v>124</v>
      </c>
      <c r="J85" s="52">
        <v>200</v>
      </c>
      <c r="K85" s="52">
        <v>200</v>
      </c>
      <c r="L85" s="53">
        <v>26</v>
      </c>
      <c r="M85" s="52">
        <v>98</v>
      </c>
      <c r="N85" s="52">
        <v>4459000</v>
      </c>
      <c r="O85" s="54">
        <v>0</v>
      </c>
      <c r="P85" s="52">
        <v>0</v>
      </c>
      <c r="Q85" s="55">
        <v>45500</v>
      </c>
      <c r="S85" s="57">
        <v>45500</v>
      </c>
      <c r="T85" s="57">
        <v>0</v>
      </c>
      <c r="U85" s="58"/>
      <c r="V85" s="57">
        <f>ROUNDUP(((T85*1.19)/(1-U85)),-3)</f>
        <v>0</v>
      </c>
      <c r="W85" s="57">
        <f>ROUNDUP(((T85*1.19)/(0.92)),-3)</f>
        <v>0</v>
      </c>
      <c r="X85" s="57">
        <f>ROUNDUP(((T85*1.19)/(0.93)),-3)</f>
        <v>0</v>
      </c>
      <c r="Y85" s="57">
        <f>ROUNDUP(((T85*1.19)/(0.94)),-3)</f>
        <v>0</v>
      </c>
    </row>
    <row r="86" spans="1:26">
      <c r="A86" s="18"/>
      <c r="B86" s="19"/>
      <c r="C86" s="19"/>
      <c r="D86" s="19"/>
      <c r="E86" s="19"/>
      <c r="F86" s="19"/>
      <c r="G86" s="19"/>
      <c r="H86" s="28"/>
      <c r="I86" s="28"/>
      <c r="J86" s="28"/>
      <c r="K86" s="28"/>
      <c r="L86" s="30"/>
      <c r="M86" s="28"/>
      <c r="N86" s="28"/>
      <c r="O86" s="31"/>
      <c r="P86" s="28"/>
      <c r="Q86" s="32"/>
      <c r="S86" s="59"/>
      <c r="T86" s="59"/>
      <c r="U86" s="60"/>
      <c r="V86" s="59"/>
      <c r="W86" s="59"/>
      <c r="X86" s="59"/>
      <c r="Y86" s="59"/>
    </row>
    <row r="87" spans="1:26">
      <c r="A87" s="18" t="s">
        <v>24</v>
      </c>
      <c r="B87" s="19" t="s">
        <v>209</v>
      </c>
      <c r="C87" s="19" t="s">
        <v>122</v>
      </c>
      <c r="D87" s="19" t="s">
        <v>123</v>
      </c>
      <c r="E87" s="19" t="s">
        <v>124</v>
      </c>
      <c r="F87" s="19" t="s">
        <v>210</v>
      </c>
      <c r="G87" s="19" t="s">
        <v>211</v>
      </c>
      <c r="H87" s="28">
        <v>84</v>
      </c>
      <c r="I87" s="29">
        <v>37</v>
      </c>
      <c r="J87" s="28">
        <v>105</v>
      </c>
      <c r="K87" s="28">
        <v>45</v>
      </c>
      <c r="L87" s="30">
        <v>13</v>
      </c>
      <c r="M87" s="28">
        <v>24</v>
      </c>
      <c r="N87" s="28">
        <v>34429152</v>
      </c>
      <c r="O87" s="31">
        <v>60</v>
      </c>
      <c r="P87" s="28">
        <v>86072880</v>
      </c>
      <c r="Q87" s="32">
        <v>1434548</v>
      </c>
      <c r="S87" s="33">
        <v>252000</v>
      </c>
      <c r="T87" s="33">
        <v>1182548</v>
      </c>
      <c r="U87" s="34">
        <v>0.14000000000000001</v>
      </c>
      <c r="V87" s="33">
        <f t="shared" si="7"/>
        <v>1637000</v>
      </c>
      <c r="W87" s="33">
        <f t="shared" si="4"/>
        <v>1530000</v>
      </c>
      <c r="X87" s="33">
        <f t="shared" si="5"/>
        <v>1514000</v>
      </c>
      <c r="Y87" s="33">
        <f t="shared" si="6"/>
        <v>1498000</v>
      </c>
    </row>
    <row r="88" spans="1:26">
      <c r="A88" s="18"/>
      <c r="B88" s="19"/>
      <c r="C88" s="19"/>
      <c r="D88" s="19"/>
      <c r="E88" s="19"/>
      <c r="F88" s="19"/>
      <c r="G88" s="19"/>
      <c r="H88" s="28"/>
      <c r="I88" s="29"/>
      <c r="J88" s="28"/>
      <c r="K88" s="28"/>
      <c r="L88" s="30"/>
      <c r="M88" s="28"/>
      <c r="N88" s="28"/>
      <c r="O88" s="31"/>
      <c r="P88" s="28"/>
      <c r="Q88" s="32"/>
      <c r="S88" s="33"/>
      <c r="T88" s="33"/>
      <c r="U88" s="34"/>
      <c r="V88" s="33"/>
      <c r="W88" s="33"/>
      <c r="X88" s="33"/>
      <c r="Y88" s="33"/>
    </row>
    <row r="89" spans="1:26" s="64" customFormat="1">
      <c r="A89" s="35" t="s">
        <v>24</v>
      </c>
      <c r="B89" s="61" t="s">
        <v>212</v>
      </c>
      <c r="C89" s="61" t="s">
        <v>122</v>
      </c>
      <c r="D89" s="61" t="s">
        <v>123</v>
      </c>
      <c r="E89" s="61" t="s">
        <v>124</v>
      </c>
      <c r="F89" s="61" t="s">
        <v>210</v>
      </c>
      <c r="G89" s="61" t="s">
        <v>213</v>
      </c>
      <c r="H89" s="62">
        <v>250</v>
      </c>
      <c r="I89" s="62">
        <v>7</v>
      </c>
      <c r="J89" s="62">
        <v>582</v>
      </c>
      <c r="K89" s="62">
        <v>453</v>
      </c>
      <c r="L89" s="53">
        <v>12</v>
      </c>
      <c r="M89" s="62">
        <v>121</v>
      </c>
      <c r="N89" s="62">
        <v>250642909</v>
      </c>
      <c r="O89" s="54">
        <v>129</v>
      </c>
      <c r="P89" s="62">
        <v>264370721</v>
      </c>
      <c r="Q89" s="63">
        <v>2060054.52</v>
      </c>
      <c r="S89" s="65">
        <v>57000</v>
      </c>
      <c r="T89" s="65">
        <v>2003054.52</v>
      </c>
      <c r="U89" s="66">
        <v>0.20499999999999999</v>
      </c>
      <c r="V89" s="33">
        <f t="shared" si="7"/>
        <v>2999000</v>
      </c>
      <c r="W89" s="65"/>
      <c r="X89" s="65"/>
      <c r="Y89" s="65"/>
      <c r="Z89" s="49" t="s">
        <v>214</v>
      </c>
    </row>
    <row r="90" spans="1:26" s="56" customFormat="1">
      <c r="A90" s="50" t="s">
        <v>24</v>
      </c>
      <c r="B90" s="51" t="s">
        <v>215</v>
      </c>
      <c r="C90" s="51" t="s">
        <v>168</v>
      </c>
      <c r="D90" s="51" t="s">
        <v>216</v>
      </c>
      <c r="E90" s="51" t="s">
        <v>217</v>
      </c>
      <c r="F90" s="51" t="s">
        <v>210</v>
      </c>
      <c r="G90" s="51" t="s">
        <v>218</v>
      </c>
      <c r="H90" s="52">
        <v>225</v>
      </c>
      <c r="I90" s="52">
        <v>24</v>
      </c>
      <c r="J90" s="52">
        <v>256</v>
      </c>
      <c r="K90" s="52">
        <v>170</v>
      </c>
      <c r="L90" s="53">
        <v>9</v>
      </c>
      <c r="M90" s="52">
        <v>139</v>
      </c>
      <c r="N90" s="52">
        <v>33492867</v>
      </c>
      <c r="O90" s="54">
        <v>86</v>
      </c>
      <c r="P90" s="52">
        <v>20506626</v>
      </c>
      <c r="Q90" s="55">
        <v>239997.74666666667</v>
      </c>
      <c r="S90" s="55">
        <v>239997.74666666667</v>
      </c>
      <c r="T90" s="57">
        <v>0</v>
      </c>
      <c r="U90" s="58">
        <v>0.12</v>
      </c>
      <c r="V90" s="57">
        <f t="shared" si="7"/>
        <v>0</v>
      </c>
      <c r="W90" s="57">
        <f t="shared" si="4"/>
        <v>0</v>
      </c>
      <c r="X90" s="57">
        <f t="shared" si="5"/>
        <v>0</v>
      </c>
      <c r="Y90" s="57">
        <f t="shared" si="6"/>
        <v>0</v>
      </c>
    </row>
    <row r="91" spans="1:26">
      <c r="A91" s="18"/>
      <c r="B91" s="19"/>
      <c r="C91" s="19"/>
      <c r="D91" s="19"/>
      <c r="E91" s="19"/>
      <c r="F91" s="19"/>
      <c r="G91" s="19"/>
      <c r="H91" s="28"/>
      <c r="I91" s="28"/>
      <c r="J91" s="28"/>
      <c r="K91" s="28"/>
      <c r="L91" s="30"/>
      <c r="M91" s="28"/>
      <c r="N91" s="28"/>
      <c r="O91" s="31"/>
      <c r="P91" s="28"/>
      <c r="Q91" s="32"/>
      <c r="S91" s="59"/>
      <c r="T91" s="59"/>
      <c r="U91" s="60"/>
      <c r="V91" s="59"/>
      <c r="W91" s="59"/>
      <c r="X91" s="59"/>
      <c r="Y91" s="59"/>
    </row>
    <row r="92" spans="1:26" s="64" customFormat="1">
      <c r="A92" s="35" t="s">
        <v>24</v>
      </c>
      <c r="B92" s="61" t="s">
        <v>212</v>
      </c>
      <c r="C92" s="61" t="s">
        <v>122</v>
      </c>
      <c r="D92" s="61" t="s">
        <v>123</v>
      </c>
      <c r="E92" s="61" t="s">
        <v>124</v>
      </c>
      <c r="F92" s="61" t="s">
        <v>210</v>
      </c>
      <c r="G92" s="61" t="s">
        <v>213</v>
      </c>
      <c r="H92" s="62">
        <v>250</v>
      </c>
      <c r="I92" s="62">
        <v>7</v>
      </c>
      <c r="J92" s="62">
        <v>582</v>
      </c>
      <c r="K92" s="62">
        <v>453</v>
      </c>
      <c r="L92" s="53">
        <v>12</v>
      </c>
      <c r="M92" s="62">
        <v>121</v>
      </c>
      <c r="N92" s="62">
        <v>250642909</v>
      </c>
      <c r="O92" s="54">
        <v>129</v>
      </c>
      <c r="P92" s="62">
        <v>264370721</v>
      </c>
      <c r="Q92" s="63">
        <v>2060054.52</v>
      </c>
      <c r="S92" s="65"/>
      <c r="T92" s="65">
        <v>2060054.52</v>
      </c>
      <c r="U92" s="66">
        <v>0.18</v>
      </c>
      <c r="V92" s="33">
        <v>2999900</v>
      </c>
      <c r="W92" s="65">
        <f t="shared" ref="W92:W93" si="8">ROUNDUP(((T92*1.19)/(0.92)),-3)</f>
        <v>2665000</v>
      </c>
      <c r="X92" s="65">
        <f t="shared" ref="X92:X93" si="9">ROUNDUP(((T92*1.19)/(0.93)),-3)</f>
        <v>2636000</v>
      </c>
      <c r="Y92" s="65">
        <f t="shared" ref="Y92:Y93" si="10">ROUNDUP(((T92*1.19)/(0.94)),-3)</f>
        <v>2608000</v>
      </c>
      <c r="Z92" s="49" t="s">
        <v>219</v>
      </c>
    </row>
    <row r="93" spans="1:26" s="56" customFormat="1">
      <c r="A93" s="50" t="s">
        <v>24</v>
      </c>
      <c r="B93" s="51" t="s">
        <v>215</v>
      </c>
      <c r="C93" s="51" t="s">
        <v>168</v>
      </c>
      <c r="D93" s="51" t="s">
        <v>216</v>
      </c>
      <c r="E93" s="51" t="s">
        <v>217</v>
      </c>
      <c r="F93" s="51" t="s">
        <v>210</v>
      </c>
      <c r="G93" s="51" t="s">
        <v>218</v>
      </c>
      <c r="H93" s="52">
        <v>225</v>
      </c>
      <c r="I93" s="52">
        <v>24</v>
      </c>
      <c r="J93" s="52">
        <v>256</v>
      </c>
      <c r="K93" s="52">
        <v>170</v>
      </c>
      <c r="L93" s="53">
        <v>9</v>
      </c>
      <c r="M93" s="52">
        <v>139</v>
      </c>
      <c r="N93" s="52">
        <v>33492867</v>
      </c>
      <c r="O93" s="54">
        <v>86</v>
      </c>
      <c r="P93" s="52">
        <v>20506626</v>
      </c>
      <c r="Q93" s="55">
        <v>239997.74666666667</v>
      </c>
      <c r="S93" s="55">
        <v>239997.74666666667</v>
      </c>
      <c r="T93" s="57">
        <v>0</v>
      </c>
      <c r="U93" s="58">
        <v>0.12</v>
      </c>
      <c r="V93" s="57">
        <f t="shared" ref="V93" si="11">ROUNDUP(((T93*1.19)/(1-U93)),-3)</f>
        <v>0</v>
      </c>
      <c r="W93" s="57">
        <f t="shared" si="8"/>
        <v>0</v>
      </c>
      <c r="X93" s="57">
        <f t="shared" si="9"/>
        <v>0</v>
      </c>
      <c r="Y93" s="57">
        <f t="shared" si="10"/>
        <v>0</v>
      </c>
    </row>
    <row r="94" spans="1:26" s="56" customFormat="1">
      <c r="A94" s="50"/>
      <c r="B94" s="51"/>
      <c r="C94" s="51"/>
      <c r="D94" s="51"/>
      <c r="E94" s="51"/>
      <c r="F94" s="51"/>
      <c r="G94" s="51"/>
      <c r="H94" s="52"/>
      <c r="I94" s="52"/>
      <c r="J94" s="52"/>
      <c r="K94" s="52"/>
      <c r="L94" s="53"/>
      <c r="M94" s="52"/>
      <c r="N94" s="52"/>
      <c r="O94" s="54"/>
      <c r="P94" s="52"/>
      <c r="Q94" s="55"/>
      <c r="S94" s="52"/>
      <c r="T94" s="57"/>
      <c r="U94" s="58"/>
      <c r="V94" s="57"/>
      <c r="W94" s="57"/>
      <c r="X94" s="57"/>
      <c r="Y94" s="57"/>
    </row>
    <row r="95" spans="1:26" s="56" customFormat="1">
      <c r="A95" s="50" t="s">
        <v>24</v>
      </c>
      <c r="B95" s="51" t="s">
        <v>220</v>
      </c>
      <c r="C95" s="51" t="s">
        <v>122</v>
      </c>
      <c r="D95" s="51" t="s">
        <v>123</v>
      </c>
      <c r="E95" s="51" t="s">
        <v>164</v>
      </c>
      <c r="F95" s="51" t="s">
        <v>210</v>
      </c>
      <c r="G95" s="51" t="s">
        <v>221</v>
      </c>
      <c r="H95" s="52">
        <v>89</v>
      </c>
      <c r="I95" s="52">
        <v>90</v>
      </c>
      <c r="J95" s="52">
        <v>137</v>
      </c>
      <c r="K95" s="52">
        <v>112</v>
      </c>
      <c r="L95" s="53">
        <v>26</v>
      </c>
      <c r="M95" s="52">
        <v>64</v>
      </c>
      <c r="N95" s="52">
        <v>137138304</v>
      </c>
      <c r="O95" s="54">
        <v>25</v>
      </c>
      <c r="P95" s="52">
        <v>53569650</v>
      </c>
      <c r="Q95" s="55">
        <v>2142786</v>
      </c>
      <c r="S95" s="57">
        <v>60000</v>
      </c>
      <c r="T95" s="57">
        <v>2082786</v>
      </c>
      <c r="U95" s="58">
        <v>0.2</v>
      </c>
      <c r="V95" s="57">
        <f t="shared" si="7"/>
        <v>3099000</v>
      </c>
      <c r="W95" s="57"/>
      <c r="X95" s="57"/>
      <c r="Y95" s="57"/>
    </row>
    <row r="96" spans="1:26" s="56" customFormat="1">
      <c r="A96" s="50" t="s">
        <v>24</v>
      </c>
      <c r="B96" s="51" t="s">
        <v>222</v>
      </c>
      <c r="C96" s="51" t="s">
        <v>168</v>
      </c>
      <c r="D96" s="51" t="s">
        <v>216</v>
      </c>
      <c r="E96" s="51" t="s">
        <v>217</v>
      </c>
      <c r="F96" s="51" t="s">
        <v>210</v>
      </c>
      <c r="G96" s="51" t="s">
        <v>223</v>
      </c>
      <c r="H96" s="52">
        <v>91</v>
      </c>
      <c r="I96" s="52">
        <v>85</v>
      </c>
      <c r="J96" s="52">
        <v>137</v>
      </c>
      <c r="K96" s="52">
        <v>107</v>
      </c>
      <c r="L96" s="53">
        <v>24</v>
      </c>
      <c r="M96" s="52">
        <v>61</v>
      </c>
      <c r="N96" s="52">
        <v>16077831</v>
      </c>
      <c r="O96" s="54">
        <v>30</v>
      </c>
      <c r="P96" s="52">
        <v>7907130</v>
      </c>
      <c r="Q96" s="55">
        <v>263571</v>
      </c>
      <c r="S96" s="57">
        <v>263571</v>
      </c>
      <c r="T96" s="57">
        <v>0</v>
      </c>
      <c r="U96" s="58">
        <v>0.12</v>
      </c>
      <c r="V96" s="57">
        <f>ROUNDUP(((T96*1.19)/(1-U96)),-3)</f>
        <v>0</v>
      </c>
      <c r="W96" s="57">
        <f>ROUNDUP(((T96*1.19)/(0.92)),-3)</f>
        <v>0</v>
      </c>
      <c r="X96" s="57">
        <f>ROUNDUP(((T96*1.19)/(0.93)),-3)</f>
        <v>0</v>
      </c>
      <c r="Y96" s="57">
        <f>ROUNDUP(((T96*1.19)/(0.94)),-3)</f>
        <v>0</v>
      </c>
    </row>
    <row r="97" spans="1:26" s="56" customFormat="1">
      <c r="A97" s="50"/>
      <c r="B97" s="51"/>
      <c r="C97" s="51"/>
      <c r="D97" s="51"/>
      <c r="E97" s="51"/>
      <c r="F97" s="51"/>
      <c r="G97" s="51"/>
      <c r="H97" s="52"/>
      <c r="I97" s="52"/>
      <c r="J97" s="52"/>
      <c r="K97" s="52"/>
      <c r="L97" s="53"/>
      <c r="M97" s="52"/>
      <c r="N97" s="52"/>
      <c r="O97" s="54"/>
      <c r="P97" s="52"/>
      <c r="Q97" s="55"/>
      <c r="S97" s="57"/>
      <c r="T97" s="57"/>
      <c r="U97" s="58"/>
      <c r="V97" s="57"/>
      <c r="W97" s="57"/>
      <c r="X97" s="57"/>
      <c r="Y97" s="57"/>
    </row>
    <row r="98" spans="1:26" s="73" customFormat="1">
      <c r="A98" s="67" t="s">
        <v>24</v>
      </c>
      <c r="B98" s="68" t="s">
        <v>220</v>
      </c>
      <c r="C98" s="68" t="s">
        <v>122</v>
      </c>
      <c r="D98" s="68" t="s">
        <v>123</v>
      </c>
      <c r="E98" s="68" t="s">
        <v>164</v>
      </c>
      <c r="F98" s="68" t="s">
        <v>210</v>
      </c>
      <c r="G98" s="68" t="s">
        <v>221</v>
      </c>
      <c r="H98" s="69">
        <v>89</v>
      </c>
      <c r="I98" s="69">
        <v>90</v>
      </c>
      <c r="J98" s="69">
        <v>137</v>
      </c>
      <c r="K98" s="69">
        <v>112</v>
      </c>
      <c r="L98" s="70">
        <v>26</v>
      </c>
      <c r="M98" s="69">
        <v>64</v>
      </c>
      <c r="N98" s="69">
        <v>137138304</v>
      </c>
      <c r="O98" s="71">
        <v>25</v>
      </c>
      <c r="P98" s="69">
        <v>53569650</v>
      </c>
      <c r="Q98" s="72">
        <v>2142786</v>
      </c>
      <c r="S98" s="74">
        <v>0</v>
      </c>
      <c r="T98" s="74">
        <v>2142786</v>
      </c>
      <c r="U98" s="75">
        <v>0.17699999999999999</v>
      </c>
      <c r="V98" s="74">
        <f t="shared" ref="V98" si="12">ROUNDUP(((T98*1.19)/(1-U98)),-3)</f>
        <v>3099000</v>
      </c>
      <c r="W98" s="74">
        <f t="shared" ref="W98" si="13">ROUNDUP(((T98*1.19)/(0.92)),-3)</f>
        <v>2772000</v>
      </c>
      <c r="X98" s="74">
        <f t="shared" ref="X98" si="14">ROUNDUP(((T98*1.19)/(0.93)),-3)</f>
        <v>2742000</v>
      </c>
      <c r="Y98" s="74">
        <f t="shared" ref="Y98" si="15">ROUNDUP(((T98*1.19)/(0.94)),-3)</f>
        <v>2713000</v>
      </c>
      <c r="Z98" s="49" t="s">
        <v>214</v>
      </c>
    </row>
    <row r="99" spans="1:26" s="73" customFormat="1">
      <c r="A99" s="67" t="s">
        <v>24</v>
      </c>
      <c r="B99" s="68" t="s">
        <v>222</v>
      </c>
      <c r="C99" s="68" t="s">
        <v>168</v>
      </c>
      <c r="D99" s="68" t="s">
        <v>216</v>
      </c>
      <c r="E99" s="68" t="s">
        <v>217</v>
      </c>
      <c r="F99" s="68" t="s">
        <v>210</v>
      </c>
      <c r="G99" s="68" t="s">
        <v>223</v>
      </c>
      <c r="H99" s="69">
        <v>91</v>
      </c>
      <c r="I99" s="69">
        <v>85</v>
      </c>
      <c r="J99" s="69">
        <v>137</v>
      </c>
      <c r="K99" s="69">
        <v>107</v>
      </c>
      <c r="L99" s="70">
        <v>24</v>
      </c>
      <c r="M99" s="69">
        <v>61</v>
      </c>
      <c r="N99" s="69">
        <v>16077831</v>
      </c>
      <c r="O99" s="71">
        <v>30</v>
      </c>
      <c r="P99" s="69">
        <v>7907130</v>
      </c>
      <c r="Q99" s="72">
        <v>263571</v>
      </c>
      <c r="S99" s="74">
        <v>263571</v>
      </c>
      <c r="T99" s="74">
        <v>0</v>
      </c>
      <c r="U99" s="75">
        <v>0.12</v>
      </c>
      <c r="V99" s="74">
        <f>ROUNDUP(((T99*1.19)/(1-U99)),-3)</f>
        <v>0</v>
      </c>
      <c r="W99" s="74">
        <f>ROUNDUP(((T99*1.19)/(0.92)),-3)</f>
        <v>0</v>
      </c>
      <c r="X99" s="74">
        <f>ROUNDUP(((T99*1.19)/(0.93)),-3)</f>
        <v>0</v>
      </c>
      <c r="Y99" s="74">
        <f>ROUNDUP(((T99*1.19)/(0.94)),-3)</f>
        <v>0</v>
      </c>
    </row>
    <row r="100" spans="1:26" s="56" customFormat="1">
      <c r="A100" s="50"/>
      <c r="B100" s="51"/>
      <c r="C100" s="51"/>
      <c r="D100" s="51"/>
      <c r="E100" s="51"/>
      <c r="F100" s="51"/>
      <c r="G100" s="51"/>
      <c r="H100" s="52"/>
      <c r="I100" s="52"/>
      <c r="J100" s="52"/>
      <c r="K100" s="52"/>
      <c r="L100" s="53"/>
      <c r="M100" s="52"/>
      <c r="N100" s="52"/>
      <c r="O100" s="54"/>
      <c r="P100" s="52"/>
      <c r="Q100" s="55"/>
      <c r="S100" s="57"/>
      <c r="T100" s="57"/>
      <c r="U100" s="58"/>
      <c r="V100" s="57"/>
      <c r="W100" s="57"/>
      <c r="X100" s="57"/>
      <c r="Y100" s="57"/>
    </row>
    <row r="101" spans="1:26">
      <c r="A101" s="18" t="s">
        <v>24</v>
      </c>
      <c r="B101" s="19" t="s">
        <v>224</v>
      </c>
      <c r="C101" s="19" t="s">
        <v>122</v>
      </c>
      <c r="D101" s="19" t="s">
        <v>128</v>
      </c>
      <c r="E101" s="19" t="s">
        <v>183</v>
      </c>
      <c r="F101" s="19" t="s">
        <v>210</v>
      </c>
      <c r="G101" s="19" t="s">
        <v>225</v>
      </c>
      <c r="H101" s="28">
        <v>39</v>
      </c>
      <c r="I101" s="29">
        <v>40</v>
      </c>
      <c r="J101" s="28">
        <v>74</v>
      </c>
      <c r="K101" s="28">
        <v>56</v>
      </c>
      <c r="L101" s="30">
        <v>10</v>
      </c>
      <c r="M101" s="28">
        <v>39</v>
      </c>
      <c r="N101" s="28">
        <v>20473752</v>
      </c>
      <c r="O101" s="31">
        <v>0</v>
      </c>
      <c r="P101" s="28">
        <v>0</v>
      </c>
      <c r="Q101" s="32">
        <v>524968</v>
      </c>
      <c r="S101" s="33">
        <v>0</v>
      </c>
      <c r="T101" s="33">
        <v>524968</v>
      </c>
      <c r="U101" s="34">
        <v>0.12</v>
      </c>
      <c r="V101" s="33">
        <f t="shared" si="7"/>
        <v>710000</v>
      </c>
      <c r="W101" s="33">
        <f t="shared" si="4"/>
        <v>680000</v>
      </c>
      <c r="X101" s="33">
        <f t="shared" si="5"/>
        <v>672000</v>
      </c>
      <c r="Y101" s="33">
        <f t="shared" si="6"/>
        <v>665000</v>
      </c>
    </row>
    <row r="102" spans="1:26">
      <c r="A102" s="18"/>
      <c r="B102" s="19"/>
      <c r="C102" s="19"/>
      <c r="D102" s="19"/>
      <c r="E102" s="19"/>
      <c r="F102" s="19"/>
      <c r="G102" s="19"/>
      <c r="H102" s="28"/>
      <c r="I102" s="29"/>
      <c r="J102" s="28"/>
      <c r="K102" s="28"/>
      <c r="L102" s="30"/>
      <c r="M102" s="28"/>
      <c r="N102" s="28"/>
      <c r="O102" s="31"/>
      <c r="P102" s="28"/>
      <c r="Q102" s="32"/>
      <c r="S102" s="33"/>
      <c r="T102" s="33"/>
      <c r="U102" s="34"/>
      <c r="V102" s="33"/>
      <c r="W102" s="33"/>
      <c r="X102" s="33"/>
      <c r="Y102" s="33"/>
    </row>
    <row r="103" spans="1:26" s="38" customFormat="1">
      <c r="A103" s="76" t="s">
        <v>24</v>
      </c>
      <c r="B103" s="77" t="s">
        <v>226</v>
      </c>
      <c r="C103" s="77" t="s">
        <v>122</v>
      </c>
      <c r="D103" s="77" t="s">
        <v>123</v>
      </c>
      <c r="E103" s="77" t="s">
        <v>164</v>
      </c>
      <c r="F103" s="77" t="s">
        <v>210</v>
      </c>
      <c r="G103" s="77" t="s">
        <v>227</v>
      </c>
      <c r="H103" s="78">
        <v>31</v>
      </c>
      <c r="I103" s="78">
        <v>20</v>
      </c>
      <c r="J103" s="78">
        <v>56</v>
      </c>
      <c r="K103" s="78">
        <v>45</v>
      </c>
      <c r="L103" s="79">
        <v>4</v>
      </c>
      <c r="M103" s="78">
        <v>20</v>
      </c>
      <c r="N103" s="78">
        <v>51196289</v>
      </c>
      <c r="O103" s="80">
        <v>11</v>
      </c>
      <c r="P103" s="78">
        <v>28093170</v>
      </c>
      <c r="Q103" s="81">
        <v>2557724.4838709678</v>
      </c>
      <c r="S103" s="37">
        <v>0</v>
      </c>
      <c r="T103" s="37">
        <v>2557724.4838709678</v>
      </c>
      <c r="U103" s="36">
        <v>0.12</v>
      </c>
      <c r="V103" s="37">
        <f t="shared" si="7"/>
        <v>3459000</v>
      </c>
      <c r="W103" s="37">
        <f t="shared" si="4"/>
        <v>3309000</v>
      </c>
      <c r="X103" s="37">
        <f t="shared" si="5"/>
        <v>3273000</v>
      </c>
      <c r="Y103" s="37">
        <f t="shared" si="6"/>
        <v>3238000</v>
      </c>
      <c r="Z103" s="82" t="s">
        <v>219</v>
      </c>
    </row>
    <row r="104" spans="1:26" s="82" customFormat="1">
      <c r="A104" s="83" t="s">
        <v>24</v>
      </c>
      <c r="B104" s="84" t="s">
        <v>222</v>
      </c>
      <c r="C104" s="84" t="s">
        <v>168</v>
      </c>
      <c r="D104" s="84" t="s">
        <v>216</v>
      </c>
      <c r="E104" s="84" t="s">
        <v>217</v>
      </c>
      <c r="F104" s="84" t="s">
        <v>210</v>
      </c>
      <c r="G104" s="84" t="s">
        <v>223</v>
      </c>
      <c r="H104" s="85">
        <v>91</v>
      </c>
      <c r="I104" s="85">
        <v>85</v>
      </c>
      <c r="J104" s="85">
        <v>137</v>
      </c>
      <c r="K104" s="85">
        <v>107</v>
      </c>
      <c r="L104" s="79">
        <v>24</v>
      </c>
      <c r="M104" s="85">
        <v>61</v>
      </c>
      <c r="N104" s="85">
        <v>16077831</v>
      </c>
      <c r="O104" s="80">
        <v>30</v>
      </c>
      <c r="P104" s="85">
        <v>7907130</v>
      </c>
      <c r="Q104" s="86">
        <v>263571</v>
      </c>
      <c r="S104" s="87">
        <v>263571</v>
      </c>
      <c r="T104" s="87">
        <v>0</v>
      </c>
      <c r="U104" s="88">
        <v>0.12</v>
      </c>
      <c r="V104" s="87">
        <f>ROUNDUP(((T104*1.19)/(1-U104)),-3)</f>
        <v>0</v>
      </c>
      <c r="W104" s="87">
        <f>ROUNDUP(((T104*1.19)/(0.92)),-3)</f>
        <v>0</v>
      </c>
      <c r="X104" s="87">
        <f>ROUNDUP(((T104*1.19)/(0.93)),-3)</f>
        <v>0</v>
      </c>
      <c r="Y104" s="87">
        <f>ROUNDUP(((T104*1.19)/(0.94)),-3)</f>
        <v>0</v>
      </c>
    </row>
    <row r="105" spans="1:26">
      <c r="A105" s="18"/>
      <c r="B105" s="19"/>
      <c r="C105" s="19"/>
      <c r="D105" s="19"/>
      <c r="E105" s="19"/>
      <c r="F105" s="19"/>
      <c r="G105" s="19"/>
      <c r="H105" s="28"/>
      <c r="I105" s="29"/>
      <c r="J105" s="28"/>
      <c r="K105" s="28"/>
      <c r="L105" s="30"/>
      <c r="M105" s="28"/>
      <c r="N105" s="28"/>
      <c r="O105" s="31"/>
      <c r="P105" s="28"/>
      <c r="Q105" s="32"/>
      <c r="S105" s="33"/>
      <c r="T105" s="33"/>
      <c r="U105" s="34"/>
      <c r="V105" s="33"/>
      <c r="W105" s="33"/>
      <c r="X105" s="33"/>
      <c r="Y105" s="33"/>
    </row>
    <row r="106" spans="1:26" s="64" customFormat="1">
      <c r="A106" s="35" t="s">
        <v>24</v>
      </c>
      <c r="B106" s="61" t="s">
        <v>228</v>
      </c>
      <c r="C106" s="61" t="s">
        <v>168</v>
      </c>
      <c r="D106" s="61" t="s">
        <v>216</v>
      </c>
      <c r="E106" s="61" t="s">
        <v>217</v>
      </c>
      <c r="F106" s="61" t="s">
        <v>210</v>
      </c>
      <c r="G106" s="61" t="s">
        <v>229</v>
      </c>
      <c r="H106" s="62">
        <v>64</v>
      </c>
      <c r="I106" s="62">
        <v>25</v>
      </c>
      <c r="J106" s="62">
        <v>394</v>
      </c>
      <c r="K106" s="62">
        <v>347</v>
      </c>
      <c r="L106" s="53">
        <v>10</v>
      </c>
      <c r="M106" s="62">
        <v>17</v>
      </c>
      <c r="N106" s="62">
        <v>4182969</v>
      </c>
      <c r="O106" s="54">
        <v>47</v>
      </c>
      <c r="P106" s="62">
        <v>11210938</v>
      </c>
      <c r="Q106" s="63">
        <v>240529.796875</v>
      </c>
      <c r="S106" s="65">
        <v>0</v>
      </c>
      <c r="T106" s="65">
        <v>240529.796875</v>
      </c>
      <c r="U106" s="66">
        <v>0.12</v>
      </c>
      <c r="V106" s="65">
        <f>ROUNDUP(((T106*1.19)/(1-U106)),-3)</f>
        <v>326000</v>
      </c>
      <c r="W106" s="65">
        <f>ROUNDUP(((T106*1.19)/(0.92)),-3)</f>
        <v>312000</v>
      </c>
      <c r="X106" s="65">
        <f>ROUNDUP(((T106*1.19)/(0.93)),-3)</f>
        <v>308000</v>
      </c>
      <c r="Y106" s="65">
        <f>ROUNDUP(((T106*1.19)/(0.94)),-3)</f>
        <v>305000</v>
      </c>
    </row>
    <row r="107" spans="1:26" s="64" customFormat="1">
      <c r="A107" s="35" t="s">
        <v>24</v>
      </c>
      <c r="B107" s="61" t="s">
        <v>222</v>
      </c>
      <c r="C107" s="61" t="s">
        <v>168</v>
      </c>
      <c r="D107" s="61" t="s">
        <v>216</v>
      </c>
      <c r="E107" s="61" t="s">
        <v>217</v>
      </c>
      <c r="F107" s="61" t="s">
        <v>210</v>
      </c>
      <c r="G107" s="61" t="s">
        <v>223</v>
      </c>
      <c r="H107" s="62">
        <v>91</v>
      </c>
      <c r="I107" s="62">
        <v>85</v>
      </c>
      <c r="J107" s="62">
        <v>137</v>
      </c>
      <c r="K107" s="62">
        <v>107</v>
      </c>
      <c r="L107" s="53">
        <v>24</v>
      </c>
      <c r="M107" s="62">
        <v>61</v>
      </c>
      <c r="N107" s="62">
        <v>16077831</v>
      </c>
      <c r="O107" s="54">
        <v>30</v>
      </c>
      <c r="P107" s="62">
        <v>7907130</v>
      </c>
      <c r="Q107" s="63">
        <v>263571</v>
      </c>
      <c r="S107" s="65"/>
      <c r="T107" s="65">
        <v>263571</v>
      </c>
      <c r="U107" s="66">
        <v>0.12</v>
      </c>
      <c r="V107" s="65">
        <f>ROUNDUP(((T107*1.19)/(1-U107)),-3)</f>
        <v>357000</v>
      </c>
      <c r="W107" s="65">
        <f>ROUNDUP(((T107*1.19)/(0.92)),-3)</f>
        <v>341000</v>
      </c>
      <c r="X107" s="65">
        <f>ROUNDUP(((T107*1.19)/(0.93)),-3)</f>
        <v>338000</v>
      </c>
      <c r="Y107" s="65">
        <f>ROUNDUP(((T107*1.19)/(0.94)),-3)</f>
        <v>334000</v>
      </c>
    </row>
    <row r="108" spans="1:26" s="64" customFormat="1">
      <c r="A108" s="35" t="s">
        <v>24</v>
      </c>
      <c r="B108" s="61" t="s">
        <v>215</v>
      </c>
      <c r="C108" s="61" t="s">
        <v>168</v>
      </c>
      <c r="D108" s="61" t="s">
        <v>216</v>
      </c>
      <c r="E108" s="61" t="s">
        <v>217</v>
      </c>
      <c r="F108" s="61" t="s">
        <v>210</v>
      </c>
      <c r="G108" s="61" t="s">
        <v>218</v>
      </c>
      <c r="H108" s="62">
        <v>225</v>
      </c>
      <c r="I108" s="62">
        <v>24</v>
      </c>
      <c r="J108" s="62">
        <v>256</v>
      </c>
      <c r="K108" s="62">
        <v>170</v>
      </c>
      <c r="L108" s="53">
        <v>9</v>
      </c>
      <c r="M108" s="62">
        <v>139</v>
      </c>
      <c r="N108" s="62">
        <v>33492867</v>
      </c>
      <c r="O108" s="54">
        <v>86</v>
      </c>
      <c r="P108" s="62">
        <v>20506626</v>
      </c>
      <c r="Q108" s="63">
        <v>239997.74666666667</v>
      </c>
      <c r="S108" s="65"/>
      <c r="T108" s="65">
        <v>239997.74666666667</v>
      </c>
      <c r="U108" s="66">
        <v>0.12</v>
      </c>
      <c r="V108" s="65">
        <f>ROUNDUP(((T108*1.19)/(1-U108)),-3)</f>
        <v>325000</v>
      </c>
      <c r="W108" s="65">
        <f>ROUNDUP(((T108*1.19)/(0.92)),-3)</f>
        <v>311000</v>
      </c>
      <c r="X108" s="65">
        <f>ROUNDUP(((T108*1.19)/(0.93)),-3)</f>
        <v>308000</v>
      </c>
      <c r="Y108" s="65">
        <f>ROUNDUP(((T108*1.19)/(0.94)),-3)</f>
        <v>304000</v>
      </c>
    </row>
    <row r="109" spans="1:26" s="64" customFormat="1">
      <c r="A109" s="35" t="s">
        <v>24</v>
      </c>
      <c r="B109" s="61" t="s">
        <v>230</v>
      </c>
      <c r="C109" s="61" t="s">
        <v>168</v>
      </c>
      <c r="D109" s="61" t="s">
        <v>216</v>
      </c>
      <c r="E109" s="61" t="s">
        <v>217</v>
      </c>
      <c r="F109" s="61" t="s">
        <v>210</v>
      </c>
      <c r="G109" s="61" t="s">
        <v>231</v>
      </c>
      <c r="H109" s="62">
        <v>3</v>
      </c>
      <c r="I109" s="62">
        <v>3</v>
      </c>
      <c r="J109" s="62">
        <v>7</v>
      </c>
      <c r="K109" s="62">
        <v>7</v>
      </c>
      <c r="L109" s="53">
        <v>0</v>
      </c>
      <c r="M109" s="62">
        <v>3</v>
      </c>
      <c r="N109" s="62">
        <v>1350304</v>
      </c>
      <c r="O109" s="54">
        <v>0</v>
      </c>
      <c r="P109" s="62">
        <v>0</v>
      </c>
      <c r="Q109" s="63">
        <v>450101.33333333331</v>
      </c>
      <c r="S109" s="65">
        <v>0</v>
      </c>
      <c r="T109" s="65">
        <v>450101.33333333331</v>
      </c>
      <c r="U109" s="66">
        <v>0.12</v>
      </c>
      <c r="V109" s="65">
        <f>ROUNDUP(((T109*1.19)/(1-U109)),-3)</f>
        <v>609000</v>
      </c>
      <c r="W109" s="65">
        <f>ROUNDUP(((T109*1.19)/(0.92)),-3)</f>
        <v>583000</v>
      </c>
      <c r="X109" s="65">
        <f>ROUNDUP(((T109*1.19)/(0.93)),-3)</f>
        <v>576000</v>
      </c>
      <c r="Y109" s="65">
        <f>ROUNDUP(((T109*1.19)/(0.94)),-3)</f>
        <v>570000</v>
      </c>
    </row>
    <row r="110" spans="1:26">
      <c r="A110" s="18"/>
      <c r="B110" s="19"/>
      <c r="C110" s="19"/>
      <c r="D110" s="19"/>
      <c r="E110" s="19"/>
      <c r="F110" s="19"/>
      <c r="G110" s="19"/>
      <c r="H110" s="28"/>
      <c r="I110" s="29"/>
      <c r="J110" s="28"/>
      <c r="K110" s="28"/>
      <c r="L110" s="30"/>
      <c r="M110" s="28"/>
      <c r="N110" s="28"/>
      <c r="O110" s="31"/>
      <c r="P110" s="28"/>
      <c r="Q110" s="32"/>
      <c r="S110" s="33"/>
      <c r="T110" s="33"/>
      <c r="U110" s="34"/>
      <c r="V110" s="33"/>
      <c r="W110" s="33"/>
      <c r="X110" s="33"/>
      <c r="Y110" s="33"/>
    </row>
    <row r="111" spans="1:26">
      <c r="A111" s="18" t="s">
        <v>24</v>
      </c>
      <c r="B111" s="19" t="s">
        <v>232</v>
      </c>
      <c r="C111" s="19" t="s">
        <v>122</v>
      </c>
      <c r="D111" s="19" t="s">
        <v>123</v>
      </c>
      <c r="E111" s="19" t="s">
        <v>124</v>
      </c>
      <c r="F111" s="19" t="s">
        <v>233</v>
      </c>
      <c r="G111" s="19" t="s">
        <v>234</v>
      </c>
      <c r="H111" s="28">
        <v>48</v>
      </c>
      <c r="I111" s="29">
        <v>76</v>
      </c>
      <c r="J111" s="28">
        <v>712</v>
      </c>
      <c r="K111" s="28">
        <v>708</v>
      </c>
      <c r="L111" s="30">
        <v>33</v>
      </c>
      <c r="M111" s="28">
        <v>46</v>
      </c>
      <c r="N111" s="28">
        <v>69863032.999999985</v>
      </c>
      <c r="O111" s="31">
        <v>2</v>
      </c>
      <c r="P111" s="28">
        <v>3033328</v>
      </c>
      <c r="Q111" s="32">
        <v>1518674.1874999998</v>
      </c>
      <c r="S111" s="33">
        <v>0</v>
      </c>
      <c r="T111" s="33">
        <v>1518674.1874999998</v>
      </c>
      <c r="U111" s="34">
        <v>0.12</v>
      </c>
      <c r="V111" s="33">
        <f t="shared" si="7"/>
        <v>2054000</v>
      </c>
      <c r="W111" s="33">
        <f t="shared" si="4"/>
        <v>1965000</v>
      </c>
      <c r="X111" s="33">
        <f t="shared" si="5"/>
        <v>1944000</v>
      </c>
      <c r="Y111" s="33">
        <f t="shared" si="6"/>
        <v>1923000</v>
      </c>
    </row>
    <row r="112" spans="1:26">
      <c r="A112" s="18" t="s">
        <v>24</v>
      </c>
      <c r="B112" s="19" t="s">
        <v>235</v>
      </c>
      <c r="C112" s="19" t="s">
        <v>122</v>
      </c>
      <c r="D112" s="19" t="s">
        <v>123</v>
      </c>
      <c r="E112" s="19" t="s">
        <v>124</v>
      </c>
      <c r="F112" s="19" t="s">
        <v>233</v>
      </c>
      <c r="G112" s="19" t="s">
        <v>234</v>
      </c>
      <c r="H112" s="28">
        <v>2</v>
      </c>
      <c r="I112" s="29">
        <v>3</v>
      </c>
      <c r="J112" s="28">
        <v>495</v>
      </c>
      <c r="K112" s="28">
        <v>495</v>
      </c>
      <c r="L112" s="30">
        <v>1</v>
      </c>
      <c r="M112" s="28">
        <v>2</v>
      </c>
      <c r="N112" s="28">
        <v>3255585</v>
      </c>
      <c r="O112" s="31">
        <v>0</v>
      </c>
      <c r="P112" s="28">
        <v>0</v>
      </c>
      <c r="Q112" s="32">
        <v>1627792.5</v>
      </c>
      <c r="S112" s="33">
        <v>0</v>
      </c>
      <c r="T112" s="33">
        <v>1627792.5</v>
      </c>
      <c r="U112" s="34">
        <v>0.12</v>
      </c>
      <c r="V112" s="33">
        <f t="shared" si="7"/>
        <v>2202000</v>
      </c>
      <c r="W112" s="33">
        <f t="shared" si="4"/>
        <v>2106000</v>
      </c>
      <c r="X112" s="33">
        <f t="shared" si="5"/>
        <v>2083000</v>
      </c>
      <c r="Y112" s="33">
        <f t="shared" si="6"/>
        <v>2061000</v>
      </c>
    </row>
    <row r="113" spans="1:25">
      <c r="A113" s="18" t="s">
        <v>24</v>
      </c>
      <c r="B113" s="19" t="s">
        <v>236</v>
      </c>
      <c r="C113" s="19" t="s">
        <v>122</v>
      </c>
      <c r="D113" s="19" t="s">
        <v>128</v>
      </c>
      <c r="E113" s="19" t="s">
        <v>131</v>
      </c>
      <c r="F113" s="19" t="s">
        <v>233</v>
      </c>
      <c r="G113" s="19" t="s">
        <v>237</v>
      </c>
      <c r="H113" s="28">
        <v>5</v>
      </c>
      <c r="I113" s="29">
        <v>14</v>
      </c>
      <c r="J113" s="28">
        <v>509</v>
      </c>
      <c r="K113" s="28">
        <v>404</v>
      </c>
      <c r="L113" s="30">
        <v>9</v>
      </c>
      <c r="M113" s="28">
        <v>5</v>
      </c>
      <c r="N113" s="28">
        <v>4562829</v>
      </c>
      <c r="O113" s="31">
        <v>0</v>
      </c>
      <c r="P113" s="28">
        <v>0</v>
      </c>
      <c r="Q113" s="32">
        <v>912565.8</v>
      </c>
      <c r="S113" s="33">
        <v>0</v>
      </c>
      <c r="T113" s="33">
        <v>912565.8</v>
      </c>
      <c r="U113" s="34">
        <v>0.12</v>
      </c>
      <c r="V113" s="33">
        <f t="shared" si="7"/>
        <v>1235000</v>
      </c>
      <c r="W113" s="33">
        <f t="shared" si="4"/>
        <v>1181000</v>
      </c>
      <c r="X113" s="33">
        <f t="shared" si="5"/>
        <v>1168000</v>
      </c>
      <c r="Y113" s="33">
        <f t="shared" si="6"/>
        <v>1156000</v>
      </c>
    </row>
    <row r="114" spans="1:25">
      <c r="A114" s="18" t="s">
        <v>24</v>
      </c>
      <c r="B114" s="19" t="s">
        <v>238</v>
      </c>
      <c r="C114" s="19" t="s">
        <v>122</v>
      </c>
      <c r="D114" s="19" t="s">
        <v>123</v>
      </c>
      <c r="E114" s="19" t="s">
        <v>131</v>
      </c>
      <c r="F114" s="19" t="s">
        <v>233</v>
      </c>
      <c r="G114" s="19" t="s">
        <v>239</v>
      </c>
      <c r="H114" s="28">
        <v>64</v>
      </c>
      <c r="I114" s="29">
        <v>87</v>
      </c>
      <c r="J114" s="28">
        <v>408</v>
      </c>
      <c r="K114" s="28">
        <v>274</v>
      </c>
      <c r="L114" s="30">
        <v>23</v>
      </c>
      <c r="M114" s="28">
        <v>64</v>
      </c>
      <c r="N114" s="28">
        <v>79513856</v>
      </c>
      <c r="O114" s="31">
        <v>0</v>
      </c>
      <c r="P114" s="28">
        <v>0</v>
      </c>
      <c r="Q114" s="32">
        <v>1242404</v>
      </c>
      <c r="S114" s="33">
        <v>0</v>
      </c>
      <c r="T114" s="33">
        <v>1242404</v>
      </c>
      <c r="U114" s="34">
        <v>0.12</v>
      </c>
      <c r="V114" s="33">
        <f t="shared" si="7"/>
        <v>1681000</v>
      </c>
      <c r="W114" s="33">
        <f t="shared" si="4"/>
        <v>1608000</v>
      </c>
      <c r="X114" s="33">
        <f t="shared" si="5"/>
        <v>1590000</v>
      </c>
      <c r="Y114" s="33">
        <f t="shared" si="6"/>
        <v>1573000</v>
      </c>
    </row>
    <row r="115" spans="1:25">
      <c r="A115" s="18" t="s">
        <v>24</v>
      </c>
      <c r="B115" s="19" t="s">
        <v>240</v>
      </c>
      <c r="C115" s="19" t="s">
        <v>122</v>
      </c>
      <c r="D115" s="19" t="s">
        <v>128</v>
      </c>
      <c r="E115" s="19" t="s">
        <v>131</v>
      </c>
      <c r="F115" s="19" t="s">
        <v>233</v>
      </c>
      <c r="G115" s="19" t="s">
        <v>241</v>
      </c>
      <c r="H115" s="28">
        <v>14</v>
      </c>
      <c r="I115" s="29">
        <v>11</v>
      </c>
      <c r="J115" s="28">
        <v>155</v>
      </c>
      <c r="K115" s="28">
        <v>145</v>
      </c>
      <c r="L115" s="30">
        <v>8</v>
      </c>
      <c r="M115" s="28">
        <v>4</v>
      </c>
      <c r="N115" s="28">
        <v>3765032</v>
      </c>
      <c r="O115" s="31">
        <v>10</v>
      </c>
      <c r="P115" s="28">
        <v>8674100</v>
      </c>
      <c r="Q115" s="32">
        <v>888509.42857142852</v>
      </c>
      <c r="S115" s="33">
        <v>0</v>
      </c>
      <c r="T115" s="33">
        <v>888509.42857142852</v>
      </c>
      <c r="U115" s="34">
        <v>0.12</v>
      </c>
      <c r="V115" s="33">
        <f t="shared" si="7"/>
        <v>1202000</v>
      </c>
      <c r="W115" s="33">
        <f t="shared" si="4"/>
        <v>1150000</v>
      </c>
      <c r="X115" s="33">
        <f t="shared" si="5"/>
        <v>1137000</v>
      </c>
      <c r="Y115" s="33">
        <f t="shared" si="6"/>
        <v>1125000</v>
      </c>
    </row>
    <row r="116" spans="1:25">
      <c r="A116" s="18" t="s">
        <v>24</v>
      </c>
      <c r="B116" s="19" t="s">
        <v>242</v>
      </c>
      <c r="C116" s="19" t="s">
        <v>122</v>
      </c>
      <c r="D116" s="19" t="s">
        <v>128</v>
      </c>
      <c r="E116" s="19" t="s">
        <v>131</v>
      </c>
      <c r="F116" s="19" t="s">
        <v>233</v>
      </c>
      <c r="G116" s="19" t="s">
        <v>241</v>
      </c>
      <c r="H116" s="28">
        <v>96</v>
      </c>
      <c r="I116" s="29">
        <v>71</v>
      </c>
      <c r="J116" s="28">
        <v>252</v>
      </c>
      <c r="K116" s="28">
        <v>201</v>
      </c>
      <c r="L116" s="30">
        <v>36</v>
      </c>
      <c r="M116" s="28">
        <v>45</v>
      </c>
      <c r="N116" s="28">
        <v>38889600.652173899</v>
      </c>
      <c r="O116" s="31">
        <v>51</v>
      </c>
      <c r="P116" s="28">
        <v>44237910</v>
      </c>
      <c r="Q116" s="32">
        <v>865911.56929347815</v>
      </c>
      <c r="S116" s="33">
        <v>0</v>
      </c>
      <c r="T116" s="33">
        <v>865911.56929347815</v>
      </c>
      <c r="U116" s="34">
        <v>0.12</v>
      </c>
      <c r="V116" s="33">
        <f t="shared" si="7"/>
        <v>1171000</v>
      </c>
      <c r="W116" s="33">
        <f t="shared" si="4"/>
        <v>1121000</v>
      </c>
      <c r="X116" s="33">
        <f t="shared" si="5"/>
        <v>1108000</v>
      </c>
      <c r="Y116" s="33">
        <f t="shared" si="6"/>
        <v>1097000</v>
      </c>
    </row>
    <row r="117" spans="1:25">
      <c r="A117" s="18" t="s">
        <v>24</v>
      </c>
      <c r="B117" s="19" t="s">
        <v>243</v>
      </c>
      <c r="C117" s="19" t="s">
        <v>122</v>
      </c>
      <c r="D117" s="19" t="s">
        <v>123</v>
      </c>
      <c r="E117" s="19" t="s">
        <v>131</v>
      </c>
      <c r="F117" s="19" t="s">
        <v>233</v>
      </c>
      <c r="G117" s="19" t="s">
        <v>244</v>
      </c>
      <c r="H117" s="28">
        <v>157</v>
      </c>
      <c r="I117" s="29">
        <v>69</v>
      </c>
      <c r="J117" s="28">
        <v>214</v>
      </c>
      <c r="K117" s="28">
        <v>92</v>
      </c>
      <c r="L117" s="30">
        <v>47</v>
      </c>
      <c r="M117" s="28">
        <v>35</v>
      </c>
      <c r="N117" s="28">
        <v>40938625</v>
      </c>
      <c r="O117" s="31">
        <v>122</v>
      </c>
      <c r="P117" s="28">
        <v>142700350</v>
      </c>
      <c r="Q117" s="32">
        <v>1169675</v>
      </c>
      <c r="S117" s="33">
        <v>0</v>
      </c>
      <c r="T117" s="33">
        <v>1169675</v>
      </c>
      <c r="U117" s="34">
        <v>0.12</v>
      </c>
      <c r="V117" s="33">
        <f t="shared" si="7"/>
        <v>1582000</v>
      </c>
      <c r="W117" s="33">
        <f t="shared" si="4"/>
        <v>1513000</v>
      </c>
      <c r="X117" s="33">
        <f t="shared" si="5"/>
        <v>1497000</v>
      </c>
      <c r="Y117" s="33">
        <f t="shared" si="6"/>
        <v>1481000</v>
      </c>
    </row>
    <row r="118" spans="1:25">
      <c r="A118" s="18" t="s">
        <v>24</v>
      </c>
      <c r="B118" s="19" t="s">
        <v>245</v>
      </c>
      <c r="C118" s="19" t="s">
        <v>122</v>
      </c>
      <c r="D118" s="19" t="s">
        <v>123</v>
      </c>
      <c r="E118" s="19" t="s">
        <v>131</v>
      </c>
      <c r="F118" s="19" t="s">
        <v>233</v>
      </c>
      <c r="G118" s="19" t="s">
        <v>246</v>
      </c>
      <c r="H118" s="28">
        <v>10</v>
      </c>
      <c r="I118" s="29">
        <v>13</v>
      </c>
      <c r="J118" s="28">
        <v>257</v>
      </c>
      <c r="K118" s="28">
        <v>257</v>
      </c>
      <c r="L118" s="30">
        <v>3</v>
      </c>
      <c r="M118" s="28">
        <v>10</v>
      </c>
      <c r="N118" s="28">
        <v>12704570</v>
      </c>
      <c r="O118" s="31">
        <v>0</v>
      </c>
      <c r="P118" s="28">
        <v>0</v>
      </c>
      <c r="Q118" s="32">
        <v>1270457</v>
      </c>
      <c r="S118" s="33">
        <v>0</v>
      </c>
      <c r="T118" s="33">
        <v>1270457</v>
      </c>
      <c r="U118" s="34">
        <v>0.12</v>
      </c>
      <c r="V118" s="33">
        <f t="shared" si="7"/>
        <v>1719000</v>
      </c>
      <c r="W118" s="33">
        <f t="shared" si="4"/>
        <v>1644000</v>
      </c>
      <c r="X118" s="33">
        <f t="shared" si="5"/>
        <v>1626000</v>
      </c>
      <c r="Y118" s="33">
        <f t="shared" si="6"/>
        <v>1609000</v>
      </c>
    </row>
    <row r="119" spans="1:25">
      <c r="A119" s="18" t="s">
        <v>24</v>
      </c>
      <c r="B119" s="19" t="s">
        <v>247</v>
      </c>
      <c r="C119" s="19" t="s">
        <v>122</v>
      </c>
      <c r="D119" s="19" t="s">
        <v>123</v>
      </c>
      <c r="E119" s="19" t="s">
        <v>131</v>
      </c>
      <c r="F119" s="19" t="s">
        <v>233</v>
      </c>
      <c r="G119" s="19" t="s">
        <v>248</v>
      </c>
      <c r="H119" s="28">
        <v>7</v>
      </c>
      <c r="I119" s="29">
        <v>9</v>
      </c>
      <c r="J119" s="28">
        <v>468</v>
      </c>
      <c r="K119" s="28">
        <v>468</v>
      </c>
      <c r="L119" s="30">
        <v>2</v>
      </c>
      <c r="M119" s="28">
        <v>7</v>
      </c>
      <c r="N119" s="28">
        <v>9126856</v>
      </c>
      <c r="O119" s="31">
        <v>0</v>
      </c>
      <c r="P119" s="28">
        <v>0</v>
      </c>
      <c r="Q119" s="32">
        <v>1303836.5714285714</v>
      </c>
      <c r="S119" s="33">
        <v>0</v>
      </c>
      <c r="T119" s="33">
        <v>1303836.5714285714</v>
      </c>
      <c r="U119" s="34">
        <v>0.12</v>
      </c>
      <c r="V119" s="33">
        <f t="shared" si="7"/>
        <v>1764000</v>
      </c>
      <c r="W119" s="33">
        <f t="shared" si="4"/>
        <v>1687000</v>
      </c>
      <c r="X119" s="33">
        <f t="shared" si="5"/>
        <v>1669000</v>
      </c>
      <c r="Y119" s="33">
        <f t="shared" si="6"/>
        <v>1651000</v>
      </c>
    </row>
    <row r="120" spans="1:25">
      <c r="A120" s="18" t="s">
        <v>24</v>
      </c>
      <c r="B120" s="19" t="s">
        <v>249</v>
      </c>
      <c r="C120" s="19" t="s">
        <v>122</v>
      </c>
      <c r="D120" s="19" t="s">
        <v>123</v>
      </c>
      <c r="E120" s="19" t="s">
        <v>131</v>
      </c>
      <c r="F120" s="19" t="s">
        <v>233</v>
      </c>
      <c r="G120" s="19" t="s">
        <v>239</v>
      </c>
      <c r="H120" s="28">
        <v>1</v>
      </c>
      <c r="I120" s="29">
        <v>4</v>
      </c>
      <c r="J120" s="28">
        <v>197</v>
      </c>
      <c r="K120" s="28">
        <v>197</v>
      </c>
      <c r="L120" s="30">
        <v>3</v>
      </c>
      <c r="M120" s="28">
        <v>1</v>
      </c>
      <c r="N120" s="28">
        <v>1422108</v>
      </c>
      <c r="O120" s="31">
        <v>0</v>
      </c>
      <c r="P120" s="28">
        <v>0</v>
      </c>
      <c r="Q120" s="32">
        <v>1422108</v>
      </c>
      <c r="S120" s="33">
        <v>0</v>
      </c>
      <c r="T120" s="33">
        <v>1422108</v>
      </c>
      <c r="U120" s="34">
        <v>0.12</v>
      </c>
      <c r="V120" s="33">
        <f t="shared" si="7"/>
        <v>1924000</v>
      </c>
      <c r="W120" s="33">
        <f t="shared" si="4"/>
        <v>1840000</v>
      </c>
      <c r="X120" s="33">
        <f t="shared" si="5"/>
        <v>1820000</v>
      </c>
      <c r="Y120" s="33">
        <f t="shared" si="6"/>
        <v>1801000</v>
      </c>
    </row>
    <row r="121" spans="1:25">
      <c r="A121" s="18" t="s">
        <v>24</v>
      </c>
      <c r="B121" s="19" t="s">
        <v>250</v>
      </c>
      <c r="C121" s="19" t="s">
        <v>122</v>
      </c>
      <c r="D121" s="19" t="s">
        <v>123</v>
      </c>
      <c r="E121" s="19" t="s">
        <v>124</v>
      </c>
      <c r="F121" s="19" t="s">
        <v>233</v>
      </c>
      <c r="G121" s="19" t="s">
        <v>251</v>
      </c>
      <c r="H121" s="28">
        <v>1</v>
      </c>
      <c r="I121" s="29">
        <v>0</v>
      </c>
      <c r="J121" s="28">
        <v>1</v>
      </c>
      <c r="K121" s="28">
        <v>1</v>
      </c>
      <c r="L121" s="30">
        <v>0</v>
      </c>
      <c r="M121" s="28">
        <v>1</v>
      </c>
      <c r="N121" s="28">
        <v>1301428</v>
      </c>
      <c r="O121" s="31">
        <v>0</v>
      </c>
      <c r="P121" s="28">
        <v>0</v>
      </c>
      <c r="Q121" s="32">
        <v>1301428</v>
      </c>
      <c r="S121" s="33">
        <v>0</v>
      </c>
      <c r="T121" s="33">
        <v>1301428</v>
      </c>
      <c r="U121" s="34">
        <v>0.12</v>
      </c>
      <c r="V121" s="33">
        <f t="shared" si="7"/>
        <v>1760000</v>
      </c>
      <c r="W121" s="33">
        <f t="shared" si="4"/>
        <v>1684000</v>
      </c>
      <c r="X121" s="33">
        <f t="shared" si="5"/>
        <v>1666000</v>
      </c>
      <c r="Y121" s="33">
        <f t="shared" si="6"/>
        <v>1648000</v>
      </c>
    </row>
    <row r="122" spans="1:25">
      <c r="A122" s="18" t="s">
        <v>24</v>
      </c>
      <c r="B122" s="19" t="s">
        <v>252</v>
      </c>
      <c r="C122" s="19" t="s">
        <v>122</v>
      </c>
      <c r="D122" s="19" t="s">
        <v>123</v>
      </c>
      <c r="E122" s="19" t="s">
        <v>124</v>
      </c>
      <c r="F122" s="19" t="s">
        <v>233</v>
      </c>
      <c r="G122" s="19" t="s">
        <v>251</v>
      </c>
      <c r="H122" s="28">
        <v>22</v>
      </c>
      <c r="I122" s="29">
        <v>21</v>
      </c>
      <c r="J122" s="28">
        <v>50</v>
      </c>
      <c r="K122" s="28">
        <v>45</v>
      </c>
      <c r="L122" s="30">
        <v>3</v>
      </c>
      <c r="M122" s="28">
        <v>17</v>
      </c>
      <c r="N122" s="28">
        <v>21780976.111111112</v>
      </c>
      <c r="O122" s="31">
        <v>5</v>
      </c>
      <c r="P122" s="28">
        <v>6335605</v>
      </c>
      <c r="Q122" s="32">
        <v>1278026.4141414142</v>
      </c>
      <c r="S122" s="33">
        <v>0</v>
      </c>
      <c r="T122" s="33">
        <v>1278026.4141414142</v>
      </c>
      <c r="U122" s="34">
        <v>0.12</v>
      </c>
      <c r="V122" s="33">
        <f t="shared" si="7"/>
        <v>1729000</v>
      </c>
      <c r="W122" s="33">
        <f t="shared" si="4"/>
        <v>1654000</v>
      </c>
      <c r="X122" s="33">
        <f t="shared" si="5"/>
        <v>1636000</v>
      </c>
      <c r="Y122" s="33">
        <f t="shared" si="6"/>
        <v>1618000</v>
      </c>
    </row>
    <row r="123" spans="1:25">
      <c r="A123" s="18" t="s">
        <v>24</v>
      </c>
      <c r="B123" s="19" t="s">
        <v>253</v>
      </c>
      <c r="C123" s="19" t="s">
        <v>122</v>
      </c>
      <c r="D123" s="19" t="s">
        <v>123</v>
      </c>
      <c r="E123" s="19" t="s">
        <v>124</v>
      </c>
      <c r="F123" s="19" t="s">
        <v>233</v>
      </c>
      <c r="G123" s="19" t="s">
        <v>254</v>
      </c>
      <c r="H123" s="28">
        <v>112</v>
      </c>
      <c r="I123" s="29">
        <v>43</v>
      </c>
      <c r="J123" s="28">
        <v>174</v>
      </c>
      <c r="K123" s="28">
        <v>119</v>
      </c>
      <c r="L123" s="30">
        <v>6</v>
      </c>
      <c r="M123" s="28">
        <v>57</v>
      </c>
      <c r="N123" s="28">
        <v>77476034</v>
      </c>
      <c r="O123" s="31">
        <v>55</v>
      </c>
      <c r="P123" s="28">
        <v>74384640</v>
      </c>
      <c r="Q123" s="32">
        <v>1355898.875</v>
      </c>
      <c r="S123" s="33">
        <v>0</v>
      </c>
      <c r="T123" s="33">
        <v>1355898.875</v>
      </c>
      <c r="U123" s="34">
        <v>0.12</v>
      </c>
      <c r="V123" s="33">
        <f t="shared" si="7"/>
        <v>1834000</v>
      </c>
      <c r="W123" s="33">
        <f t="shared" si="4"/>
        <v>1754000</v>
      </c>
      <c r="X123" s="33">
        <f t="shared" si="5"/>
        <v>1735000</v>
      </c>
      <c r="Y123" s="33">
        <f t="shared" si="6"/>
        <v>1717000</v>
      </c>
    </row>
    <row r="124" spans="1:25">
      <c r="A124" s="18" t="s">
        <v>24</v>
      </c>
      <c r="B124" s="19" t="s">
        <v>255</v>
      </c>
      <c r="C124" s="19" t="s">
        <v>122</v>
      </c>
      <c r="D124" s="19" t="s">
        <v>123</v>
      </c>
      <c r="E124" s="19" t="s">
        <v>131</v>
      </c>
      <c r="F124" s="19" t="s">
        <v>233</v>
      </c>
      <c r="G124" s="19" t="s">
        <v>248</v>
      </c>
      <c r="H124" s="28">
        <v>78</v>
      </c>
      <c r="I124" s="29">
        <v>100</v>
      </c>
      <c r="J124" s="28">
        <v>469</v>
      </c>
      <c r="K124" s="28">
        <v>464</v>
      </c>
      <c r="L124" s="30">
        <v>30</v>
      </c>
      <c r="M124" s="28">
        <v>73</v>
      </c>
      <c r="N124" s="28">
        <v>85515946.675675675</v>
      </c>
      <c r="O124" s="31">
        <v>5</v>
      </c>
      <c r="P124" s="28">
        <v>5848375</v>
      </c>
      <c r="Q124" s="32">
        <v>1171337.4573804573</v>
      </c>
      <c r="S124" s="33">
        <v>0</v>
      </c>
      <c r="T124" s="33">
        <v>1171337.4573804573</v>
      </c>
      <c r="U124" s="34">
        <v>0.12</v>
      </c>
      <c r="V124" s="33">
        <f t="shared" si="7"/>
        <v>1584000</v>
      </c>
      <c r="W124" s="33">
        <f t="shared" si="4"/>
        <v>1516000</v>
      </c>
      <c r="X124" s="33">
        <f t="shared" si="5"/>
        <v>1499000</v>
      </c>
      <c r="Y124" s="33">
        <f t="shared" si="6"/>
        <v>1483000</v>
      </c>
    </row>
    <row r="125" spans="1:25">
      <c r="A125" s="18" t="s">
        <v>24</v>
      </c>
      <c r="B125" s="19" t="s">
        <v>256</v>
      </c>
      <c r="C125" s="19" t="s">
        <v>122</v>
      </c>
      <c r="D125" s="19" t="s">
        <v>123</v>
      </c>
      <c r="E125" s="19" t="s">
        <v>124</v>
      </c>
      <c r="F125" s="19" t="s">
        <v>233</v>
      </c>
      <c r="G125" s="19" t="s">
        <v>257</v>
      </c>
      <c r="H125" s="28">
        <v>15</v>
      </c>
      <c r="I125" s="29">
        <v>15</v>
      </c>
      <c r="J125" s="28">
        <v>24</v>
      </c>
      <c r="K125" s="28">
        <v>24</v>
      </c>
      <c r="L125" s="30">
        <v>0</v>
      </c>
      <c r="M125" s="28">
        <v>15</v>
      </c>
      <c r="N125" s="28">
        <v>32402418.999999993</v>
      </c>
      <c r="O125" s="31">
        <v>0</v>
      </c>
      <c r="P125" s="28">
        <v>0</v>
      </c>
      <c r="Q125" s="32">
        <v>2160161.2666666661</v>
      </c>
      <c r="S125" s="33">
        <v>0</v>
      </c>
      <c r="T125" s="33">
        <v>2160161.2666666661</v>
      </c>
      <c r="U125" s="34">
        <v>0.12</v>
      </c>
      <c r="V125" s="33">
        <f t="shared" si="7"/>
        <v>2922000</v>
      </c>
      <c r="W125" s="33">
        <f t="shared" si="4"/>
        <v>2795000</v>
      </c>
      <c r="X125" s="33">
        <f t="shared" si="5"/>
        <v>2765000</v>
      </c>
      <c r="Y125" s="33">
        <f t="shared" si="6"/>
        <v>2735000</v>
      </c>
    </row>
    <row r="126" spans="1:25">
      <c r="A126" s="18" t="s">
        <v>24</v>
      </c>
      <c r="B126" s="19" t="s">
        <v>258</v>
      </c>
      <c r="C126" s="19" t="s">
        <v>122</v>
      </c>
      <c r="D126" s="19" t="s">
        <v>123</v>
      </c>
      <c r="E126" s="19" t="s">
        <v>124</v>
      </c>
      <c r="F126" s="19" t="s">
        <v>233</v>
      </c>
      <c r="G126" s="19" t="s">
        <v>259</v>
      </c>
      <c r="H126" s="28">
        <v>90</v>
      </c>
      <c r="I126" s="29">
        <v>0</v>
      </c>
      <c r="J126" s="28">
        <v>90</v>
      </c>
      <c r="K126" s="28">
        <v>0</v>
      </c>
      <c r="L126" s="30">
        <v>0</v>
      </c>
      <c r="M126" s="28">
        <v>0</v>
      </c>
      <c r="N126" s="28">
        <v>0</v>
      </c>
      <c r="O126" s="31">
        <v>90</v>
      </c>
      <c r="P126" s="28">
        <v>138152610</v>
      </c>
      <c r="Q126" s="32">
        <v>1535029</v>
      </c>
      <c r="S126" s="33">
        <v>0</v>
      </c>
      <c r="T126" s="33">
        <v>1535029</v>
      </c>
      <c r="U126" s="34">
        <v>0.12</v>
      </c>
      <c r="V126" s="33">
        <f t="shared" si="7"/>
        <v>2076000</v>
      </c>
      <c r="W126" s="33">
        <f t="shared" si="4"/>
        <v>1986000</v>
      </c>
      <c r="X126" s="33">
        <f t="shared" si="5"/>
        <v>1965000</v>
      </c>
      <c r="Y126" s="33">
        <f t="shared" si="6"/>
        <v>1944000</v>
      </c>
    </row>
    <row r="127" spans="1:25">
      <c r="A127" s="18" t="s">
        <v>24</v>
      </c>
      <c r="B127" s="19" t="s">
        <v>260</v>
      </c>
      <c r="C127" s="19" t="s">
        <v>122</v>
      </c>
      <c r="D127" s="19" t="s">
        <v>123</v>
      </c>
      <c r="E127" s="19" t="s">
        <v>124</v>
      </c>
      <c r="F127" s="19" t="s">
        <v>233</v>
      </c>
      <c r="G127" s="19" t="s">
        <v>261</v>
      </c>
      <c r="H127" s="28">
        <v>6</v>
      </c>
      <c r="I127" s="29">
        <v>5</v>
      </c>
      <c r="J127" s="28">
        <v>148</v>
      </c>
      <c r="K127" s="28">
        <v>148</v>
      </c>
      <c r="L127" s="30">
        <v>0</v>
      </c>
      <c r="M127" s="28">
        <v>6</v>
      </c>
      <c r="N127" s="28">
        <v>10668499</v>
      </c>
      <c r="O127" s="31">
        <v>0</v>
      </c>
      <c r="P127" s="28">
        <v>0</v>
      </c>
      <c r="Q127" s="32">
        <v>1778083.1666666667</v>
      </c>
      <c r="S127" s="33">
        <v>0</v>
      </c>
      <c r="T127" s="33">
        <v>1778083.1666666667</v>
      </c>
      <c r="U127" s="34">
        <v>0.12</v>
      </c>
      <c r="V127" s="33">
        <f t="shared" si="7"/>
        <v>2405000</v>
      </c>
      <c r="W127" s="33">
        <f t="shared" si="4"/>
        <v>2300000</v>
      </c>
      <c r="X127" s="33">
        <f t="shared" si="5"/>
        <v>2276000</v>
      </c>
      <c r="Y127" s="33">
        <f t="shared" si="6"/>
        <v>2251000</v>
      </c>
    </row>
    <row r="128" spans="1:25">
      <c r="A128" s="18" t="s">
        <v>24</v>
      </c>
      <c r="B128" s="19" t="s">
        <v>262</v>
      </c>
      <c r="C128" s="19" t="s">
        <v>122</v>
      </c>
      <c r="D128" s="19" t="s">
        <v>123</v>
      </c>
      <c r="E128" s="19" t="s">
        <v>124</v>
      </c>
      <c r="F128" s="19" t="s">
        <v>233</v>
      </c>
      <c r="G128" s="19" t="s">
        <v>261</v>
      </c>
      <c r="H128" s="28">
        <v>96</v>
      </c>
      <c r="I128" s="29">
        <v>64</v>
      </c>
      <c r="J128" s="28">
        <v>258</v>
      </c>
      <c r="K128" s="28">
        <v>222</v>
      </c>
      <c r="L128" s="30">
        <v>13</v>
      </c>
      <c r="M128" s="28">
        <v>60</v>
      </c>
      <c r="N128" s="28">
        <v>106695376.72131148</v>
      </c>
      <c r="O128" s="31">
        <v>36</v>
      </c>
      <c r="P128" s="28">
        <v>64103076</v>
      </c>
      <c r="Q128" s="32">
        <v>1779150.5491803279</v>
      </c>
      <c r="S128" s="33">
        <v>0</v>
      </c>
      <c r="T128" s="33">
        <v>1779150.5491803279</v>
      </c>
      <c r="U128" s="34">
        <v>0.12</v>
      </c>
      <c r="V128" s="33">
        <f t="shared" si="7"/>
        <v>2406000</v>
      </c>
      <c r="W128" s="33">
        <f t="shared" si="4"/>
        <v>2302000</v>
      </c>
      <c r="X128" s="33">
        <f t="shared" si="5"/>
        <v>2277000</v>
      </c>
      <c r="Y128" s="33">
        <f t="shared" si="6"/>
        <v>2253000</v>
      </c>
    </row>
    <row r="129" spans="1:25">
      <c r="A129" s="18" t="s">
        <v>24</v>
      </c>
      <c r="B129" s="19" t="s">
        <v>263</v>
      </c>
      <c r="C129" s="19" t="s">
        <v>122</v>
      </c>
      <c r="D129" s="19" t="s">
        <v>123</v>
      </c>
      <c r="E129" s="19" t="s">
        <v>124</v>
      </c>
      <c r="F129" s="19" t="s">
        <v>233</v>
      </c>
      <c r="G129" s="19" t="s">
        <v>264</v>
      </c>
      <c r="H129" s="28">
        <v>141</v>
      </c>
      <c r="I129" s="29">
        <v>190</v>
      </c>
      <c r="J129" s="28">
        <v>600</v>
      </c>
      <c r="K129" s="28">
        <v>308</v>
      </c>
      <c r="L129" s="30">
        <v>147</v>
      </c>
      <c r="M129" s="28">
        <v>49</v>
      </c>
      <c r="N129" s="28">
        <v>66269952</v>
      </c>
      <c r="O129" s="31">
        <v>92</v>
      </c>
      <c r="P129" s="28">
        <v>124425216</v>
      </c>
      <c r="Q129" s="32">
        <v>1352448</v>
      </c>
      <c r="S129" s="33">
        <v>0</v>
      </c>
      <c r="T129" s="33">
        <v>1352448</v>
      </c>
      <c r="U129" s="34">
        <v>0.12</v>
      </c>
      <c r="V129" s="33">
        <f t="shared" si="7"/>
        <v>1829000</v>
      </c>
      <c r="W129" s="33">
        <f t="shared" si="4"/>
        <v>1750000</v>
      </c>
      <c r="X129" s="33">
        <f t="shared" si="5"/>
        <v>1731000</v>
      </c>
      <c r="Y129" s="33">
        <f t="shared" si="6"/>
        <v>1713000</v>
      </c>
    </row>
    <row r="130" spans="1:25">
      <c r="A130" s="18" t="s">
        <v>24</v>
      </c>
      <c r="B130" s="19" t="s">
        <v>265</v>
      </c>
      <c r="C130" s="19" t="s">
        <v>266</v>
      </c>
      <c r="D130" s="19" t="s">
        <v>267</v>
      </c>
      <c r="E130" s="19" t="s">
        <v>268</v>
      </c>
      <c r="F130" s="19" t="s">
        <v>125</v>
      </c>
      <c r="G130" s="19" t="s">
        <v>269</v>
      </c>
      <c r="H130" s="28">
        <v>22</v>
      </c>
      <c r="I130" s="29">
        <v>23</v>
      </c>
      <c r="J130" s="28">
        <v>40</v>
      </c>
      <c r="K130" s="28">
        <v>40</v>
      </c>
      <c r="L130" s="30">
        <v>1</v>
      </c>
      <c r="M130" s="28">
        <v>22</v>
      </c>
      <c r="N130" s="28">
        <v>48805086</v>
      </c>
      <c r="O130" s="31">
        <v>0</v>
      </c>
      <c r="P130" s="28">
        <v>0</v>
      </c>
      <c r="Q130" s="32">
        <v>2218413</v>
      </c>
      <c r="S130" s="33">
        <v>64500</v>
      </c>
      <c r="T130" s="33">
        <v>2153913</v>
      </c>
      <c r="U130" s="34">
        <v>0.12</v>
      </c>
      <c r="V130" s="33">
        <f t="shared" si="7"/>
        <v>2913000</v>
      </c>
      <c r="W130" s="33">
        <f t="shared" si="4"/>
        <v>2787000</v>
      </c>
      <c r="X130" s="33">
        <f t="shared" si="5"/>
        <v>2757000</v>
      </c>
      <c r="Y130" s="33">
        <f t="shared" si="6"/>
        <v>2727000</v>
      </c>
    </row>
    <row r="131" spans="1:25">
      <c r="A131" s="18" t="s">
        <v>24</v>
      </c>
      <c r="B131" s="19" t="s">
        <v>270</v>
      </c>
      <c r="C131" s="19" t="s">
        <v>266</v>
      </c>
      <c r="D131" s="19" t="s">
        <v>267</v>
      </c>
      <c r="E131" s="19" t="s">
        <v>271</v>
      </c>
      <c r="F131" s="19" t="s">
        <v>125</v>
      </c>
      <c r="G131" s="19" t="s">
        <v>272</v>
      </c>
      <c r="H131" s="28">
        <v>30</v>
      </c>
      <c r="I131" s="29">
        <v>31</v>
      </c>
      <c r="J131" s="28">
        <v>175</v>
      </c>
      <c r="K131" s="28">
        <v>175</v>
      </c>
      <c r="L131" s="30">
        <v>1</v>
      </c>
      <c r="M131" s="28">
        <v>30</v>
      </c>
      <c r="N131" s="28">
        <v>52204908.75</v>
      </c>
      <c r="O131" s="31">
        <v>0</v>
      </c>
      <c r="P131" s="28">
        <v>0</v>
      </c>
      <c r="Q131" s="32">
        <v>1740163.625</v>
      </c>
      <c r="S131" s="33">
        <v>55000</v>
      </c>
      <c r="T131" s="33">
        <v>1685163.625</v>
      </c>
      <c r="U131" s="34">
        <v>0.12</v>
      </c>
      <c r="V131" s="33">
        <f t="shared" si="7"/>
        <v>2279000</v>
      </c>
      <c r="W131" s="33">
        <f t="shared" si="4"/>
        <v>2180000</v>
      </c>
      <c r="X131" s="33">
        <f t="shared" si="5"/>
        <v>2157000</v>
      </c>
      <c r="Y131" s="33">
        <f t="shared" si="6"/>
        <v>2134000</v>
      </c>
    </row>
    <row r="132" spans="1:25">
      <c r="A132" s="18" t="s">
        <v>24</v>
      </c>
      <c r="B132" s="19" t="s">
        <v>273</v>
      </c>
      <c r="C132" s="19" t="s">
        <v>266</v>
      </c>
      <c r="D132" s="19" t="s">
        <v>267</v>
      </c>
      <c r="E132" s="19" t="s">
        <v>274</v>
      </c>
      <c r="F132" s="19" t="s">
        <v>125</v>
      </c>
      <c r="G132" s="19" t="s">
        <v>275</v>
      </c>
      <c r="H132" s="28">
        <v>142</v>
      </c>
      <c r="I132" s="29">
        <v>19</v>
      </c>
      <c r="J132" s="28">
        <v>739</v>
      </c>
      <c r="K132" s="28">
        <v>709</v>
      </c>
      <c r="L132" s="30">
        <v>6</v>
      </c>
      <c r="M132" s="28">
        <v>142</v>
      </c>
      <c r="N132" s="28">
        <v>132665854.26206899</v>
      </c>
      <c r="O132" s="31">
        <v>0</v>
      </c>
      <c r="P132" s="28">
        <v>0</v>
      </c>
      <c r="Q132" s="32">
        <v>934266.579310345</v>
      </c>
      <c r="S132" s="33">
        <v>0</v>
      </c>
      <c r="T132" s="33">
        <v>934266.579310345</v>
      </c>
      <c r="U132" s="34">
        <v>0.12</v>
      </c>
      <c r="V132" s="33">
        <f t="shared" si="7"/>
        <v>1264000</v>
      </c>
      <c r="W132" s="33">
        <f t="shared" si="4"/>
        <v>1209000</v>
      </c>
      <c r="X132" s="33">
        <f t="shared" si="5"/>
        <v>1196000</v>
      </c>
      <c r="Y132" s="33">
        <f t="shared" si="6"/>
        <v>1183000</v>
      </c>
    </row>
    <row r="133" spans="1:25">
      <c r="A133" s="18" t="s">
        <v>24</v>
      </c>
      <c r="B133" s="19" t="s">
        <v>276</v>
      </c>
      <c r="C133" s="19" t="s">
        <v>266</v>
      </c>
      <c r="D133" s="19" t="s">
        <v>267</v>
      </c>
      <c r="E133" s="19" t="s">
        <v>277</v>
      </c>
      <c r="F133" s="19" t="s">
        <v>125</v>
      </c>
      <c r="G133" s="19" t="s">
        <v>278</v>
      </c>
      <c r="H133" s="28">
        <v>129</v>
      </c>
      <c r="I133" s="29">
        <v>32</v>
      </c>
      <c r="J133" s="28">
        <v>327</v>
      </c>
      <c r="K133" s="28">
        <v>304</v>
      </c>
      <c r="L133" s="30">
        <v>3</v>
      </c>
      <c r="M133" s="28">
        <v>129</v>
      </c>
      <c r="N133" s="28">
        <v>156108723.99999997</v>
      </c>
      <c r="O133" s="31">
        <v>0</v>
      </c>
      <c r="P133" s="28">
        <v>0</v>
      </c>
      <c r="Q133" s="32">
        <v>1210145.1472868214</v>
      </c>
      <c r="S133" s="33">
        <v>0</v>
      </c>
      <c r="T133" s="33">
        <v>1210145.1472868214</v>
      </c>
      <c r="U133" s="34">
        <v>0.12</v>
      </c>
      <c r="V133" s="33">
        <f t="shared" si="7"/>
        <v>1637000</v>
      </c>
      <c r="W133" s="33">
        <f t="shared" si="4"/>
        <v>1566000</v>
      </c>
      <c r="X133" s="33">
        <f t="shared" si="5"/>
        <v>1549000</v>
      </c>
      <c r="Y133" s="33">
        <f t="shared" si="6"/>
        <v>1532000</v>
      </c>
    </row>
    <row r="134" spans="1:25">
      <c r="A134" s="18" t="s">
        <v>24</v>
      </c>
      <c r="B134" s="19" t="s">
        <v>279</v>
      </c>
      <c r="C134" s="19" t="s">
        <v>266</v>
      </c>
      <c r="D134" s="19" t="s">
        <v>267</v>
      </c>
      <c r="E134" s="19" t="s">
        <v>277</v>
      </c>
      <c r="F134" s="19" t="s">
        <v>125</v>
      </c>
      <c r="G134" s="19" t="s">
        <v>280</v>
      </c>
      <c r="H134" s="28">
        <v>46</v>
      </c>
      <c r="I134" s="29">
        <v>51</v>
      </c>
      <c r="J134" s="28">
        <v>898</v>
      </c>
      <c r="K134" s="28">
        <v>713</v>
      </c>
      <c r="L134" s="30">
        <v>5</v>
      </c>
      <c r="M134" s="28">
        <v>46</v>
      </c>
      <c r="N134" s="28">
        <v>50620216</v>
      </c>
      <c r="O134" s="31">
        <v>0</v>
      </c>
      <c r="P134" s="28">
        <v>0</v>
      </c>
      <c r="Q134" s="32">
        <v>1100439.4782608696</v>
      </c>
      <c r="S134" s="33">
        <v>0</v>
      </c>
      <c r="T134" s="33">
        <v>1100439.4782608696</v>
      </c>
      <c r="U134" s="34">
        <v>0.12</v>
      </c>
      <c r="V134" s="33">
        <f t="shared" si="7"/>
        <v>1489000</v>
      </c>
      <c r="W134" s="33">
        <f t="shared" si="4"/>
        <v>1424000</v>
      </c>
      <c r="X134" s="33">
        <f t="shared" si="5"/>
        <v>1409000</v>
      </c>
      <c r="Y134" s="33">
        <f t="shared" si="6"/>
        <v>1394000</v>
      </c>
    </row>
    <row r="135" spans="1:25">
      <c r="A135" s="18" t="s">
        <v>24</v>
      </c>
      <c r="B135" s="19" t="s">
        <v>281</v>
      </c>
      <c r="C135" s="19" t="s">
        <v>266</v>
      </c>
      <c r="D135" s="19" t="s">
        <v>267</v>
      </c>
      <c r="E135" s="19" t="s">
        <v>277</v>
      </c>
      <c r="F135" s="19" t="s">
        <v>125</v>
      </c>
      <c r="G135" s="19" t="s">
        <v>282</v>
      </c>
      <c r="H135" s="28">
        <v>176</v>
      </c>
      <c r="I135" s="29">
        <v>81</v>
      </c>
      <c r="J135" s="28">
        <v>773</v>
      </c>
      <c r="K135" s="28">
        <v>753</v>
      </c>
      <c r="L135" s="30">
        <v>5</v>
      </c>
      <c r="M135" s="28">
        <v>176</v>
      </c>
      <c r="N135" s="28">
        <v>218783345</v>
      </c>
      <c r="O135" s="31">
        <v>0</v>
      </c>
      <c r="P135" s="28">
        <v>0</v>
      </c>
      <c r="Q135" s="32">
        <v>1243087.1875</v>
      </c>
      <c r="S135" s="33">
        <v>0</v>
      </c>
      <c r="T135" s="33">
        <v>1243087.1875</v>
      </c>
      <c r="U135" s="34">
        <v>0.12</v>
      </c>
      <c r="V135" s="33">
        <f t="shared" si="7"/>
        <v>1681000</v>
      </c>
      <c r="W135" s="33">
        <f t="shared" si="4"/>
        <v>1608000</v>
      </c>
      <c r="X135" s="33">
        <f t="shared" si="5"/>
        <v>1591000</v>
      </c>
      <c r="Y135" s="33">
        <f t="shared" si="6"/>
        <v>1574000</v>
      </c>
    </row>
    <row r="136" spans="1:25">
      <c r="A136" s="18" t="s">
        <v>24</v>
      </c>
      <c r="B136" s="19" t="s">
        <v>283</v>
      </c>
      <c r="C136" s="19" t="s">
        <v>266</v>
      </c>
      <c r="D136" s="19" t="s">
        <v>267</v>
      </c>
      <c r="E136" s="19" t="s">
        <v>277</v>
      </c>
      <c r="F136" s="19" t="s">
        <v>125</v>
      </c>
      <c r="G136" s="19" t="s">
        <v>284</v>
      </c>
      <c r="H136" s="28">
        <v>13</v>
      </c>
      <c r="I136" s="29">
        <v>19</v>
      </c>
      <c r="J136" s="28">
        <v>834</v>
      </c>
      <c r="K136" s="28">
        <v>694</v>
      </c>
      <c r="L136" s="30">
        <v>6</v>
      </c>
      <c r="M136" s="28">
        <v>13</v>
      </c>
      <c r="N136" s="28">
        <v>14058134</v>
      </c>
      <c r="O136" s="31">
        <v>0</v>
      </c>
      <c r="P136" s="28">
        <v>0</v>
      </c>
      <c r="Q136" s="32">
        <v>1081394.923076923</v>
      </c>
      <c r="S136" s="33">
        <v>0</v>
      </c>
      <c r="T136" s="33">
        <v>1081394.923076923</v>
      </c>
      <c r="U136" s="34">
        <v>0.12</v>
      </c>
      <c r="V136" s="33">
        <f t="shared" si="7"/>
        <v>1463000</v>
      </c>
      <c r="W136" s="33">
        <f t="shared" si="4"/>
        <v>1399000</v>
      </c>
      <c r="X136" s="33">
        <f t="shared" si="5"/>
        <v>1384000</v>
      </c>
      <c r="Y136" s="33">
        <f t="shared" si="6"/>
        <v>1369000</v>
      </c>
    </row>
    <row r="137" spans="1:25">
      <c r="A137" s="18" t="s">
        <v>24</v>
      </c>
      <c r="B137" s="19" t="s">
        <v>285</v>
      </c>
      <c r="C137" s="19" t="s">
        <v>266</v>
      </c>
      <c r="D137" s="19" t="s">
        <v>267</v>
      </c>
      <c r="E137" s="19" t="s">
        <v>268</v>
      </c>
      <c r="F137" s="19" t="s">
        <v>125</v>
      </c>
      <c r="G137" s="19" t="s">
        <v>286</v>
      </c>
      <c r="H137" s="28">
        <v>8</v>
      </c>
      <c r="I137" s="29">
        <v>9</v>
      </c>
      <c r="J137" s="28">
        <v>124</v>
      </c>
      <c r="K137" s="28">
        <v>124</v>
      </c>
      <c r="L137" s="30">
        <v>1</v>
      </c>
      <c r="M137" s="28">
        <v>8</v>
      </c>
      <c r="N137" s="28">
        <v>14967066</v>
      </c>
      <c r="O137" s="31">
        <v>0</v>
      </c>
      <c r="P137" s="28">
        <v>0</v>
      </c>
      <c r="Q137" s="32">
        <v>1870883.25</v>
      </c>
      <c r="S137" s="33">
        <v>57000</v>
      </c>
      <c r="T137" s="33">
        <v>1813883.25</v>
      </c>
      <c r="U137" s="34">
        <v>0.12</v>
      </c>
      <c r="V137" s="33">
        <f t="shared" si="7"/>
        <v>2453000</v>
      </c>
      <c r="W137" s="33">
        <f t="shared" si="4"/>
        <v>2347000</v>
      </c>
      <c r="X137" s="33">
        <f t="shared" si="5"/>
        <v>2321000</v>
      </c>
      <c r="Y137" s="33">
        <f t="shared" si="6"/>
        <v>2297000</v>
      </c>
    </row>
    <row r="138" spans="1:25">
      <c r="A138" s="18" t="s">
        <v>24</v>
      </c>
      <c r="B138" s="19" t="s">
        <v>287</v>
      </c>
      <c r="C138" s="19" t="s">
        <v>266</v>
      </c>
      <c r="D138" s="19" t="s">
        <v>267</v>
      </c>
      <c r="E138" s="19" t="s">
        <v>271</v>
      </c>
      <c r="F138" s="19" t="s">
        <v>125</v>
      </c>
      <c r="G138" s="19" t="s">
        <v>288</v>
      </c>
      <c r="H138" s="28">
        <v>11</v>
      </c>
      <c r="I138" s="29">
        <v>11</v>
      </c>
      <c r="J138" s="28">
        <v>248</v>
      </c>
      <c r="K138" s="28">
        <v>168</v>
      </c>
      <c r="L138" s="30">
        <v>0</v>
      </c>
      <c r="M138" s="28">
        <v>11</v>
      </c>
      <c r="N138" s="28">
        <v>16548888.583333332</v>
      </c>
      <c r="O138" s="31">
        <v>0</v>
      </c>
      <c r="P138" s="28">
        <v>0</v>
      </c>
      <c r="Q138" s="32">
        <v>1504444.4166666665</v>
      </c>
      <c r="S138" s="33">
        <v>0</v>
      </c>
      <c r="T138" s="33">
        <v>1504444.4166666665</v>
      </c>
      <c r="U138" s="34">
        <v>0.12</v>
      </c>
      <c r="V138" s="33">
        <f t="shared" si="7"/>
        <v>2035000</v>
      </c>
      <c r="W138" s="33">
        <f t="shared" si="4"/>
        <v>1946000</v>
      </c>
      <c r="X138" s="33">
        <f t="shared" si="5"/>
        <v>1926000</v>
      </c>
      <c r="Y138" s="33">
        <f t="shared" si="6"/>
        <v>1905000</v>
      </c>
    </row>
    <row r="139" spans="1:25">
      <c r="A139" s="18" t="s">
        <v>24</v>
      </c>
      <c r="B139" s="19" t="s">
        <v>289</v>
      </c>
      <c r="C139" s="19" t="s">
        <v>266</v>
      </c>
      <c r="D139" s="19" t="s">
        <v>267</v>
      </c>
      <c r="E139" s="19" t="s">
        <v>277</v>
      </c>
      <c r="F139" s="19" t="s">
        <v>29</v>
      </c>
      <c r="G139" s="19" t="s">
        <v>290</v>
      </c>
      <c r="H139" s="28">
        <v>54</v>
      </c>
      <c r="I139" s="29">
        <v>59</v>
      </c>
      <c r="J139" s="28">
        <v>230</v>
      </c>
      <c r="K139" s="28">
        <v>200</v>
      </c>
      <c r="L139" s="30">
        <v>5</v>
      </c>
      <c r="M139" s="28">
        <v>54</v>
      </c>
      <c r="N139" s="28">
        <v>60055722</v>
      </c>
      <c r="O139" s="31">
        <v>0</v>
      </c>
      <c r="P139" s="28">
        <v>0</v>
      </c>
      <c r="Q139" s="32">
        <v>1112143</v>
      </c>
      <c r="S139" s="33">
        <v>106268</v>
      </c>
      <c r="T139" s="33">
        <v>1005875</v>
      </c>
      <c r="U139" s="34">
        <v>0.1</v>
      </c>
      <c r="V139" s="33">
        <f t="shared" si="7"/>
        <v>1330000</v>
      </c>
      <c r="W139" s="33">
        <f t="shared" si="4"/>
        <v>1302000</v>
      </c>
      <c r="X139" s="33">
        <f t="shared" si="5"/>
        <v>1288000</v>
      </c>
      <c r="Y139" s="33">
        <f t="shared" si="6"/>
        <v>1274000</v>
      </c>
    </row>
    <row r="140" spans="1:25">
      <c r="A140" s="18" t="s">
        <v>24</v>
      </c>
      <c r="B140" s="19" t="s">
        <v>291</v>
      </c>
      <c r="C140" s="19" t="s">
        <v>266</v>
      </c>
      <c r="D140" s="19" t="s">
        <v>267</v>
      </c>
      <c r="E140" s="19" t="s">
        <v>277</v>
      </c>
      <c r="F140" s="19" t="s">
        <v>233</v>
      </c>
      <c r="G140" s="19" t="s">
        <v>292</v>
      </c>
      <c r="H140" s="28">
        <v>63</v>
      </c>
      <c r="I140" s="29">
        <v>46</v>
      </c>
      <c r="J140" s="28">
        <v>110</v>
      </c>
      <c r="K140" s="28">
        <v>92</v>
      </c>
      <c r="L140" s="30">
        <v>1</v>
      </c>
      <c r="M140" s="28">
        <v>45</v>
      </c>
      <c r="N140" s="28">
        <v>50502993.26086957</v>
      </c>
      <c r="O140" s="31">
        <v>18</v>
      </c>
      <c r="P140" s="28">
        <v>19706886</v>
      </c>
      <c r="Q140" s="32">
        <v>1114442.5279503106</v>
      </c>
      <c r="S140" s="33">
        <v>0</v>
      </c>
      <c r="T140" s="33">
        <v>1114442.5279503106</v>
      </c>
      <c r="U140" s="34">
        <v>0.12</v>
      </c>
      <c r="V140" s="33">
        <f t="shared" si="7"/>
        <v>1508000</v>
      </c>
      <c r="W140" s="33">
        <f t="shared" si="4"/>
        <v>1442000</v>
      </c>
      <c r="X140" s="33">
        <f t="shared" si="5"/>
        <v>1427000</v>
      </c>
      <c r="Y140" s="33">
        <f t="shared" si="6"/>
        <v>1411000</v>
      </c>
    </row>
    <row r="141" spans="1:25">
      <c r="A141" s="18" t="s">
        <v>24</v>
      </c>
      <c r="B141" s="19" t="s">
        <v>293</v>
      </c>
      <c r="C141" s="19" t="s">
        <v>266</v>
      </c>
      <c r="D141" s="19" t="s">
        <v>267</v>
      </c>
      <c r="E141" s="19" t="s">
        <v>274</v>
      </c>
      <c r="F141" s="19" t="s">
        <v>233</v>
      </c>
      <c r="G141" s="19" t="s">
        <v>294</v>
      </c>
      <c r="H141" s="28">
        <v>73</v>
      </c>
      <c r="I141" s="29">
        <v>26</v>
      </c>
      <c r="J141" s="28">
        <v>106</v>
      </c>
      <c r="K141" s="28">
        <v>58</v>
      </c>
      <c r="L141" s="30">
        <v>1</v>
      </c>
      <c r="M141" s="28">
        <v>25</v>
      </c>
      <c r="N141" s="28">
        <v>24261716.346153848</v>
      </c>
      <c r="O141" s="31">
        <v>48</v>
      </c>
      <c r="P141" s="28">
        <v>45544416</v>
      </c>
      <c r="Q141" s="32">
        <v>956248.38830347743</v>
      </c>
      <c r="S141" s="33">
        <v>0</v>
      </c>
      <c r="T141" s="33">
        <v>956248.38830347743</v>
      </c>
      <c r="U141" s="34">
        <v>0.12</v>
      </c>
      <c r="V141" s="33">
        <f t="shared" si="7"/>
        <v>1294000</v>
      </c>
      <c r="W141" s="33">
        <f t="shared" si="4"/>
        <v>1237000</v>
      </c>
      <c r="X141" s="33">
        <f t="shared" si="5"/>
        <v>1224000</v>
      </c>
      <c r="Y141" s="33">
        <f t="shared" si="6"/>
        <v>1211000</v>
      </c>
    </row>
    <row r="142" spans="1:25">
      <c r="A142" s="18" t="s">
        <v>24</v>
      </c>
      <c r="B142" s="19" t="s">
        <v>295</v>
      </c>
      <c r="C142" s="19" t="s">
        <v>266</v>
      </c>
      <c r="D142" s="19" t="s">
        <v>267</v>
      </c>
      <c r="E142" s="19" t="s">
        <v>277</v>
      </c>
      <c r="F142" s="19" t="s">
        <v>296</v>
      </c>
      <c r="G142" s="19" t="s">
        <v>297</v>
      </c>
      <c r="H142" s="28">
        <v>125</v>
      </c>
      <c r="I142" s="29">
        <v>145</v>
      </c>
      <c r="J142" s="28">
        <v>280</v>
      </c>
      <c r="K142" s="28">
        <v>280</v>
      </c>
      <c r="L142" s="30">
        <v>20</v>
      </c>
      <c r="M142" s="28">
        <v>125</v>
      </c>
      <c r="N142" s="28">
        <v>101418375</v>
      </c>
      <c r="O142" s="31">
        <v>0</v>
      </c>
      <c r="P142" s="28">
        <v>0</v>
      </c>
      <c r="Q142" s="32">
        <v>811347</v>
      </c>
      <c r="S142" s="33">
        <v>0</v>
      </c>
      <c r="T142" s="33">
        <v>811347</v>
      </c>
      <c r="U142" s="34">
        <v>0.15</v>
      </c>
      <c r="V142" s="33">
        <f t="shared" si="7"/>
        <v>1136000</v>
      </c>
      <c r="W142" s="33">
        <f t="shared" si="4"/>
        <v>1050000</v>
      </c>
      <c r="X142" s="33">
        <f t="shared" si="5"/>
        <v>1039000</v>
      </c>
      <c r="Y142" s="33">
        <f t="shared" si="6"/>
        <v>1028000</v>
      </c>
    </row>
    <row r="143" spans="1:25">
      <c r="A143" s="18" t="s">
        <v>24</v>
      </c>
      <c r="B143" s="19" t="s">
        <v>298</v>
      </c>
      <c r="C143" s="19" t="s">
        <v>266</v>
      </c>
      <c r="D143" s="19" t="s">
        <v>267</v>
      </c>
      <c r="E143" s="19" t="s">
        <v>277</v>
      </c>
      <c r="F143" s="19" t="s">
        <v>296</v>
      </c>
      <c r="G143" s="19" t="s">
        <v>299</v>
      </c>
      <c r="H143" s="28">
        <v>51</v>
      </c>
      <c r="I143" s="29">
        <v>79</v>
      </c>
      <c r="J143" s="28">
        <v>280</v>
      </c>
      <c r="K143" s="28">
        <v>280</v>
      </c>
      <c r="L143" s="30">
        <v>25</v>
      </c>
      <c r="M143" s="28">
        <v>51</v>
      </c>
      <c r="N143" s="28">
        <v>41662869</v>
      </c>
      <c r="O143" s="31">
        <v>0</v>
      </c>
      <c r="P143" s="28">
        <v>0</v>
      </c>
      <c r="Q143" s="32">
        <v>816919</v>
      </c>
      <c r="S143" s="33">
        <v>0</v>
      </c>
      <c r="T143" s="33">
        <v>816919</v>
      </c>
      <c r="U143" s="34">
        <v>0.15</v>
      </c>
      <c r="V143" s="33">
        <f t="shared" si="7"/>
        <v>1144000</v>
      </c>
      <c r="W143" s="33">
        <f t="shared" si="4"/>
        <v>1057000</v>
      </c>
      <c r="X143" s="33">
        <f t="shared" si="5"/>
        <v>1046000</v>
      </c>
      <c r="Y143" s="33">
        <f t="shared" si="6"/>
        <v>1035000</v>
      </c>
    </row>
    <row r="144" spans="1:25" s="95" customFormat="1">
      <c r="A144" s="89" t="s">
        <v>24</v>
      </c>
      <c r="B144" s="90" t="s">
        <v>300</v>
      </c>
      <c r="C144" s="90" t="s">
        <v>301</v>
      </c>
      <c r="D144" s="90" t="s">
        <v>302</v>
      </c>
      <c r="E144" s="90" t="s">
        <v>303</v>
      </c>
      <c r="F144" s="90" t="s">
        <v>29</v>
      </c>
      <c r="G144" s="90" t="s">
        <v>304</v>
      </c>
      <c r="H144" s="91">
        <v>53</v>
      </c>
      <c r="I144" s="91">
        <v>23</v>
      </c>
      <c r="J144" s="91">
        <v>248</v>
      </c>
      <c r="K144" s="91">
        <v>238</v>
      </c>
      <c r="L144" s="92">
        <v>11</v>
      </c>
      <c r="M144" s="91">
        <v>43</v>
      </c>
      <c r="N144" s="91">
        <v>27615208</v>
      </c>
      <c r="O144" s="93">
        <v>10</v>
      </c>
      <c r="P144" s="91">
        <v>6427820</v>
      </c>
      <c r="Q144" s="94">
        <v>642321.28301886795</v>
      </c>
      <c r="S144" s="96">
        <v>75630.739495798247</v>
      </c>
      <c r="T144" s="96">
        <v>566690.5435230697</v>
      </c>
      <c r="U144" s="97">
        <v>0.1</v>
      </c>
      <c r="V144" s="96">
        <f t="shared" si="7"/>
        <v>750000</v>
      </c>
      <c r="W144" s="96">
        <f t="shared" si="4"/>
        <v>734000</v>
      </c>
      <c r="X144" s="96">
        <f t="shared" si="5"/>
        <v>726000</v>
      </c>
      <c r="Y144" s="96">
        <f t="shared" si="6"/>
        <v>718000</v>
      </c>
    </row>
    <row r="145" spans="1:25" s="95" customFormat="1">
      <c r="A145" s="89" t="s">
        <v>24</v>
      </c>
      <c r="B145" s="90" t="s">
        <v>305</v>
      </c>
      <c r="C145" s="90" t="s">
        <v>301</v>
      </c>
      <c r="D145" s="90" t="s">
        <v>302</v>
      </c>
      <c r="E145" s="90" t="s">
        <v>303</v>
      </c>
      <c r="F145" s="90" t="s">
        <v>29</v>
      </c>
      <c r="G145" s="90" t="s">
        <v>306</v>
      </c>
      <c r="H145" s="91">
        <v>79</v>
      </c>
      <c r="I145" s="91">
        <v>84</v>
      </c>
      <c r="J145" s="91">
        <v>522</v>
      </c>
      <c r="K145" s="91">
        <v>517</v>
      </c>
      <c r="L145" s="92">
        <v>27</v>
      </c>
      <c r="M145" s="91">
        <v>74</v>
      </c>
      <c r="N145" s="91">
        <v>57864314.605263144</v>
      </c>
      <c r="O145" s="93">
        <v>5</v>
      </c>
      <c r="P145" s="91">
        <v>3970210</v>
      </c>
      <c r="Q145" s="94">
        <v>782715.50133244484</v>
      </c>
      <c r="S145" s="96">
        <v>31967.10924369737</v>
      </c>
      <c r="T145" s="96">
        <v>750748.39208874747</v>
      </c>
      <c r="U145" s="97">
        <v>0.1</v>
      </c>
      <c r="V145" s="96">
        <f t="shared" si="7"/>
        <v>993000</v>
      </c>
      <c r="W145" s="96">
        <f t="shared" si="4"/>
        <v>972000</v>
      </c>
      <c r="X145" s="96">
        <f t="shared" si="5"/>
        <v>961000</v>
      </c>
      <c r="Y145" s="96">
        <f t="shared" si="6"/>
        <v>951000</v>
      </c>
    </row>
    <row r="146" spans="1:25" s="95" customFormat="1">
      <c r="A146" s="89" t="s">
        <v>24</v>
      </c>
      <c r="B146" s="90" t="s">
        <v>307</v>
      </c>
      <c r="C146" s="90" t="s">
        <v>301</v>
      </c>
      <c r="D146" s="90" t="s">
        <v>302</v>
      </c>
      <c r="E146" s="90" t="s">
        <v>303</v>
      </c>
      <c r="F146" s="90" t="s">
        <v>29</v>
      </c>
      <c r="G146" s="90" t="s">
        <v>308</v>
      </c>
      <c r="H146" s="91">
        <v>143</v>
      </c>
      <c r="I146" s="91">
        <v>84</v>
      </c>
      <c r="J146" s="91">
        <v>1065</v>
      </c>
      <c r="K146" s="91">
        <v>701</v>
      </c>
      <c r="L146" s="92">
        <v>35</v>
      </c>
      <c r="M146" s="91">
        <v>123</v>
      </c>
      <c r="N146" s="91">
        <v>120952060.82399997</v>
      </c>
      <c r="O146" s="93">
        <v>20</v>
      </c>
      <c r="P146" s="91">
        <v>18906050</v>
      </c>
      <c r="Q146" s="94">
        <v>978028.74702097883</v>
      </c>
      <c r="S146" s="96">
        <v>75630.605042016716</v>
      </c>
      <c r="T146" s="96">
        <v>902398.14197896211</v>
      </c>
      <c r="U146" s="97">
        <v>0.1</v>
      </c>
      <c r="V146" s="96">
        <f t="shared" si="7"/>
        <v>1194000</v>
      </c>
      <c r="W146" s="96">
        <f t="shared" si="4"/>
        <v>1168000</v>
      </c>
      <c r="X146" s="96">
        <f t="shared" si="5"/>
        <v>1155000</v>
      </c>
      <c r="Y146" s="96">
        <f t="shared" si="6"/>
        <v>1143000</v>
      </c>
    </row>
    <row r="147" spans="1:25">
      <c r="A147" s="18" t="s">
        <v>24</v>
      </c>
      <c r="B147" s="19" t="s">
        <v>309</v>
      </c>
      <c r="C147" s="19" t="s">
        <v>301</v>
      </c>
      <c r="D147" s="19" t="s">
        <v>310</v>
      </c>
      <c r="E147" s="19" t="s">
        <v>311</v>
      </c>
      <c r="F147" s="19" t="s">
        <v>80</v>
      </c>
      <c r="G147" s="19" t="s">
        <v>312</v>
      </c>
      <c r="H147" s="28">
        <v>41</v>
      </c>
      <c r="I147" s="29">
        <v>46</v>
      </c>
      <c r="J147" s="28">
        <v>160</v>
      </c>
      <c r="K147" s="28">
        <v>160</v>
      </c>
      <c r="L147" s="30">
        <v>5</v>
      </c>
      <c r="M147" s="28">
        <v>41</v>
      </c>
      <c r="N147" s="28">
        <v>11035888</v>
      </c>
      <c r="O147" s="31">
        <v>0</v>
      </c>
      <c r="P147" s="28">
        <v>0</v>
      </c>
      <c r="Q147" s="32">
        <v>269168</v>
      </c>
      <c r="S147" s="33">
        <v>10418.420168067241</v>
      </c>
      <c r="T147" s="33">
        <v>258749.57983193276</v>
      </c>
      <c r="U147" s="34">
        <v>0.1</v>
      </c>
      <c r="V147" s="33">
        <f t="shared" si="7"/>
        <v>343000</v>
      </c>
      <c r="W147" s="33">
        <f t="shared" si="4"/>
        <v>335000</v>
      </c>
      <c r="X147" s="33">
        <f t="shared" si="5"/>
        <v>332000</v>
      </c>
      <c r="Y147" s="33">
        <f t="shared" si="6"/>
        <v>328000</v>
      </c>
    </row>
    <row r="148" spans="1:25">
      <c r="A148" s="18" t="s">
        <v>24</v>
      </c>
      <c r="B148" s="19" t="s">
        <v>313</v>
      </c>
      <c r="C148" s="19" t="s">
        <v>301</v>
      </c>
      <c r="D148" s="19" t="s">
        <v>310</v>
      </c>
      <c r="E148" s="19" t="s">
        <v>311</v>
      </c>
      <c r="F148" s="19" t="s">
        <v>207</v>
      </c>
      <c r="G148" s="19" t="s">
        <v>314</v>
      </c>
      <c r="H148" s="28">
        <v>5</v>
      </c>
      <c r="I148" s="29">
        <v>5</v>
      </c>
      <c r="J148" s="28">
        <v>5</v>
      </c>
      <c r="K148" s="28">
        <v>5</v>
      </c>
      <c r="L148" s="30">
        <v>0</v>
      </c>
      <c r="M148" s="28">
        <v>5</v>
      </c>
      <c r="N148" s="28">
        <v>145675</v>
      </c>
      <c r="O148" s="31">
        <v>0</v>
      </c>
      <c r="P148" s="28">
        <v>0</v>
      </c>
      <c r="Q148" s="32">
        <v>29135</v>
      </c>
      <c r="S148" s="33">
        <v>0</v>
      </c>
      <c r="T148" s="33">
        <v>29135</v>
      </c>
      <c r="U148" s="34">
        <v>0.1</v>
      </c>
      <c r="V148" s="33">
        <f t="shared" si="7"/>
        <v>39000</v>
      </c>
      <c r="W148" s="33">
        <f t="shared" si="4"/>
        <v>38000</v>
      </c>
      <c r="X148" s="33">
        <f t="shared" si="5"/>
        <v>38000</v>
      </c>
      <c r="Y148" s="33">
        <f t="shared" si="6"/>
        <v>37000</v>
      </c>
    </row>
    <row r="149" spans="1:25">
      <c r="A149" s="18" t="s">
        <v>24</v>
      </c>
      <c r="B149" s="19" t="s">
        <v>315</v>
      </c>
      <c r="C149" s="19" t="s">
        <v>301</v>
      </c>
      <c r="D149" s="19" t="s">
        <v>310</v>
      </c>
      <c r="E149" s="19" t="s">
        <v>311</v>
      </c>
      <c r="F149" s="19" t="s">
        <v>80</v>
      </c>
      <c r="G149" s="19" t="s">
        <v>316</v>
      </c>
      <c r="H149" s="28">
        <v>23</v>
      </c>
      <c r="I149" s="29">
        <v>27</v>
      </c>
      <c r="J149" s="28">
        <v>67</v>
      </c>
      <c r="K149" s="28">
        <v>67</v>
      </c>
      <c r="L149" s="30">
        <v>4</v>
      </c>
      <c r="M149" s="28">
        <v>23</v>
      </c>
      <c r="N149" s="28">
        <v>3477255</v>
      </c>
      <c r="O149" s="31">
        <v>0</v>
      </c>
      <c r="P149" s="28">
        <v>0</v>
      </c>
      <c r="Q149" s="32">
        <v>151185</v>
      </c>
      <c r="S149" s="33">
        <v>3359.7899159663939</v>
      </c>
      <c r="T149" s="33">
        <v>147825.21008403361</v>
      </c>
      <c r="U149" s="34">
        <v>0.1</v>
      </c>
      <c r="V149" s="33">
        <f t="shared" si="7"/>
        <v>196000</v>
      </c>
      <c r="W149" s="33">
        <f t="shared" si="4"/>
        <v>192000</v>
      </c>
      <c r="X149" s="33">
        <f t="shared" si="5"/>
        <v>190000</v>
      </c>
      <c r="Y149" s="33">
        <f t="shared" si="6"/>
        <v>188000</v>
      </c>
    </row>
    <row r="150" spans="1:25">
      <c r="A150" s="18" t="s">
        <v>24</v>
      </c>
      <c r="B150" s="19" t="s">
        <v>317</v>
      </c>
      <c r="C150" s="19" t="s">
        <v>318</v>
      </c>
      <c r="D150" s="19" t="s">
        <v>318</v>
      </c>
      <c r="E150" s="19" t="s">
        <v>319</v>
      </c>
      <c r="F150" s="19" t="s">
        <v>125</v>
      </c>
      <c r="G150" s="19" t="s">
        <v>320</v>
      </c>
      <c r="H150" s="28">
        <v>61</v>
      </c>
      <c r="I150" s="29">
        <v>52</v>
      </c>
      <c r="J150" s="28">
        <v>251</v>
      </c>
      <c r="K150" s="28">
        <v>216</v>
      </c>
      <c r="L150" s="30">
        <v>2</v>
      </c>
      <c r="M150" s="28">
        <v>54</v>
      </c>
      <c r="N150" s="28">
        <v>40410864.654545434</v>
      </c>
      <c r="O150" s="31">
        <v>7</v>
      </c>
      <c r="P150" s="28">
        <v>5175954</v>
      </c>
      <c r="Q150" s="32">
        <v>747324.8959761546</v>
      </c>
      <c r="S150" s="33">
        <v>0</v>
      </c>
      <c r="T150" s="33">
        <v>747324.8959761546</v>
      </c>
      <c r="U150" s="34">
        <v>0.12</v>
      </c>
      <c r="V150" s="33">
        <f t="shared" si="7"/>
        <v>1011000</v>
      </c>
      <c r="W150" s="33">
        <f t="shared" si="4"/>
        <v>967000</v>
      </c>
      <c r="X150" s="33">
        <f t="shared" si="5"/>
        <v>957000</v>
      </c>
      <c r="Y150" s="33">
        <f t="shared" si="6"/>
        <v>947000</v>
      </c>
    </row>
    <row r="151" spans="1:25">
      <c r="A151" s="18" t="s">
        <v>24</v>
      </c>
      <c r="B151" s="19" t="s">
        <v>321</v>
      </c>
      <c r="C151" s="19" t="s">
        <v>318</v>
      </c>
      <c r="D151" s="19" t="s">
        <v>318</v>
      </c>
      <c r="E151" s="19" t="s">
        <v>319</v>
      </c>
      <c r="F151" s="19" t="s">
        <v>125</v>
      </c>
      <c r="G151" s="19" t="s">
        <v>322</v>
      </c>
      <c r="H151" s="28">
        <v>53</v>
      </c>
      <c r="I151" s="29">
        <v>34</v>
      </c>
      <c r="J151" s="28">
        <v>354</v>
      </c>
      <c r="K151" s="28">
        <v>317</v>
      </c>
      <c r="L151" s="30">
        <v>6</v>
      </c>
      <c r="M151" s="28">
        <v>49</v>
      </c>
      <c r="N151" s="28">
        <v>43446100.879999988</v>
      </c>
      <c r="O151" s="31">
        <v>4</v>
      </c>
      <c r="P151" s="28">
        <v>3546620</v>
      </c>
      <c r="Q151" s="32">
        <v>886655.11094339599</v>
      </c>
      <c r="S151" s="33">
        <v>0</v>
      </c>
      <c r="T151" s="33">
        <v>886655.11094339599</v>
      </c>
      <c r="U151" s="34">
        <v>0.12</v>
      </c>
      <c r="V151" s="33">
        <f t="shared" si="7"/>
        <v>1199000</v>
      </c>
      <c r="W151" s="33">
        <f t="shared" si="4"/>
        <v>1147000</v>
      </c>
      <c r="X151" s="33">
        <f t="shared" si="5"/>
        <v>1135000</v>
      </c>
      <c r="Y151" s="33">
        <f t="shared" si="6"/>
        <v>1123000</v>
      </c>
    </row>
    <row r="152" spans="1:25">
      <c r="A152" s="18" t="s">
        <v>24</v>
      </c>
      <c r="B152" s="19" t="s">
        <v>323</v>
      </c>
      <c r="C152" s="19" t="s">
        <v>318</v>
      </c>
      <c r="D152" s="19" t="s">
        <v>318</v>
      </c>
      <c r="E152" s="19" t="s">
        <v>319</v>
      </c>
      <c r="F152" s="19" t="s">
        <v>125</v>
      </c>
      <c r="G152" s="19" t="s">
        <v>324</v>
      </c>
      <c r="H152" s="28">
        <v>56</v>
      </c>
      <c r="I152" s="29">
        <v>27</v>
      </c>
      <c r="J152" s="28">
        <v>304</v>
      </c>
      <c r="K152" s="28">
        <v>236</v>
      </c>
      <c r="L152" s="30">
        <v>16</v>
      </c>
      <c r="M152" s="28">
        <v>34</v>
      </c>
      <c r="N152" s="28">
        <v>40653977.77142857</v>
      </c>
      <c r="O152" s="31">
        <v>22</v>
      </c>
      <c r="P152" s="28">
        <v>26305202</v>
      </c>
      <c r="Q152" s="32">
        <v>1195699.6387755102</v>
      </c>
      <c r="S152" s="33">
        <v>0</v>
      </c>
      <c r="T152" s="33">
        <v>1195699.6387755102</v>
      </c>
      <c r="U152" s="34">
        <v>0.12</v>
      </c>
      <c r="V152" s="33">
        <f t="shared" ref="V152:V221" si="16">ROUNDUP(((T152*1.19)/(1-U152)),-3)</f>
        <v>1617000</v>
      </c>
      <c r="W152" s="33">
        <f t="shared" ref="W152:W221" si="17">ROUNDUP(((T152*1.19)/(0.92)),-3)</f>
        <v>1547000</v>
      </c>
      <c r="X152" s="33">
        <f t="shared" ref="X152:X221" si="18">ROUNDUP(((T152*1.19)/(0.93)),-3)</f>
        <v>1530000</v>
      </c>
      <c r="Y152" s="33">
        <f t="shared" ref="Y152:Y221" si="19">ROUNDUP(((T152*1.19)/(0.94)),-3)</f>
        <v>1514000</v>
      </c>
    </row>
    <row r="153" spans="1:25">
      <c r="A153" s="18" t="s">
        <v>24</v>
      </c>
      <c r="B153" s="19" t="s">
        <v>325</v>
      </c>
      <c r="C153" s="19" t="s">
        <v>318</v>
      </c>
      <c r="D153" s="19" t="s">
        <v>318</v>
      </c>
      <c r="E153" s="19" t="s">
        <v>124</v>
      </c>
      <c r="F153" s="19" t="s">
        <v>125</v>
      </c>
      <c r="G153" s="19" t="s">
        <v>326</v>
      </c>
      <c r="H153" s="28">
        <v>18</v>
      </c>
      <c r="I153" s="29">
        <v>11</v>
      </c>
      <c r="J153" s="28">
        <v>30</v>
      </c>
      <c r="K153" s="28">
        <v>18</v>
      </c>
      <c r="L153" s="30">
        <v>4</v>
      </c>
      <c r="M153" s="28">
        <v>6</v>
      </c>
      <c r="N153" s="28">
        <v>9317202</v>
      </c>
      <c r="O153" s="31">
        <v>12</v>
      </c>
      <c r="P153" s="28">
        <v>18634404</v>
      </c>
      <c r="Q153" s="32">
        <v>1552867</v>
      </c>
      <c r="S153" s="33">
        <v>0</v>
      </c>
      <c r="T153" s="33">
        <v>1552867</v>
      </c>
      <c r="U153" s="34">
        <v>0.15</v>
      </c>
      <c r="V153" s="33">
        <f t="shared" si="16"/>
        <v>2175000</v>
      </c>
      <c r="W153" s="33">
        <f t="shared" si="17"/>
        <v>2009000</v>
      </c>
      <c r="X153" s="33">
        <f t="shared" si="18"/>
        <v>1988000</v>
      </c>
      <c r="Y153" s="33">
        <f t="shared" si="19"/>
        <v>1966000</v>
      </c>
    </row>
    <row r="154" spans="1:25">
      <c r="A154" s="18" t="s">
        <v>24</v>
      </c>
      <c r="B154" s="19" t="s">
        <v>327</v>
      </c>
      <c r="C154" s="19" t="s">
        <v>318</v>
      </c>
      <c r="D154" s="19" t="s">
        <v>318</v>
      </c>
      <c r="E154" s="19" t="s">
        <v>319</v>
      </c>
      <c r="F154" s="19" t="s">
        <v>125</v>
      </c>
      <c r="G154" s="19" t="s">
        <v>328</v>
      </c>
      <c r="H154" s="28">
        <v>20</v>
      </c>
      <c r="I154" s="29">
        <v>16</v>
      </c>
      <c r="J154" s="28">
        <v>50</v>
      </c>
      <c r="K154" s="28">
        <v>44</v>
      </c>
      <c r="L154" s="30">
        <v>2</v>
      </c>
      <c r="M154" s="28">
        <v>14</v>
      </c>
      <c r="N154" s="28">
        <v>26916610</v>
      </c>
      <c r="O154" s="31">
        <v>6</v>
      </c>
      <c r="P154" s="28">
        <v>11535690</v>
      </c>
      <c r="Q154" s="32">
        <v>1922615</v>
      </c>
      <c r="S154" s="33">
        <v>0</v>
      </c>
      <c r="T154" s="33">
        <v>1922615</v>
      </c>
      <c r="U154" s="34">
        <v>0.1</v>
      </c>
      <c r="V154" s="33">
        <f t="shared" si="16"/>
        <v>2543000</v>
      </c>
      <c r="W154" s="33">
        <f t="shared" si="17"/>
        <v>2487000</v>
      </c>
      <c r="X154" s="33">
        <f t="shared" si="18"/>
        <v>2461000</v>
      </c>
      <c r="Y154" s="33">
        <f t="shared" si="19"/>
        <v>2434000</v>
      </c>
    </row>
    <row r="155" spans="1:25">
      <c r="A155" s="18" t="s">
        <v>24</v>
      </c>
      <c r="B155" s="19" t="s">
        <v>329</v>
      </c>
      <c r="C155" s="19" t="s">
        <v>318</v>
      </c>
      <c r="D155" s="19" t="s">
        <v>318</v>
      </c>
      <c r="E155" s="19" t="s">
        <v>183</v>
      </c>
      <c r="F155" s="19" t="s">
        <v>80</v>
      </c>
      <c r="G155" s="19" t="s">
        <v>330</v>
      </c>
      <c r="H155" s="28">
        <v>84</v>
      </c>
      <c r="I155" s="29">
        <v>53</v>
      </c>
      <c r="J155" s="28">
        <v>322</v>
      </c>
      <c r="K155" s="28">
        <v>279</v>
      </c>
      <c r="L155" s="30">
        <v>11</v>
      </c>
      <c r="M155" s="28">
        <v>44</v>
      </c>
      <c r="N155" s="28">
        <v>26585478.173913032</v>
      </c>
      <c r="O155" s="31">
        <v>40</v>
      </c>
      <c r="P155" s="28">
        <v>24252520</v>
      </c>
      <c r="Q155" s="32">
        <v>605214.26397515519</v>
      </c>
      <c r="S155" s="33">
        <v>0</v>
      </c>
      <c r="T155" s="33">
        <v>605214.26397515519</v>
      </c>
      <c r="U155" s="34">
        <v>0.12</v>
      </c>
      <c r="V155" s="33">
        <f t="shared" si="16"/>
        <v>819000</v>
      </c>
      <c r="W155" s="33">
        <f t="shared" si="17"/>
        <v>783000</v>
      </c>
      <c r="X155" s="33">
        <f t="shared" si="18"/>
        <v>775000</v>
      </c>
      <c r="Y155" s="33">
        <f t="shared" si="19"/>
        <v>767000</v>
      </c>
    </row>
    <row r="156" spans="1:25">
      <c r="A156" s="18" t="s">
        <v>24</v>
      </c>
      <c r="B156" s="19" t="s">
        <v>331</v>
      </c>
      <c r="C156" s="19" t="s">
        <v>318</v>
      </c>
      <c r="D156" s="19" t="s">
        <v>318</v>
      </c>
      <c r="E156" s="19" t="s">
        <v>136</v>
      </c>
      <c r="F156" s="19" t="s">
        <v>80</v>
      </c>
      <c r="G156" s="19" t="s">
        <v>332</v>
      </c>
      <c r="H156" s="28">
        <v>108</v>
      </c>
      <c r="I156" s="29">
        <v>26</v>
      </c>
      <c r="J156" s="28">
        <v>701</v>
      </c>
      <c r="K156" s="28">
        <v>567</v>
      </c>
      <c r="L156" s="30">
        <v>6</v>
      </c>
      <c r="M156" s="28">
        <v>24</v>
      </c>
      <c r="N156" s="28">
        <v>20798848</v>
      </c>
      <c r="O156" s="31">
        <v>84</v>
      </c>
      <c r="P156" s="28">
        <v>73292604</v>
      </c>
      <c r="Q156" s="32">
        <v>871217.1481481482</v>
      </c>
      <c r="S156" s="33">
        <v>0</v>
      </c>
      <c r="T156" s="33">
        <v>871217.1481481482</v>
      </c>
      <c r="U156" s="34">
        <v>0.12</v>
      </c>
      <c r="V156" s="33">
        <f t="shared" si="16"/>
        <v>1179000</v>
      </c>
      <c r="W156" s="33">
        <f t="shared" si="17"/>
        <v>1127000</v>
      </c>
      <c r="X156" s="33">
        <f t="shared" si="18"/>
        <v>1115000</v>
      </c>
      <c r="Y156" s="33">
        <f t="shared" si="19"/>
        <v>1103000</v>
      </c>
    </row>
    <row r="157" spans="1:25">
      <c r="A157" s="18" t="s">
        <v>24</v>
      </c>
      <c r="B157" s="19" t="s">
        <v>333</v>
      </c>
      <c r="C157" s="19" t="s">
        <v>318</v>
      </c>
      <c r="D157" s="19" t="s">
        <v>318</v>
      </c>
      <c r="E157" s="19" t="s">
        <v>124</v>
      </c>
      <c r="F157" s="19" t="s">
        <v>80</v>
      </c>
      <c r="G157" s="19" t="s">
        <v>334</v>
      </c>
      <c r="H157" s="28">
        <v>129</v>
      </c>
      <c r="I157" s="29">
        <v>85</v>
      </c>
      <c r="J157" s="28">
        <v>515</v>
      </c>
      <c r="K157" s="28">
        <v>480</v>
      </c>
      <c r="L157" s="30">
        <v>22</v>
      </c>
      <c r="M157" s="28">
        <v>115</v>
      </c>
      <c r="N157" s="28">
        <v>103405219.18103449</v>
      </c>
      <c r="O157" s="31">
        <v>14</v>
      </c>
      <c r="P157" s="28">
        <v>12464649</v>
      </c>
      <c r="Q157" s="32">
        <v>898216.03241112013</v>
      </c>
      <c r="S157" s="33">
        <v>37272.295615275856</v>
      </c>
      <c r="T157" s="33">
        <v>860943.73679584428</v>
      </c>
      <c r="U157" s="34">
        <v>0.12</v>
      </c>
      <c r="V157" s="33">
        <f t="shared" si="16"/>
        <v>1165000</v>
      </c>
      <c r="W157" s="33">
        <f t="shared" si="17"/>
        <v>1114000</v>
      </c>
      <c r="X157" s="33">
        <f t="shared" si="18"/>
        <v>1102000</v>
      </c>
      <c r="Y157" s="33">
        <f t="shared" si="19"/>
        <v>1090000</v>
      </c>
    </row>
    <row r="158" spans="1:25">
      <c r="A158" s="18" t="s">
        <v>24</v>
      </c>
      <c r="B158" s="19" t="s">
        <v>335</v>
      </c>
      <c r="C158" s="19" t="s">
        <v>318</v>
      </c>
      <c r="D158" s="19" t="s">
        <v>318</v>
      </c>
      <c r="E158" s="19" t="s">
        <v>124</v>
      </c>
      <c r="F158" s="19" t="s">
        <v>80</v>
      </c>
      <c r="G158" s="19" t="s">
        <v>336</v>
      </c>
      <c r="H158" s="28">
        <v>95</v>
      </c>
      <c r="I158" s="28">
        <v>82</v>
      </c>
      <c r="J158" s="28">
        <v>630</v>
      </c>
      <c r="K158" s="28">
        <v>619</v>
      </c>
      <c r="L158" s="30">
        <v>23</v>
      </c>
      <c r="M158" s="28">
        <v>95</v>
      </c>
      <c r="N158" s="28">
        <v>122826566.77083334</v>
      </c>
      <c r="O158" s="31">
        <v>0</v>
      </c>
      <c r="P158" s="28">
        <v>0</v>
      </c>
      <c r="Q158" s="32">
        <v>1292911.2291666667</v>
      </c>
      <c r="S158" s="33">
        <v>0</v>
      </c>
      <c r="T158" s="33">
        <v>1292911.2291666667</v>
      </c>
      <c r="U158" s="34">
        <v>0.12</v>
      </c>
      <c r="V158" s="33">
        <f t="shared" si="16"/>
        <v>1749000</v>
      </c>
      <c r="W158" s="33">
        <f t="shared" si="17"/>
        <v>1673000</v>
      </c>
      <c r="X158" s="33">
        <f t="shared" si="18"/>
        <v>1655000</v>
      </c>
      <c r="Y158" s="33">
        <f t="shared" si="19"/>
        <v>1637000</v>
      </c>
    </row>
    <row r="159" spans="1:25">
      <c r="A159" s="18" t="s">
        <v>24</v>
      </c>
      <c r="B159" s="19" t="s">
        <v>337</v>
      </c>
      <c r="C159" s="19" t="s">
        <v>318</v>
      </c>
      <c r="D159" s="19" t="s">
        <v>318</v>
      </c>
      <c r="E159" s="19" t="s">
        <v>136</v>
      </c>
      <c r="F159" s="19" t="s">
        <v>80</v>
      </c>
      <c r="G159" s="19" t="s">
        <v>338</v>
      </c>
      <c r="H159" s="28">
        <v>53</v>
      </c>
      <c r="I159" s="28">
        <v>32</v>
      </c>
      <c r="J159" s="28">
        <v>216</v>
      </c>
      <c r="K159" s="28">
        <v>164</v>
      </c>
      <c r="L159" s="30">
        <v>2</v>
      </c>
      <c r="M159" s="28">
        <v>30</v>
      </c>
      <c r="N159" s="28">
        <v>39879699.000000007</v>
      </c>
      <c r="O159" s="31">
        <v>23</v>
      </c>
      <c r="P159" s="28">
        <v>31286363</v>
      </c>
      <c r="Q159" s="32">
        <v>1342755.8867924528</v>
      </c>
      <c r="S159" s="33">
        <v>0</v>
      </c>
      <c r="T159" s="33">
        <v>1342755.8867924528</v>
      </c>
      <c r="U159" s="34">
        <v>0.12</v>
      </c>
      <c r="V159" s="33">
        <f t="shared" si="16"/>
        <v>1816000</v>
      </c>
      <c r="W159" s="33">
        <f t="shared" si="17"/>
        <v>1737000</v>
      </c>
      <c r="X159" s="33">
        <f t="shared" si="18"/>
        <v>1719000</v>
      </c>
      <c r="Y159" s="33">
        <f t="shared" si="19"/>
        <v>1700000</v>
      </c>
    </row>
    <row r="160" spans="1:25">
      <c r="A160" s="18" t="s">
        <v>24</v>
      </c>
      <c r="B160" s="19" t="s">
        <v>339</v>
      </c>
      <c r="C160" s="19" t="s">
        <v>318</v>
      </c>
      <c r="D160" s="19" t="s">
        <v>318</v>
      </c>
      <c r="E160" s="19" t="s">
        <v>136</v>
      </c>
      <c r="F160" s="19" t="s">
        <v>80</v>
      </c>
      <c r="G160" s="19" t="s">
        <v>340</v>
      </c>
      <c r="H160" s="28">
        <v>70</v>
      </c>
      <c r="I160" s="28">
        <v>42</v>
      </c>
      <c r="J160" s="28">
        <v>726</v>
      </c>
      <c r="K160" s="28">
        <v>518</v>
      </c>
      <c r="L160" s="30">
        <v>3</v>
      </c>
      <c r="M160" s="28">
        <v>46</v>
      </c>
      <c r="N160" s="28">
        <v>33920415.333333336</v>
      </c>
      <c r="O160" s="31">
        <v>24</v>
      </c>
      <c r="P160" s="28">
        <v>17701761</v>
      </c>
      <c r="Q160" s="32">
        <v>737459.66190476192</v>
      </c>
      <c r="S160" s="33">
        <v>0</v>
      </c>
      <c r="T160" s="33">
        <v>737459.66190476192</v>
      </c>
      <c r="U160" s="34">
        <v>0.12</v>
      </c>
      <c r="V160" s="33">
        <f t="shared" si="16"/>
        <v>998000</v>
      </c>
      <c r="W160" s="33">
        <f t="shared" si="17"/>
        <v>954000</v>
      </c>
      <c r="X160" s="33">
        <f t="shared" si="18"/>
        <v>944000</v>
      </c>
      <c r="Y160" s="33">
        <f t="shared" si="19"/>
        <v>934000</v>
      </c>
    </row>
    <row r="161" spans="1:25">
      <c r="A161" s="18" t="s">
        <v>24</v>
      </c>
      <c r="B161" s="19" t="s">
        <v>341</v>
      </c>
      <c r="C161" s="19" t="s">
        <v>318</v>
      </c>
      <c r="D161" s="19" t="s">
        <v>318</v>
      </c>
      <c r="E161" s="19" t="s">
        <v>164</v>
      </c>
      <c r="F161" s="19" t="s">
        <v>80</v>
      </c>
      <c r="G161" s="19" t="s">
        <v>342</v>
      </c>
      <c r="H161" s="28">
        <v>140</v>
      </c>
      <c r="I161" s="28">
        <v>60</v>
      </c>
      <c r="J161" s="28">
        <v>1314</v>
      </c>
      <c r="K161" s="28">
        <v>1277</v>
      </c>
      <c r="L161" s="30">
        <v>48</v>
      </c>
      <c r="M161" s="28">
        <v>121</v>
      </c>
      <c r="N161" s="28">
        <v>209704275.99999997</v>
      </c>
      <c r="O161" s="31">
        <v>19</v>
      </c>
      <c r="P161" s="28">
        <v>33195339</v>
      </c>
      <c r="Q161" s="32">
        <v>1734997.2499999998</v>
      </c>
      <c r="S161" s="33">
        <v>0</v>
      </c>
      <c r="T161" s="33">
        <v>1734997.2499999998</v>
      </c>
      <c r="U161" s="34">
        <v>0.12</v>
      </c>
      <c r="V161" s="33">
        <f t="shared" si="16"/>
        <v>2347000</v>
      </c>
      <c r="W161" s="33">
        <f t="shared" si="17"/>
        <v>2245000</v>
      </c>
      <c r="X161" s="33">
        <f t="shared" si="18"/>
        <v>2221000</v>
      </c>
      <c r="Y161" s="33">
        <f t="shared" si="19"/>
        <v>2197000</v>
      </c>
    </row>
    <row r="162" spans="1:25">
      <c r="A162" s="18" t="s">
        <v>24</v>
      </c>
      <c r="B162" s="19" t="s">
        <v>343</v>
      </c>
      <c r="C162" s="19" t="s">
        <v>318</v>
      </c>
      <c r="D162" s="19" t="s">
        <v>318</v>
      </c>
      <c r="E162" s="19" t="s">
        <v>183</v>
      </c>
      <c r="F162" s="19" t="s">
        <v>210</v>
      </c>
      <c r="G162" s="19" t="s">
        <v>344</v>
      </c>
      <c r="H162" s="28">
        <v>46</v>
      </c>
      <c r="I162" s="29">
        <v>41</v>
      </c>
      <c r="J162" s="28">
        <v>133</v>
      </c>
      <c r="K162" s="28">
        <v>129</v>
      </c>
      <c r="L162" s="30">
        <v>8</v>
      </c>
      <c r="M162" s="28">
        <v>42</v>
      </c>
      <c r="N162" s="28">
        <v>24950980.046511631</v>
      </c>
      <c r="O162" s="31">
        <v>4</v>
      </c>
      <c r="P162" s="28">
        <v>2383408</v>
      </c>
      <c r="Q162" s="32">
        <v>594225.82709807891</v>
      </c>
      <c r="S162" s="33">
        <v>0</v>
      </c>
      <c r="T162" s="33">
        <v>594225.82709807891</v>
      </c>
      <c r="U162" s="34">
        <v>0.12</v>
      </c>
      <c r="V162" s="33">
        <f t="shared" si="16"/>
        <v>804000</v>
      </c>
      <c r="W162" s="33">
        <f t="shared" si="17"/>
        <v>769000</v>
      </c>
      <c r="X162" s="33">
        <f t="shared" si="18"/>
        <v>761000</v>
      </c>
      <c r="Y162" s="33">
        <f t="shared" si="19"/>
        <v>753000</v>
      </c>
    </row>
    <row r="163" spans="1:25">
      <c r="A163" s="18" t="s">
        <v>24</v>
      </c>
      <c r="B163" s="19" t="s">
        <v>345</v>
      </c>
      <c r="C163" s="19" t="s">
        <v>318</v>
      </c>
      <c r="D163" s="19" t="s">
        <v>318</v>
      </c>
      <c r="E163" s="19" t="s">
        <v>136</v>
      </c>
      <c r="F163" s="19" t="s">
        <v>210</v>
      </c>
      <c r="G163" s="19" t="s">
        <v>346</v>
      </c>
      <c r="H163" s="28">
        <v>8</v>
      </c>
      <c r="I163" s="29">
        <v>4</v>
      </c>
      <c r="J163" s="28">
        <v>12</v>
      </c>
      <c r="K163" s="28">
        <v>6</v>
      </c>
      <c r="L163" s="30">
        <v>2</v>
      </c>
      <c r="M163" s="28">
        <v>2</v>
      </c>
      <c r="N163" s="28">
        <v>2514138</v>
      </c>
      <c r="O163" s="31">
        <v>6</v>
      </c>
      <c r="P163" s="28">
        <v>7542414</v>
      </c>
      <c r="Q163" s="32">
        <v>1257069</v>
      </c>
      <c r="S163" s="33">
        <v>0</v>
      </c>
      <c r="T163" s="33">
        <v>1257069</v>
      </c>
      <c r="U163" s="34">
        <v>0.12</v>
      </c>
      <c r="V163" s="33">
        <f t="shared" si="16"/>
        <v>1700000</v>
      </c>
      <c r="W163" s="33">
        <f t="shared" si="17"/>
        <v>1626000</v>
      </c>
      <c r="X163" s="33">
        <f t="shared" si="18"/>
        <v>1609000</v>
      </c>
      <c r="Y163" s="33">
        <f t="shared" si="19"/>
        <v>1592000</v>
      </c>
    </row>
    <row r="164" spans="1:25">
      <c r="A164" s="18" t="s">
        <v>24</v>
      </c>
      <c r="B164" s="19" t="s">
        <v>347</v>
      </c>
      <c r="C164" s="19" t="s">
        <v>318</v>
      </c>
      <c r="D164" s="19" t="s">
        <v>318</v>
      </c>
      <c r="E164" s="19" t="s">
        <v>164</v>
      </c>
      <c r="F164" s="19" t="s">
        <v>210</v>
      </c>
      <c r="G164" s="19" t="s">
        <v>348</v>
      </c>
      <c r="H164" s="28">
        <v>29</v>
      </c>
      <c r="I164" s="29">
        <v>25</v>
      </c>
      <c r="J164" s="28">
        <v>77</v>
      </c>
      <c r="K164" s="28">
        <v>43</v>
      </c>
      <c r="L164" s="30">
        <v>7</v>
      </c>
      <c r="M164" s="28">
        <v>23</v>
      </c>
      <c r="N164" s="28">
        <v>39100000</v>
      </c>
      <c r="O164" s="31">
        <v>6</v>
      </c>
      <c r="P164" s="28">
        <v>10200000</v>
      </c>
      <c r="Q164" s="32">
        <v>1700000</v>
      </c>
      <c r="R164" s="32"/>
      <c r="S164" s="33">
        <v>0</v>
      </c>
      <c r="T164" s="33">
        <v>1700000</v>
      </c>
      <c r="U164" s="34">
        <v>0.12</v>
      </c>
      <c r="V164" s="33">
        <f t="shared" si="16"/>
        <v>2299000</v>
      </c>
      <c r="W164" s="33">
        <f t="shared" si="17"/>
        <v>2199000</v>
      </c>
      <c r="X164" s="33">
        <f t="shared" si="18"/>
        <v>2176000</v>
      </c>
      <c r="Y164" s="33">
        <f t="shared" si="19"/>
        <v>2153000</v>
      </c>
    </row>
    <row r="165" spans="1:25">
      <c r="A165" s="18" t="s">
        <v>24</v>
      </c>
      <c r="B165" s="19" t="s">
        <v>349</v>
      </c>
      <c r="C165" s="19" t="s">
        <v>318</v>
      </c>
      <c r="D165" s="19" t="s">
        <v>318</v>
      </c>
      <c r="E165" s="19" t="s">
        <v>319</v>
      </c>
      <c r="F165" s="19" t="s">
        <v>210</v>
      </c>
      <c r="G165" s="19" t="s">
        <v>350</v>
      </c>
      <c r="H165" s="28">
        <v>44</v>
      </c>
      <c r="I165" s="29">
        <v>34</v>
      </c>
      <c r="J165" s="28">
        <v>171</v>
      </c>
      <c r="K165" s="28">
        <v>111</v>
      </c>
      <c r="L165" s="30">
        <v>15</v>
      </c>
      <c r="M165" s="28">
        <v>19</v>
      </c>
      <c r="N165" s="28">
        <v>20403840.999999996</v>
      </c>
      <c r="O165" s="31">
        <v>25</v>
      </c>
      <c r="P165" s="28">
        <v>26784285</v>
      </c>
      <c r="Q165" s="32">
        <v>1072457.4090909092</v>
      </c>
      <c r="R165" s="32"/>
      <c r="S165" s="33">
        <v>0</v>
      </c>
      <c r="T165" s="33">
        <v>1072457.4090909092</v>
      </c>
      <c r="U165" s="34">
        <v>0.12</v>
      </c>
      <c r="V165" s="33">
        <f t="shared" si="16"/>
        <v>1451000</v>
      </c>
      <c r="W165" s="33">
        <f t="shared" si="17"/>
        <v>1388000</v>
      </c>
      <c r="X165" s="33">
        <f t="shared" si="18"/>
        <v>1373000</v>
      </c>
      <c r="Y165" s="33">
        <f t="shared" si="19"/>
        <v>1358000</v>
      </c>
    </row>
    <row r="166" spans="1:25">
      <c r="A166" s="18" t="s">
        <v>24</v>
      </c>
      <c r="B166" s="19" t="s">
        <v>351</v>
      </c>
      <c r="C166" s="19" t="s">
        <v>318</v>
      </c>
      <c r="D166" s="19" t="s">
        <v>318</v>
      </c>
      <c r="E166" s="19" t="s">
        <v>319</v>
      </c>
      <c r="F166" s="19" t="s">
        <v>210</v>
      </c>
      <c r="G166" s="19" t="s">
        <v>352</v>
      </c>
      <c r="H166" s="28">
        <v>50</v>
      </c>
      <c r="I166" s="29">
        <v>50</v>
      </c>
      <c r="J166" s="28">
        <v>330</v>
      </c>
      <c r="K166" s="28">
        <v>293</v>
      </c>
      <c r="L166" s="30">
        <v>23</v>
      </c>
      <c r="M166" s="28">
        <v>41</v>
      </c>
      <c r="N166" s="28">
        <v>34576425.547619045</v>
      </c>
      <c r="O166" s="31">
        <v>9</v>
      </c>
      <c r="P166" s="28">
        <v>7659849</v>
      </c>
      <c r="Q166" s="32">
        <v>844725.49095238093</v>
      </c>
      <c r="R166" s="32"/>
      <c r="S166" s="33">
        <v>0</v>
      </c>
      <c r="T166" s="33">
        <v>844725.49095238093</v>
      </c>
      <c r="U166" s="34">
        <v>0.12</v>
      </c>
      <c r="V166" s="33">
        <f t="shared" si="16"/>
        <v>1143000</v>
      </c>
      <c r="W166" s="33">
        <f t="shared" si="17"/>
        <v>1093000</v>
      </c>
      <c r="X166" s="33">
        <f t="shared" si="18"/>
        <v>1081000</v>
      </c>
      <c r="Y166" s="33">
        <f t="shared" si="19"/>
        <v>1070000</v>
      </c>
    </row>
    <row r="167" spans="1:25">
      <c r="A167" s="18" t="s">
        <v>24</v>
      </c>
      <c r="B167" s="19" t="s">
        <v>353</v>
      </c>
      <c r="C167" s="19" t="s">
        <v>318</v>
      </c>
      <c r="D167" s="19" t="s">
        <v>318</v>
      </c>
      <c r="E167" s="19" t="s">
        <v>319</v>
      </c>
      <c r="F167" s="19" t="s">
        <v>210</v>
      </c>
      <c r="G167" s="19" t="s">
        <v>354</v>
      </c>
      <c r="H167" s="28">
        <v>22</v>
      </c>
      <c r="I167" s="29">
        <v>10</v>
      </c>
      <c r="J167" s="28">
        <v>61</v>
      </c>
      <c r="K167" s="28">
        <v>49</v>
      </c>
      <c r="L167" s="30">
        <v>0</v>
      </c>
      <c r="M167" s="28">
        <v>12</v>
      </c>
      <c r="N167" s="28">
        <v>33832541</v>
      </c>
      <c r="O167" s="31">
        <v>10</v>
      </c>
      <c r="P167" s="28">
        <v>28284996</v>
      </c>
      <c r="Q167" s="32">
        <v>2823524.4090909092</v>
      </c>
      <c r="R167" s="32"/>
      <c r="S167" s="33">
        <v>109310.40909090918</v>
      </c>
      <c r="T167" s="33">
        <v>2714214</v>
      </c>
      <c r="U167" s="34">
        <v>0.12</v>
      </c>
      <c r="V167" s="33">
        <f t="shared" si="16"/>
        <v>3671000</v>
      </c>
      <c r="W167" s="33">
        <f t="shared" si="17"/>
        <v>3511000</v>
      </c>
      <c r="X167" s="33">
        <f t="shared" si="18"/>
        <v>3474000</v>
      </c>
      <c r="Y167" s="33">
        <f t="shared" si="19"/>
        <v>3437000</v>
      </c>
    </row>
    <row r="168" spans="1:25">
      <c r="A168" s="18" t="s">
        <v>24</v>
      </c>
      <c r="B168" s="19" t="s">
        <v>355</v>
      </c>
      <c r="C168" s="19" t="s">
        <v>318</v>
      </c>
      <c r="D168" s="19" t="s">
        <v>318</v>
      </c>
      <c r="E168" s="19" t="s">
        <v>136</v>
      </c>
      <c r="F168" s="19" t="s">
        <v>356</v>
      </c>
      <c r="G168" s="19" t="s">
        <v>357</v>
      </c>
      <c r="H168" s="28">
        <v>1</v>
      </c>
      <c r="I168" s="29">
        <v>1</v>
      </c>
      <c r="J168" s="28">
        <v>1</v>
      </c>
      <c r="K168" s="28">
        <v>1</v>
      </c>
      <c r="L168" s="30">
        <v>0</v>
      </c>
      <c r="M168" s="28">
        <v>1</v>
      </c>
      <c r="N168" s="28">
        <v>3913453</v>
      </c>
      <c r="O168" s="31">
        <v>0</v>
      </c>
      <c r="P168" s="28">
        <v>0</v>
      </c>
      <c r="Q168" s="32">
        <v>3913453</v>
      </c>
      <c r="S168" s="33">
        <v>0</v>
      </c>
      <c r="T168" s="33">
        <v>3913453</v>
      </c>
      <c r="U168" s="34">
        <v>0.12</v>
      </c>
      <c r="V168" s="33">
        <f t="shared" si="16"/>
        <v>5293000</v>
      </c>
      <c r="W168" s="33">
        <f t="shared" si="17"/>
        <v>5062000</v>
      </c>
      <c r="X168" s="33">
        <f t="shared" si="18"/>
        <v>5008000</v>
      </c>
      <c r="Y168" s="33">
        <f t="shared" si="19"/>
        <v>4955000</v>
      </c>
    </row>
    <row r="169" spans="1:25">
      <c r="A169" s="18" t="s">
        <v>24</v>
      </c>
      <c r="B169" s="19" t="s">
        <v>358</v>
      </c>
      <c r="C169" s="19" t="s">
        <v>318</v>
      </c>
      <c r="D169" s="19" t="s">
        <v>318</v>
      </c>
      <c r="E169" s="19" t="s">
        <v>124</v>
      </c>
      <c r="F169" s="19" t="s">
        <v>356</v>
      </c>
      <c r="G169" s="19" t="s">
        <v>359</v>
      </c>
      <c r="H169" s="28">
        <v>7</v>
      </c>
      <c r="I169" s="29">
        <v>6</v>
      </c>
      <c r="J169" s="28">
        <v>18</v>
      </c>
      <c r="K169" s="28">
        <v>17</v>
      </c>
      <c r="L169" s="30">
        <v>0</v>
      </c>
      <c r="M169" s="28">
        <v>6</v>
      </c>
      <c r="N169" s="28">
        <v>20133765</v>
      </c>
      <c r="O169" s="31">
        <v>1</v>
      </c>
      <c r="P169" s="28">
        <v>3381263</v>
      </c>
      <c r="Q169" s="32">
        <v>3359289.7142857141</v>
      </c>
      <c r="S169" s="33">
        <v>0</v>
      </c>
      <c r="T169" s="33">
        <v>3359289.7142857141</v>
      </c>
      <c r="U169" s="34">
        <v>0.12</v>
      </c>
      <c r="V169" s="33">
        <f t="shared" si="16"/>
        <v>4543000</v>
      </c>
      <c r="W169" s="33">
        <f t="shared" si="17"/>
        <v>4346000</v>
      </c>
      <c r="X169" s="33">
        <f t="shared" si="18"/>
        <v>4299000</v>
      </c>
      <c r="Y169" s="33">
        <f t="shared" si="19"/>
        <v>4253000</v>
      </c>
    </row>
    <row r="170" spans="1:25">
      <c r="A170" s="18" t="s">
        <v>24</v>
      </c>
      <c r="B170" s="19" t="s">
        <v>360</v>
      </c>
      <c r="C170" s="19" t="s">
        <v>318</v>
      </c>
      <c r="D170" s="19" t="s">
        <v>318</v>
      </c>
      <c r="E170" s="19" t="s">
        <v>124</v>
      </c>
      <c r="F170" s="19" t="s">
        <v>356</v>
      </c>
      <c r="G170" s="19" t="s">
        <v>361</v>
      </c>
      <c r="H170" s="28">
        <v>18</v>
      </c>
      <c r="I170" s="29">
        <v>22</v>
      </c>
      <c r="J170" s="28">
        <v>30</v>
      </c>
      <c r="K170" s="28">
        <v>30</v>
      </c>
      <c r="L170" s="30">
        <v>3</v>
      </c>
      <c r="M170" s="28">
        <v>18</v>
      </c>
      <c r="N170" s="28">
        <v>59655862.421052612</v>
      </c>
      <c r="O170" s="31">
        <v>0</v>
      </c>
      <c r="P170" s="28">
        <v>0</v>
      </c>
      <c r="Q170" s="32">
        <v>3314214.5789473671</v>
      </c>
      <c r="S170" s="33">
        <v>0</v>
      </c>
      <c r="T170" s="33">
        <v>3314214.5789473671</v>
      </c>
      <c r="U170" s="34">
        <v>0.12</v>
      </c>
      <c r="V170" s="33">
        <f t="shared" si="16"/>
        <v>4482000</v>
      </c>
      <c r="W170" s="33">
        <f t="shared" si="17"/>
        <v>4287000</v>
      </c>
      <c r="X170" s="33">
        <f t="shared" si="18"/>
        <v>4241000</v>
      </c>
      <c r="Y170" s="33">
        <f t="shared" si="19"/>
        <v>4196000</v>
      </c>
    </row>
    <row r="171" spans="1:25">
      <c r="A171" s="18" t="s">
        <v>24</v>
      </c>
      <c r="B171" s="19" t="s">
        <v>362</v>
      </c>
      <c r="C171" s="19" t="s">
        <v>318</v>
      </c>
      <c r="D171" s="19" t="s">
        <v>318</v>
      </c>
      <c r="E171" s="19" t="s">
        <v>136</v>
      </c>
      <c r="F171" s="19" t="s">
        <v>356</v>
      </c>
      <c r="G171" s="19" t="s">
        <v>363</v>
      </c>
      <c r="H171" s="28">
        <v>2</v>
      </c>
      <c r="I171" s="29">
        <v>2</v>
      </c>
      <c r="J171" s="28">
        <v>95</v>
      </c>
      <c r="K171" s="28">
        <v>94</v>
      </c>
      <c r="L171" s="30">
        <v>0</v>
      </c>
      <c r="M171" s="28">
        <v>2</v>
      </c>
      <c r="N171" s="28">
        <v>1381280</v>
      </c>
      <c r="O171" s="31">
        <v>0</v>
      </c>
      <c r="P171" s="28">
        <v>0</v>
      </c>
      <c r="Q171" s="32">
        <v>690640</v>
      </c>
      <c r="S171" s="33">
        <v>0</v>
      </c>
      <c r="T171" s="33">
        <v>690640</v>
      </c>
      <c r="U171" s="34">
        <v>0.12</v>
      </c>
      <c r="V171" s="33">
        <f t="shared" si="16"/>
        <v>934000</v>
      </c>
      <c r="W171" s="33">
        <f t="shared" si="17"/>
        <v>894000</v>
      </c>
      <c r="X171" s="33">
        <f t="shared" si="18"/>
        <v>884000</v>
      </c>
      <c r="Y171" s="33">
        <f t="shared" si="19"/>
        <v>875000</v>
      </c>
    </row>
    <row r="172" spans="1:25">
      <c r="A172" s="18" t="s">
        <v>24</v>
      </c>
      <c r="B172" s="19" t="s">
        <v>364</v>
      </c>
      <c r="C172" s="19" t="s">
        <v>318</v>
      </c>
      <c r="D172" s="19" t="s">
        <v>318</v>
      </c>
      <c r="E172" s="19" t="s">
        <v>319</v>
      </c>
      <c r="F172" s="19" t="s">
        <v>356</v>
      </c>
      <c r="G172" s="19" t="s">
        <v>365</v>
      </c>
      <c r="H172" s="28">
        <v>3</v>
      </c>
      <c r="I172" s="29">
        <v>1</v>
      </c>
      <c r="J172" s="28">
        <v>64</v>
      </c>
      <c r="K172" s="28">
        <v>59</v>
      </c>
      <c r="L172" s="30">
        <v>0</v>
      </c>
      <c r="M172" s="28">
        <v>1</v>
      </c>
      <c r="N172" s="28">
        <v>1339684</v>
      </c>
      <c r="O172" s="31">
        <v>2</v>
      </c>
      <c r="P172" s="28">
        <v>2695328</v>
      </c>
      <c r="Q172" s="32">
        <v>1345004</v>
      </c>
      <c r="S172" s="33">
        <v>0</v>
      </c>
      <c r="T172" s="33">
        <v>1345004</v>
      </c>
      <c r="U172" s="34">
        <v>0.12</v>
      </c>
      <c r="V172" s="33">
        <f t="shared" si="16"/>
        <v>1819000</v>
      </c>
      <c r="W172" s="33">
        <f t="shared" si="17"/>
        <v>1740000</v>
      </c>
      <c r="X172" s="33">
        <f t="shared" si="18"/>
        <v>1722000</v>
      </c>
      <c r="Y172" s="33">
        <f t="shared" si="19"/>
        <v>1703000</v>
      </c>
    </row>
    <row r="173" spans="1:25">
      <c r="A173" s="18" t="s">
        <v>24</v>
      </c>
      <c r="B173" s="19" t="s">
        <v>366</v>
      </c>
      <c r="C173" s="19" t="s">
        <v>318</v>
      </c>
      <c r="D173" s="19" t="s">
        <v>318</v>
      </c>
      <c r="E173" s="19" t="s">
        <v>319</v>
      </c>
      <c r="F173" s="19" t="s">
        <v>356</v>
      </c>
      <c r="G173" s="19" t="s">
        <v>367</v>
      </c>
      <c r="H173" s="28">
        <v>2</v>
      </c>
      <c r="I173" s="29">
        <v>4</v>
      </c>
      <c r="J173" s="28">
        <v>248</v>
      </c>
      <c r="K173" s="28">
        <v>247</v>
      </c>
      <c r="L173" s="30">
        <v>2</v>
      </c>
      <c r="M173" s="28">
        <v>2</v>
      </c>
      <c r="N173" s="28">
        <v>1390873</v>
      </c>
      <c r="O173" s="31">
        <v>0</v>
      </c>
      <c r="P173" s="28">
        <v>0</v>
      </c>
      <c r="Q173" s="32">
        <v>695436.5</v>
      </c>
      <c r="S173" s="33">
        <v>0</v>
      </c>
      <c r="T173" s="33">
        <v>695436.5</v>
      </c>
      <c r="U173" s="34">
        <v>0.12</v>
      </c>
      <c r="V173" s="33">
        <f t="shared" si="16"/>
        <v>941000</v>
      </c>
      <c r="W173" s="33">
        <f t="shared" si="17"/>
        <v>900000</v>
      </c>
      <c r="X173" s="33">
        <f t="shared" si="18"/>
        <v>890000</v>
      </c>
      <c r="Y173" s="33">
        <f t="shared" si="19"/>
        <v>881000</v>
      </c>
    </row>
    <row r="174" spans="1:25">
      <c r="A174" s="18" t="s">
        <v>24</v>
      </c>
      <c r="B174" s="19" t="s">
        <v>368</v>
      </c>
      <c r="C174" s="19" t="s">
        <v>318</v>
      </c>
      <c r="D174" s="19" t="s">
        <v>318</v>
      </c>
      <c r="E174" s="19" t="s">
        <v>124</v>
      </c>
      <c r="F174" s="19" t="s">
        <v>356</v>
      </c>
      <c r="G174" s="19" t="s">
        <v>369</v>
      </c>
      <c r="H174" s="28">
        <v>1</v>
      </c>
      <c r="I174" s="29">
        <v>1</v>
      </c>
      <c r="J174" s="28">
        <v>2</v>
      </c>
      <c r="K174" s="28">
        <v>2</v>
      </c>
      <c r="L174" s="30">
        <v>0</v>
      </c>
      <c r="M174" s="28">
        <v>1</v>
      </c>
      <c r="N174" s="28">
        <v>4284554</v>
      </c>
      <c r="O174" s="31">
        <v>0</v>
      </c>
      <c r="P174" s="28">
        <v>0</v>
      </c>
      <c r="Q174" s="32">
        <v>4284554</v>
      </c>
      <c r="S174" s="33">
        <v>0</v>
      </c>
      <c r="T174" s="33">
        <v>4284554</v>
      </c>
      <c r="U174" s="34">
        <v>0.12</v>
      </c>
      <c r="V174" s="33">
        <f t="shared" si="16"/>
        <v>5794000</v>
      </c>
      <c r="W174" s="33">
        <f t="shared" si="17"/>
        <v>5542000</v>
      </c>
      <c r="X174" s="33">
        <f t="shared" si="18"/>
        <v>5483000</v>
      </c>
      <c r="Y174" s="33">
        <f t="shared" si="19"/>
        <v>5425000</v>
      </c>
    </row>
    <row r="175" spans="1:25">
      <c r="A175" s="18" t="s">
        <v>24</v>
      </c>
      <c r="B175" s="19" t="s">
        <v>370</v>
      </c>
      <c r="C175" s="19" t="s">
        <v>318</v>
      </c>
      <c r="D175" s="19" t="s">
        <v>318</v>
      </c>
      <c r="E175" s="19" t="s">
        <v>164</v>
      </c>
      <c r="F175" s="19" t="s">
        <v>356</v>
      </c>
      <c r="G175" s="19" t="s">
        <v>371</v>
      </c>
      <c r="H175" s="28">
        <v>1</v>
      </c>
      <c r="I175" s="29">
        <v>1</v>
      </c>
      <c r="J175" s="28">
        <v>1</v>
      </c>
      <c r="K175" s="28">
        <v>1</v>
      </c>
      <c r="L175" s="30">
        <v>0</v>
      </c>
      <c r="M175" s="28">
        <v>1</v>
      </c>
      <c r="N175" s="28">
        <v>8150188</v>
      </c>
      <c r="O175" s="31">
        <v>0</v>
      </c>
      <c r="P175" s="28">
        <v>0</v>
      </c>
      <c r="Q175" s="32">
        <v>8150188</v>
      </c>
      <c r="S175" s="33">
        <v>0</v>
      </c>
      <c r="T175" s="33">
        <v>8150188</v>
      </c>
      <c r="U175" s="34">
        <v>0.12</v>
      </c>
      <c r="V175" s="33">
        <f t="shared" si="16"/>
        <v>11022000</v>
      </c>
      <c r="W175" s="33">
        <f t="shared" si="17"/>
        <v>10543000</v>
      </c>
      <c r="X175" s="33">
        <f t="shared" si="18"/>
        <v>10429000</v>
      </c>
      <c r="Y175" s="33">
        <f t="shared" si="19"/>
        <v>10318000</v>
      </c>
    </row>
    <row r="176" spans="1:25">
      <c r="A176" s="18" t="s">
        <v>24</v>
      </c>
      <c r="B176" s="19" t="s">
        <v>372</v>
      </c>
      <c r="C176" s="19" t="s">
        <v>318</v>
      </c>
      <c r="D176" s="19" t="s">
        <v>318</v>
      </c>
      <c r="E176" s="19" t="s">
        <v>124</v>
      </c>
      <c r="F176" s="19" t="s">
        <v>356</v>
      </c>
      <c r="G176" s="19" t="s">
        <v>373</v>
      </c>
      <c r="H176" s="28">
        <v>3</v>
      </c>
      <c r="I176" s="29">
        <v>1</v>
      </c>
      <c r="J176" s="28">
        <v>20</v>
      </c>
      <c r="K176" s="28">
        <v>17</v>
      </c>
      <c r="L176" s="30">
        <v>1</v>
      </c>
      <c r="M176" s="28">
        <v>0</v>
      </c>
      <c r="N176" s="28">
        <v>0</v>
      </c>
      <c r="O176" s="31">
        <v>3</v>
      </c>
      <c r="P176" s="28">
        <v>5571000</v>
      </c>
      <c r="Q176" s="32">
        <v>1857000</v>
      </c>
      <c r="S176" s="33">
        <v>0</v>
      </c>
      <c r="T176" s="33">
        <v>1857000</v>
      </c>
      <c r="U176" s="34">
        <v>0.12</v>
      </c>
      <c r="V176" s="33">
        <f t="shared" si="16"/>
        <v>2512000</v>
      </c>
      <c r="W176" s="33">
        <f t="shared" si="17"/>
        <v>2402000</v>
      </c>
      <c r="X176" s="33">
        <f t="shared" si="18"/>
        <v>2377000</v>
      </c>
      <c r="Y176" s="33">
        <f t="shared" si="19"/>
        <v>2351000</v>
      </c>
    </row>
    <row r="177" spans="1:25">
      <c r="A177" s="18" t="s">
        <v>24</v>
      </c>
      <c r="B177" s="19" t="s">
        <v>374</v>
      </c>
      <c r="C177" s="19" t="s">
        <v>318</v>
      </c>
      <c r="D177" s="19" t="s">
        <v>318</v>
      </c>
      <c r="E177" s="19" t="s">
        <v>124</v>
      </c>
      <c r="F177" s="19" t="s">
        <v>356</v>
      </c>
      <c r="G177" s="19" t="s">
        <v>375</v>
      </c>
      <c r="H177" s="28">
        <v>1</v>
      </c>
      <c r="I177" s="29">
        <v>1</v>
      </c>
      <c r="J177" s="28">
        <v>1</v>
      </c>
      <c r="K177" s="28">
        <v>1</v>
      </c>
      <c r="L177" s="30">
        <v>0</v>
      </c>
      <c r="M177" s="28">
        <v>1</v>
      </c>
      <c r="N177" s="28">
        <v>5043877</v>
      </c>
      <c r="O177" s="31">
        <v>0</v>
      </c>
      <c r="P177" s="28">
        <v>0</v>
      </c>
      <c r="Q177" s="32">
        <v>5043877</v>
      </c>
      <c r="S177" s="33">
        <v>0</v>
      </c>
      <c r="T177" s="33">
        <v>5043877</v>
      </c>
      <c r="U177" s="34">
        <v>0.12</v>
      </c>
      <c r="V177" s="33">
        <f t="shared" si="16"/>
        <v>6821000</v>
      </c>
      <c r="W177" s="33">
        <f t="shared" si="17"/>
        <v>6525000</v>
      </c>
      <c r="X177" s="33">
        <f t="shared" si="18"/>
        <v>6454000</v>
      </c>
      <c r="Y177" s="33">
        <f t="shared" si="19"/>
        <v>6386000</v>
      </c>
    </row>
    <row r="178" spans="1:25">
      <c r="A178" s="18" t="s">
        <v>24</v>
      </c>
      <c r="B178" s="19" t="s">
        <v>376</v>
      </c>
      <c r="C178" s="19" t="s">
        <v>318</v>
      </c>
      <c r="D178" s="19" t="s">
        <v>318</v>
      </c>
      <c r="E178" s="19" t="s">
        <v>164</v>
      </c>
      <c r="F178" s="19" t="s">
        <v>356</v>
      </c>
      <c r="G178" s="19" t="s">
        <v>377</v>
      </c>
      <c r="H178" s="28">
        <v>1</v>
      </c>
      <c r="I178" s="29">
        <v>1</v>
      </c>
      <c r="J178" s="28">
        <v>1</v>
      </c>
      <c r="K178" s="28">
        <v>1</v>
      </c>
      <c r="L178" s="30">
        <v>0</v>
      </c>
      <c r="M178" s="28">
        <v>1</v>
      </c>
      <c r="N178" s="28">
        <v>4749584</v>
      </c>
      <c r="O178" s="31">
        <v>0</v>
      </c>
      <c r="P178" s="28">
        <v>0</v>
      </c>
      <c r="Q178" s="32">
        <v>4749584</v>
      </c>
      <c r="S178" s="33">
        <v>0</v>
      </c>
      <c r="T178" s="33">
        <v>4749584</v>
      </c>
      <c r="U178" s="34">
        <v>0.12</v>
      </c>
      <c r="V178" s="33">
        <f t="shared" si="16"/>
        <v>6423000</v>
      </c>
      <c r="W178" s="33">
        <f t="shared" si="17"/>
        <v>6144000</v>
      </c>
      <c r="X178" s="33">
        <f t="shared" si="18"/>
        <v>6078000</v>
      </c>
      <c r="Y178" s="33">
        <f t="shared" si="19"/>
        <v>6013000</v>
      </c>
    </row>
    <row r="179" spans="1:25">
      <c r="A179" s="18" t="s">
        <v>24</v>
      </c>
      <c r="B179" s="19" t="s">
        <v>378</v>
      </c>
      <c r="C179" s="19" t="s">
        <v>318</v>
      </c>
      <c r="D179" s="19" t="s">
        <v>318</v>
      </c>
      <c r="E179" s="19" t="s">
        <v>124</v>
      </c>
      <c r="F179" s="19" t="s">
        <v>356</v>
      </c>
      <c r="G179" s="19" t="s">
        <v>379</v>
      </c>
      <c r="H179" s="28">
        <v>1</v>
      </c>
      <c r="I179" s="29">
        <v>1</v>
      </c>
      <c r="J179" s="28">
        <v>1</v>
      </c>
      <c r="K179" s="28">
        <v>1</v>
      </c>
      <c r="L179" s="30">
        <v>0</v>
      </c>
      <c r="M179" s="28">
        <v>1</v>
      </c>
      <c r="N179" s="28">
        <v>5221551</v>
      </c>
      <c r="O179" s="31">
        <v>0</v>
      </c>
      <c r="P179" s="28">
        <v>0</v>
      </c>
      <c r="Q179" s="32">
        <v>5221551</v>
      </c>
      <c r="S179" s="33">
        <v>0</v>
      </c>
      <c r="T179" s="33">
        <v>5221551</v>
      </c>
      <c r="U179" s="34">
        <v>0.12</v>
      </c>
      <c r="V179" s="33">
        <f t="shared" si="16"/>
        <v>7061000</v>
      </c>
      <c r="W179" s="33">
        <f t="shared" si="17"/>
        <v>6754000</v>
      </c>
      <c r="X179" s="33">
        <f t="shared" si="18"/>
        <v>6682000</v>
      </c>
      <c r="Y179" s="33">
        <f t="shared" si="19"/>
        <v>6611000</v>
      </c>
    </row>
    <row r="180" spans="1:25">
      <c r="A180" s="18" t="s">
        <v>24</v>
      </c>
      <c r="B180" s="19" t="s">
        <v>380</v>
      </c>
      <c r="C180" s="19" t="s">
        <v>318</v>
      </c>
      <c r="D180" s="19" t="s">
        <v>318</v>
      </c>
      <c r="E180" s="19" t="s">
        <v>164</v>
      </c>
      <c r="F180" s="19" t="s">
        <v>356</v>
      </c>
      <c r="G180" s="19" t="s">
        <v>381</v>
      </c>
      <c r="H180" s="28">
        <v>1</v>
      </c>
      <c r="I180" s="29">
        <v>1</v>
      </c>
      <c r="J180" s="28">
        <v>2</v>
      </c>
      <c r="K180" s="28">
        <v>2</v>
      </c>
      <c r="L180" s="30">
        <v>0</v>
      </c>
      <c r="M180" s="28">
        <v>1</v>
      </c>
      <c r="N180" s="28">
        <v>6150335</v>
      </c>
      <c r="O180" s="31">
        <v>0</v>
      </c>
      <c r="P180" s="28">
        <v>0</v>
      </c>
      <c r="Q180" s="32">
        <v>6150335</v>
      </c>
      <c r="S180" s="33">
        <v>0</v>
      </c>
      <c r="T180" s="33">
        <v>6150335</v>
      </c>
      <c r="U180" s="34">
        <v>0.12</v>
      </c>
      <c r="V180" s="33">
        <f t="shared" si="16"/>
        <v>8317000</v>
      </c>
      <c r="W180" s="33">
        <f t="shared" si="17"/>
        <v>7956000</v>
      </c>
      <c r="X180" s="33">
        <f t="shared" si="18"/>
        <v>7870000</v>
      </c>
      <c r="Y180" s="33">
        <f t="shared" si="19"/>
        <v>7787000</v>
      </c>
    </row>
    <row r="181" spans="1:25">
      <c r="A181" s="18" t="s">
        <v>24</v>
      </c>
      <c r="B181" s="19" t="s">
        <v>382</v>
      </c>
      <c r="C181" s="19" t="s">
        <v>318</v>
      </c>
      <c r="D181" s="19" t="s">
        <v>318</v>
      </c>
      <c r="E181" s="19" t="s">
        <v>164</v>
      </c>
      <c r="F181" s="19" t="s">
        <v>356</v>
      </c>
      <c r="G181" s="19" t="s">
        <v>383</v>
      </c>
      <c r="H181" s="28">
        <v>1</v>
      </c>
      <c r="I181" s="29">
        <v>0</v>
      </c>
      <c r="J181" s="28">
        <v>2</v>
      </c>
      <c r="K181" s="28">
        <v>1</v>
      </c>
      <c r="L181" s="30">
        <v>0</v>
      </c>
      <c r="M181" s="28">
        <v>0</v>
      </c>
      <c r="N181" s="28">
        <v>0</v>
      </c>
      <c r="O181" s="31">
        <v>1</v>
      </c>
      <c r="P181" s="28">
        <v>3193963</v>
      </c>
      <c r="Q181" s="32">
        <v>3193963</v>
      </c>
      <c r="S181" s="33">
        <v>0</v>
      </c>
      <c r="T181" s="33">
        <v>3193963</v>
      </c>
      <c r="U181" s="34">
        <v>0.12</v>
      </c>
      <c r="V181" s="33">
        <f t="shared" si="16"/>
        <v>4320000</v>
      </c>
      <c r="W181" s="33">
        <f t="shared" si="17"/>
        <v>4132000</v>
      </c>
      <c r="X181" s="33">
        <f t="shared" si="18"/>
        <v>4087000</v>
      </c>
      <c r="Y181" s="33">
        <f t="shared" si="19"/>
        <v>4044000</v>
      </c>
    </row>
    <row r="182" spans="1:25">
      <c r="A182" s="18" t="s">
        <v>24</v>
      </c>
      <c r="B182" s="19" t="s">
        <v>384</v>
      </c>
      <c r="C182" s="19" t="s">
        <v>318</v>
      </c>
      <c r="D182" s="19" t="s">
        <v>318</v>
      </c>
      <c r="E182" s="19" t="s">
        <v>385</v>
      </c>
      <c r="F182" s="19" t="s">
        <v>356</v>
      </c>
      <c r="G182" s="19" t="s">
        <v>386</v>
      </c>
      <c r="H182" s="28">
        <v>15</v>
      </c>
      <c r="I182" s="29">
        <v>15</v>
      </c>
      <c r="J182" s="28">
        <v>58</v>
      </c>
      <c r="K182" s="28">
        <v>56</v>
      </c>
      <c r="L182" s="30">
        <v>1</v>
      </c>
      <c r="M182" s="28">
        <v>14</v>
      </c>
      <c r="N182" s="28">
        <v>59608218.999999978</v>
      </c>
      <c r="O182" s="31">
        <v>1</v>
      </c>
      <c r="P182" s="28">
        <v>4166828</v>
      </c>
      <c r="Q182" s="32">
        <v>4251669.7999999989</v>
      </c>
      <c r="S182" s="33">
        <v>0</v>
      </c>
      <c r="T182" s="33">
        <v>4251669.7999999989</v>
      </c>
      <c r="U182" s="34">
        <v>0.12</v>
      </c>
      <c r="V182" s="33">
        <f t="shared" si="16"/>
        <v>5750000</v>
      </c>
      <c r="W182" s="33">
        <f t="shared" si="17"/>
        <v>5500000</v>
      </c>
      <c r="X182" s="33">
        <f t="shared" si="18"/>
        <v>5441000</v>
      </c>
      <c r="Y182" s="33">
        <f t="shared" si="19"/>
        <v>5383000</v>
      </c>
    </row>
    <row r="183" spans="1:25">
      <c r="A183" s="18" t="s">
        <v>24</v>
      </c>
      <c r="B183" s="19" t="s">
        <v>387</v>
      </c>
      <c r="C183" s="19" t="s">
        <v>318</v>
      </c>
      <c r="D183" s="19" t="s">
        <v>318</v>
      </c>
      <c r="E183" s="19" t="s">
        <v>319</v>
      </c>
      <c r="F183" s="19" t="s">
        <v>233</v>
      </c>
      <c r="G183" s="19" t="s">
        <v>388</v>
      </c>
      <c r="H183" s="28">
        <v>22</v>
      </c>
      <c r="I183" s="29">
        <v>23</v>
      </c>
      <c r="J183" s="28">
        <v>122</v>
      </c>
      <c r="K183" s="28">
        <v>83</v>
      </c>
      <c r="L183" s="30">
        <v>10</v>
      </c>
      <c r="M183" s="28">
        <v>13</v>
      </c>
      <c r="N183" s="28">
        <v>9133496.3571428582</v>
      </c>
      <c r="O183" s="31">
        <v>9</v>
      </c>
      <c r="P183" s="28">
        <v>6552963</v>
      </c>
      <c r="Q183" s="32">
        <v>713020.87987012987</v>
      </c>
      <c r="S183" s="33">
        <v>0</v>
      </c>
      <c r="T183" s="33">
        <v>713020.87987012987</v>
      </c>
      <c r="U183" s="34">
        <v>0.12</v>
      </c>
      <c r="V183" s="33">
        <f t="shared" si="16"/>
        <v>965000</v>
      </c>
      <c r="W183" s="33">
        <f t="shared" si="17"/>
        <v>923000</v>
      </c>
      <c r="X183" s="33">
        <f t="shared" si="18"/>
        <v>913000</v>
      </c>
      <c r="Y183" s="33">
        <f t="shared" si="19"/>
        <v>903000</v>
      </c>
    </row>
    <row r="184" spans="1:25">
      <c r="A184" s="18" t="s">
        <v>24</v>
      </c>
      <c r="B184" s="19" t="s">
        <v>389</v>
      </c>
      <c r="C184" s="19" t="s">
        <v>318</v>
      </c>
      <c r="D184" s="19" t="s">
        <v>318</v>
      </c>
      <c r="E184" s="19" t="s">
        <v>131</v>
      </c>
      <c r="F184" s="19" t="s">
        <v>233</v>
      </c>
      <c r="G184" s="19" t="s">
        <v>390</v>
      </c>
      <c r="H184" s="28">
        <v>1</v>
      </c>
      <c r="I184" s="29">
        <v>0</v>
      </c>
      <c r="J184" s="28">
        <v>6</v>
      </c>
      <c r="K184" s="28">
        <v>4</v>
      </c>
      <c r="L184" s="30">
        <v>2</v>
      </c>
      <c r="M184" s="28">
        <v>0</v>
      </c>
      <c r="N184" s="28">
        <v>0</v>
      </c>
      <c r="O184" s="31">
        <v>1</v>
      </c>
      <c r="P184" s="28">
        <v>940850</v>
      </c>
      <c r="Q184" s="32">
        <v>940850</v>
      </c>
      <c r="S184" s="33">
        <v>0</v>
      </c>
      <c r="T184" s="33">
        <v>940850</v>
      </c>
      <c r="U184" s="34">
        <v>0.12</v>
      </c>
      <c r="V184" s="33">
        <f t="shared" si="16"/>
        <v>1273000</v>
      </c>
      <c r="W184" s="33">
        <f t="shared" si="17"/>
        <v>1217000</v>
      </c>
      <c r="X184" s="33">
        <f t="shared" si="18"/>
        <v>1204000</v>
      </c>
      <c r="Y184" s="33">
        <f t="shared" si="19"/>
        <v>1192000</v>
      </c>
    </row>
    <row r="185" spans="1:25">
      <c r="A185" s="18" t="s">
        <v>24</v>
      </c>
      <c r="B185" s="19" t="s">
        <v>391</v>
      </c>
      <c r="C185" s="19" t="s">
        <v>318</v>
      </c>
      <c r="D185" s="19" t="s">
        <v>318</v>
      </c>
      <c r="E185" s="19" t="s">
        <v>131</v>
      </c>
      <c r="F185" s="19" t="s">
        <v>233</v>
      </c>
      <c r="G185" s="19" t="s">
        <v>392</v>
      </c>
      <c r="H185" s="28">
        <v>39</v>
      </c>
      <c r="I185" s="29">
        <v>22</v>
      </c>
      <c r="J185" s="28">
        <v>101</v>
      </c>
      <c r="K185" s="28">
        <v>77</v>
      </c>
      <c r="L185" s="30">
        <v>12</v>
      </c>
      <c r="M185" s="28">
        <v>15</v>
      </c>
      <c r="N185" s="28">
        <v>14112750</v>
      </c>
      <c r="O185" s="31">
        <v>24</v>
      </c>
      <c r="P185" s="28">
        <v>22580400</v>
      </c>
      <c r="Q185" s="32">
        <v>940850</v>
      </c>
      <c r="S185" s="33">
        <v>0</v>
      </c>
      <c r="T185" s="33">
        <v>940850</v>
      </c>
      <c r="U185" s="34">
        <v>0.12</v>
      </c>
      <c r="V185" s="33">
        <f t="shared" si="16"/>
        <v>1273000</v>
      </c>
      <c r="W185" s="33">
        <f t="shared" si="17"/>
        <v>1217000</v>
      </c>
      <c r="X185" s="33">
        <f t="shared" si="18"/>
        <v>1204000</v>
      </c>
      <c r="Y185" s="33">
        <f t="shared" si="19"/>
        <v>1192000</v>
      </c>
    </row>
    <row r="186" spans="1:25">
      <c r="A186" s="18" t="s">
        <v>24</v>
      </c>
      <c r="B186" s="19" t="s">
        <v>393</v>
      </c>
      <c r="C186" s="19" t="s">
        <v>318</v>
      </c>
      <c r="D186" s="19" t="s">
        <v>318</v>
      </c>
      <c r="E186" s="19" t="s">
        <v>183</v>
      </c>
      <c r="F186" s="19" t="s">
        <v>233</v>
      </c>
      <c r="G186" s="19" t="s">
        <v>394</v>
      </c>
      <c r="H186" s="28">
        <v>30</v>
      </c>
      <c r="I186" s="29">
        <v>0</v>
      </c>
      <c r="J186" s="28">
        <v>30</v>
      </c>
      <c r="K186" s="28">
        <v>0</v>
      </c>
      <c r="L186" s="30">
        <v>0</v>
      </c>
      <c r="M186" s="28">
        <v>0</v>
      </c>
      <c r="N186" s="28">
        <v>0</v>
      </c>
      <c r="O186" s="31">
        <v>30</v>
      </c>
      <c r="P186" s="28">
        <v>21843210</v>
      </c>
      <c r="Q186" s="32">
        <v>728107</v>
      </c>
      <c r="S186" s="33">
        <v>0</v>
      </c>
      <c r="T186" s="33">
        <v>728107</v>
      </c>
      <c r="U186" s="34">
        <v>0.12</v>
      </c>
      <c r="V186" s="33">
        <f t="shared" si="16"/>
        <v>985000</v>
      </c>
      <c r="W186" s="33">
        <f t="shared" si="17"/>
        <v>942000</v>
      </c>
      <c r="X186" s="33">
        <f t="shared" si="18"/>
        <v>932000</v>
      </c>
      <c r="Y186" s="33">
        <f t="shared" si="19"/>
        <v>922000</v>
      </c>
    </row>
    <row r="187" spans="1:25">
      <c r="A187" s="18" t="s">
        <v>24</v>
      </c>
      <c r="B187" s="19" t="s">
        <v>395</v>
      </c>
      <c r="C187" s="19" t="s">
        <v>396</v>
      </c>
      <c r="D187" s="19" t="s">
        <v>397</v>
      </c>
      <c r="E187" s="19" t="s">
        <v>398</v>
      </c>
      <c r="F187" s="19" t="s">
        <v>125</v>
      </c>
      <c r="G187" s="19" t="s">
        <v>399</v>
      </c>
      <c r="H187" s="28">
        <v>44</v>
      </c>
      <c r="I187" s="29">
        <v>27</v>
      </c>
      <c r="J187" s="28">
        <v>137</v>
      </c>
      <c r="K187" s="28">
        <v>134</v>
      </c>
      <c r="L187" s="30">
        <v>12</v>
      </c>
      <c r="M187" s="28">
        <v>41</v>
      </c>
      <c r="N187" s="28">
        <v>35949401.000000007</v>
      </c>
      <c r="O187" s="31">
        <v>3</v>
      </c>
      <c r="P187" s="28">
        <v>2602803</v>
      </c>
      <c r="Q187" s="32">
        <v>876186.4545454547</v>
      </c>
      <c r="S187" s="33">
        <v>0</v>
      </c>
      <c r="T187" s="33">
        <v>876186.4545454547</v>
      </c>
      <c r="U187" s="34">
        <v>0.12</v>
      </c>
      <c r="V187" s="33">
        <f t="shared" si="16"/>
        <v>1185000</v>
      </c>
      <c r="W187" s="33">
        <f t="shared" si="17"/>
        <v>1134000</v>
      </c>
      <c r="X187" s="33">
        <f t="shared" si="18"/>
        <v>1122000</v>
      </c>
      <c r="Y187" s="33">
        <f t="shared" si="19"/>
        <v>1110000</v>
      </c>
    </row>
    <row r="188" spans="1:25">
      <c r="A188" s="18" t="s">
        <v>24</v>
      </c>
      <c r="B188" s="19" t="s">
        <v>400</v>
      </c>
      <c r="C188" s="19" t="s">
        <v>396</v>
      </c>
      <c r="D188" s="19" t="s">
        <v>397</v>
      </c>
      <c r="E188" s="19" t="s">
        <v>401</v>
      </c>
      <c r="F188" s="19" t="s">
        <v>125</v>
      </c>
      <c r="G188" s="19" t="s">
        <v>402</v>
      </c>
      <c r="H188" s="28">
        <v>147</v>
      </c>
      <c r="I188" s="29">
        <v>107</v>
      </c>
      <c r="J188" s="28">
        <v>334</v>
      </c>
      <c r="K188" s="28">
        <v>269</v>
      </c>
      <c r="L188" s="30">
        <v>23</v>
      </c>
      <c r="M188" s="28">
        <v>117</v>
      </c>
      <c r="N188" s="28">
        <v>154999727.00000003</v>
      </c>
      <c r="O188" s="31">
        <v>30</v>
      </c>
      <c r="P188" s="28">
        <v>39072750</v>
      </c>
      <c r="Q188" s="32">
        <v>1320220.9319727893</v>
      </c>
      <c r="S188" s="33">
        <v>0</v>
      </c>
      <c r="T188" s="33">
        <v>1320220.9319727893</v>
      </c>
      <c r="U188" s="34">
        <v>0.12</v>
      </c>
      <c r="V188" s="33">
        <f t="shared" si="16"/>
        <v>1786000</v>
      </c>
      <c r="W188" s="33">
        <f t="shared" si="17"/>
        <v>1708000</v>
      </c>
      <c r="X188" s="33">
        <f t="shared" si="18"/>
        <v>1690000</v>
      </c>
      <c r="Y188" s="33">
        <f t="shared" si="19"/>
        <v>1672000</v>
      </c>
    </row>
    <row r="189" spans="1:25">
      <c r="A189" s="18" t="s">
        <v>24</v>
      </c>
      <c r="B189" s="19" t="s">
        <v>403</v>
      </c>
      <c r="C189" s="19" t="s">
        <v>396</v>
      </c>
      <c r="D189" s="19" t="s">
        <v>404</v>
      </c>
      <c r="E189" s="19" t="s">
        <v>405</v>
      </c>
      <c r="F189" s="19" t="s">
        <v>125</v>
      </c>
      <c r="G189" s="19" t="s">
        <v>406</v>
      </c>
      <c r="H189" s="28">
        <v>286</v>
      </c>
      <c r="I189" s="29">
        <v>116</v>
      </c>
      <c r="J189" s="28">
        <v>1362</v>
      </c>
      <c r="K189" s="28">
        <v>1312</v>
      </c>
      <c r="L189" s="30">
        <v>112</v>
      </c>
      <c r="M189" s="28">
        <v>236</v>
      </c>
      <c r="N189" s="28">
        <v>117216385.79423866</v>
      </c>
      <c r="O189" s="31">
        <v>50</v>
      </c>
      <c r="P189" s="28">
        <v>24917300</v>
      </c>
      <c r="Q189" s="32">
        <v>496970.9293504848</v>
      </c>
      <c r="S189" s="33">
        <v>0</v>
      </c>
      <c r="T189" s="33">
        <v>496970.9293504848</v>
      </c>
      <c r="U189" s="34">
        <v>0.1</v>
      </c>
      <c r="V189" s="33">
        <f t="shared" si="16"/>
        <v>658000</v>
      </c>
      <c r="W189" s="33">
        <f t="shared" si="17"/>
        <v>643000</v>
      </c>
      <c r="X189" s="33">
        <f t="shared" si="18"/>
        <v>636000</v>
      </c>
      <c r="Y189" s="33">
        <f t="shared" si="19"/>
        <v>630000</v>
      </c>
    </row>
    <row r="190" spans="1:25">
      <c r="A190" s="18" t="s">
        <v>24</v>
      </c>
      <c r="B190" s="19" t="s">
        <v>407</v>
      </c>
      <c r="C190" s="19" t="s">
        <v>396</v>
      </c>
      <c r="D190" s="19" t="s">
        <v>397</v>
      </c>
      <c r="E190" s="19" t="s">
        <v>398</v>
      </c>
      <c r="F190" s="19" t="s">
        <v>125</v>
      </c>
      <c r="G190" s="19" t="s">
        <v>408</v>
      </c>
      <c r="H190" s="28">
        <v>78</v>
      </c>
      <c r="I190" s="29">
        <v>53</v>
      </c>
      <c r="J190" s="28">
        <v>258</v>
      </c>
      <c r="K190" s="28">
        <v>222</v>
      </c>
      <c r="L190" s="30">
        <v>21</v>
      </c>
      <c r="M190" s="28">
        <v>53</v>
      </c>
      <c r="N190" s="28">
        <v>76731893.000000015</v>
      </c>
      <c r="O190" s="31">
        <v>25</v>
      </c>
      <c r="P190" s="28">
        <v>36455300</v>
      </c>
      <c r="Q190" s="32">
        <v>1451117.8589743592</v>
      </c>
      <c r="S190" s="33">
        <v>0</v>
      </c>
      <c r="T190" s="33">
        <v>1451117.8589743592</v>
      </c>
      <c r="U190" s="34">
        <v>0.12</v>
      </c>
      <c r="V190" s="33">
        <f t="shared" si="16"/>
        <v>1963000</v>
      </c>
      <c r="W190" s="33">
        <f t="shared" si="17"/>
        <v>1877000</v>
      </c>
      <c r="X190" s="33">
        <f t="shared" si="18"/>
        <v>1857000</v>
      </c>
      <c r="Y190" s="33">
        <f t="shared" si="19"/>
        <v>1838000</v>
      </c>
    </row>
    <row r="191" spans="1:25">
      <c r="A191" s="18" t="s">
        <v>24</v>
      </c>
      <c r="B191" s="19" t="s">
        <v>409</v>
      </c>
      <c r="C191" s="19" t="s">
        <v>396</v>
      </c>
      <c r="D191" s="19" t="s">
        <v>410</v>
      </c>
      <c r="E191" s="19" t="s">
        <v>398</v>
      </c>
      <c r="F191" s="19" t="s">
        <v>125</v>
      </c>
      <c r="G191" s="19" t="s">
        <v>411</v>
      </c>
      <c r="H191" s="28">
        <v>4</v>
      </c>
      <c r="I191" s="29">
        <v>4</v>
      </c>
      <c r="J191" s="28">
        <v>15</v>
      </c>
      <c r="K191" s="28">
        <v>14</v>
      </c>
      <c r="L191" s="30">
        <v>0</v>
      </c>
      <c r="M191" s="28">
        <v>4</v>
      </c>
      <c r="N191" s="28">
        <v>16853568</v>
      </c>
      <c r="O191" s="31">
        <v>0</v>
      </c>
      <c r="P191" s="28">
        <v>0</v>
      </c>
      <c r="Q191" s="32">
        <v>4213392</v>
      </c>
      <c r="S191" s="33">
        <v>0</v>
      </c>
      <c r="T191" s="33">
        <v>4213392</v>
      </c>
      <c r="U191" s="34">
        <v>0.1</v>
      </c>
      <c r="V191" s="33">
        <f t="shared" si="16"/>
        <v>5572000</v>
      </c>
      <c r="W191" s="33">
        <f t="shared" si="17"/>
        <v>5450000</v>
      </c>
      <c r="X191" s="33">
        <f t="shared" si="18"/>
        <v>5392000</v>
      </c>
      <c r="Y191" s="33">
        <f t="shared" si="19"/>
        <v>5334000</v>
      </c>
    </row>
    <row r="192" spans="1:25">
      <c r="A192" s="18" t="s">
        <v>24</v>
      </c>
      <c r="B192" s="19" t="s">
        <v>412</v>
      </c>
      <c r="C192" s="19" t="s">
        <v>396</v>
      </c>
      <c r="D192" s="19" t="s">
        <v>404</v>
      </c>
      <c r="E192" s="19" t="s">
        <v>405</v>
      </c>
      <c r="F192" s="19" t="s">
        <v>125</v>
      </c>
      <c r="G192" s="19" t="s">
        <v>413</v>
      </c>
      <c r="H192" s="28">
        <v>381</v>
      </c>
      <c r="I192" s="29">
        <v>230</v>
      </c>
      <c r="J192" s="28">
        <v>1382</v>
      </c>
      <c r="K192" s="28">
        <v>1237</v>
      </c>
      <c r="L192" s="30">
        <v>76</v>
      </c>
      <c r="M192" s="28">
        <v>236</v>
      </c>
      <c r="N192" s="28">
        <v>154073954.56198347</v>
      </c>
      <c r="O192" s="31">
        <v>145</v>
      </c>
      <c r="P192" s="28">
        <v>92529720</v>
      </c>
      <c r="Q192" s="32">
        <v>647253.73900783062</v>
      </c>
      <c r="S192" s="33">
        <v>0</v>
      </c>
      <c r="T192" s="33">
        <v>647253.73900783062</v>
      </c>
      <c r="U192" s="34">
        <v>0.1</v>
      </c>
      <c r="V192" s="33">
        <f t="shared" si="16"/>
        <v>856000</v>
      </c>
      <c r="W192" s="33">
        <f t="shared" si="17"/>
        <v>838000</v>
      </c>
      <c r="X192" s="33">
        <f t="shared" si="18"/>
        <v>829000</v>
      </c>
      <c r="Y192" s="33">
        <f t="shared" si="19"/>
        <v>820000</v>
      </c>
    </row>
    <row r="193" spans="1:25">
      <c r="A193" s="18" t="s">
        <v>24</v>
      </c>
      <c r="B193" s="19" t="s">
        <v>414</v>
      </c>
      <c r="C193" s="19" t="s">
        <v>396</v>
      </c>
      <c r="D193" s="19" t="s">
        <v>397</v>
      </c>
      <c r="E193" s="19" t="s">
        <v>405</v>
      </c>
      <c r="F193" s="19" t="s">
        <v>125</v>
      </c>
      <c r="G193" s="19" t="s">
        <v>415</v>
      </c>
      <c r="H193" s="28">
        <v>135</v>
      </c>
      <c r="I193" s="29">
        <v>64</v>
      </c>
      <c r="J193" s="28">
        <v>468</v>
      </c>
      <c r="K193" s="28">
        <v>324</v>
      </c>
      <c r="L193" s="30">
        <v>16</v>
      </c>
      <c r="M193" s="28">
        <v>76</v>
      </c>
      <c r="N193" s="28">
        <v>85982980</v>
      </c>
      <c r="O193" s="31">
        <v>59</v>
      </c>
      <c r="P193" s="28">
        <v>66749945</v>
      </c>
      <c r="Q193" s="32">
        <v>1131355</v>
      </c>
      <c r="S193" s="33">
        <v>0</v>
      </c>
      <c r="T193" s="33">
        <v>1131355</v>
      </c>
      <c r="U193" s="34">
        <v>0.12</v>
      </c>
      <c r="V193" s="33">
        <f t="shared" si="16"/>
        <v>1530000</v>
      </c>
      <c r="W193" s="33">
        <f t="shared" si="17"/>
        <v>1464000</v>
      </c>
      <c r="X193" s="33">
        <f t="shared" si="18"/>
        <v>1448000</v>
      </c>
      <c r="Y193" s="33">
        <f t="shared" si="19"/>
        <v>1433000</v>
      </c>
    </row>
    <row r="194" spans="1:25">
      <c r="A194" s="18" t="s">
        <v>24</v>
      </c>
      <c r="B194" s="19" t="s">
        <v>416</v>
      </c>
      <c r="C194" s="19" t="s">
        <v>396</v>
      </c>
      <c r="D194" s="19" t="s">
        <v>397</v>
      </c>
      <c r="E194" s="19" t="s">
        <v>401</v>
      </c>
      <c r="F194" s="19" t="s">
        <v>125</v>
      </c>
      <c r="G194" s="19" t="s">
        <v>417</v>
      </c>
      <c r="H194" s="28">
        <v>78</v>
      </c>
      <c r="I194" s="29">
        <v>34</v>
      </c>
      <c r="J194" s="28">
        <v>93</v>
      </c>
      <c r="K194" s="28">
        <v>48</v>
      </c>
      <c r="L194" s="30">
        <v>1</v>
      </c>
      <c r="M194" s="28">
        <v>33</v>
      </c>
      <c r="N194" s="28">
        <v>40995207</v>
      </c>
      <c r="O194" s="31">
        <v>45</v>
      </c>
      <c r="P194" s="28">
        <v>55902380</v>
      </c>
      <c r="Q194" s="32">
        <v>1242276.7564102565</v>
      </c>
      <c r="S194" s="33">
        <v>0</v>
      </c>
      <c r="T194" s="33">
        <v>1242276.7564102565</v>
      </c>
      <c r="U194" s="34">
        <v>0.12</v>
      </c>
      <c r="V194" s="33">
        <f t="shared" si="16"/>
        <v>1680000</v>
      </c>
      <c r="W194" s="33">
        <f t="shared" si="17"/>
        <v>1607000</v>
      </c>
      <c r="X194" s="33">
        <f t="shared" si="18"/>
        <v>1590000</v>
      </c>
      <c r="Y194" s="33">
        <f t="shared" si="19"/>
        <v>1573000</v>
      </c>
    </row>
    <row r="195" spans="1:25">
      <c r="A195" s="18" t="s">
        <v>24</v>
      </c>
      <c r="B195" s="19" t="s">
        <v>418</v>
      </c>
      <c r="C195" s="19" t="s">
        <v>396</v>
      </c>
      <c r="D195" s="19" t="s">
        <v>397</v>
      </c>
      <c r="E195" s="19" t="s">
        <v>401</v>
      </c>
      <c r="F195" s="19" t="s">
        <v>125</v>
      </c>
      <c r="G195" s="19" t="s">
        <v>419</v>
      </c>
      <c r="H195" s="28">
        <v>13</v>
      </c>
      <c r="I195" s="29">
        <v>17</v>
      </c>
      <c r="J195" s="28">
        <v>132</v>
      </c>
      <c r="K195" s="28">
        <v>132</v>
      </c>
      <c r="L195" s="30">
        <v>4</v>
      </c>
      <c r="M195" s="28">
        <v>13</v>
      </c>
      <c r="N195" s="28">
        <v>16913836</v>
      </c>
      <c r="O195" s="31">
        <v>0</v>
      </c>
      <c r="P195" s="28">
        <v>0</v>
      </c>
      <c r="Q195" s="32">
        <v>1301064.3076923077</v>
      </c>
      <c r="S195" s="33">
        <v>82000</v>
      </c>
      <c r="T195" s="33">
        <v>1219064.3076923077</v>
      </c>
      <c r="U195" s="34">
        <v>0.12</v>
      </c>
      <c r="V195" s="33">
        <f t="shared" si="16"/>
        <v>1649000</v>
      </c>
      <c r="W195" s="33">
        <f t="shared" si="17"/>
        <v>1577000</v>
      </c>
      <c r="X195" s="33">
        <f t="shared" si="18"/>
        <v>1560000</v>
      </c>
      <c r="Y195" s="33">
        <f t="shared" si="19"/>
        <v>1544000</v>
      </c>
    </row>
    <row r="196" spans="1:25">
      <c r="A196" s="18" t="s">
        <v>24</v>
      </c>
      <c r="B196" s="19" t="s">
        <v>420</v>
      </c>
      <c r="C196" s="19" t="s">
        <v>396</v>
      </c>
      <c r="D196" s="19" t="s">
        <v>397</v>
      </c>
      <c r="E196" s="19" t="s">
        <v>405</v>
      </c>
      <c r="F196" s="19" t="s">
        <v>29</v>
      </c>
      <c r="G196" s="19" t="s">
        <v>421</v>
      </c>
      <c r="H196" s="28">
        <v>380</v>
      </c>
      <c r="I196" s="29">
        <v>427</v>
      </c>
      <c r="J196" s="28">
        <v>672</v>
      </c>
      <c r="K196" s="28">
        <v>612</v>
      </c>
      <c r="L196" s="30">
        <v>43</v>
      </c>
      <c r="M196" s="28">
        <v>380</v>
      </c>
      <c r="N196" s="28">
        <v>192525860</v>
      </c>
      <c r="O196" s="31">
        <v>0</v>
      </c>
      <c r="P196" s="28">
        <v>0</v>
      </c>
      <c r="Q196" s="32">
        <v>506647</v>
      </c>
      <c r="S196" s="33">
        <v>51382</v>
      </c>
      <c r="T196" s="33">
        <v>455265</v>
      </c>
      <c r="U196" s="34">
        <v>0.12</v>
      </c>
      <c r="V196" s="33">
        <f t="shared" si="16"/>
        <v>616000</v>
      </c>
      <c r="W196" s="33">
        <f t="shared" si="17"/>
        <v>589000</v>
      </c>
      <c r="X196" s="33">
        <f t="shared" si="18"/>
        <v>583000</v>
      </c>
      <c r="Y196" s="33">
        <f t="shared" si="19"/>
        <v>577000</v>
      </c>
    </row>
    <row r="197" spans="1:25">
      <c r="A197" s="18" t="s">
        <v>24</v>
      </c>
      <c r="B197" s="19" t="s">
        <v>422</v>
      </c>
      <c r="C197" s="19" t="s">
        <v>396</v>
      </c>
      <c r="D197" s="19" t="s">
        <v>397</v>
      </c>
      <c r="E197" s="19" t="s">
        <v>401</v>
      </c>
      <c r="F197" s="19" t="s">
        <v>29</v>
      </c>
      <c r="G197" s="19" t="s">
        <v>423</v>
      </c>
      <c r="H197" s="28">
        <v>71</v>
      </c>
      <c r="I197" s="29">
        <v>96</v>
      </c>
      <c r="J197" s="28">
        <v>102</v>
      </c>
      <c r="K197" s="28">
        <v>102</v>
      </c>
      <c r="L197" s="30">
        <v>25</v>
      </c>
      <c r="M197" s="28">
        <v>71</v>
      </c>
      <c r="N197" s="28">
        <v>88595504</v>
      </c>
      <c r="O197" s="31">
        <v>0</v>
      </c>
      <c r="P197" s="28">
        <v>0</v>
      </c>
      <c r="Q197" s="32">
        <v>1247824</v>
      </c>
      <c r="S197" s="33">
        <v>0</v>
      </c>
      <c r="T197" s="33">
        <v>1247824</v>
      </c>
      <c r="U197" s="34">
        <v>0.12</v>
      </c>
      <c r="V197" s="33">
        <f t="shared" si="16"/>
        <v>1688000</v>
      </c>
      <c r="W197" s="33">
        <f t="shared" si="17"/>
        <v>1615000</v>
      </c>
      <c r="X197" s="33">
        <f t="shared" si="18"/>
        <v>1597000</v>
      </c>
      <c r="Y197" s="33">
        <f t="shared" si="19"/>
        <v>1580000</v>
      </c>
    </row>
    <row r="198" spans="1:25">
      <c r="A198" s="18" t="s">
        <v>24</v>
      </c>
      <c r="B198" s="19" t="s">
        <v>424</v>
      </c>
      <c r="C198" s="19" t="s">
        <v>396</v>
      </c>
      <c r="D198" s="19" t="s">
        <v>397</v>
      </c>
      <c r="E198" s="19" t="s">
        <v>398</v>
      </c>
      <c r="F198" s="19" t="s">
        <v>29</v>
      </c>
      <c r="G198" s="19" t="s">
        <v>425</v>
      </c>
      <c r="H198" s="28">
        <v>98</v>
      </c>
      <c r="I198" s="29">
        <v>80</v>
      </c>
      <c r="J198" s="28">
        <v>267</v>
      </c>
      <c r="K198" s="28">
        <v>222</v>
      </c>
      <c r="L198" s="30">
        <v>32</v>
      </c>
      <c r="M198" s="28">
        <v>53</v>
      </c>
      <c r="N198" s="28">
        <v>75763846</v>
      </c>
      <c r="O198" s="31">
        <v>45</v>
      </c>
      <c r="P198" s="28">
        <v>67496590</v>
      </c>
      <c r="Q198" s="32">
        <v>1461841.1836734693</v>
      </c>
      <c r="S198" s="33">
        <v>0</v>
      </c>
      <c r="T198" s="33">
        <v>1461841.1836734693</v>
      </c>
      <c r="U198" s="34">
        <v>0.12</v>
      </c>
      <c r="V198" s="33">
        <f t="shared" si="16"/>
        <v>1977000</v>
      </c>
      <c r="W198" s="33">
        <f t="shared" si="17"/>
        <v>1891000</v>
      </c>
      <c r="X198" s="33">
        <f t="shared" si="18"/>
        <v>1871000</v>
      </c>
      <c r="Y198" s="33">
        <f t="shared" si="19"/>
        <v>1851000</v>
      </c>
    </row>
    <row r="199" spans="1:25">
      <c r="A199" s="18" t="s">
        <v>24</v>
      </c>
      <c r="B199" s="19" t="s">
        <v>426</v>
      </c>
      <c r="C199" s="19" t="s">
        <v>396</v>
      </c>
      <c r="D199" s="19" t="s">
        <v>397</v>
      </c>
      <c r="E199" s="19" t="s">
        <v>405</v>
      </c>
      <c r="F199" s="19" t="s">
        <v>29</v>
      </c>
      <c r="G199" s="19" t="s">
        <v>427</v>
      </c>
      <c r="H199" s="28">
        <v>393</v>
      </c>
      <c r="I199" s="29">
        <v>230</v>
      </c>
      <c r="J199" s="28">
        <v>1842</v>
      </c>
      <c r="K199" s="28">
        <v>1622</v>
      </c>
      <c r="L199" s="30">
        <v>114</v>
      </c>
      <c r="M199" s="28">
        <v>173</v>
      </c>
      <c r="N199" s="28">
        <v>181108848.99999997</v>
      </c>
      <c r="O199" s="31">
        <v>220</v>
      </c>
      <c r="P199" s="28">
        <v>235033052</v>
      </c>
      <c r="Q199" s="32">
        <v>1058885.2442748093</v>
      </c>
      <c r="S199" s="33">
        <v>0</v>
      </c>
      <c r="T199" s="33">
        <v>1058885.2442748093</v>
      </c>
      <c r="U199" s="34">
        <v>0.12</v>
      </c>
      <c r="V199" s="33">
        <f t="shared" si="16"/>
        <v>1432000</v>
      </c>
      <c r="W199" s="33">
        <f t="shared" si="17"/>
        <v>1370000</v>
      </c>
      <c r="X199" s="33">
        <f t="shared" si="18"/>
        <v>1355000</v>
      </c>
      <c r="Y199" s="33">
        <f t="shared" si="19"/>
        <v>1341000</v>
      </c>
    </row>
    <row r="200" spans="1:25">
      <c r="A200" s="18" t="s">
        <v>24</v>
      </c>
      <c r="B200" s="19" t="s">
        <v>428</v>
      </c>
      <c r="C200" s="19" t="s">
        <v>396</v>
      </c>
      <c r="D200" s="19" t="s">
        <v>429</v>
      </c>
      <c r="E200" s="19" t="s">
        <v>401</v>
      </c>
      <c r="F200" s="19" t="s">
        <v>29</v>
      </c>
      <c r="G200" s="19" t="s">
        <v>430</v>
      </c>
      <c r="H200" s="28">
        <v>5</v>
      </c>
      <c r="I200" s="29">
        <v>8</v>
      </c>
      <c r="J200" s="28">
        <v>20</v>
      </c>
      <c r="K200" s="28">
        <v>20</v>
      </c>
      <c r="L200" s="30">
        <v>3</v>
      </c>
      <c r="M200" s="28">
        <v>5</v>
      </c>
      <c r="N200" s="28">
        <v>12478615</v>
      </c>
      <c r="O200" s="31">
        <v>0</v>
      </c>
      <c r="P200" s="28">
        <v>0</v>
      </c>
      <c r="Q200" s="32">
        <v>2495723</v>
      </c>
      <c r="S200" s="33">
        <v>0</v>
      </c>
      <c r="T200" s="33">
        <v>2495723</v>
      </c>
      <c r="U200" s="34">
        <v>0.12</v>
      </c>
      <c r="V200" s="33">
        <f t="shared" si="16"/>
        <v>3375000</v>
      </c>
      <c r="W200" s="33">
        <f t="shared" si="17"/>
        <v>3229000</v>
      </c>
      <c r="X200" s="33">
        <f t="shared" si="18"/>
        <v>3194000</v>
      </c>
      <c r="Y200" s="33">
        <f t="shared" si="19"/>
        <v>3160000</v>
      </c>
    </row>
    <row r="201" spans="1:25">
      <c r="A201" s="18" t="s">
        <v>24</v>
      </c>
      <c r="B201" s="19" t="s">
        <v>431</v>
      </c>
      <c r="C201" s="19" t="s">
        <v>396</v>
      </c>
      <c r="D201" s="19" t="s">
        <v>397</v>
      </c>
      <c r="E201" s="19" t="s">
        <v>398</v>
      </c>
      <c r="F201" s="19" t="s">
        <v>29</v>
      </c>
      <c r="G201" s="19" t="s">
        <v>432</v>
      </c>
      <c r="H201" s="28">
        <v>2</v>
      </c>
      <c r="I201" s="29">
        <v>11</v>
      </c>
      <c r="J201" s="28">
        <v>2218</v>
      </c>
      <c r="K201" s="28">
        <v>2014</v>
      </c>
      <c r="L201" s="30">
        <v>9</v>
      </c>
      <c r="M201" s="28">
        <v>2</v>
      </c>
      <c r="N201" s="28">
        <v>2554897</v>
      </c>
      <c r="O201" s="31">
        <v>0</v>
      </c>
      <c r="P201" s="28">
        <v>0</v>
      </c>
      <c r="Q201" s="32">
        <v>1277448.5</v>
      </c>
      <c r="S201" s="33">
        <v>0</v>
      </c>
      <c r="T201" s="33">
        <v>1277448.5</v>
      </c>
      <c r="U201" s="34">
        <v>0.12</v>
      </c>
      <c r="V201" s="33">
        <f t="shared" si="16"/>
        <v>1728000</v>
      </c>
      <c r="W201" s="33">
        <f t="shared" si="17"/>
        <v>1653000</v>
      </c>
      <c r="X201" s="33">
        <f t="shared" si="18"/>
        <v>1635000</v>
      </c>
      <c r="Y201" s="33">
        <f t="shared" si="19"/>
        <v>1618000</v>
      </c>
    </row>
    <row r="202" spans="1:25">
      <c r="A202" s="18" t="s">
        <v>24</v>
      </c>
      <c r="B202" s="19" t="s">
        <v>433</v>
      </c>
      <c r="C202" s="19" t="s">
        <v>396</v>
      </c>
      <c r="D202" s="19" t="s">
        <v>429</v>
      </c>
      <c r="E202" s="19" t="s">
        <v>405</v>
      </c>
      <c r="F202" s="19" t="s">
        <v>29</v>
      </c>
      <c r="G202" s="19" t="s">
        <v>434</v>
      </c>
      <c r="H202" s="28">
        <v>1</v>
      </c>
      <c r="I202" s="29">
        <v>1</v>
      </c>
      <c r="J202" s="28">
        <v>15</v>
      </c>
      <c r="K202" s="28">
        <v>15</v>
      </c>
      <c r="L202" s="30">
        <v>0</v>
      </c>
      <c r="M202" s="28">
        <v>1</v>
      </c>
      <c r="N202" s="28">
        <v>2344462</v>
      </c>
      <c r="O202" s="31">
        <v>0</v>
      </c>
      <c r="P202" s="28">
        <v>0</v>
      </c>
      <c r="Q202" s="32">
        <v>2344462</v>
      </c>
      <c r="S202" s="33">
        <v>113445.19327731105</v>
      </c>
      <c r="T202" s="33">
        <v>2231016.806722689</v>
      </c>
      <c r="U202" s="34">
        <v>0.12</v>
      </c>
      <c r="V202" s="33">
        <f t="shared" si="16"/>
        <v>3017000</v>
      </c>
      <c r="W202" s="33">
        <f t="shared" si="17"/>
        <v>2886000</v>
      </c>
      <c r="X202" s="33">
        <f t="shared" si="18"/>
        <v>2855000</v>
      </c>
      <c r="Y202" s="33">
        <f t="shared" si="19"/>
        <v>2825000</v>
      </c>
    </row>
    <row r="203" spans="1:25">
      <c r="A203" s="18" t="s">
        <v>24</v>
      </c>
      <c r="B203" s="19" t="s">
        <v>435</v>
      </c>
      <c r="C203" s="19" t="s">
        <v>396</v>
      </c>
      <c r="D203" s="19" t="s">
        <v>397</v>
      </c>
      <c r="E203" s="19" t="s">
        <v>405</v>
      </c>
      <c r="F203" s="19" t="s">
        <v>29</v>
      </c>
      <c r="G203" s="19" t="s">
        <v>436</v>
      </c>
      <c r="H203" s="28">
        <v>37</v>
      </c>
      <c r="I203" s="29">
        <v>49</v>
      </c>
      <c r="J203" s="28">
        <v>94</v>
      </c>
      <c r="K203" s="28">
        <v>94</v>
      </c>
      <c r="L203" s="30">
        <v>12</v>
      </c>
      <c r="M203" s="28">
        <v>37</v>
      </c>
      <c r="N203" s="28">
        <v>41384352</v>
      </c>
      <c r="O203" s="31">
        <v>0</v>
      </c>
      <c r="P203" s="28">
        <v>0</v>
      </c>
      <c r="Q203" s="32">
        <v>1118496</v>
      </c>
      <c r="S203" s="33">
        <v>0</v>
      </c>
      <c r="T203" s="33">
        <v>1118496</v>
      </c>
      <c r="U203" s="34">
        <v>0.12</v>
      </c>
      <c r="V203" s="33">
        <f t="shared" si="16"/>
        <v>1513000</v>
      </c>
      <c r="W203" s="33">
        <f t="shared" si="17"/>
        <v>1447000</v>
      </c>
      <c r="X203" s="33">
        <f t="shared" si="18"/>
        <v>1432000</v>
      </c>
      <c r="Y203" s="33">
        <f t="shared" si="19"/>
        <v>1416000</v>
      </c>
    </row>
    <row r="204" spans="1:25">
      <c r="A204" s="18" t="s">
        <v>24</v>
      </c>
      <c r="B204" s="19" t="s">
        <v>437</v>
      </c>
      <c r="C204" s="19" t="s">
        <v>396</v>
      </c>
      <c r="D204" s="19" t="s">
        <v>397</v>
      </c>
      <c r="E204" s="19" t="s">
        <v>401</v>
      </c>
      <c r="F204" s="19" t="s">
        <v>29</v>
      </c>
      <c r="G204" s="19" t="s">
        <v>438</v>
      </c>
      <c r="H204" s="28">
        <v>135</v>
      </c>
      <c r="I204" s="29">
        <v>6</v>
      </c>
      <c r="J204" s="28">
        <v>187</v>
      </c>
      <c r="K204" s="28">
        <v>97</v>
      </c>
      <c r="L204" s="30">
        <v>5</v>
      </c>
      <c r="M204" s="28">
        <v>45</v>
      </c>
      <c r="N204" s="28">
        <v>56025416.999999993</v>
      </c>
      <c r="O204" s="31">
        <v>90</v>
      </c>
      <c r="P204" s="28">
        <v>112099950</v>
      </c>
      <c r="Q204" s="32">
        <v>1245373.0888888889</v>
      </c>
      <c r="S204" s="33">
        <v>0</v>
      </c>
      <c r="T204" s="33">
        <v>1245373.0888888889</v>
      </c>
      <c r="U204" s="34">
        <v>0.12</v>
      </c>
      <c r="V204" s="33">
        <f t="shared" si="16"/>
        <v>1685000</v>
      </c>
      <c r="W204" s="33">
        <f t="shared" si="17"/>
        <v>1611000</v>
      </c>
      <c r="X204" s="33">
        <f t="shared" si="18"/>
        <v>1594000</v>
      </c>
      <c r="Y204" s="33">
        <f t="shared" si="19"/>
        <v>1577000</v>
      </c>
    </row>
    <row r="205" spans="1:25">
      <c r="A205" s="18" t="s">
        <v>24</v>
      </c>
      <c r="B205" s="19" t="s">
        <v>439</v>
      </c>
      <c r="C205" s="19" t="s">
        <v>396</v>
      </c>
      <c r="D205" s="19" t="s">
        <v>397</v>
      </c>
      <c r="E205" s="19" t="s">
        <v>398</v>
      </c>
      <c r="F205" s="19" t="s">
        <v>29</v>
      </c>
      <c r="G205" s="19" t="s">
        <v>440</v>
      </c>
      <c r="H205" s="28">
        <v>254</v>
      </c>
      <c r="I205" s="29">
        <v>277</v>
      </c>
      <c r="J205" s="28">
        <v>408</v>
      </c>
      <c r="K205" s="28">
        <v>408</v>
      </c>
      <c r="L205" s="30">
        <v>23</v>
      </c>
      <c r="M205" s="28">
        <v>254</v>
      </c>
      <c r="N205" s="28">
        <v>338846668</v>
      </c>
      <c r="O205" s="31">
        <v>0</v>
      </c>
      <c r="P205" s="28">
        <v>0</v>
      </c>
      <c r="Q205" s="32">
        <v>1334042</v>
      </c>
      <c r="S205" s="33">
        <v>0</v>
      </c>
      <c r="T205" s="33">
        <v>1334042</v>
      </c>
      <c r="U205" s="34">
        <v>0.12</v>
      </c>
      <c r="V205" s="33">
        <f t="shared" si="16"/>
        <v>1804000</v>
      </c>
      <c r="W205" s="33">
        <f t="shared" si="17"/>
        <v>1726000</v>
      </c>
      <c r="X205" s="33">
        <f t="shared" si="18"/>
        <v>1707000</v>
      </c>
      <c r="Y205" s="33">
        <f t="shared" si="19"/>
        <v>1689000</v>
      </c>
    </row>
    <row r="206" spans="1:25">
      <c r="A206" s="18" t="s">
        <v>24</v>
      </c>
      <c r="B206" s="19" t="s">
        <v>441</v>
      </c>
      <c r="C206" s="19" t="s">
        <v>396</v>
      </c>
      <c r="D206" s="19" t="s">
        <v>397</v>
      </c>
      <c r="E206" s="19" t="s">
        <v>405</v>
      </c>
      <c r="F206" s="19" t="s">
        <v>29</v>
      </c>
      <c r="G206" s="19" t="s">
        <v>442</v>
      </c>
      <c r="H206" s="28">
        <v>185</v>
      </c>
      <c r="I206" s="29">
        <v>81</v>
      </c>
      <c r="J206" s="28">
        <v>300</v>
      </c>
      <c r="K206" s="28">
        <v>243</v>
      </c>
      <c r="L206" s="30">
        <v>40</v>
      </c>
      <c r="M206" s="28">
        <v>128</v>
      </c>
      <c r="N206" s="28">
        <v>98382199.069767445</v>
      </c>
      <c r="O206" s="31">
        <v>57</v>
      </c>
      <c r="P206" s="28">
        <v>43104929</v>
      </c>
      <c r="Q206" s="32">
        <v>764795.28686360782</v>
      </c>
      <c r="S206" s="33">
        <v>23471.488554042182</v>
      </c>
      <c r="T206" s="33">
        <v>741323.79830956564</v>
      </c>
      <c r="U206" s="34">
        <v>0.12</v>
      </c>
      <c r="V206" s="33">
        <f t="shared" si="16"/>
        <v>1003000</v>
      </c>
      <c r="W206" s="33">
        <f t="shared" si="17"/>
        <v>959000</v>
      </c>
      <c r="X206" s="33">
        <f t="shared" si="18"/>
        <v>949000</v>
      </c>
      <c r="Y206" s="33">
        <f t="shared" si="19"/>
        <v>939000</v>
      </c>
    </row>
    <row r="207" spans="1:25">
      <c r="A207" s="18" t="s">
        <v>24</v>
      </c>
      <c r="B207" s="19" t="s">
        <v>443</v>
      </c>
      <c r="C207" s="19" t="s">
        <v>396</v>
      </c>
      <c r="D207" s="19" t="s">
        <v>397</v>
      </c>
      <c r="E207" s="19" t="s">
        <v>405</v>
      </c>
      <c r="F207" s="19" t="s">
        <v>80</v>
      </c>
      <c r="G207" s="19" t="s">
        <v>444</v>
      </c>
      <c r="H207" s="28">
        <v>69</v>
      </c>
      <c r="I207" s="28">
        <v>25</v>
      </c>
      <c r="J207" s="28">
        <v>363</v>
      </c>
      <c r="K207" s="28">
        <v>350</v>
      </c>
      <c r="L207" s="30">
        <v>9</v>
      </c>
      <c r="M207" s="28">
        <v>58</v>
      </c>
      <c r="N207" s="28">
        <v>60246744</v>
      </c>
      <c r="O207" s="31">
        <v>11</v>
      </c>
      <c r="P207" s="28">
        <v>11224730</v>
      </c>
      <c r="Q207" s="32">
        <v>1035818.463768116</v>
      </c>
      <c r="S207" s="33">
        <v>96328.947899159393</v>
      </c>
      <c r="T207" s="33">
        <v>939489.51586895657</v>
      </c>
      <c r="U207" s="34">
        <v>0.12</v>
      </c>
      <c r="V207" s="33">
        <f t="shared" si="16"/>
        <v>1271000</v>
      </c>
      <c r="W207" s="33">
        <f t="shared" si="17"/>
        <v>1216000</v>
      </c>
      <c r="X207" s="33">
        <f t="shared" si="18"/>
        <v>1203000</v>
      </c>
      <c r="Y207" s="33">
        <f t="shared" si="19"/>
        <v>1190000</v>
      </c>
    </row>
    <row r="208" spans="1:25">
      <c r="A208" s="18" t="s">
        <v>24</v>
      </c>
      <c r="B208" s="19" t="s">
        <v>445</v>
      </c>
      <c r="C208" s="19" t="s">
        <v>396</v>
      </c>
      <c r="D208" s="19" t="s">
        <v>404</v>
      </c>
      <c r="E208" s="19" t="s">
        <v>446</v>
      </c>
      <c r="F208" s="19" t="s">
        <v>80</v>
      </c>
      <c r="G208" s="19" t="s">
        <v>447</v>
      </c>
      <c r="H208" s="28">
        <v>164</v>
      </c>
      <c r="I208" s="28">
        <v>247</v>
      </c>
      <c r="J208" s="28">
        <v>1650</v>
      </c>
      <c r="K208" s="28">
        <v>1629</v>
      </c>
      <c r="L208" s="30">
        <v>75</v>
      </c>
      <c r="M208" s="28">
        <v>164</v>
      </c>
      <c r="N208" s="28">
        <v>73672544.187134504</v>
      </c>
      <c r="O208" s="31">
        <v>0</v>
      </c>
      <c r="P208" s="28">
        <v>0</v>
      </c>
      <c r="Q208" s="32">
        <v>449222.83040935674</v>
      </c>
      <c r="S208" s="33">
        <v>14472.831858407066</v>
      </c>
      <c r="T208" s="33">
        <v>434749.99855094968</v>
      </c>
      <c r="U208" s="34">
        <v>0.1</v>
      </c>
      <c r="V208" s="33">
        <f t="shared" si="16"/>
        <v>575000</v>
      </c>
      <c r="W208" s="33">
        <f t="shared" si="17"/>
        <v>563000</v>
      </c>
      <c r="X208" s="33">
        <f t="shared" si="18"/>
        <v>557000</v>
      </c>
      <c r="Y208" s="33">
        <f t="shared" si="19"/>
        <v>551000</v>
      </c>
    </row>
    <row r="209" spans="1:26">
      <c r="A209" s="18" t="s">
        <v>24</v>
      </c>
      <c r="B209" s="19" t="s">
        <v>448</v>
      </c>
      <c r="C209" s="19" t="s">
        <v>396</v>
      </c>
      <c r="D209" s="19" t="s">
        <v>397</v>
      </c>
      <c r="E209" s="19" t="s">
        <v>405</v>
      </c>
      <c r="F209" s="19" t="s">
        <v>80</v>
      </c>
      <c r="G209" s="19" t="s">
        <v>449</v>
      </c>
      <c r="H209" s="28">
        <v>1</v>
      </c>
      <c r="I209" s="28">
        <v>2</v>
      </c>
      <c r="J209" s="28">
        <v>165</v>
      </c>
      <c r="K209" s="28">
        <v>165</v>
      </c>
      <c r="L209" s="30">
        <v>2</v>
      </c>
      <c r="M209" s="28">
        <v>1</v>
      </c>
      <c r="N209" s="28">
        <v>999347</v>
      </c>
      <c r="O209" s="31">
        <v>0</v>
      </c>
      <c r="P209" s="28">
        <v>0</v>
      </c>
      <c r="Q209" s="32">
        <v>999347</v>
      </c>
      <c r="S209" s="33">
        <v>89841.117647058796</v>
      </c>
      <c r="T209" s="33">
        <v>909505.8823529412</v>
      </c>
      <c r="U209" s="34">
        <v>0.12</v>
      </c>
      <c r="V209" s="33">
        <f t="shared" si="16"/>
        <v>1230000</v>
      </c>
      <c r="W209" s="33">
        <f t="shared" si="17"/>
        <v>1177000</v>
      </c>
      <c r="X209" s="33">
        <f t="shared" si="18"/>
        <v>1164000</v>
      </c>
      <c r="Y209" s="33">
        <f t="shared" si="19"/>
        <v>1152000</v>
      </c>
    </row>
    <row r="210" spans="1:26">
      <c r="A210" s="18" t="s">
        <v>24</v>
      </c>
      <c r="B210" s="19" t="s">
        <v>450</v>
      </c>
      <c r="C210" s="19" t="s">
        <v>396</v>
      </c>
      <c r="D210" s="19" t="s">
        <v>397</v>
      </c>
      <c r="E210" s="19" t="s">
        <v>401</v>
      </c>
      <c r="F210" s="19" t="s">
        <v>80</v>
      </c>
      <c r="G210" s="19" t="s">
        <v>451</v>
      </c>
      <c r="H210" s="28">
        <v>55</v>
      </c>
      <c r="I210" s="28">
        <v>77</v>
      </c>
      <c r="J210" s="28">
        <v>202</v>
      </c>
      <c r="K210" s="28">
        <v>202</v>
      </c>
      <c r="L210" s="30">
        <v>15</v>
      </c>
      <c r="M210" s="28">
        <v>55</v>
      </c>
      <c r="N210" s="28">
        <v>65091769.000000015</v>
      </c>
      <c r="O210" s="31">
        <v>0</v>
      </c>
      <c r="P210" s="28">
        <v>0</v>
      </c>
      <c r="Q210" s="32">
        <v>1183486.7090909095</v>
      </c>
      <c r="S210" s="33">
        <v>128473.71212121259</v>
      </c>
      <c r="T210" s="33">
        <v>1055012.9969696968</v>
      </c>
      <c r="U210" s="34">
        <v>0.12</v>
      </c>
      <c r="V210" s="33">
        <f t="shared" si="16"/>
        <v>1427000</v>
      </c>
      <c r="W210" s="33">
        <f t="shared" si="17"/>
        <v>1365000</v>
      </c>
      <c r="X210" s="33">
        <f t="shared" si="18"/>
        <v>1350000</v>
      </c>
      <c r="Y210" s="33">
        <f t="shared" si="19"/>
        <v>1336000</v>
      </c>
    </row>
    <row r="211" spans="1:26">
      <c r="A211" s="18" t="s">
        <v>24</v>
      </c>
      <c r="B211" s="19" t="s">
        <v>452</v>
      </c>
      <c r="C211" s="19" t="s">
        <v>396</v>
      </c>
      <c r="D211" s="19" t="s">
        <v>397</v>
      </c>
      <c r="E211" s="19" t="s">
        <v>446</v>
      </c>
      <c r="F211" s="19" t="s">
        <v>210</v>
      </c>
      <c r="G211" s="19" t="s">
        <v>453</v>
      </c>
      <c r="H211" s="28">
        <v>363</v>
      </c>
      <c r="I211" s="29">
        <v>215</v>
      </c>
      <c r="J211" s="28">
        <v>533</v>
      </c>
      <c r="K211" s="28">
        <v>378</v>
      </c>
      <c r="L211" s="30">
        <v>51</v>
      </c>
      <c r="M211" s="28">
        <v>208</v>
      </c>
      <c r="N211" s="28">
        <v>77161128.150943398</v>
      </c>
      <c r="O211" s="31">
        <v>155</v>
      </c>
      <c r="P211" s="28">
        <v>57360448</v>
      </c>
      <c r="Q211" s="32">
        <v>370582.85441031237</v>
      </c>
      <c r="S211" s="33">
        <v>0</v>
      </c>
      <c r="T211" s="33">
        <v>370582.85441031237</v>
      </c>
      <c r="U211" s="34">
        <v>0.1</v>
      </c>
      <c r="V211" s="33">
        <f t="shared" si="16"/>
        <v>490000</v>
      </c>
      <c r="W211" s="33">
        <f t="shared" si="17"/>
        <v>480000</v>
      </c>
      <c r="X211" s="33">
        <f t="shared" si="18"/>
        <v>475000</v>
      </c>
      <c r="Y211" s="33">
        <f t="shared" si="19"/>
        <v>470000</v>
      </c>
    </row>
    <row r="212" spans="1:26">
      <c r="A212" s="18"/>
      <c r="B212" s="19"/>
      <c r="C212" s="19"/>
      <c r="D212" s="19"/>
      <c r="E212" s="19"/>
      <c r="F212" s="19"/>
      <c r="G212" s="19"/>
      <c r="H212" s="28"/>
      <c r="I212" s="29"/>
      <c r="J212" s="28"/>
      <c r="K212" s="28"/>
      <c r="L212" s="30"/>
      <c r="M212" s="28"/>
      <c r="N212" s="28"/>
      <c r="O212" s="31"/>
      <c r="P212" s="28"/>
      <c r="Q212" s="32"/>
      <c r="S212" s="33"/>
      <c r="T212" s="33"/>
      <c r="U212" s="34"/>
      <c r="V212" s="33"/>
      <c r="W212" s="33"/>
      <c r="X212" s="33"/>
      <c r="Y212" s="33"/>
    </row>
    <row r="213" spans="1:26" s="95" customFormat="1">
      <c r="A213" s="89" t="s">
        <v>24</v>
      </c>
      <c r="B213" s="90" t="s">
        <v>454</v>
      </c>
      <c r="C213" s="90" t="s">
        <v>396</v>
      </c>
      <c r="D213" s="90" t="s">
        <v>397</v>
      </c>
      <c r="E213" s="90" t="s">
        <v>401</v>
      </c>
      <c r="F213" s="90" t="s">
        <v>210</v>
      </c>
      <c r="G213" s="90" t="s">
        <v>455</v>
      </c>
      <c r="H213" s="91">
        <v>216</v>
      </c>
      <c r="I213" s="91">
        <v>219</v>
      </c>
      <c r="J213" s="91">
        <v>340</v>
      </c>
      <c r="K213" s="91">
        <v>300</v>
      </c>
      <c r="L213" s="92">
        <v>41</v>
      </c>
      <c r="M213" s="91">
        <v>176</v>
      </c>
      <c r="N213" s="91">
        <v>214756966</v>
      </c>
      <c r="O213" s="93">
        <v>40</v>
      </c>
      <c r="P213" s="91">
        <v>48803740</v>
      </c>
      <c r="Q213" s="94">
        <v>1220188.4537037036</v>
      </c>
      <c r="S213" s="96">
        <v>78000</v>
      </c>
      <c r="T213" s="96">
        <v>1142188.4537037036</v>
      </c>
      <c r="U213" s="97">
        <v>0.2</v>
      </c>
      <c r="V213" s="96">
        <f t="shared" si="16"/>
        <v>1700000</v>
      </c>
      <c r="W213" s="96"/>
      <c r="X213" s="96"/>
      <c r="Y213" s="96"/>
      <c r="Z213" s="98" t="s">
        <v>456</v>
      </c>
    </row>
    <row r="214" spans="1:26" s="98" customFormat="1">
      <c r="A214" s="99" t="s">
        <v>24</v>
      </c>
      <c r="B214" s="100" t="s">
        <v>457</v>
      </c>
      <c r="C214" s="100" t="s">
        <v>205</v>
      </c>
      <c r="D214" s="100" t="s">
        <v>206</v>
      </c>
      <c r="E214" s="100" t="s">
        <v>205</v>
      </c>
      <c r="F214" s="100" t="s">
        <v>207</v>
      </c>
      <c r="G214" s="100" t="s">
        <v>458</v>
      </c>
      <c r="H214" s="101">
        <v>146</v>
      </c>
      <c r="I214" s="101">
        <v>0</v>
      </c>
      <c r="J214" s="101">
        <v>464</v>
      </c>
      <c r="K214" s="101">
        <v>200</v>
      </c>
      <c r="L214" s="101">
        <v>17</v>
      </c>
      <c r="M214" s="101">
        <v>146</v>
      </c>
      <c r="N214" s="101">
        <v>146</v>
      </c>
      <c r="O214" s="101">
        <v>0</v>
      </c>
      <c r="P214" s="101">
        <v>0</v>
      </c>
      <c r="Q214" s="102">
        <v>1</v>
      </c>
      <c r="S214" s="103">
        <v>0</v>
      </c>
      <c r="T214" s="103"/>
      <c r="U214" s="104"/>
      <c r="V214" s="103"/>
      <c r="W214" s="103"/>
      <c r="X214" s="103"/>
      <c r="Y214" s="103"/>
    </row>
    <row r="215" spans="1:26">
      <c r="A215" s="18"/>
      <c r="B215" s="19"/>
      <c r="C215" s="19"/>
      <c r="D215" s="19"/>
      <c r="E215" s="19"/>
      <c r="F215" s="19"/>
      <c r="G215" s="19"/>
      <c r="H215" s="28"/>
      <c r="I215" s="28"/>
      <c r="J215" s="28"/>
      <c r="K215" s="28"/>
      <c r="L215" s="30"/>
      <c r="M215" s="28"/>
      <c r="N215" s="28"/>
      <c r="O215" s="31"/>
      <c r="P215" s="28"/>
      <c r="Q215" s="32"/>
      <c r="S215" s="33"/>
      <c r="T215" s="33"/>
      <c r="U215" s="34"/>
      <c r="V215" s="33"/>
      <c r="W215" s="33"/>
      <c r="X215" s="33"/>
      <c r="Y215" s="33"/>
    </row>
    <row r="216" spans="1:26" s="95" customFormat="1">
      <c r="A216" s="89" t="s">
        <v>24</v>
      </c>
      <c r="B216" s="90" t="s">
        <v>454</v>
      </c>
      <c r="C216" s="90" t="s">
        <v>396</v>
      </c>
      <c r="D216" s="90" t="s">
        <v>397</v>
      </c>
      <c r="E216" s="90" t="s">
        <v>401</v>
      </c>
      <c r="F216" s="90" t="s">
        <v>210</v>
      </c>
      <c r="G216" s="90" t="s">
        <v>455</v>
      </c>
      <c r="H216" s="91">
        <v>216</v>
      </c>
      <c r="I216" s="91">
        <v>219</v>
      </c>
      <c r="J216" s="91">
        <v>340</v>
      </c>
      <c r="K216" s="91">
        <v>300</v>
      </c>
      <c r="L216" s="92">
        <v>41</v>
      </c>
      <c r="M216" s="91">
        <v>176</v>
      </c>
      <c r="N216" s="91">
        <v>214756966</v>
      </c>
      <c r="O216" s="93">
        <v>40</v>
      </c>
      <c r="P216" s="91">
        <v>48803740</v>
      </c>
      <c r="Q216" s="94">
        <v>1220188.4537037036</v>
      </c>
      <c r="S216" s="96"/>
      <c r="T216" s="96">
        <v>1220188.4537037036</v>
      </c>
      <c r="U216" s="97">
        <v>0.14000000000000001</v>
      </c>
      <c r="V216" s="96">
        <v>1699900</v>
      </c>
      <c r="W216" s="96">
        <f t="shared" ref="W216" si="20">ROUNDUP(((T216*1.19)/(0.92)),-3)</f>
        <v>1579000</v>
      </c>
      <c r="X216" s="96">
        <f t="shared" ref="X216" si="21">ROUNDUP(((T216*1.19)/(0.93)),-3)</f>
        <v>1562000</v>
      </c>
      <c r="Y216" s="96">
        <f t="shared" ref="Y216" si="22">ROUNDUP(((T216*1.19)/(0.94)),-3)</f>
        <v>1545000</v>
      </c>
      <c r="Z216" s="98" t="s">
        <v>456</v>
      </c>
    </row>
    <row r="217" spans="1:26" s="98" customFormat="1">
      <c r="A217" s="99" t="s">
        <v>24</v>
      </c>
      <c r="B217" s="100" t="s">
        <v>457</v>
      </c>
      <c r="C217" s="100" t="s">
        <v>205</v>
      </c>
      <c r="D217" s="100" t="s">
        <v>206</v>
      </c>
      <c r="E217" s="100" t="s">
        <v>205</v>
      </c>
      <c r="F217" s="100" t="s">
        <v>207</v>
      </c>
      <c r="G217" s="100" t="s">
        <v>458</v>
      </c>
      <c r="H217" s="101">
        <v>146</v>
      </c>
      <c r="I217" s="101">
        <v>0</v>
      </c>
      <c r="J217" s="101">
        <v>464</v>
      </c>
      <c r="K217" s="101">
        <v>200</v>
      </c>
      <c r="L217" s="101">
        <v>17</v>
      </c>
      <c r="M217" s="101">
        <v>146</v>
      </c>
      <c r="N217" s="101">
        <v>146</v>
      </c>
      <c r="O217" s="101">
        <v>0</v>
      </c>
      <c r="P217" s="101">
        <v>0</v>
      </c>
      <c r="Q217" s="102">
        <v>1</v>
      </c>
      <c r="S217" s="103">
        <v>0</v>
      </c>
      <c r="T217" s="103"/>
      <c r="U217" s="104"/>
      <c r="V217" s="103"/>
      <c r="W217" s="103"/>
      <c r="X217" s="103"/>
      <c r="Y217" s="103"/>
    </row>
    <row r="218" spans="1:26">
      <c r="A218" s="18"/>
      <c r="B218" s="19"/>
      <c r="C218" s="19"/>
      <c r="D218" s="19"/>
      <c r="E218" s="19"/>
      <c r="F218" s="19"/>
      <c r="G218" s="19"/>
      <c r="H218" s="28"/>
      <c r="I218" s="28"/>
      <c r="J218" s="28"/>
      <c r="K218" s="28"/>
      <c r="L218" s="30"/>
      <c r="M218" s="28"/>
      <c r="N218" s="28"/>
      <c r="O218" s="31"/>
      <c r="P218" s="28"/>
      <c r="Q218" s="32"/>
      <c r="S218" s="33"/>
      <c r="T218" s="33"/>
      <c r="U218" s="34"/>
      <c r="V218" s="33"/>
      <c r="W218" s="33"/>
      <c r="X218" s="33"/>
      <c r="Y218" s="33"/>
    </row>
    <row r="219" spans="1:26">
      <c r="A219" s="18" t="s">
        <v>24</v>
      </c>
      <c r="B219" s="19" t="s">
        <v>459</v>
      </c>
      <c r="C219" s="19" t="s">
        <v>396</v>
      </c>
      <c r="D219" s="19" t="s">
        <v>397</v>
      </c>
      <c r="E219" s="19" t="s">
        <v>405</v>
      </c>
      <c r="F219" s="19" t="s">
        <v>210</v>
      </c>
      <c r="G219" s="19" t="s">
        <v>460</v>
      </c>
      <c r="H219" s="28">
        <v>127</v>
      </c>
      <c r="I219" s="29">
        <v>143</v>
      </c>
      <c r="J219" s="28">
        <v>385</v>
      </c>
      <c r="K219" s="28">
        <v>341</v>
      </c>
      <c r="L219" s="30">
        <v>59</v>
      </c>
      <c r="M219" s="28">
        <v>83</v>
      </c>
      <c r="N219" s="28">
        <v>60157399.059523821</v>
      </c>
      <c r="O219" s="31">
        <v>44</v>
      </c>
      <c r="P219" s="28">
        <v>30641448</v>
      </c>
      <c r="Q219" s="32">
        <v>714951.55164979387</v>
      </c>
      <c r="S219" s="33">
        <v>36500</v>
      </c>
      <c r="T219" s="33">
        <v>678451.55164979387</v>
      </c>
      <c r="U219" s="34">
        <v>0.12</v>
      </c>
      <c r="V219" s="33">
        <f t="shared" si="16"/>
        <v>918000</v>
      </c>
      <c r="W219" s="33">
        <f t="shared" si="17"/>
        <v>878000</v>
      </c>
      <c r="X219" s="33">
        <f t="shared" si="18"/>
        <v>869000</v>
      </c>
      <c r="Y219" s="33">
        <f t="shared" si="19"/>
        <v>859000</v>
      </c>
    </row>
    <row r="220" spans="1:26">
      <c r="A220" s="18"/>
      <c r="B220" s="19"/>
      <c r="C220" s="19"/>
      <c r="D220" s="19"/>
      <c r="E220" s="19"/>
      <c r="F220" s="19"/>
      <c r="G220" s="19"/>
      <c r="H220" s="28"/>
      <c r="I220" s="29"/>
      <c r="J220" s="28"/>
      <c r="K220" s="28"/>
      <c r="L220" s="30"/>
      <c r="M220" s="28"/>
      <c r="N220" s="28"/>
      <c r="O220" s="31"/>
      <c r="P220" s="28"/>
      <c r="Q220" s="32"/>
      <c r="S220" s="33"/>
      <c r="T220" s="33"/>
      <c r="U220" s="34"/>
      <c r="V220" s="33"/>
      <c r="W220" s="33"/>
      <c r="X220" s="33"/>
      <c r="Y220" s="33"/>
    </row>
    <row r="221" spans="1:26">
      <c r="A221" s="18" t="s">
        <v>24</v>
      </c>
      <c r="B221" s="19" t="s">
        <v>461</v>
      </c>
      <c r="C221" s="19" t="s">
        <v>396</v>
      </c>
      <c r="D221" s="19" t="s">
        <v>397</v>
      </c>
      <c r="E221" s="19" t="s">
        <v>446</v>
      </c>
      <c r="F221" s="19" t="s">
        <v>233</v>
      </c>
      <c r="G221" s="19" t="s">
        <v>462</v>
      </c>
      <c r="H221" s="28">
        <v>503</v>
      </c>
      <c r="I221" s="29">
        <v>618</v>
      </c>
      <c r="J221" s="28">
        <v>3313</v>
      </c>
      <c r="K221" s="28">
        <v>3090</v>
      </c>
      <c r="L221" s="30">
        <v>334</v>
      </c>
      <c r="M221" s="28">
        <v>280</v>
      </c>
      <c r="N221" s="28">
        <v>128159701.12676056</v>
      </c>
      <c r="O221" s="31">
        <v>223</v>
      </c>
      <c r="P221" s="28">
        <v>102075116</v>
      </c>
      <c r="Q221" s="32">
        <v>457723.29448660149</v>
      </c>
      <c r="S221" s="33">
        <v>0</v>
      </c>
      <c r="T221" s="33">
        <v>457723.29448660149</v>
      </c>
      <c r="U221" s="34">
        <v>0.1</v>
      </c>
      <c r="V221" s="33">
        <f t="shared" si="16"/>
        <v>606000</v>
      </c>
      <c r="W221" s="33">
        <f t="shared" si="17"/>
        <v>593000</v>
      </c>
      <c r="X221" s="33">
        <f t="shared" si="18"/>
        <v>586000</v>
      </c>
      <c r="Y221" s="33">
        <f t="shared" si="19"/>
        <v>580000</v>
      </c>
    </row>
    <row r="222" spans="1:26">
      <c r="A222" s="18" t="s">
        <v>24</v>
      </c>
      <c r="B222" s="19" t="s">
        <v>463</v>
      </c>
      <c r="C222" s="19" t="s">
        <v>396</v>
      </c>
      <c r="D222" s="19" t="s">
        <v>404</v>
      </c>
      <c r="E222" s="19" t="s">
        <v>446</v>
      </c>
      <c r="F222" s="19" t="s">
        <v>233</v>
      </c>
      <c r="G222" s="19" t="s">
        <v>462</v>
      </c>
      <c r="H222" s="28">
        <v>81</v>
      </c>
      <c r="I222" s="29">
        <v>21</v>
      </c>
      <c r="J222" s="28">
        <v>325</v>
      </c>
      <c r="K222" s="28">
        <v>275</v>
      </c>
      <c r="L222" s="30">
        <v>10</v>
      </c>
      <c r="M222" s="28">
        <v>31</v>
      </c>
      <c r="N222" s="28">
        <v>14690192.000000002</v>
      </c>
      <c r="O222" s="31">
        <v>50</v>
      </c>
      <c r="P222" s="28">
        <v>23744600</v>
      </c>
      <c r="Q222" s="32">
        <v>474503.60493827163</v>
      </c>
      <c r="S222" s="33">
        <v>0</v>
      </c>
      <c r="T222" s="33">
        <v>474503.60493827163</v>
      </c>
      <c r="U222" s="34">
        <v>0.1</v>
      </c>
      <c r="V222" s="33">
        <f t="shared" ref="V222:V285" si="23">ROUNDUP(((T222*1.19)/(1-U222)),-3)</f>
        <v>628000</v>
      </c>
      <c r="W222" s="33">
        <f t="shared" ref="W222:W285" si="24">ROUNDUP(((T222*1.19)/(0.92)),-3)</f>
        <v>614000</v>
      </c>
      <c r="X222" s="33">
        <f t="shared" ref="X222:X285" si="25">ROUNDUP(((T222*1.19)/(0.93)),-3)</f>
        <v>608000</v>
      </c>
      <c r="Y222" s="33">
        <f t="shared" ref="Y222:Y285" si="26">ROUNDUP(((T222*1.19)/(0.94)),-3)</f>
        <v>601000</v>
      </c>
    </row>
    <row r="223" spans="1:26">
      <c r="A223" s="18" t="s">
        <v>24</v>
      </c>
      <c r="B223" s="19" t="s">
        <v>464</v>
      </c>
      <c r="C223" s="19" t="s">
        <v>396</v>
      </c>
      <c r="D223" s="19" t="s">
        <v>397</v>
      </c>
      <c r="E223" s="19" t="s">
        <v>401</v>
      </c>
      <c r="F223" s="19" t="s">
        <v>233</v>
      </c>
      <c r="G223" s="19" t="s">
        <v>465</v>
      </c>
      <c r="H223" s="28">
        <v>3</v>
      </c>
      <c r="I223" s="29">
        <v>7</v>
      </c>
      <c r="J223" s="28">
        <v>850</v>
      </c>
      <c r="K223" s="28">
        <v>500</v>
      </c>
      <c r="L223" s="30">
        <v>4</v>
      </c>
      <c r="M223" s="28">
        <v>3</v>
      </c>
      <c r="N223" s="28">
        <v>3993921</v>
      </c>
      <c r="O223" s="31">
        <v>0</v>
      </c>
      <c r="P223" s="28">
        <v>0</v>
      </c>
      <c r="Q223" s="32">
        <v>1331307</v>
      </c>
      <c r="S223" s="33">
        <v>0</v>
      </c>
      <c r="T223" s="33">
        <v>1331307</v>
      </c>
      <c r="U223" s="34">
        <v>0.12</v>
      </c>
      <c r="V223" s="33">
        <f t="shared" si="23"/>
        <v>1801000</v>
      </c>
      <c r="W223" s="33">
        <f t="shared" si="24"/>
        <v>1723000</v>
      </c>
      <c r="X223" s="33">
        <f t="shared" si="25"/>
        <v>1704000</v>
      </c>
      <c r="Y223" s="33">
        <f t="shared" si="26"/>
        <v>1686000</v>
      </c>
    </row>
    <row r="224" spans="1:26">
      <c r="A224" s="18" t="s">
        <v>24</v>
      </c>
      <c r="B224" s="19" t="s">
        <v>466</v>
      </c>
      <c r="C224" s="19" t="s">
        <v>396</v>
      </c>
      <c r="D224" s="19" t="s">
        <v>397</v>
      </c>
      <c r="E224" s="19" t="s">
        <v>405</v>
      </c>
      <c r="F224" s="19" t="s">
        <v>233</v>
      </c>
      <c r="G224" s="19" t="s">
        <v>467</v>
      </c>
      <c r="H224" s="28">
        <v>21</v>
      </c>
      <c r="I224" s="29">
        <v>38</v>
      </c>
      <c r="J224" s="28">
        <v>297</v>
      </c>
      <c r="K224" s="28">
        <v>295</v>
      </c>
      <c r="L224" s="30">
        <v>18</v>
      </c>
      <c r="M224" s="28">
        <v>19</v>
      </c>
      <c r="N224" s="28">
        <v>17943710</v>
      </c>
      <c r="O224" s="31">
        <v>2</v>
      </c>
      <c r="P224" s="28">
        <v>2339350</v>
      </c>
      <c r="Q224" s="32">
        <v>965860</v>
      </c>
      <c r="S224" s="33">
        <v>0</v>
      </c>
      <c r="T224" s="33">
        <v>965860</v>
      </c>
      <c r="U224" s="34">
        <v>0.12</v>
      </c>
      <c r="V224" s="33">
        <f t="shared" si="23"/>
        <v>1307000</v>
      </c>
      <c r="W224" s="33">
        <f t="shared" si="24"/>
        <v>1250000</v>
      </c>
      <c r="X224" s="33">
        <f t="shared" si="25"/>
        <v>1236000</v>
      </c>
      <c r="Y224" s="33">
        <f t="shared" si="26"/>
        <v>1223000</v>
      </c>
    </row>
    <row r="225" spans="1:25">
      <c r="A225" s="18" t="s">
        <v>24</v>
      </c>
      <c r="B225" s="19" t="s">
        <v>468</v>
      </c>
      <c r="C225" s="19" t="s">
        <v>396</v>
      </c>
      <c r="D225" s="19" t="s">
        <v>397</v>
      </c>
      <c r="E225" s="19" t="s">
        <v>405</v>
      </c>
      <c r="F225" s="19" t="s">
        <v>233</v>
      </c>
      <c r="G225" s="19" t="s">
        <v>469</v>
      </c>
      <c r="H225" s="28">
        <v>61</v>
      </c>
      <c r="I225" s="29">
        <v>83</v>
      </c>
      <c r="J225" s="28">
        <v>222</v>
      </c>
      <c r="K225" s="28">
        <v>218</v>
      </c>
      <c r="L225" s="30">
        <v>26</v>
      </c>
      <c r="M225" s="28">
        <v>57</v>
      </c>
      <c r="N225" s="28">
        <v>49026830.172413789</v>
      </c>
      <c r="O225" s="31">
        <v>4</v>
      </c>
      <c r="P225" s="28">
        <v>3213224</v>
      </c>
      <c r="Q225" s="32">
        <v>856394.33069530805</v>
      </c>
      <c r="S225" s="33">
        <v>0</v>
      </c>
      <c r="T225" s="105">
        <v>843809</v>
      </c>
      <c r="U225" s="34">
        <v>0.12</v>
      </c>
      <c r="V225" s="33">
        <f t="shared" si="23"/>
        <v>1142000</v>
      </c>
      <c r="W225" s="33">
        <f t="shared" si="24"/>
        <v>1092000</v>
      </c>
      <c r="X225" s="33">
        <f t="shared" si="25"/>
        <v>1080000</v>
      </c>
      <c r="Y225" s="33">
        <f t="shared" si="26"/>
        <v>1069000</v>
      </c>
    </row>
    <row r="226" spans="1:25">
      <c r="A226" s="18" t="s">
        <v>24</v>
      </c>
      <c r="B226" s="19" t="s">
        <v>470</v>
      </c>
      <c r="C226" s="19" t="s">
        <v>396</v>
      </c>
      <c r="D226" s="19" t="s">
        <v>397</v>
      </c>
      <c r="E226" s="19" t="s">
        <v>401</v>
      </c>
      <c r="F226" s="19" t="s">
        <v>233</v>
      </c>
      <c r="G226" s="19" t="s">
        <v>471</v>
      </c>
      <c r="H226" s="28">
        <v>51</v>
      </c>
      <c r="I226" s="29">
        <v>61</v>
      </c>
      <c r="J226" s="28">
        <v>135</v>
      </c>
      <c r="K226" s="28">
        <v>135</v>
      </c>
      <c r="L226" s="30">
        <v>10</v>
      </c>
      <c r="M226" s="28">
        <v>51</v>
      </c>
      <c r="N226" s="28">
        <v>64593676.999999993</v>
      </c>
      <c r="O226" s="31">
        <v>0</v>
      </c>
      <c r="P226" s="28">
        <v>0</v>
      </c>
      <c r="Q226" s="32">
        <v>1266542.6862745096</v>
      </c>
      <c r="S226" s="33">
        <v>0</v>
      </c>
      <c r="T226" s="33">
        <v>1266542.6862745096</v>
      </c>
      <c r="U226" s="34">
        <v>0.12</v>
      </c>
      <c r="V226" s="33">
        <f t="shared" si="23"/>
        <v>1713000</v>
      </c>
      <c r="W226" s="33">
        <f t="shared" si="24"/>
        <v>1639000</v>
      </c>
      <c r="X226" s="33">
        <f t="shared" si="25"/>
        <v>1621000</v>
      </c>
      <c r="Y226" s="33">
        <f t="shared" si="26"/>
        <v>1604000</v>
      </c>
    </row>
    <row r="227" spans="1:25">
      <c r="A227" s="18" t="s">
        <v>24</v>
      </c>
      <c r="B227" s="19" t="s">
        <v>472</v>
      </c>
      <c r="C227" s="19" t="s">
        <v>396</v>
      </c>
      <c r="D227" s="19" t="s">
        <v>397</v>
      </c>
      <c r="E227" s="19" t="s">
        <v>401</v>
      </c>
      <c r="F227" s="19" t="s">
        <v>233</v>
      </c>
      <c r="G227" s="19" t="s">
        <v>473</v>
      </c>
      <c r="H227" s="28">
        <v>139</v>
      </c>
      <c r="I227" s="29">
        <v>115</v>
      </c>
      <c r="J227" s="28">
        <v>288</v>
      </c>
      <c r="K227" s="28">
        <v>231</v>
      </c>
      <c r="L227" s="30">
        <v>35</v>
      </c>
      <c r="M227" s="28">
        <v>82</v>
      </c>
      <c r="N227" s="28">
        <v>101721383.3253012</v>
      </c>
      <c r="O227" s="31">
        <v>57</v>
      </c>
      <c r="P227" s="28">
        <v>70842849</v>
      </c>
      <c r="Q227" s="32">
        <v>1241469.2973043253</v>
      </c>
      <c r="S227" s="33">
        <v>0</v>
      </c>
      <c r="T227" s="33">
        <v>1241469.2973043253</v>
      </c>
      <c r="U227" s="34">
        <v>0.12</v>
      </c>
      <c r="V227" s="33">
        <f t="shared" si="23"/>
        <v>1679000</v>
      </c>
      <c r="W227" s="33">
        <f t="shared" si="24"/>
        <v>1606000</v>
      </c>
      <c r="X227" s="33">
        <f t="shared" si="25"/>
        <v>1589000</v>
      </c>
      <c r="Y227" s="33">
        <f t="shared" si="26"/>
        <v>1572000</v>
      </c>
    </row>
    <row r="228" spans="1:25">
      <c r="A228" s="18" t="s">
        <v>24</v>
      </c>
      <c r="B228" s="19" t="s">
        <v>474</v>
      </c>
      <c r="C228" s="19" t="s">
        <v>396</v>
      </c>
      <c r="D228" s="19" t="s">
        <v>397</v>
      </c>
      <c r="E228" s="19" t="s">
        <v>398</v>
      </c>
      <c r="F228" s="19" t="s">
        <v>233</v>
      </c>
      <c r="G228" s="19" t="s">
        <v>475</v>
      </c>
      <c r="H228" s="28">
        <v>1</v>
      </c>
      <c r="I228" s="29">
        <v>1</v>
      </c>
      <c r="J228" s="28">
        <v>5</v>
      </c>
      <c r="K228" s="28">
        <v>4</v>
      </c>
      <c r="L228" s="30">
        <v>2</v>
      </c>
      <c r="M228" s="28">
        <v>0</v>
      </c>
      <c r="N228" s="28">
        <v>0</v>
      </c>
      <c r="O228" s="31">
        <v>1</v>
      </c>
      <c r="P228" s="28">
        <v>1330168</v>
      </c>
      <c r="Q228" s="32">
        <v>1330168</v>
      </c>
      <c r="S228" s="33">
        <v>0</v>
      </c>
      <c r="T228" s="33">
        <v>1330168</v>
      </c>
      <c r="U228" s="34">
        <v>0.12</v>
      </c>
      <c r="V228" s="33">
        <f t="shared" si="23"/>
        <v>1799000</v>
      </c>
      <c r="W228" s="33">
        <f t="shared" si="24"/>
        <v>1721000</v>
      </c>
      <c r="X228" s="33">
        <f t="shared" si="25"/>
        <v>1703000</v>
      </c>
      <c r="Y228" s="33">
        <f t="shared" si="26"/>
        <v>1684000</v>
      </c>
    </row>
    <row r="229" spans="1:25">
      <c r="A229" s="18" t="s">
        <v>24</v>
      </c>
      <c r="B229" s="19" t="s">
        <v>476</v>
      </c>
      <c r="C229" s="19" t="s">
        <v>396</v>
      </c>
      <c r="D229" s="19" t="s">
        <v>397</v>
      </c>
      <c r="E229" s="19" t="s">
        <v>398</v>
      </c>
      <c r="F229" s="19" t="s">
        <v>233</v>
      </c>
      <c r="G229" s="19" t="s">
        <v>475</v>
      </c>
      <c r="H229" s="28">
        <v>5</v>
      </c>
      <c r="I229" s="29">
        <v>13</v>
      </c>
      <c r="J229" s="28">
        <v>46</v>
      </c>
      <c r="K229" s="28">
        <v>46</v>
      </c>
      <c r="L229" s="30">
        <v>8</v>
      </c>
      <c r="M229" s="28">
        <v>5</v>
      </c>
      <c r="N229" s="28">
        <v>6120534</v>
      </c>
      <c r="O229" s="31">
        <v>0</v>
      </c>
      <c r="P229" s="28">
        <v>0</v>
      </c>
      <c r="Q229" s="32">
        <v>1224106.8</v>
      </c>
      <c r="S229" s="33">
        <v>0</v>
      </c>
      <c r="T229" s="33">
        <v>1224106.8</v>
      </c>
      <c r="U229" s="34">
        <v>0.12</v>
      </c>
      <c r="V229" s="33">
        <f t="shared" si="23"/>
        <v>1656000</v>
      </c>
      <c r="W229" s="33">
        <f t="shared" si="24"/>
        <v>1584000</v>
      </c>
      <c r="X229" s="33">
        <f t="shared" si="25"/>
        <v>1567000</v>
      </c>
      <c r="Y229" s="33">
        <f t="shared" si="26"/>
        <v>1550000</v>
      </c>
    </row>
    <row r="230" spans="1:25">
      <c r="A230" s="18" t="s">
        <v>24</v>
      </c>
      <c r="B230" s="19" t="s">
        <v>477</v>
      </c>
      <c r="C230" s="19" t="s">
        <v>396</v>
      </c>
      <c r="D230" s="19" t="s">
        <v>397</v>
      </c>
      <c r="E230" s="19" t="s">
        <v>405</v>
      </c>
      <c r="F230" s="19" t="s">
        <v>233</v>
      </c>
      <c r="G230" s="19" t="s">
        <v>478</v>
      </c>
      <c r="H230" s="28">
        <v>102</v>
      </c>
      <c r="I230" s="29">
        <v>0</v>
      </c>
      <c r="J230" s="28">
        <v>130</v>
      </c>
      <c r="K230" s="28">
        <v>55</v>
      </c>
      <c r="L230" s="30">
        <v>28</v>
      </c>
      <c r="M230" s="28">
        <v>27</v>
      </c>
      <c r="N230" s="28">
        <v>28622268</v>
      </c>
      <c r="O230" s="31">
        <v>75</v>
      </c>
      <c r="P230" s="28">
        <v>79506300</v>
      </c>
      <c r="Q230" s="32">
        <v>1060084</v>
      </c>
      <c r="S230" s="33">
        <v>0</v>
      </c>
      <c r="T230" s="33">
        <v>1060084</v>
      </c>
      <c r="U230" s="34">
        <v>0.12</v>
      </c>
      <c r="V230" s="33">
        <f t="shared" si="23"/>
        <v>1434000</v>
      </c>
      <c r="W230" s="33">
        <f t="shared" si="24"/>
        <v>1372000</v>
      </c>
      <c r="X230" s="33">
        <f t="shared" si="25"/>
        <v>1357000</v>
      </c>
      <c r="Y230" s="33">
        <f t="shared" si="26"/>
        <v>1343000</v>
      </c>
    </row>
    <row r="231" spans="1:25">
      <c r="A231" s="18" t="s">
        <v>24</v>
      </c>
      <c r="B231" s="19" t="s">
        <v>479</v>
      </c>
      <c r="C231" s="19" t="s">
        <v>396</v>
      </c>
      <c r="D231" s="19" t="s">
        <v>397</v>
      </c>
      <c r="E231" s="19" t="s">
        <v>401</v>
      </c>
      <c r="F231" s="19" t="s">
        <v>480</v>
      </c>
      <c r="G231" s="19" t="s">
        <v>481</v>
      </c>
      <c r="H231" s="28">
        <v>29</v>
      </c>
      <c r="I231" s="29">
        <v>32</v>
      </c>
      <c r="J231" s="28">
        <v>108</v>
      </c>
      <c r="K231" s="28">
        <v>108</v>
      </c>
      <c r="L231" s="30">
        <v>3</v>
      </c>
      <c r="M231" s="28">
        <v>29</v>
      </c>
      <c r="N231" s="28">
        <v>41426500</v>
      </c>
      <c r="O231" s="31">
        <v>0</v>
      </c>
      <c r="P231" s="28">
        <v>0</v>
      </c>
      <c r="Q231" s="32">
        <v>1428500</v>
      </c>
      <c r="S231" s="33">
        <v>0</v>
      </c>
      <c r="T231" s="33">
        <v>1428500</v>
      </c>
      <c r="U231" s="34">
        <v>0.1</v>
      </c>
      <c r="V231" s="33">
        <f t="shared" si="23"/>
        <v>1889000</v>
      </c>
      <c r="W231" s="33">
        <f t="shared" si="24"/>
        <v>1848000</v>
      </c>
      <c r="X231" s="33">
        <f t="shared" si="25"/>
        <v>1828000</v>
      </c>
      <c r="Y231" s="33">
        <f t="shared" si="26"/>
        <v>1809000</v>
      </c>
    </row>
    <row r="232" spans="1:25">
      <c r="A232" s="18" t="s">
        <v>24</v>
      </c>
      <c r="B232" s="19" t="s">
        <v>482</v>
      </c>
      <c r="C232" s="19" t="s">
        <v>396</v>
      </c>
      <c r="D232" s="19" t="s">
        <v>397</v>
      </c>
      <c r="E232" s="19" t="s">
        <v>401</v>
      </c>
      <c r="F232" s="19" t="s">
        <v>480</v>
      </c>
      <c r="G232" s="19" t="s">
        <v>483</v>
      </c>
      <c r="H232" s="28">
        <v>1</v>
      </c>
      <c r="I232" s="29">
        <v>4</v>
      </c>
      <c r="J232" s="28">
        <v>892</v>
      </c>
      <c r="K232" s="28">
        <v>773</v>
      </c>
      <c r="L232" s="30">
        <v>3</v>
      </c>
      <c r="M232" s="28">
        <v>1</v>
      </c>
      <c r="N232" s="28">
        <v>1219114</v>
      </c>
      <c r="O232" s="31">
        <v>0</v>
      </c>
      <c r="P232" s="28">
        <v>0</v>
      </c>
      <c r="Q232" s="32">
        <v>1219114</v>
      </c>
      <c r="S232" s="33">
        <v>0</v>
      </c>
      <c r="T232" s="33">
        <v>1219114</v>
      </c>
      <c r="U232" s="34">
        <v>0.1</v>
      </c>
      <c r="V232" s="33">
        <f t="shared" si="23"/>
        <v>1612000</v>
      </c>
      <c r="W232" s="33">
        <f t="shared" si="24"/>
        <v>1577000</v>
      </c>
      <c r="X232" s="33">
        <f t="shared" si="25"/>
        <v>1560000</v>
      </c>
      <c r="Y232" s="33">
        <f t="shared" si="26"/>
        <v>1544000</v>
      </c>
    </row>
    <row r="233" spans="1:25" s="64" customFormat="1">
      <c r="A233" s="35" t="s">
        <v>24</v>
      </c>
      <c r="B233" s="61" t="s">
        <v>484</v>
      </c>
      <c r="C233" s="61" t="s">
        <v>396</v>
      </c>
      <c r="D233" s="61" t="s">
        <v>397</v>
      </c>
      <c r="E233" s="61" t="s">
        <v>405</v>
      </c>
      <c r="F233" s="61" t="s">
        <v>296</v>
      </c>
      <c r="G233" s="61" t="s">
        <v>485</v>
      </c>
      <c r="H233" s="62">
        <v>1</v>
      </c>
      <c r="I233" s="62">
        <v>1</v>
      </c>
      <c r="J233" s="62">
        <v>264</v>
      </c>
      <c r="K233" s="62">
        <v>264</v>
      </c>
      <c r="L233" s="53">
        <v>0</v>
      </c>
      <c r="M233" s="62">
        <v>1</v>
      </c>
      <c r="N233" s="62">
        <v>553180</v>
      </c>
      <c r="O233" s="54">
        <v>0</v>
      </c>
      <c r="P233" s="62">
        <v>0</v>
      </c>
      <c r="Q233" s="63">
        <v>553180</v>
      </c>
      <c r="S233" s="65">
        <v>0</v>
      </c>
      <c r="T233" s="65">
        <v>553180</v>
      </c>
      <c r="U233" s="66">
        <v>0.15</v>
      </c>
      <c r="V233" s="65">
        <f t="shared" si="23"/>
        <v>775000</v>
      </c>
      <c r="W233" s="65">
        <f t="shared" si="24"/>
        <v>716000</v>
      </c>
      <c r="X233" s="65">
        <f t="shared" si="25"/>
        <v>708000</v>
      </c>
      <c r="Y233" s="65">
        <f t="shared" si="26"/>
        <v>701000</v>
      </c>
    </row>
    <row r="234" spans="1:25" s="111" customFormat="1">
      <c r="A234" s="106" t="s">
        <v>24</v>
      </c>
      <c r="B234" s="20" t="s">
        <v>486</v>
      </c>
      <c r="C234" s="20" t="s">
        <v>487</v>
      </c>
      <c r="D234" s="20" t="s">
        <v>488</v>
      </c>
      <c r="E234" s="20" t="s">
        <v>488</v>
      </c>
      <c r="F234" s="20" t="s">
        <v>489</v>
      </c>
      <c r="G234" s="20" t="s">
        <v>490</v>
      </c>
      <c r="H234" s="107">
        <v>2</v>
      </c>
      <c r="I234" s="107">
        <v>3</v>
      </c>
      <c r="J234" s="107">
        <v>51</v>
      </c>
      <c r="K234" s="107">
        <v>51</v>
      </c>
      <c r="L234" s="108">
        <v>1</v>
      </c>
      <c r="M234" s="107">
        <v>2</v>
      </c>
      <c r="N234" s="107">
        <v>2822368</v>
      </c>
      <c r="O234" s="109">
        <v>0</v>
      </c>
      <c r="P234" s="107">
        <v>0</v>
      </c>
      <c r="Q234" s="110">
        <v>1411184</v>
      </c>
      <c r="S234" s="112">
        <v>0</v>
      </c>
      <c r="T234" s="112">
        <v>1411184</v>
      </c>
      <c r="U234" s="113">
        <v>0.1</v>
      </c>
      <c r="V234" s="112">
        <f>ROUNDUP(((T234*1)/(1-U234)),-3)</f>
        <v>1568000</v>
      </c>
      <c r="W234" s="112">
        <f>ROUNDUP(((T234*1)/(0.92)),-3)</f>
        <v>1534000</v>
      </c>
      <c r="X234" s="112">
        <f>ROUNDUP(((T234*1)/(0.93)),-3)</f>
        <v>1518000</v>
      </c>
      <c r="Y234" s="112">
        <f>ROUNDUP(((T234*1)/(0.94)),-3)</f>
        <v>1502000</v>
      </c>
    </row>
    <row r="235" spans="1:25" s="111" customFormat="1">
      <c r="A235" s="106" t="s">
        <v>24</v>
      </c>
      <c r="B235" s="20" t="s">
        <v>491</v>
      </c>
      <c r="C235" s="20" t="s">
        <v>487</v>
      </c>
      <c r="D235" s="20" t="s">
        <v>488</v>
      </c>
      <c r="E235" s="20" t="s">
        <v>488</v>
      </c>
      <c r="F235" s="20" t="s">
        <v>492</v>
      </c>
      <c r="G235" s="20" t="s">
        <v>493</v>
      </c>
      <c r="H235" s="107">
        <v>46</v>
      </c>
      <c r="I235" s="107">
        <v>51</v>
      </c>
      <c r="J235" s="107">
        <v>110</v>
      </c>
      <c r="K235" s="107">
        <v>110</v>
      </c>
      <c r="L235" s="108">
        <v>5</v>
      </c>
      <c r="M235" s="107">
        <v>46</v>
      </c>
      <c r="N235" s="107">
        <v>63416459.000000007</v>
      </c>
      <c r="O235" s="109">
        <v>0</v>
      </c>
      <c r="P235" s="107">
        <v>0</v>
      </c>
      <c r="Q235" s="110">
        <v>1378618.6739130437</v>
      </c>
      <c r="S235" s="112">
        <v>0</v>
      </c>
      <c r="T235" s="112">
        <v>1378618.6739130437</v>
      </c>
      <c r="U235" s="113">
        <v>0.1</v>
      </c>
      <c r="V235" s="112">
        <f>ROUNDUP(((T235*1)/(1-U235)),-3)</f>
        <v>1532000</v>
      </c>
      <c r="W235" s="112">
        <f>ROUNDUP(((T235*1)/(0.92)),-3)</f>
        <v>1499000</v>
      </c>
      <c r="X235" s="112">
        <f>ROUNDUP(((T235*1)/(0.93)),-3)</f>
        <v>1483000</v>
      </c>
      <c r="Y235" s="112">
        <f>ROUNDUP(((T235*1)/(0.94)),-3)</f>
        <v>1467000</v>
      </c>
    </row>
    <row r="236" spans="1:25" s="111" customFormat="1">
      <c r="A236" s="106" t="s">
        <v>24</v>
      </c>
      <c r="B236" s="20" t="s">
        <v>494</v>
      </c>
      <c r="C236" s="20" t="s">
        <v>487</v>
      </c>
      <c r="D236" s="20" t="s">
        <v>488</v>
      </c>
      <c r="E236" s="20" t="s">
        <v>488</v>
      </c>
      <c r="F236" s="20" t="s">
        <v>495</v>
      </c>
      <c r="G236" s="20" t="s">
        <v>496</v>
      </c>
      <c r="H236" s="107">
        <v>1</v>
      </c>
      <c r="I236" s="107">
        <v>1</v>
      </c>
      <c r="J236" s="107">
        <v>50</v>
      </c>
      <c r="K236" s="107">
        <v>50</v>
      </c>
      <c r="L236" s="108">
        <v>0</v>
      </c>
      <c r="M236" s="107">
        <v>1</v>
      </c>
      <c r="N236" s="107">
        <v>1430000</v>
      </c>
      <c r="O236" s="109">
        <v>0</v>
      </c>
      <c r="P236" s="107">
        <v>0</v>
      </c>
      <c r="Q236" s="110">
        <v>1430000</v>
      </c>
      <c r="S236" s="112">
        <v>0</v>
      </c>
      <c r="T236" s="112">
        <v>1430000</v>
      </c>
      <c r="U236" s="113">
        <v>0.1</v>
      </c>
      <c r="V236" s="112">
        <f>ROUNDUP(((T236*1)/(1-U236)),-3)</f>
        <v>1589000</v>
      </c>
      <c r="W236" s="112">
        <f>ROUNDUP(((T236*1)/(0.92)),-3)</f>
        <v>1555000</v>
      </c>
      <c r="X236" s="112">
        <f>ROUNDUP(((T236*1)/(0.93)),-3)</f>
        <v>1538000</v>
      </c>
      <c r="Y236" s="112">
        <f>ROUNDUP(((T236*1)/(0.94)),-3)</f>
        <v>1522000</v>
      </c>
    </row>
    <row r="237" spans="1:25">
      <c r="A237" s="18" t="s">
        <v>24</v>
      </c>
      <c r="B237" s="19" t="s">
        <v>497</v>
      </c>
      <c r="C237" s="19" t="s">
        <v>498</v>
      </c>
      <c r="D237" s="19" t="s">
        <v>499</v>
      </c>
      <c r="E237" s="19" t="s">
        <v>498</v>
      </c>
      <c r="F237" s="19" t="s">
        <v>500</v>
      </c>
      <c r="G237" s="19" t="s">
        <v>501</v>
      </c>
      <c r="H237" s="28">
        <v>41</v>
      </c>
      <c r="I237" s="29">
        <v>47</v>
      </c>
      <c r="J237" s="28">
        <v>58</v>
      </c>
      <c r="K237" s="28">
        <v>58</v>
      </c>
      <c r="L237" s="30">
        <v>6</v>
      </c>
      <c r="M237" s="28">
        <v>41</v>
      </c>
      <c r="N237" s="28">
        <v>19453557</v>
      </c>
      <c r="O237" s="31">
        <v>0</v>
      </c>
      <c r="P237" s="28">
        <v>0</v>
      </c>
      <c r="Q237" s="32">
        <v>474477</v>
      </c>
      <c r="S237" s="33">
        <v>0</v>
      </c>
      <c r="T237" s="33">
        <v>474477</v>
      </c>
      <c r="U237" s="34">
        <v>0.1</v>
      </c>
      <c r="V237" s="33">
        <f t="shared" si="23"/>
        <v>628000</v>
      </c>
      <c r="W237" s="33">
        <f t="shared" si="24"/>
        <v>614000</v>
      </c>
      <c r="X237" s="33">
        <f t="shared" si="25"/>
        <v>608000</v>
      </c>
      <c r="Y237" s="33">
        <f t="shared" si="26"/>
        <v>601000</v>
      </c>
    </row>
    <row r="238" spans="1:25">
      <c r="A238" s="18" t="s">
        <v>24</v>
      </c>
      <c r="B238" s="19" t="s">
        <v>502</v>
      </c>
      <c r="C238" s="19" t="s">
        <v>498</v>
      </c>
      <c r="D238" s="19" t="s">
        <v>499</v>
      </c>
      <c r="E238" s="19" t="s">
        <v>498</v>
      </c>
      <c r="F238" s="19" t="s">
        <v>500</v>
      </c>
      <c r="G238" s="19" t="s">
        <v>503</v>
      </c>
      <c r="H238" s="28">
        <v>36</v>
      </c>
      <c r="I238" s="29">
        <v>46</v>
      </c>
      <c r="J238" s="28">
        <v>52</v>
      </c>
      <c r="K238" s="28">
        <v>52</v>
      </c>
      <c r="L238" s="30">
        <v>10</v>
      </c>
      <c r="M238" s="28">
        <v>36</v>
      </c>
      <c r="N238" s="28">
        <v>23536395</v>
      </c>
      <c r="O238" s="31">
        <v>0</v>
      </c>
      <c r="P238" s="28">
        <v>0</v>
      </c>
      <c r="Q238" s="32">
        <v>653788.75</v>
      </c>
      <c r="S238" s="33">
        <v>0</v>
      </c>
      <c r="T238" s="33">
        <v>653788.75</v>
      </c>
      <c r="U238" s="34">
        <v>0.1</v>
      </c>
      <c r="V238" s="33">
        <f t="shared" si="23"/>
        <v>865000</v>
      </c>
      <c r="W238" s="33">
        <f t="shared" si="24"/>
        <v>846000</v>
      </c>
      <c r="X238" s="33">
        <f t="shared" si="25"/>
        <v>837000</v>
      </c>
      <c r="Y238" s="33">
        <f t="shared" si="26"/>
        <v>828000</v>
      </c>
    </row>
    <row r="239" spans="1:25">
      <c r="A239" s="18" t="s">
        <v>24</v>
      </c>
      <c r="B239" s="19" t="s">
        <v>167</v>
      </c>
      <c r="C239" s="19" t="s">
        <v>168</v>
      </c>
      <c r="D239" s="19" t="s">
        <v>169</v>
      </c>
      <c r="E239" s="19" t="s">
        <v>170</v>
      </c>
      <c r="F239" s="19" t="s">
        <v>125</v>
      </c>
      <c r="G239" s="19" t="s">
        <v>171</v>
      </c>
      <c r="H239" s="28">
        <v>58</v>
      </c>
      <c r="I239" s="29">
        <v>62</v>
      </c>
      <c r="J239" s="28">
        <v>161</v>
      </c>
      <c r="K239" s="28">
        <v>161</v>
      </c>
      <c r="L239" s="30">
        <v>4</v>
      </c>
      <c r="M239" s="28">
        <v>58</v>
      </c>
      <c r="N239" s="28">
        <v>14149680</v>
      </c>
      <c r="O239" s="31">
        <v>0</v>
      </c>
      <c r="P239" s="28">
        <v>0</v>
      </c>
      <c r="Q239" s="32">
        <v>243960</v>
      </c>
      <c r="S239" s="33">
        <v>18000</v>
      </c>
      <c r="T239" s="33">
        <v>225960</v>
      </c>
      <c r="U239" s="34">
        <v>0.1</v>
      </c>
      <c r="V239" s="33">
        <f t="shared" si="23"/>
        <v>299000</v>
      </c>
      <c r="W239" s="33">
        <f t="shared" si="24"/>
        <v>293000</v>
      </c>
      <c r="X239" s="33">
        <f t="shared" si="25"/>
        <v>290000</v>
      </c>
      <c r="Y239" s="33">
        <f t="shared" si="26"/>
        <v>287000</v>
      </c>
    </row>
    <row r="240" spans="1:25">
      <c r="A240" s="18" t="s">
        <v>24</v>
      </c>
      <c r="B240" s="19" t="s">
        <v>504</v>
      </c>
      <c r="C240" s="19" t="s">
        <v>169</v>
      </c>
      <c r="D240" s="19" t="s">
        <v>169</v>
      </c>
      <c r="E240" s="19" t="s">
        <v>505</v>
      </c>
      <c r="F240" s="19" t="s">
        <v>210</v>
      </c>
      <c r="G240" s="19" t="s">
        <v>506</v>
      </c>
      <c r="H240" s="28">
        <v>44</v>
      </c>
      <c r="I240" s="29">
        <v>53</v>
      </c>
      <c r="J240" s="28">
        <v>225</v>
      </c>
      <c r="K240" s="28">
        <v>205</v>
      </c>
      <c r="L240" s="30">
        <v>9</v>
      </c>
      <c r="M240" s="28">
        <v>44</v>
      </c>
      <c r="N240" s="28">
        <v>4690289</v>
      </c>
      <c r="O240" s="31">
        <v>0</v>
      </c>
      <c r="P240" s="28">
        <v>0</v>
      </c>
      <c r="Q240" s="32">
        <v>106597.47727272728</v>
      </c>
      <c r="S240" s="33">
        <v>0</v>
      </c>
      <c r="T240" s="33">
        <v>106597.47727272728</v>
      </c>
      <c r="U240" s="34">
        <v>0.15</v>
      </c>
      <c r="V240" s="33">
        <f t="shared" si="23"/>
        <v>150000</v>
      </c>
      <c r="W240" s="33">
        <f t="shared" si="24"/>
        <v>138000</v>
      </c>
      <c r="X240" s="33">
        <f t="shared" si="25"/>
        <v>137000</v>
      </c>
      <c r="Y240" s="33">
        <f t="shared" si="26"/>
        <v>135000</v>
      </c>
    </row>
    <row r="241" spans="1:25">
      <c r="A241" s="18" t="s">
        <v>24</v>
      </c>
      <c r="B241" s="19" t="s">
        <v>507</v>
      </c>
      <c r="C241" s="19" t="s">
        <v>169</v>
      </c>
      <c r="D241" s="19" t="s">
        <v>169</v>
      </c>
      <c r="E241" s="19" t="s">
        <v>170</v>
      </c>
      <c r="F241" s="19" t="s">
        <v>210</v>
      </c>
      <c r="G241" s="19" t="s">
        <v>508</v>
      </c>
      <c r="H241" s="28">
        <v>172</v>
      </c>
      <c r="I241" s="29">
        <v>124</v>
      </c>
      <c r="J241" s="28">
        <v>310</v>
      </c>
      <c r="K241" s="28">
        <v>240</v>
      </c>
      <c r="L241" s="30">
        <v>51</v>
      </c>
      <c r="M241" s="28">
        <v>102</v>
      </c>
      <c r="N241" s="28">
        <v>15078150</v>
      </c>
      <c r="O241" s="31">
        <v>70</v>
      </c>
      <c r="P241" s="28">
        <v>10347750</v>
      </c>
      <c r="Q241" s="32">
        <v>147825</v>
      </c>
      <c r="S241" s="33">
        <v>0</v>
      </c>
      <c r="T241" s="33">
        <v>147825</v>
      </c>
      <c r="U241" s="34">
        <v>0.15</v>
      </c>
      <c r="V241" s="33">
        <f t="shared" si="23"/>
        <v>207000</v>
      </c>
      <c r="W241" s="33">
        <f t="shared" si="24"/>
        <v>192000</v>
      </c>
      <c r="X241" s="33">
        <f t="shared" si="25"/>
        <v>190000</v>
      </c>
      <c r="Y241" s="33">
        <f t="shared" si="26"/>
        <v>188000</v>
      </c>
    </row>
    <row r="242" spans="1:25">
      <c r="A242" s="18" t="s">
        <v>24</v>
      </c>
      <c r="B242" s="19" t="s">
        <v>509</v>
      </c>
      <c r="C242" s="19" t="s">
        <v>169</v>
      </c>
      <c r="D242" s="19" t="s">
        <v>169</v>
      </c>
      <c r="E242" s="19" t="s">
        <v>510</v>
      </c>
      <c r="F242" s="19" t="s">
        <v>210</v>
      </c>
      <c r="G242" s="19" t="s">
        <v>511</v>
      </c>
      <c r="H242" s="28">
        <v>24</v>
      </c>
      <c r="I242" s="29">
        <v>24</v>
      </c>
      <c r="J242" s="28">
        <v>25</v>
      </c>
      <c r="K242" s="28">
        <v>25</v>
      </c>
      <c r="L242" s="30">
        <v>0</v>
      </c>
      <c r="M242" s="28">
        <v>24</v>
      </c>
      <c r="N242" s="28">
        <v>1712568</v>
      </c>
      <c r="O242" s="31">
        <v>0</v>
      </c>
      <c r="P242" s="28">
        <v>0</v>
      </c>
      <c r="Q242" s="32">
        <v>71357</v>
      </c>
      <c r="S242" s="33">
        <v>0</v>
      </c>
      <c r="T242" s="33">
        <v>71357</v>
      </c>
      <c r="U242" s="34">
        <v>0.15</v>
      </c>
      <c r="V242" s="33">
        <f t="shared" si="23"/>
        <v>100000</v>
      </c>
      <c r="W242" s="33">
        <f t="shared" si="24"/>
        <v>93000</v>
      </c>
      <c r="X242" s="33">
        <f t="shared" si="25"/>
        <v>92000</v>
      </c>
      <c r="Y242" s="33">
        <f t="shared" si="26"/>
        <v>91000</v>
      </c>
    </row>
    <row r="243" spans="1:25">
      <c r="A243" s="18" t="s">
        <v>24</v>
      </c>
      <c r="B243" s="19" t="s">
        <v>512</v>
      </c>
      <c r="C243" s="19" t="s">
        <v>169</v>
      </c>
      <c r="D243" s="19" t="s">
        <v>169</v>
      </c>
      <c r="E243" s="19" t="s">
        <v>510</v>
      </c>
      <c r="F243" s="19" t="s">
        <v>210</v>
      </c>
      <c r="G243" s="19" t="s">
        <v>513</v>
      </c>
      <c r="H243" s="28">
        <v>20</v>
      </c>
      <c r="I243" s="29">
        <v>23</v>
      </c>
      <c r="J243" s="28">
        <v>25</v>
      </c>
      <c r="K243" s="28">
        <v>25</v>
      </c>
      <c r="L243" s="30">
        <v>3</v>
      </c>
      <c r="M243" s="28">
        <v>20</v>
      </c>
      <c r="N243" s="28">
        <v>855720</v>
      </c>
      <c r="O243" s="31">
        <v>0</v>
      </c>
      <c r="P243" s="28">
        <v>0</v>
      </c>
      <c r="Q243" s="32">
        <v>42786</v>
      </c>
      <c r="S243" s="33">
        <v>0</v>
      </c>
      <c r="T243" s="33">
        <v>42786</v>
      </c>
      <c r="U243" s="34">
        <v>0.15</v>
      </c>
      <c r="V243" s="33">
        <f t="shared" si="23"/>
        <v>60000</v>
      </c>
      <c r="W243" s="33">
        <f t="shared" si="24"/>
        <v>56000</v>
      </c>
      <c r="X243" s="33">
        <f t="shared" si="25"/>
        <v>55000</v>
      </c>
      <c r="Y243" s="33">
        <f t="shared" si="26"/>
        <v>55000</v>
      </c>
    </row>
    <row r="244" spans="1:25">
      <c r="A244" s="18" t="s">
        <v>24</v>
      </c>
      <c r="B244" s="19" t="s">
        <v>514</v>
      </c>
      <c r="C244" s="19" t="s">
        <v>169</v>
      </c>
      <c r="D244" s="19" t="s">
        <v>169</v>
      </c>
      <c r="E244" s="19" t="s">
        <v>515</v>
      </c>
      <c r="F244" s="19" t="s">
        <v>210</v>
      </c>
      <c r="G244" s="19" t="s">
        <v>516</v>
      </c>
      <c r="H244" s="28">
        <v>32</v>
      </c>
      <c r="I244" s="29">
        <v>0</v>
      </c>
      <c r="J244" s="28">
        <v>32</v>
      </c>
      <c r="K244" s="28">
        <v>25</v>
      </c>
      <c r="L244" s="30">
        <v>0</v>
      </c>
      <c r="M244" s="28">
        <v>25</v>
      </c>
      <c r="N244" s="28">
        <v>1662025</v>
      </c>
      <c r="O244" s="31">
        <v>7</v>
      </c>
      <c r="P244" s="28">
        <v>465367</v>
      </c>
      <c r="Q244" s="32">
        <v>66481</v>
      </c>
      <c r="S244" s="33">
        <v>0</v>
      </c>
      <c r="T244" s="33">
        <v>66481</v>
      </c>
      <c r="U244" s="34">
        <v>0.15</v>
      </c>
      <c r="V244" s="33">
        <f t="shared" si="23"/>
        <v>94000</v>
      </c>
      <c r="W244" s="33">
        <f t="shared" si="24"/>
        <v>86000</v>
      </c>
      <c r="X244" s="33">
        <f t="shared" si="25"/>
        <v>86000</v>
      </c>
      <c r="Y244" s="33">
        <f t="shared" si="26"/>
        <v>85000</v>
      </c>
    </row>
    <row r="245" spans="1:25">
      <c r="A245" s="18" t="s">
        <v>24</v>
      </c>
      <c r="B245" s="19" t="s">
        <v>517</v>
      </c>
      <c r="C245" s="19" t="s">
        <v>169</v>
      </c>
      <c r="D245" s="19" t="s">
        <v>169</v>
      </c>
      <c r="E245" s="19" t="s">
        <v>515</v>
      </c>
      <c r="F245" s="19" t="s">
        <v>210</v>
      </c>
      <c r="G245" s="19" t="s">
        <v>518</v>
      </c>
      <c r="H245" s="28">
        <v>51</v>
      </c>
      <c r="I245" s="29">
        <v>0</v>
      </c>
      <c r="J245" s="28">
        <v>51</v>
      </c>
      <c r="K245" s="28">
        <v>42</v>
      </c>
      <c r="L245" s="30">
        <v>0</v>
      </c>
      <c r="M245" s="28">
        <v>42</v>
      </c>
      <c r="N245" s="28">
        <v>3413382</v>
      </c>
      <c r="O245" s="31">
        <v>9</v>
      </c>
      <c r="P245" s="28">
        <v>731439</v>
      </c>
      <c r="Q245" s="32">
        <v>81271</v>
      </c>
      <c r="S245" s="33">
        <v>0</v>
      </c>
      <c r="T245" s="33">
        <v>81271</v>
      </c>
      <c r="U245" s="34">
        <v>0.15</v>
      </c>
      <c r="V245" s="33">
        <f t="shared" si="23"/>
        <v>114000</v>
      </c>
      <c r="W245" s="33">
        <f t="shared" si="24"/>
        <v>106000</v>
      </c>
      <c r="X245" s="33">
        <f t="shared" si="25"/>
        <v>104000</v>
      </c>
      <c r="Y245" s="33">
        <f t="shared" si="26"/>
        <v>103000</v>
      </c>
    </row>
    <row r="246" spans="1:25">
      <c r="A246" s="18" t="s">
        <v>24</v>
      </c>
      <c r="B246" s="19" t="s">
        <v>519</v>
      </c>
      <c r="C246" s="19" t="s">
        <v>169</v>
      </c>
      <c r="D246" s="19" t="s">
        <v>169</v>
      </c>
      <c r="E246" s="19" t="s">
        <v>520</v>
      </c>
      <c r="F246" s="19" t="s">
        <v>210</v>
      </c>
      <c r="G246" s="19" t="s">
        <v>521</v>
      </c>
      <c r="H246" s="28">
        <v>2</v>
      </c>
      <c r="I246" s="29">
        <v>2</v>
      </c>
      <c r="J246" s="28">
        <v>0</v>
      </c>
      <c r="K246" s="28">
        <v>0</v>
      </c>
      <c r="L246" s="30">
        <v>0</v>
      </c>
      <c r="M246" s="28">
        <v>2</v>
      </c>
      <c r="N246" s="28">
        <v>234148</v>
      </c>
      <c r="O246" s="31">
        <v>0</v>
      </c>
      <c r="P246" s="28">
        <v>0</v>
      </c>
      <c r="Q246" s="32">
        <v>117074</v>
      </c>
      <c r="S246" s="33">
        <v>0</v>
      </c>
      <c r="T246" s="33">
        <v>117074</v>
      </c>
      <c r="U246" s="34">
        <v>0.15</v>
      </c>
      <c r="V246" s="33">
        <f t="shared" si="23"/>
        <v>164000</v>
      </c>
      <c r="W246" s="33">
        <f t="shared" si="24"/>
        <v>152000</v>
      </c>
      <c r="X246" s="33">
        <f t="shared" si="25"/>
        <v>150000</v>
      </c>
      <c r="Y246" s="33">
        <f t="shared" si="26"/>
        <v>149000</v>
      </c>
    </row>
    <row r="247" spans="1:25">
      <c r="A247" s="18" t="s">
        <v>24</v>
      </c>
      <c r="B247" s="19" t="s">
        <v>522</v>
      </c>
      <c r="C247" s="19" t="s">
        <v>169</v>
      </c>
      <c r="D247" s="19" t="s">
        <v>169</v>
      </c>
      <c r="E247" s="19" t="s">
        <v>505</v>
      </c>
      <c r="F247" s="19" t="s">
        <v>210</v>
      </c>
      <c r="G247" s="19" t="s">
        <v>523</v>
      </c>
      <c r="H247" s="28">
        <v>8</v>
      </c>
      <c r="I247" s="29">
        <v>9</v>
      </c>
      <c r="J247" s="28">
        <v>0</v>
      </c>
      <c r="K247" s="28">
        <v>0</v>
      </c>
      <c r="L247" s="30">
        <v>1</v>
      </c>
      <c r="M247" s="28">
        <v>8</v>
      </c>
      <c r="N247" s="28">
        <v>1128872</v>
      </c>
      <c r="O247" s="31">
        <v>0</v>
      </c>
      <c r="P247" s="28">
        <v>0</v>
      </c>
      <c r="Q247" s="32">
        <v>141109</v>
      </c>
      <c r="S247" s="33">
        <v>0</v>
      </c>
      <c r="T247" s="33">
        <v>141109</v>
      </c>
      <c r="U247" s="34">
        <v>0.15</v>
      </c>
      <c r="V247" s="33">
        <f t="shared" si="23"/>
        <v>198000</v>
      </c>
      <c r="W247" s="33">
        <f t="shared" si="24"/>
        <v>183000</v>
      </c>
      <c r="X247" s="33">
        <f t="shared" si="25"/>
        <v>181000</v>
      </c>
      <c r="Y247" s="33">
        <f t="shared" si="26"/>
        <v>179000</v>
      </c>
    </row>
    <row r="248" spans="1:25">
      <c r="A248" s="18" t="s">
        <v>24</v>
      </c>
      <c r="B248" s="19" t="s">
        <v>524</v>
      </c>
      <c r="C248" s="19" t="s">
        <v>169</v>
      </c>
      <c r="D248" s="19" t="s">
        <v>169</v>
      </c>
      <c r="E248" s="19" t="s">
        <v>525</v>
      </c>
      <c r="F248" s="19" t="s">
        <v>210</v>
      </c>
      <c r="G248" s="19" t="s">
        <v>526</v>
      </c>
      <c r="H248" s="28">
        <v>100</v>
      </c>
      <c r="I248" s="29">
        <v>0</v>
      </c>
      <c r="J248" s="28">
        <v>100</v>
      </c>
      <c r="K248" s="28">
        <v>55</v>
      </c>
      <c r="L248" s="30">
        <v>0</v>
      </c>
      <c r="M248" s="28">
        <v>55</v>
      </c>
      <c r="N248" s="28">
        <v>6096750</v>
      </c>
      <c r="O248" s="31">
        <v>45</v>
      </c>
      <c r="P248" s="28">
        <v>4988250</v>
      </c>
      <c r="Q248" s="32">
        <v>110850</v>
      </c>
      <c r="S248" s="33">
        <v>0</v>
      </c>
      <c r="T248" s="33">
        <v>110850</v>
      </c>
      <c r="U248" s="34">
        <v>0.15</v>
      </c>
      <c r="V248" s="33">
        <f t="shared" si="23"/>
        <v>156000</v>
      </c>
      <c r="W248" s="33">
        <f t="shared" si="24"/>
        <v>144000</v>
      </c>
      <c r="X248" s="33">
        <f t="shared" si="25"/>
        <v>142000</v>
      </c>
      <c r="Y248" s="33">
        <f t="shared" si="26"/>
        <v>141000</v>
      </c>
    </row>
    <row r="249" spans="1:25">
      <c r="A249" s="18" t="s">
        <v>24</v>
      </c>
      <c r="B249" s="19" t="s">
        <v>527</v>
      </c>
      <c r="C249" s="19" t="s">
        <v>169</v>
      </c>
      <c r="D249" s="19" t="s">
        <v>169</v>
      </c>
      <c r="E249" s="19" t="s">
        <v>505</v>
      </c>
      <c r="F249" s="19" t="s">
        <v>210</v>
      </c>
      <c r="G249" s="19" t="s">
        <v>528</v>
      </c>
      <c r="H249" s="28">
        <v>138</v>
      </c>
      <c r="I249" s="29">
        <v>91</v>
      </c>
      <c r="J249" s="28">
        <v>233</v>
      </c>
      <c r="K249" s="28">
        <v>193</v>
      </c>
      <c r="L249" s="30">
        <v>13</v>
      </c>
      <c r="M249" s="28">
        <v>98</v>
      </c>
      <c r="N249" s="28">
        <v>8456861</v>
      </c>
      <c r="O249" s="31">
        <v>40</v>
      </c>
      <c r="P249" s="28">
        <v>3546640</v>
      </c>
      <c r="Q249" s="32">
        <v>86981.891304347824</v>
      </c>
      <c r="S249" s="33">
        <v>0</v>
      </c>
      <c r="T249" s="33">
        <v>86981.891304347824</v>
      </c>
      <c r="U249" s="34">
        <v>0.15</v>
      </c>
      <c r="V249" s="33">
        <f t="shared" si="23"/>
        <v>122000</v>
      </c>
      <c r="W249" s="33">
        <f t="shared" si="24"/>
        <v>113000</v>
      </c>
      <c r="X249" s="33">
        <f t="shared" si="25"/>
        <v>112000</v>
      </c>
      <c r="Y249" s="33">
        <f t="shared" si="26"/>
        <v>111000</v>
      </c>
    </row>
    <row r="250" spans="1:25">
      <c r="A250" s="18" t="s">
        <v>24</v>
      </c>
      <c r="B250" s="19" t="s">
        <v>529</v>
      </c>
      <c r="C250" s="19" t="s">
        <v>169</v>
      </c>
      <c r="D250" s="19" t="s">
        <v>169</v>
      </c>
      <c r="E250" s="19" t="s">
        <v>530</v>
      </c>
      <c r="F250" s="19" t="s">
        <v>210</v>
      </c>
      <c r="G250" s="19" t="s">
        <v>531</v>
      </c>
      <c r="H250" s="28">
        <v>20</v>
      </c>
      <c r="I250" s="29">
        <v>16</v>
      </c>
      <c r="J250" s="28">
        <v>130</v>
      </c>
      <c r="K250" s="28">
        <v>55</v>
      </c>
      <c r="L250" s="30">
        <v>1</v>
      </c>
      <c r="M250" s="28">
        <v>15</v>
      </c>
      <c r="N250" s="28">
        <v>3215700</v>
      </c>
      <c r="O250" s="31">
        <v>5</v>
      </c>
      <c r="P250" s="28">
        <v>1071900</v>
      </c>
      <c r="Q250" s="32">
        <v>214380</v>
      </c>
      <c r="S250" s="33">
        <v>0</v>
      </c>
      <c r="T250" s="33">
        <v>214380</v>
      </c>
      <c r="U250" s="34">
        <v>0.15</v>
      </c>
      <c r="V250" s="33">
        <f t="shared" si="23"/>
        <v>301000</v>
      </c>
      <c r="W250" s="33">
        <f t="shared" si="24"/>
        <v>278000</v>
      </c>
      <c r="X250" s="33">
        <f t="shared" si="25"/>
        <v>275000</v>
      </c>
      <c r="Y250" s="33">
        <f t="shared" si="26"/>
        <v>272000</v>
      </c>
    </row>
    <row r="251" spans="1:25">
      <c r="A251" s="18" t="s">
        <v>24</v>
      </c>
      <c r="B251" s="19" t="s">
        <v>532</v>
      </c>
      <c r="C251" s="19" t="s">
        <v>266</v>
      </c>
      <c r="D251" s="19" t="s">
        <v>533</v>
      </c>
      <c r="E251" s="19" t="s">
        <v>533</v>
      </c>
      <c r="F251" s="19" t="s">
        <v>534</v>
      </c>
      <c r="G251" s="19" t="s">
        <v>535</v>
      </c>
      <c r="H251" s="28">
        <v>384</v>
      </c>
      <c r="I251" s="29">
        <v>431</v>
      </c>
      <c r="J251" s="28">
        <v>660</v>
      </c>
      <c r="K251" s="28">
        <v>640</v>
      </c>
      <c r="L251" s="30">
        <v>67</v>
      </c>
      <c r="M251" s="28">
        <v>364</v>
      </c>
      <c r="N251" s="28">
        <v>60675888</v>
      </c>
      <c r="O251" s="31">
        <v>20</v>
      </c>
      <c r="P251" s="28">
        <v>3333840</v>
      </c>
      <c r="Q251" s="32">
        <v>166692</v>
      </c>
      <c r="S251" s="33">
        <v>0</v>
      </c>
      <c r="T251" s="33">
        <v>166692</v>
      </c>
      <c r="U251" s="34">
        <v>0.15</v>
      </c>
      <c r="V251" s="33">
        <f t="shared" si="23"/>
        <v>234000</v>
      </c>
      <c r="W251" s="33">
        <f t="shared" si="24"/>
        <v>216000</v>
      </c>
      <c r="X251" s="33">
        <f t="shared" si="25"/>
        <v>214000</v>
      </c>
      <c r="Y251" s="33">
        <f t="shared" si="26"/>
        <v>212000</v>
      </c>
    </row>
    <row r="252" spans="1:25">
      <c r="A252" s="18" t="s">
        <v>24</v>
      </c>
      <c r="B252" s="19" t="s">
        <v>536</v>
      </c>
      <c r="C252" s="19" t="s">
        <v>169</v>
      </c>
      <c r="D252" s="19" t="s">
        <v>169</v>
      </c>
      <c r="E252" s="19" t="s">
        <v>530</v>
      </c>
      <c r="F252" s="19" t="s">
        <v>537</v>
      </c>
      <c r="G252" s="19" t="s">
        <v>538</v>
      </c>
      <c r="H252" s="28">
        <v>1</v>
      </c>
      <c r="I252" s="29">
        <v>0</v>
      </c>
      <c r="J252" s="28">
        <v>151</v>
      </c>
      <c r="K252" s="28">
        <v>150</v>
      </c>
      <c r="L252" s="30">
        <v>0</v>
      </c>
      <c r="M252" s="28">
        <v>0</v>
      </c>
      <c r="N252" s="28">
        <v>0</v>
      </c>
      <c r="O252" s="31">
        <v>1</v>
      </c>
      <c r="P252" s="28">
        <v>32990</v>
      </c>
      <c r="Q252" s="32">
        <v>32990</v>
      </c>
      <c r="S252" s="33">
        <v>0</v>
      </c>
      <c r="T252" s="33">
        <v>32990</v>
      </c>
      <c r="U252" s="34">
        <v>0.15</v>
      </c>
      <c r="V252" s="33">
        <f t="shared" si="23"/>
        <v>47000</v>
      </c>
      <c r="W252" s="33">
        <f t="shared" si="24"/>
        <v>43000</v>
      </c>
      <c r="X252" s="33">
        <f t="shared" si="25"/>
        <v>43000</v>
      </c>
      <c r="Y252" s="33">
        <f t="shared" si="26"/>
        <v>42000</v>
      </c>
    </row>
    <row r="253" spans="1:25">
      <c r="A253" s="18" t="s">
        <v>24</v>
      </c>
      <c r="B253" s="19" t="s">
        <v>539</v>
      </c>
      <c r="C253" s="19" t="s">
        <v>169</v>
      </c>
      <c r="D253" s="19" t="s">
        <v>169</v>
      </c>
      <c r="E253" s="19" t="s">
        <v>170</v>
      </c>
      <c r="F253" s="19" t="s">
        <v>210</v>
      </c>
      <c r="G253" s="19" t="s">
        <v>540</v>
      </c>
      <c r="H253" s="28">
        <v>5</v>
      </c>
      <c r="I253" s="29">
        <v>7</v>
      </c>
      <c r="J253" s="28">
        <v>585</v>
      </c>
      <c r="K253" s="28">
        <v>545</v>
      </c>
      <c r="L253" s="30">
        <v>3</v>
      </c>
      <c r="M253" s="28">
        <v>5</v>
      </c>
      <c r="N253" s="28">
        <v>1249640</v>
      </c>
      <c r="O253" s="31">
        <v>0</v>
      </c>
      <c r="P253" s="28">
        <v>0</v>
      </c>
      <c r="Q253" s="32">
        <v>249928</v>
      </c>
      <c r="S253" s="33">
        <v>0</v>
      </c>
      <c r="T253" s="33">
        <v>249928</v>
      </c>
      <c r="U253" s="34">
        <v>0.15</v>
      </c>
      <c r="V253" s="33">
        <f t="shared" si="23"/>
        <v>350000</v>
      </c>
      <c r="W253" s="33">
        <f t="shared" si="24"/>
        <v>324000</v>
      </c>
      <c r="X253" s="33">
        <f t="shared" si="25"/>
        <v>320000</v>
      </c>
      <c r="Y253" s="33">
        <f t="shared" si="26"/>
        <v>317000</v>
      </c>
    </row>
    <row r="255" spans="1:25">
      <c r="A255" s="18" t="s">
        <v>24</v>
      </c>
      <c r="B255" s="19" t="s">
        <v>541</v>
      </c>
      <c r="C255" s="19" t="s">
        <v>542</v>
      </c>
      <c r="D255" s="19" t="s">
        <v>542</v>
      </c>
      <c r="E255" s="19" t="s">
        <v>542</v>
      </c>
      <c r="F255" s="19" t="s">
        <v>125</v>
      </c>
      <c r="G255" s="19" t="s">
        <v>543</v>
      </c>
      <c r="H255" s="28">
        <v>100</v>
      </c>
      <c r="I255" s="29">
        <v>100</v>
      </c>
      <c r="J255" s="28">
        <v>100</v>
      </c>
      <c r="K255" s="28">
        <v>100</v>
      </c>
      <c r="L255" s="30">
        <v>0</v>
      </c>
      <c r="M255" s="28">
        <v>100</v>
      </c>
      <c r="N255" s="28">
        <v>3000000</v>
      </c>
      <c r="O255" s="31">
        <v>0</v>
      </c>
      <c r="P255" s="28">
        <v>0</v>
      </c>
      <c r="Q255" s="32">
        <v>30000</v>
      </c>
      <c r="S255" s="33">
        <v>0</v>
      </c>
      <c r="T255" s="33">
        <v>30000</v>
      </c>
      <c r="U255" s="34">
        <v>0.1</v>
      </c>
      <c r="V255" s="33">
        <f t="shared" si="23"/>
        <v>40000</v>
      </c>
      <c r="W255" s="33">
        <f t="shared" si="24"/>
        <v>39000</v>
      </c>
      <c r="X255" s="33">
        <f t="shared" si="25"/>
        <v>39000</v>
      </c>
      <c r="Y255" s="33">
        <f t="shared" si="26"/>
        <v>38000</v>
      </c>
    </row>
    <row r="256" spans="1:25" s="111" customFormat="1">
      <c r="A256" s="106" t="s">
        <v>24</v>
      </c>
      <c r="B256" s="20" t="s">
        <v>544</v>
      </c>
      <c r="C256" s="20" t="s">
        <v>487</v>
      </c>
      <c r="D256" s="20" t="s">
        <v>488</v>
      </c>
      <c r="E256" s="20" t="s">
        <v>488</v>
      </c>
      <c r="F256" s="20" t="s">
        <v>495</v>
      </c>
      <c r="G256" s="20" t="s">
        <v>545</v>
      </c>
      <c r="H256" s="107">
        <v>9</v>
      </c>
      <c r="I256" s="107">
        <v>13</v>
      </c>
      <c r="J256" s="107">
        <v>14</v>
      </c>
      <c r="K256" s="107">
        <v>14</v>
      </c>
      <c r="L256" s="108">
        <v>4</v>
      </c>
      <c r="M256" s="107">
        <v>9</v>
      </c>
      <c r="N256" s="107">
        <v>14571000</v>
      </c>
      <c r="O256" s="109">
        <v>0</v>
      </c>
      <c r="P256" s="107">
        <v>0</v>
      </c>
      <c r="Q256" s="110">
        <v>1619000</v>
      </c>
      <c r="S256" s="112">
        <v>0</v>
      </c>
      <c r="T256" s="112">
        <v>1619000</v>
      </c>
      <c r="U256" s="113">
        <v>0.1</v>
      </c>
      <c r="V256" s="112">
        <f>ROUNDUP(((T256*1)/(1-U256)),-3)</f>
        <v>1799000</v>
      </c>
      <c r="W256" s="112">
        <f>ROUNDUP(((T256*1)/(0.92)),-3)</f>
        <v>1760000</v>
      </c>
      <c r="X256" s="112">
        <f>ROUNDUP(((T256*1)/(0.93)),-3)</f>
        <v>1741000</v>
      </c>
      <c r="Y256" s="112">
        <f>ROUNDUP(((T256*1)/(0.94)),-3)</f>
        <v>1723000</v>
      </c>
    </row>
    <row r="257" spans="1:25" s="111" customFormat="1">
      <c r="A257" s="106" t="s">
        <v>24</v>
      </c>
      <c r="B257" s="20" t="s">
        <v>546</v>
      </c>
      <c r="C257" s="20" t="s">
        <v>487</v>
      </c>
      <c r="D257" s="20" t="s">
        <v>488</v>
      </c>
      <c r="E257" s="20" t="s">
        <v>488</v>
      </c>
      <c r="F257" s="20" t="s">
        <v>495</v>
      </c>
      <c r="G257" s="20" t="s">
        <v>547</v>
      </c>
      <c r="H257" s="107">
        <v>2</v>
      </c>
      <c r="I257" s="107">
        <v>2</v>
      </c>
      <c r="J257" s="107">
        <v>19</v>
      </c>
      <c r="K257" s="107">
        <v>19</v>
      </c>
      <c r="L257" s="108">
        <v>0</v>
      </c>
      <c r="M257" s="107">
        <v>2</v>
      </c>
      <c r="N257" s="107">
        <v>3238000</v>
      </c>
      <c r="O257" s="109">
        <v>0</v>
      </c>
      <c r="P257" s="107">
        <v>0</v>
      </c>
      <c r="Q257" s="110">
        <v>1619000</v>
      </c>
      <c r="S257" s="112">
        <v>0</v>
      </c>
      <c r="T257" s="112">
        <v>1619000</v>
      </c>
      <c r="U257" s="113">
        <v>0.1</v>
      </c>
      <c r="V257" s="112">
        <f>ROUNDUP(((T257*1)/(1-U257)),-3)</f>
        <v>1799000</v>
      </c>
      <c r="W257" s="112">
        <f>ROUNDUP(((T257*1)/(0.92)),-3)</f>
        <v>1760000</v>
      </c>
      <c r="X257" s="112">
        <f>ROUNDUP(((T257*1)/(0.93)),-3)</f>
        <v>1741000</v>
      </c>
      <c r="Y257" s="112">
        <f>ROUNDUP(((T257*1)/(0.94)),-3)</f>
        <v>1723000</v>
      </c>
    </row>
    <row r="258" spans="1:25" s="111" customFormat="1">
      <c r="A258" s="106" t="s">
        <v>24</v>
      </c>
      <c r="B258" s="20" t="s">
        <v>548</v>
      </c>
      <c r="C258" s="20" t="s">
        <v>487</v>
      </c>
      <c r="D258" s="20" t="s">
        <v>488</v>
      </c>
      <c r="E258" s="20" t="s">
        <v>488</v>
      </c>
      <c r="F258" s="20" t="s">
        <v>495</v>
      </c>
      <c r="G258" s="20" t="s">
        <v>549</v>
      </c>
      <c r="H258" s="107">
        <v>25</v>
      </c>
      <c r="I258" s="107">
        <v>0</v>
      </c>
      <c r="J258" s="107">
        <v>25</v>
      </c>
      <c r="K258" s="107">
        <v>0</v>
      </c>
      <c r="L258" s="108">
        <v>0</v>
      </c>
      <c r="M258" s="107">
        <v>0</v>
      </c>
      <c r="N258" s="107">
        <v>0</v>
      </c>
      <c r="O258" s="109">
        <v>25</v>
      </c>
      <c r="P258" s="107">
        <v>39975000</v>
      </c>
      <c r="Q258" s="110">
        <v>1599000</v>
      </c>
      <c r="S258" s="112">
        <v>0</v>
      </c>
      <c r="T258" s="112">
        <v>1599000</v>
      </c>
      <c r="U258" s="113">
        <v>0.1</v>
      </c>
      <c r="V258" s="112">
        <f>ROUNDUP(((T258*1)/(1-U258)),-3)</f>
        <v>1777000</v>
      </c>
      <c r="W258" s="112">
        <f>ROUNDUP(((T258*1)/(0.92)),-3)</f>
        <v>1739000</v>
      </c>
      <c r="X258" s="112">
        <f>ROUNDUP(((T258*1)/(0.93)),-3)</f>
        <v>1720000</v>
      </c>
      <c r="Y258" s="112">
        <f>ROUNDUP(((T258*1)/(0.94)),-3)</f>
        <v>1702000</v>
      </c>
    </row>
    <row r="259" spans="1:25" s="111" customFormat="1">
      <c r="A259" s="106" t="s">
        <v>24</v>
      </c>
      <c r="B259" s="20" t="s">
        <v>550</v>
      </c>
      <c r="C259" s="20" t="s">
        <v>487</v>
      </c>
      <c r="D259" s="20" t="s">
        <v>488</v>
      </c>
      <c r="E259" s="20" t="s">
        <v>488</v>
      </c>
      <c r="F259" s="20" t="s">
        <v>551</v>
      </c>
      <c r="G259" s="20" t="s">
        <v>552</v>
      </c>
      <c r="H259" s="107">
        <v>35</v>
      </c>
      <c r="I259" s="107">
        <v>42</v>
      </c>
      <c r="J259" s="107">
        <v>50</v>
      </c>
      <c r="K259" s="107">
        <v>50</v>
      </c>
      <c r="L259" s="108">
        <v>7</v>
      </c>
      <c r="M259" s="107">
        <v>35</v>
      </c>
      <c r="N259" s="107">
        <v>52482430</v>
      </c>
      <c r="O259" s="109">
        <v>0</v>
      </c>
      <c r="P259" s="107">
        <v>0</v>
      </c>
      <c r="Q259" s="110">
        <v>1499498</v>
      </c>
      <c r="S259" s="112">
        <v>0</v>
      </c>
      <c r="T259" s="112">
        <v>1499498</v>
      </c>
      <c r="U259" s="113">
        <v>0.1</v>
      </c>
      <c r="V259" s="112">
        <f>ROUNDUP(((T259*1)/(1-U259)),-3)</f>
        <v>1667000</v>
      </c>
      <c r="W259" s="112">
        <f>ROUNDUP(((T259*1)/(0.92)),-3)</f>
        <v>1630000</v>
      </c>
      <c r="X259" s="112">
        <f>ROUNDUP(((T259*1)/(0.93)),-3)</f>
        <v>1613000</v>
      </c>
      <c r="Y259" s="112">
        <f>ROUNDUP(((T259*1)/(0.94)),-3)</f>
        <v>1596000</v>
      </c>
    </row>
    <row r="260" spans="1:25" s="111" customFormat="1">
      <c r="A260" s="106" t="s">
        <v>24</v>
      </c>
      <c r="B260" s="20" t="s">
        <v>553</v>
      </c>
      <c r="C260" s="20" t="s">
        <v>487</v>
      </c>
      <c r="D260" s="20" t="s">
        <v>488</v>
      </c>
      <c r="E260" s="20" t="s">
        <v>488</v>
      </c>
      <c r="F260" s="20" t="s">
        <v>551</v>
      </c>
      <c r="G260" s="20" t="s">
        <v>554</v>
      </c>
      <c r="H260" s="107">
        <v>19</v>
      </c>
      <c r="I260" s="107">
        <v>23</v>
      </c>
      <c r="J260" s="107">
        <v>24</v>
      </c>
      <c r="K260" s="107">
        <v>24</v>
      </c>
      <c r="L260" s="108">
        <v>4</v>
      </c>
      <c r="M260" s="107">
        <v>19</v>
      </c>
      <c r="N260" s="107">
        <v>25124137</v>
      </c>
      <c r="O260" s="109">
        <v>0</v>
      </c>
      <c r="P260" s="107">
        <v>0</v>
      </c>
      <c r="Q260" s="110">
        <v>1322323</v>
      </c>
      <c r="S260" s="112">
        <v>0</v>
      </c>
      <c r="T260" s="112">
        <v>1322323</v>
      </c>
      <c r="U260" s="113">
        <v>0.1</v>
      </c>
      <c r="V260" s="112">
        <f>ROUNDUP(((T260*1)/(1-U260)),-3)</f>
        <v>1470000</v>
      </c>
      <c r="W260" s="112">
        <f>ROUNDUP(((T260*1)/(0.92)),-3)</f>
        <v>1438000</v>
      </c>
      <c r="X260" s="112">
        <f>ROUNDUP(((T260*1)/(0.93)),-3)</f>
        <v>1422000</v>
      </c>
      <c r="Y260" s="112">
        <f>ROUNDUP(((T260*1)/(0.94)),-3)</f>
        <v>1407000</v>
      </c>
    </row>
    <row r="261" spans="1:25" s="49" customFormat="1">
      <c r="A261" s="114"/>
      <c r="B261" s="115"/>
      <c r="C261" s="115"/>
      <c r="D261" s="115"/>
      <c r="E261" s="115"/>
      <c r="F261" s="115"/>
      <c r="G261" s="115"/>
      <c r="H261" s="116"/>
      <c r="I261" s="116"/>
      <c r="J261" s="116"/>
      <c r="K261" s="116"/>
      <c r="L261" s="116"/>
      <c r="M261" s="116"/>
      <c r="N261" s="116"/>
      <c r="O261" s="116"/>
      <c r="P261" s="116"/>
      <c r="Q261" s="117"/>
      <c r="S261" s="118"/>
      <c r="T261" s="118"/>
      <c r="U261" s="119"/>
      <c r="V261" s="118"/>
      <c r="W261" s="118"/>
      <c r="X261" s="118"/>
      <c r="Y261" s="118"/>
    </row>
    <row r="262" spans="1:25">
      <c r="A262" s="18" t="s">
        <v>24</v>
      </c>
      <c r="B262" s="19" t="s">
        <v>555</v>
      </c>
      <c r="C262" s="19" t="s">
        <v>168</v>
      </c>
      <c r="D262" s="19" t="s">
        <v>556</v>
      </c>
      <c r="E262" s="19" t="s">
        <v>557</v>
      </c>
      <c r="F262" s="19" t="s">
        <v>125</v>
      </c>
      <c r="G262" s="19" t="s">
        <v>558</v>
      </c>
      <c r="H262" s="28">
        <v>50</v>
      </c>
      <c r="I262" s="29">
        <v>40</v>
      </c>
      <c r="J262" s="28">
        <v>170</v>
      </c>
      <c r="K262" s="28">
        <v>163</v>
      </c>
      <c r="L262" s="30">
        <v>7</v>
      </c>
      <c r="M262" s="28">
        <v>43</v>
      </c>
      <c r="N262" s="28">
        <v>9187735.0000000019</v>
      </c>
      <c r="O262" s="31">
        <v>7</v>
      </c>
      <c r="P262" s="28">
        <v>1482912</v>
      </c>
      <c r="Q262" s="32">
        <v>213412.94000000003</v>
      </c>
      <c r="S262" s="33">
        <v>10000</v>
      </c>
      <c r="T262" s="33">
        <v>203412.94000000003</v>
      </c>
      <c r="U262" s="34">
        <v>0.12</v>
      </c>
      <c r="V262" s="33">
        <f t="shared" si="23"/>
        <v>276000</v>
      </c>
      <c r="W262" s="33">
        <f t="shared" si="24"/>
        <v>264000</v>
      </c>
      <c r="X262" s="33">
        <f t="shared" si="25"/>
        <v>261000</v>
      </c>
      <c r="Y262" s="33">
        <f t="shared" si="26"/>
        <v>258000</v>
      </c>
    </row>
    <row r="263" spans="1:25">
      <c r="A263" s="18" t="s">
        <v>24</v>
      </c>
      <c r="B263" s="19" t="s">
        <v>559</v>
      </c>
      <c r="C263" s="19" t="s">
        <v>168</v>
      </c>
      <c r="D263" s="19" t="s">
        <v>560</v>
      </c>
      <c r="E263" s="19" t="s">
        <v>557</v>
      </c>
      <c r="F263" s="19" t="s">
        <v>125</v>
      </c>
      <c r="G263" s="19" t="s">
        <v>561</v>
      </c>
      <c r="H263" s="28">
        <v>3</v>
      </c>
      <c r="I263" s="29">
        <v>3</v>
      </c>
      <c r="J263" s="28">
        <v>84</v>
      </c>
      <c r="K263" s="28">
        <v>82</v>
      </c>
      <c r="L263" s="30">
        <v>0</v>
      </c>
      <c r="M263" s="28">
        <v>3</v>
      </c>
      <c r="N263" s="28">
        <v>1262536</v>
      </c>
      <c r="O263" s="31">
        <v>0</v>
      </c>
      <c r="P263" s="28">
        <v>0</v>
      </c>
      <c r="Q263" s="32">
        <v>420845.33333333331</v>
      </c>
      <c r="S263" s="33">
        <v>10000</v>
      </c>
      <c r="T263" s="33">
        <v>410845.33333333331</v>
      </c>
      <c r="U263" s="34">
        <v>0.12</v>
      </c>
      <c r="V263" s="33">
        <f t="shared" si="23"/>
        <v>556000</v>
      </c>
      <c r="W263" s="33">
        <f t="shared" si="24"/>
        <v>532000</v>
      </c>
      <c r="X263" s="33">
        <f t="shared" si="25"/>
        <v>526000</v>
      </c>
      <c r="Y263" s="33">
        <f t="shared" si="26"/>
        <v>521000</v>
      </c>
    </row>
    <row r="264" spans="1:25">
      <c r="A264" s="18" t="s">
        <v>24</v>
      </c>
      <c r="B264" s="19" t="s">
        <v>562</v>
      </c>
      <c r="C264" s="19" t="s">
        <v>168</v>
      </c>
      <c r="D264" s="19" t="s">
        <v>560</v>
      </c>
      <c r="E264" s="19" t="s">
        <v>557</v>
      </c>
      <c r="F264" s="19" t="s">
        <v>125</v>
      </c>
      <c r="G264" s="19" t="s">
        <v>563</v>
      </c>
      <c r="H264" s="28">
        <v>2</v>
      </c>
      <c r="I264" s="29">
        <v>2</v>
      </c>
      <c r="J264" s="28">
        <v>115</v>
      </c>
      <c r="K264" s="28">
        <v>111</v>
      </c>
      <c r="L264" s="30">
        <v>0</v>
      </c>
      <c r="M264" s="28">
        <v>2</v>
      </c>
      <c r="N264" s="28">
        <v>665648</v>
      </c>
      <c r="O264" s="31">
        <v>0</v>
      </c>
      <c r="P264" s="28">
        <v>0</v>
      </c>
      <c r="Q264" s="32">
        <v>332824</v>
      </c>
      <c r="S264" s="33">
        <v>10000</v>
      </c>
      <c r="T264" s="33">
        <v>322824</v>
      </c>
      <c r="U264" s="34">
        <v>0.12</v>
      </c>
      <c r="V264" s="33">
        <f t="shared" si="23"/>
        <v>437000</v>
      </c>
      <c r="W264" s="33">
        <f t="shared" si="24"/>
        <v>418000</v>
      </c>
      <c r="X264" s="33">
        <f t="shared" si="25"/>
        <v>414000</v>
      </c>
      <c r="Y264" s="33">
        <f t="shared" si="26"/>
        <v>409000</v>
      </c>
    </row>
    <row r="265" spans="1:25">
      <c r="A265" s="18" t="s">
        <v>24</v>
      </c>
      <c r="B265" s="19" t="s">
        <v>564</v>
      </c>
      <c r="C265" s="19" t="s">
        <v>168</v>
      </c>
      <c r="D265" s="19" t="s">
        <v>560</v>
      </c>
      <c r="E265" s="19" t="s">
        <v>557</v>
      </c>
      <c r="F265" s="19" t="s">
        <v>125</v>
      </c>
      <c r="G265" s="19" t="s">
        <v>565</v>
      </c>
      <c r="H265" s="28">
        <v>1</v>
      </c>
      <c r="I265" s="29">
        <v>2</v>
      </c>
      <c r="J265" s="28">
        <v>129</v>
      </c>
      <c r="K265" s="28">
        <v>129</v>
      </c>
      <c r="L265" s="30">
        <v>1</v>
      </c>
      <c r="M265" s="28">
        <v>1</v>
      </c>
      <c r="N265" s="28">
        <v>531492</v>
      </c>
      <c r="O265" s="31">
        <v>0</v>
      </c>
      <c r="P265" s="28">
        <v>0</v>
      </c>
      <c r="Q265" s="32">
        <v>531492</v>
      </c>
      <c r="S265" s="33">
        <v>10000</v>
      </c>
      <c r="T265" s="33">
        <v>521492</v>
      </c>
      <c r="U265" s="34">
        <v>0.12</v>
      </c>
      <c r="V265" s="33">
        <f t="shared" si="23"/>
        <v>706000</v>
      </c>
      <c r="W265" s="33">
        <f t="shared" si="24"/>
        <v>675000</v>
      </c>
      <c r="X265" s="33">
        <f t="shared" si="25"/>
        <v>668000</v>
      </c>
      <c r="Y265" s="33">
        <f t="shared" si="26"/>
        <v>661000</v>
      </c>
    </row>
    <row r="266" spans="1:25">
      <c r="A266" s="18" t="s">
        <v>24</v>
      </c>
      <c r="B266" s="19" t="s">
        <v>566</v>
      </c>
      <c r="C266" s="19" t="s">
        <v>168</v>
      </c>
      <c r="D266" s="19" t="s">
        <v>556</v>
      </c>
      <c r="E266" s="19" t="s">
        <v>557</v>
      </c>
      <c r="F266" s="19" t="s">
        <v>125</v>
      </c>
      <c r="G266" s="19" t="s">
        <v>567</v>
      </c>
      <c r="H266" s="28">
        <v>43</v>
      </c>
      <c r="I266" s="29">
        <v>35</v>
      </c>
      <c r="J266" s="28">
        <v>122</v>
      </c>
      <c r="K266" s="28">
        <v>119</v>
      </c>
      <c r="L266" s="30">
        <v>4</v>
      </c>
      <c r="M266" s="28">
        <v>41</v>
      </c>
      <c r="N266" s="28">
        <v>10306163</v>
      </c>
      <c r="O266" s="31">
        <v>2</v>
      </c>
      <c r="P266" s="28">
        <v>502710</v>
      </c>
      <c r="Q266" s="32">
        <v>251369.13953488372</v>
      </c>
      <c r="S266" s="33">
        <v>10000</v>
      </c>
      <c r="T266" s="33">
        <v>241369.13953488372</v>
      </c>
      <c r="U266" s="34">
        <v>0.12</v>
      </c>
      <c r="V266" s="33">
        <f t="shared" si="23"/>
        <v>327000</v>
      </c>
      <c r="W266" s="33">
        <f t="shared" si="24"/>
        <v>313000</v>
      </c>
      <c r="X266" s="33">
        <f t="shared" si="25"/>
        <v>309000</v>
      </c>
      <c r="Y266" s="33">
        <f t="shared" si="26"/>
        <v>306000</v>
      </c>
    </row>
    <row r="267" spans="1:25">
      <c r="A267" s="18" t="s">
        <v>24</v>
      </c>
      <c r="B267" s="19" t="s">
        <v>568</v>
      </c>
      <c r="C267" s="19" t="s">
        <v>168</v>
      </c>
      <c r="D267" s="19" t="s">
        <v>560</v>
      </c>
      <c r="E267" s="19" t="s">
        <v>557</v>
      </c>
      <c r="F267" s="19" t="s">
        <v>125</v>
      </c>
      <c r="G267" s="19" t="s">
        <v>569</v>
      </c>
      <c r="H267" s="28">
        <v>42</v>
      </c>
      <c r="I267" s="29">
        <v>27</v>
      </c>
      <c r="J267" s="28">
        <v>131</v>
      </c>
      <c r="K267" s="28">
        <v>122</v>
      </c>
      <c r="L267" s="30">
        <v>7</v>
      </c>
      <c r="M267" s="28">
        <v>33</v>
      </c>
      <c r="N267" s="28">
        <v>21610959</v>
      </c>
      <c r="O267" s="31">
        <v>9</v>
      </c>
      <c r="P267" s="28">
        <v>5893113</v>
      </c>
      <c r="Q267" s="32">
        <v>654858.85714285716</v>
      </c>
      <c r="S267" s="33">
        <v>10000</v>
      </c>
      <c r="T267" s="33">
        <v>644858.85714285716</v>
      </c>
      <c r="U267" s="34">
        <v>0.12</v>
      </c>
      <c r="V267" s="33">
        <f t="shared" si="23"/>
        <v>873000</v>
      </c>
      <c r="W267" s="33">
        <f t="shared" si="24"/>
        <v>835000</v>
      </c>
      <c r="X267" s="33">
        <f t="shared" si="25"/>
        <v>826000</v>
      </c>
      <c r="Y267" s="33">
        <f t="shared" si="26"/>
        <v>817000</v>
      </c>
    </row>
    <row r="268" spans="1:25">
      <c r="A268" s="18" t="s">
        <v>24</v>
      </c>
      <c r="B268" s="19" t="s">
        <v>570</v>
      </c>
      <c r="C268" s="19" t="s">
        <v>168</v>
      </c>
      <c r="D268" s="19" t="s">
        <v>571</v>
      </c>
      <c r="E268" s="19" t="s">
        <v>557</v>
      </c>
      <c r="F268" s="19" t="s">
        <v>125</v>
      </c>
      <c r="G268" s="19" t="s">
        <v>572</v>
      </c>
      <c r="H268" s="28">
        <v>33</v>
      </c>
      <c r="I268" s="29">
        <v>30</v>
      </c>
      <c r="J268" s="28">
        <v>93</v>
      </c>
      <c r="K268" s="28">
        <v>93</v>
      </c>
      <c r="L268" s="30">
        <v>11</v>
      </c>
      <c r="M268" s="28">
        <v>33</v>
      </c>
      <c r="N268" s="28">
        <v>8441135</v>
      </c>
      <c r="O268" s="31">
        <v>0</v>
      </c>
      <c r="P268" s="28">
        <v>0</v>
      </c>
      <c r="Q268" s="32">
        <v>255791.9696969697</v>
      </c>
      <c r="S268" s="33">
        <v>10000</v>
      </c>
      <c r="T268" s="33">
        <v>245791.9696969697</v>
      </c>
      <c r="U268" s="34">
        <v>0.12</v>
      </c>
      <c r="V268" s="33">
        <f t="shared" si="23"/>
        <v>333000</v>
      </c>
      <c r="W268" s="33">
        <f t="shared" si="24"/>
        <v>318000</v>
      </c>
      <c r="X268" s="33">
        <f t="shared" si="25"/>
        <v>315000</v>
      </c>
      <c r="Y268" s="33">
        <f t="shared" si="26"/>
        <v>312000</v>
      </c>
    </row>
    <row r="269" spans="1:25">
      <c r="A269" s="18" t="s">
        <v>24</v>
      </c>
      <c r="B269" s="19" t="s">
        <v>573</v>
      </c>
      <c r="C269" s="19" t="s">
        <v>168</v>
      </c>
      <c r="D269" s="19" t="s">
        <v>560</v>
      </c>
      <c r="E269" s="19" t="s">
        <v>557</v>
      </c>
      <c r="F269" s="19" t="s">
        <v>125</v>
      </c>
      <c r="G269" s="19" t="s">
        <v>574</v>
      </c>
      <c r="H269" s="28">
        <v>30</v>
      </c>
      <c r="I269" s="29">
        <v>21</v>
      </c>
      <c r="J269" s="28">
        <v>137</v>
      </c>
      <c r="K269" s="28">
        <v>127</v>
      </c>
      <c r="L269" s="30">
        <v>7</v>
      </c>
      <c r="M269" s="28">
        <v>20</v>
      </c>
      <c r="N269" s="28">
        <v>6724706.3636363652</v>
      </c>
      <c r="O269" s="31">
        <v>10</v>
      </c>
      <c r="P269" s="28">
        <v>3511870</v>
      </c>
      <c r="Q269" s="32">
        <v>341219.21212121216</v>
      </c>
      <c r="S269" s="33">
        <v>10000</v>
      </c>
      <c r="T269" s="33">
        <v>331219.21212121216</v>
      </c>
      <c r="U269" s="34">
        <v>0.12</v>
      </c>
      <c r="V269" s="33">
        <f t="shared" si="23"/>
        <v>448000</v>
      </c>
      <c r="W269" s="33">
        <f t="shared" si="24"/>
        <v>429000</v>
      </c>
      <c r="X269" s="33">
        <f t="shared" si="25"/>
        <v>424000</v>
      </c>
      <c r="Y269" s="33">
        <f t="shared" si="26"/>
        <v>420000</v>
      </c>
    </row>
    <row r="270" spans="1:25">
      <c r="A270" s="18" t="s">
        <v>24</v>
      </c>
      <c r="B270" s="19" t="s">
        <v>575</v>
      </c>
      <c r="C270" s="19" t="s">
        <v>168</v>
      </c>
      <c r="D270" s="19" t="s">
        <v>560</v>
      </c>
      <c r="E270" s="19" t="s">
        <v>557</v>
      </c>
      <c r="F270" s="19" t="s">
        <v>125</v>
      </c>
      <c r="G270" s="19" t="s">
        <v>576</v>
      </c>
      <c r="H270" s="28">
        <v>35</v>
      </c>
      <c r="I270" s="29">
        <v>24</v>
      </c>
      <c r="J270" s="28">
        <v>60</v>
      </c>
      <c r="K270" s="28">
        <v>53</v>
      </c>
      <c r="L270" s="30">
        <v>3</v>
      </c>
      <c r="M270" s="28">
        <v>28</v>
      </c>
      <c r="N270" s="28">
        <v>12243565.793103451</v>
      </c>
      <c r="O270" s="31">
        <v>7</v>
      </c>
      <c r="P270" s="28">
        <v>4503009</v>
      </c>
      <c r="Q270" s="32">
        <v>478473.56551724143</v>
      </c>
      <c r="S270" s="33">
        <v>10000</v>
      </c>
      <c r="T270" s="33">
        <v>468473.56551724143</v>
      </c>
      <c r="U270" s="34">
        <v>0.12</v>
      </c>
      <c r="V270" s="33">
        <f t="shared" si="23"/>
        <v>634000</v>
      </c>
      <c r="W270" s="33">
        <f t="shared" si="24"/>
        <v>606000</v>
      </c>
      <c r="X270" s="33">
        <f t="shared" si="25"/>
        <v>600000</v>
      </c>
      <c r="Y270" s="33">
        <f t="shared" si="26"/>
        <v>594000</v>
      </c>
    </row>
    <row r="271" spans="1:25">
      <c r="A271" s="18" t="s">
        <v>24</v>
      </c>
      <c r="B271" s="19" t="s">
        <v>577</v>
      </c>
      <c r="C271" s="19" t="s">
        <v>168</v>
      </c>
      <c r="D271" s="19" t="s">
        <v>560</v>
      </c>
      <c r="E271" s="19" t="s">
        <v>557</v>
      </c>
      <c r="F271" s="19" t="s">
        <v>125</v>
      </c>
      <c r="G271" s="19" t="s">
        <v>578</v>
      </c>
      <c r="H271" s="28">
        <v>37</v>
      </c>
      <c r="I271" s="29">
        <v>37</v>
      </c>
      <c r="J271" s="28">
        <v>86</v>
      </c>
      <c r="K271" s="28">
        <v>86</v>
      </c>
      <c r="L271" s="30">
        <v>8</v>
      </c>
      <c r="M271" s="28">
        <v>37</v>
      </c>
      <c r="N271" s="28">
        <v>15398650</v>
      </c>
      <c r="O271" s="31">
        <v>0</v>
      </c>
      <c r="P271" s="28">
        <v>0</v>
      </c>
      <c r="Q271" s="32">
        <v>416179.7297297297</v>
      </c>
      <c r="S271" s="33">
        <v>10000</v>
      </c>
      <c r="T271" s="33">
        <v>406179.7297297297</v>
      </c>
      <c r="U271" s="34">
        <v>0.12</v>
      </c>
      <c r="V271" s="33">
        <f t="shared" si="23"/>
        <v>550000</v>
      </c>
      <c r="W271" s="33">
        <f t="shared" si="24"/>
        <v>526000</v>
      </c>
      <c r="X271" s="33">
        <f t="shared" si="25"/>
        <v>520000</v>
      </c>
      <c r="Y271" s="33">
        <f t="shared" si="26"/>
        <v>515000</v>
      </c>
    </row>
    <row r="272" spans="1:25">
      <c r="A272" s="18" t="s">
        <v>24</v>
      </c>
      <c r="B272" s="19" t="s">
        <v>579</v>
      </c>
      <c r="C272" s="19" t="s">
        <v>168</v>
      </c>
      <c r="D272" s="19" t="s">
        <v>560</v>
      </c>
      <c r="E272" s="19" t="s">
        <v>557</v>
      </c>
      <c r="F272" s="19" t="s">
        <v>80</v>
      </c>
      <c r="G272" s="19" t="s">
        <v>580</v>
      </c>
      <c r="H272" s="28">
        <v>26</v>
      </c>
      <c r="I272" s="29">
        <v>18</v>
      </c>
      <c r="J272" s="28">
        <v>129</v>
      </c>
      <c r="K272" s="28">
        <v>105</v>
      </c>
      <c r="L272" s="30">
        <v>6</v>
      </c>
      <c r="M272" s="28">
        <v>16</v>
      </c>
      <c r="N272" s="28">
        <v>4531455</v>
      </c>
      <c r="O272" s="31">
        <v>10</v>
      </c>
      <c r="P272" s="28">
        <v>2839290</v>
      </c>
      <c r="Q272" s="32">
        <v>283490.19230769231</v>
      </c>
      <c r="S272" s="33">
        <v>0</v>
      </c>
      <c r="T272" s="33">
        <v>283490.19230769231</v>
      </c>
      <c r="U272" s="34">
        <v>0.12</v>
      </c>
      <c r="V272" s="33">
        <f t="shared" si="23"/>
        <v>384000</v>
      </c>
      <c r="W272" s="33">
        <f t="shared" si="24"/>
        <v>367000</v>
      </c>
      <c r="X272" s="33">
        <f t="shared" si="25"/>
        <v>363000</v>
      </c>
      <c r="Y272" s="33">
        <f t="shared" si="26"/>
        <v>359000</v>
      </c>
    </row>
    <row r="273" spans="1:25">
      <c r="A273" s="18" t="s">
        <v>24</v>
      </c>
      <c r="B273" s="19" t="s">
        <v>581</v>
      </c>
      <c r="C273" s="19" t="s">
        <v>168</v>
      </c>
      <c r="D273" s="19" t="s">
        <v>556</v>
      </c>
      <c r="E273" s="19" t="s">
        <v>557</v>
      </c>
      <c r="F273" s="19" t="s">
        <v>80</v>
      </c>
      <c r="G273" s="19" t="s">
        <v>582</v>
      </c>
      <c r="H273" s="28">
        <v>40</v>
      </c>
      <c r="I273" s="29">
        <v>40</v>
      </c>
      <c r="J273" s="28">
        <v>71</v>
      </c>
      <c r="K273" s="28">
        <v>60</v>
      </c>
      <c r="L273" s="30">
        <v>0</v>
      </c>
      <c r="M273" s="28">
        <v>40</v>
      </c>
      <c r="N273" s="28">
        <v>6690609.7560975607</v>
      </c>
      <c r="O273" s="31">
        <v>0</v>
      </c>
      <c r="P273" s="28">
        <v>0</v>
      </c>
      <c r="Q273" s="32">
        <v>167265.24390243902</v>
      </c>
      <c r="S273" s="33">
        <v>6690.6097560975759</v>
      </c>
      <c r="T273" s="33">
        <v>160574.63414634144</v>
      </c>
      <c r="U273" s="34">
        <v>0.12</v>
      </c>
      <c r="V273" s="33">
        <f t="shared" si="23"/>
        <v>218000</v>
      </c>
      <c r="W273" s="33">
        <f t="shared" si="24"/>
        <v>208000</v>
      </c>
      <c r="X273" s="33">
        <f t="shared" si="25"/>
        <v>206000</v>
      </c>
      <c r="Y273" s="33">
        <f t="shared" si="26"/>
        <v>204000</v>
      </c>
    </row>
    <row r="274" spans="1:25">
      <c r="A274" s="18" t="s">
        <v>24</v>
      </c>
      <c r="B274" s="19" t="s">
        <v>583</v>
      </c>
      <c r="C274" s="19" t="s">
        <v>168</v>
      </c>
      <c r="D274" s="19" t="s">
        <v>556</v>
      </c>
      <c r="E274" s="19" t="s">
        <v>557</v>
      </c>
      <c r="F274" s="19" t="s">
        <v>80</v>
      </c>
      <c r="G274" s="19" t="s">
        <v>584</v>
      </c>
      <c r="H274" s="28">
        <v>20</v>
      </c>
      <c r="I274" s="29">
        <v>0</v>
      </c>
      <c r="J274" s="28">
        <v>20</v>
      </c>
      <c r="K274" s="28">
        <v>20</v>
      </c>
      <c r="L274" s="30">
        <v>0</v>
      </c>
      <c r="M274" s="28">
        <v>20</v>
      </c>
      <c r="N274" s="28">
        <v>3303700</v>
      </c>
      <c r="O274" s="31">
        <v>0</v>
      </c>
      <c r="P274" s="28">
        <v>0</v>
      </c>
      <c r="Q274" s="32">
        <v>165185</v>
      </c>
      <c r="S274" s="33">
        <v>0</v>
      </c>
      <c r="T274" s="33">
        <v>165185</v>
      </c>
      <c r="U274" s="34">
        <v>0.12</v>
      </c>
      <c r="V274" s="33">
        <f t="shared" si="23"/>
        <v>224000</v>
      </c>
      <c r="W274" s="33">
        <f t="shared" si="24"/>
        <v>214000</v>
      </c>
      <c r="X274" s="33">
        <f t="shared" si="25"/>
        <v>212000</v>
      </c>
      <c r="Y274" s="33">
        <f t="shared" si="26"/>
        <v>210000</v>
      </c>
    </row>
    <row r="275" spans="1:25">
      <c r="A275" s="18" t="s">
        <v>24</v>
      </c>
      <c r="B275" s="19" t="s">
        <v>585</v>
      </c>
      <c r="C275" s="19" t="s">
        <v>168</v>
      </c>
      <c r="D275" s="19" t="s">
        <v>556</v>
      </c>
      <c r="E275" s="19" t="s">
        <v>557</v>
      </c>
      <c r="F275" s="19" t="s">
        <v>80</v>
      </c>
      <c r="G275" s="19" t="s">
        <v>586</v>
      </c>
      <c r="H275" s="28">
        <v>58</v>
      </c>
      <c r="I275" s="29">
        <v>36</v>
      </c>
      <c r="J275" s="28">
        <v>119</v>
      </c>
      <c r="K275" s="28">
        <v>76</v>
      </c>
      <c r="L275" s="30">
        <v>0</v>
      </c>
      <c r="M275" s="28">
        <v>36</v>
      </c>
      <c r="N275" s="28">
        <v>6834772.2162162168</v>
      </c>
      <c r="O275" s="31">
        <v>22</v>
      </c>
      <c r="P275" s="28">
        <v>4372038</v>
      </c>
      <c r="Q275" s="32">
        <v>193220.86579683135</v>
      </c>
      <c r="S275" s="33">
        <v>9194.8849464763771</v>
      </c>
      <c r="T275" s="33">
        <v>184025.98085035497</v>
      </c>
      <c r="U275" s="34">
        <v>0.12</v>
      </c>
      <c r="V275" s="33">
        <f t="shared" si="23"/>
        <v>249000</v>
      </c>
      <c r="W275" s="33">
        <f t="shared" si="24"/>
        <v>239000</v>
      </c>
      <c r="X275" s="33">
        <f t="shared" si="25"/>
        <v>236000</v>
      </c>
      <c r="Y275" s="33">
        <f t="shared" si="26"/>
        <v>233000</v>
      </c>
    </row>
    <row r="276" spans="1:25">
      <c r="A276" s="18" t="s">
        <v>24</v>
      </c>
      <c r="B276" s="19" t="s">
        <v>587</v>
      </c>
      <c r="C276" s="19" t="s">
        <v>168</v>
      </c>
      <c r="D276" s="19" t="s">
        <v>556</v>
      </c>
      <c r="E276" s="19" t="s">
        <v>557</v>
      </c>
      <c r="F276" s="19" t="s">
        <v>80</v>
      </c>
      <c r="G276" s="19" t="s">
        <v>588</v>
      </c>
      <c r="H276" s="28">
        <v>46</v>
      </c>
      <c r="I276" s="29">
        <v>34</v>
      </c>
      <c r="J276" s="28">
        <v>91</v>
      </c>
      <c r="K276" s="28">
        <v>72</v>
      </c>
      <c r="L276" s="30">
        <v>0</v>
      </c>
      <c r="M276" s="28">
        <v>36</v>
      </c>
      <c r="N276" s="28">
        <v>6096591.4736842122</v>
      </c>
      <c r="O276" s="31">
        <v>10</v>
      </c>
      <c r="P276" s="28">
        <v>1738790</v>
      </c>
      <c r="Q276" s="32">
        <v>170334.37986270027</v>
      </c>
      <c r="S276" s="33">
        <v>0</v>
      </c>
      <c r="T276" s="33">
        <v>170334.37986270027</v>
      </c>
      <c r="U276" s="34">
        <v>0.12</v>
      </c>
      <c r="V276" s="33">
        <f t="shared" si="23"/>
        <v>231000</v>
      </c>
      <c r="W276" s="33">
        <f t="shared" si="24"/>
        <v>221000</v>
      </c>
      <c r="X276" s="33">
        <f t="shared" si="25"/>
        <v>218000</v>
      </c>
      <c r="Y276" s="33">
        <f t="shared" si="26"/>
        <v>216000</v>
      </c>
    </row>
    <row r="277" spans="1:25">
      <c r="A277" s="18" t="s">
        <v>24</v>
      </c>
      <c r="B277" s="19" t="s">
        <v>589</v>
      </c>
      <c r="C277" s="19" t="s">
        <v>168</v>
      </c>
      <c r="D277" s="19" t="s">
        <v>560</v>
      </c>
      <c r="E277" s="19" t="s">
        <v>557</v>
      </c>
      <c r="F277" s="19" t="s">
        <v>80</v>
      </c>
      <c r="G277" s="19" t="s">
        <v>590</v>
      </c>
      <c r="H277" s="28">
        <v>20</v>
      </c>
      <c r="I277" s="29">
        <v>0</v>
      </c>
      <c r="J277" s="28">
        <v>20</v>
      </c>
      <c r="K277" s="28">
        <v>20</v>
      </c>
      <c r="L277" s="30">
        <v>0</v>
      </c>
      <c r="M277" s="28">
        <v>20</v>
      </c>
      <c r="N277" s="28">
        <v>6204060</v>
      </c>
      <c r="O277" s="31">
        <v>0</v>
      </c>
      <c r="P277" s="28">
        <v>0</v>
      </c>
      <c r="Q277" s="32">
        <v>310203</v>
      </c>
      <c r="S277" s="33">
        <v>0</v>
      </c>
      <c r="T277" s="33">
        <v>310203</v>
      </c>
      <c r="U277" s="34">
        <v>0.12</v>
      </c>
      <c r="V277" s="33">
        <f t="shared" si="23"/>
        <v>420000</v>
      </c>
      <c r="W277" s="33">
        <f t="shared" si="24"/>
        <v>402000</v>
      </c>
      <c r="X277" s="33">
        <f t="shared" si="25"/>
        <v>397000</v>
      </c>
      <c r="Y277" s="33">
        <f t="shared" si="26"/>
        <v>393000</v>
      </c>
    </row>
    <row r="278" spans="1:25">
      <c r="A278" s="18" t="s">
        <v>24</v>
      </c>
      <c r="B278" s="19" t="s">
        <v>591</v>
      </c>
      <c r="C278" s="19" t="s">
        <v>168</v>
      </c>
      <c r="D278" s="19" t="s">
        <v>560</v>
      </c>
      <c r="E278" s="19" t="s">
        <v>557</v>
      </c>
      <c r="F278" s="19" t="s">
        <v>80</v>
      </c>
      <c r="G278" s="19" t="s">
        <v>592</v>
      </c>
      <c r="H278" s="28">
        <v>32</v>
      </c>
      <c r="I278" s="29">
        <v>33</v>
      </c>
      <c r="J278" s="28">
        <v>117</v>
      </c>
      <c r="K278" s="28">
        <v>96</v>
      </c>
      <c r="L278" s="30">
        <v>4</v>
      </c>
      <c r="M278" s="28">
        <v>30</v>
      </c>
      <c r="N278" s="28">
        <v>18161985</v>
      </c>
      <c r="O278" s="31">
        <v>2</v>
      </c>
      <c r="P278" s="28">
        <v>1136438</v>
      </c>
      <c r="Q278" s="32">
        <v>603075.71875</v>
      </c>
      <c r="S278" s="33">
        <v>48433.705098039238</v>
      </c>
      <c r="T278" s="33">
        <v>554642.01365196076</v>
      </c>
      <c r="U278" s="34">
        <v>0.12</v>
      </c>
      <c r="V278" s="33">
        <f t="shared" si="23"/>
        <v>751000</v>
      </c>
      <c r="W278" s="33">
        <f t="shared" si="24"/>
        <v>718000</v>
      </c>
      <c r="X278" s="33">
        <f t="shared" si="25"/>
        <v>710000</v>
      </c>
      <c r="Y278" s="33">
        <f t="shared" si="26"/>
        <v>703000</v>
      </c>
    </row>
    <row r="279" spans="1:25">
      <c r="A279" s="18" t="s">
        <v>24</v>
      </c>
      <c r="B279" s="19" t="s">
        <v>593</v>
      </c>
      <c r="C279" s="19" t="s">
        <v>168</v>
      </c>
      <c r="D279" s="19" t="s">
        <v>560</v>
      </c>
      <c r="E279" s="19" t="s">
        <v>557</v>
      </c>
      <c r="F279" s="19" t="s">
        <v>80</v>
      </c>
      <c r="G279" s="19" t="s">
        <v>594</v>
      </c>
      <c r="H279" s="28">
        <v>4</v>
      </c>
      <c r="I279" s="29">
        <v>4</v>
      </c>
      <c r="J279" s="28">
        <v>5</v>
      </c>
      <c r="K279" s="28">
        <v>5</v>
      </c>
      <c r="L279" s="30">
        <v>0</v>
      </c>
      <c r="M279" s="28">
        <v>4</v>
      </c>
      <c r="N279" s="28">
        <v>3578116</v>
      </c>
      <c r="O279" s="31">
        <v>0</v>
      </c>
      <c r="P279" s="28">
        <v>0</v>
      </c>
      <c r="Q279" s="32">
        <v>894529</v>
      </c>
      <c r="S279" s="33">
        <v>0</v>
      </c>
      <c r="T279" s="33">
        <v>894529</v>
      </c>
      <c r="U279" s="34">
        <v>0.12</v>
      </c>
      <c r="V279" s="33">
        <f t="shared" si="23"/>
        <v>1210000</v>
      </c>
      <c r="W279" s="33">
        <f t="shared" si="24"/>
        <v>1158000</v>
      </c>
      <c r="X279" s="33">
        <f t="shared" si="25"/>
        <v>1145000</v>
      </c>
      <c r="Y279" s="33">
        <f t="shared" si="26"/>
        <v>1133000</v>
      </c>
    </row>
    <row r="280" spans="1:25">
      <c r="A280" s="18" t="s">
        <v>24</v>
      </c>
      <c r="B280" s="19" t="s">
        <v>595</v>
      </c>
      <c r="C280" s="19" t="s">
        <v>168</v>
      </c>
      <c r="D280" s="19" t="s">
        <v>556</v>
      </c>
      <c r="E280" s="19" t="s">
        <v>557</v>
      </c>
      <c r="F280" s="19" t="s">
        <v>80</v>
      </c>
      <c r="G280" s="19" t="s">
        <v>596</v>
      </c>
      <c r="H280" s="28">
        <v>1</v>
      </c>
      <c r="I280" s="29">
        <v>0</v>
      </c>
      <c r="J280" s="28">
        <v>1</v>
      </c>
      <c r="K280" s="28">
        <v>0</v>
      </c>
      <c r="L280" s="30">
        <v>0</v>
      </c>
      <c r="M280" s="28">
        <v>0</v>
      </c>
      <c r="N280" s="28">
        <v>0</v>
      </c>
      <c r="O280" s="31">
        <v>1</v>
      </c>
      <c r="P280" s="28">
        <v>353311</v>
      </c>
      <c r="Q280" s="32">
        <v>353311</v>
      </c>
      <c r="S280" s="33">
        <v>0</v>
      </c>
      <c r="T280" s="33">
        <v>353311</v>
      </c>
      <c r="U280" s="34">
        <v>0.12</v>
      </c>
      <c r="V280" s="33">
        <f t="shared" si="23"/>
        <v>478000</v>
      </c>
      <c r="W280" s="33">
        <f t="shared" si="24"/>
        <v>458000</v>
      </c>
      <c r="X280" s="33">
        <f t="shared" si="25"/>
        <v>453000</v>
      </c>
      <c r="Y280" s="33">
        <f t="shared" si="26"/>
        <v>448000</v>
      </c>
    </row>
    <row r="281" spans="1:25">
      <c r="A281" s="18" t="s">
        <v>24</v>
      </c>
      <c r="B281" s="19" t="s">
        <v>597</v>
      </c>
      <c r="C281" s="19" t="s">
        <v>168</v>
      </c>
      <c r="D281" s="19" t="s">
        <v>560</v>
      </c>
      <c r="E281" s="19" t="s">
        <v>557</v>
      </c>
      <c r="F281" s="19" t="s">
        <v>80</v>
      </c>
      <c r="G281" s="19" t="s">
        <v>598</v>
      </c>
      <c r="H281" s="28">
        <v>10</v>
      </c>
      <c r="I281" s="29">
        <v>19</v>
      </c>
      <c r="J281" s="28">
        <v>300</v>
      </c>
      <c r="K281" s="28">
        <v>150</v>
      </c>
      <c r="L281" s="30">
        <v>9</v>
      </c>
      <c r="M281" s="28">
        <v>10</v>
      </c>
      <c r="N281" s="28">
        <v>4284990</v>
      </c>
      <c r="O281" s="31">
        <v>0</v>
      </c>
      <c r="P281" s="28">
        <v>0</v>
      </c>
      <c r="Q281" s="32">
        <v>428499</v>
      </c>
      <c r="S281" s="33">
        <v>0</v>
      </c>
      <c r="T281" s="33">
        <v>428499</v>
      </c>
      <c r="U281" s="34">
        <v>0.12</v>
      </c>
      <c r="V281" s="33">
        <f t="shared" si="23"/>
        <v>580000</v>
      </c>
      <c r="W281" s="33">
        <f t="shared" si="24"/>
        <v>555000</v>
      </c>
      <c r="X281" s="33">
        <f t="shared" si="25"/>
        <v>549000</v>
      </c>
      <c r="Y281" s="33">
        <f t="shared" si="26"/>
        <v>543000</v>
      </c>
    </row>
    <row r="282" spans="1:25">
      <c r="A282" s="18" t="s">
        <v>24</v>
      </c>
      <c r="B282" s="19" t="s">
        <v>599</v>
      </c>
      <c r="C282" s="19" t="s">
        <v>168</v>
      </c>
      <c r="D282" s="19" t="s">
        <v>560</v>
      </c>
      <c r="E282" s="19" t="s">
        <v>557</v>
      </c>
      <c r="F282" s="19" t="s">
        <v>80</v>
      </c>
      <c r="G282" s="19" t="s">
        <v>600</v>
      </c>
      <c r="H282" s="28">
        <v>1</v>
      </c>
      <c r="I282" s="29">
        <v>0</v>
      </c>
      <c r="J282" s="28">
        <v>1</v>
      </c>
      <c r="K282" s="28">
        <v>0</v>
      </c>
      <c r="L282" s="30">
        <v>0</v>
      </c>
      <c r="M282" s="28">
        <v>0</v>
      </c>
      <c r="N282" s="28">
        <v>0</v>
      </c>
      <c r="O282" s="31">
        <v>1</v>
      </c>
      <c r="P282" s="28">
        <v>1128829</v>
      </c>
      <c r="Q282" s="32">
        <v>1128829</v>
      </c>
      <c r="S282" s="33">
        <v>0</v>
      </c>
      <c r="T282" s="33">
        <v>1128829</v>
      </c>
      <c r="U282" s="34">
        <v>0.12</v>
      </c>
      <c r="V282" s="33">
        <f t="shared" si="23"/>
        <v>1527000</v>
      </c>
      <c r="W282" s="33">
        <f t="shared" si="24"/>
        <v>1461000</v>
      </c>
      <c r="X282" s="33">
        <f t="shared" si="25"/>
        <v>1445000</v>
      </c>
      <c r="Y282" s="33">
        <f t="shared" si="26"/>
        <v>1430000</v>
      </c>
    </row>
    <row r="283" spans="1:25">
      <c r="A283" s="18" t="s">
        <v>24</v>
      </c>
      <c r="B283" s="19" t="s">
        <v>601</v>
      </c>
      <c r="C283" s="19" t="s">
        <v>168</v>
      </c>
      <c r="D283" s="19" t="s">
        <v>556</v>
      </c>
      <c r="E283" s="19" t="s">
        <v>557</v>
      </c>
      <c r="F283" s="19" t="s">
        <v>233</v>
      </c>
      <c r="G283" s="19" t="s">
        <v>602</v>
      </c>
      <c r="H283" s="28">
        <v>11</v>
      </c>
      <c r="I283" s="29">
        <v>14</v>
      </c>
      <c r="J283" s="28">
        <v>25</v>
      </c>
      <c r="K283" s="28">
        <v>25</v>
      </c>
      <c r="L283" s="30">
        <v>3</v>
      </c>
      <c r="M283" s="28">
        <v>11</v>
      </c>
      <c r="N283" s="28">
        <v>2572636</v>
      </c>
      <c r="O283" s="31">
        <v>0</v>
      </c>
      <c r="P283" s="28">
        <v>0</v>
      </c>
      <c r="Q283" s="32">
        <v>233876</v>
      </c>
      <c r="S283" s="33">
        <v>0</v>
      </c>
      <c r="T283" s="33">
        <v>233876</v>
      </c>
      <c r="U283" s="34">
        <v>0.12</v>
      </c>
      <c r="V283" s="33">
        <f t="shared" si="23"/>
        <v>317000</v>
      </c>
      <c r="W283" s="33">
        <f t="shared" si="24"/>
        <v>303000</v>
      </c>
      <c r="X283" s="33">
        <f t="shared" si="25"/>
        <v>300000</v>
      </c>
      <c r="Y283" s="33">
        <f t="shared" si="26"/>
        <v>297000</v>
      </c>
    </row>
    <row r="284" spans="1:25">
      <c r="A284" s="18" t="s">
        <v>24</v>
      </c>
      <c r="B284" s="19" t="s">
        <v>603</v>
      </c>
      <c r="C284" s="19" t="s">
        <v>168</v>
      </c>
      <c r="D284" s="19" t="s">
        <v>556</v>
      </c>
      <c r="E284" s="19" t="s">
        <v>557</v>
      </c>
      <c r="F284" s="19" t="s">
        <v>233</v>
      </c>
      <c r="G284" s="19" t="s">
        <v>604</v>
      </c>
      <c r="H284" s="28">
        <v>7</v>
      </c>
      <c r="I284" s="29">
        <v>7</v>
      </c>
      <c r="J284" s="28">
        <v>25</v>
      </c>
      <c r="K284" s="28">
        <v>25</v>
      </c>
      <c r="L284" s="30">
        <v>0</v>
      </c>
      <c r="M284" s="28">
        <v>7</v>
      </c>
      <c r="N284" s="28">
        <v>1242863</v>
      </c>
      <c r="O284" s="31">
        <v>0</v>
      </c>
      <c r="P284" s="28">
        <v>0</v>
      </c>
      <c r="Q284" s="32">
        <v>177551.85714285713</v>
      </c>
      <c r="S284" s="33">
        <v>0</v>
      </c>
      <c r="T284" s="33">
        <v>177551.85714285713</v>
      </c>
      <c r="U284" s="34">
        <v>0.12</v>
      </c>
      <c r="V284" s="33">
        <f t="shared" si="23"/>
        <v>241000</v>
      </c>
      <c r="W284" s="33">
        <f t="shared" si="24"/>
        <v>230000</v>
      </c>
      <c r="X284" s="33">
        <f t="shared" si="25"/>
        <v>228000</v>
      </c>
      <c r="Y284" s="33">
        <f t="shared" si="26"/>
        <v>225000</v>
      </c>
    </row>
    <row r="285" spans="1:25">
      <c r="A285" s="18" t="s">
        <v>24</v>
      </c>
      <c r="B285" s="19" t="s">
        <v>605</v>
      </c>
      <c r="C285" s="19" t="s">
        <v>168</v>
      </c>
      <c r="D285" s="19" t="s">
        <v>571</v>
      </c>
      <c r="E285" s="19" t="s">
        <v>606</v>
      </c>
      <c r="F285" s="19" t="s">
        <v>125</v>
      </c>
      <c r="G285" s="19" t="s">
        <v>607</v>
      </c>
      <c r="H285" s="28">
        <v>77</v>
      </c>
      <c r="I285" s="29">
        <v>63</v>
      </c>
      <c r="J285" s="28">
        <v>468</v>
      </c>
      <c r="K285" s="28">
        <v>462</v>
      </c>
      <c r="L285" s="30">
        <v>14</v>
      </c>
      <c r="M285" s="28">
        <v>75</v>
      </c>
      <c r="N285" s="28">
        <v>60988271.052631557</v>
      </c>
      <c r="O285" s="31">
        <v>2</v>
      </c>
      <c r="P285" s="28">
        <v>1614910</v>
      </c>
      <c r="Q285" s="32">
        <v>813028.32535885135</v>
      </c>
      <c r="S285" s="33">
        <v>10000</v>
      </c>
      <c r="T285" s="33">
        <v>803028.32535885135</v>
      </c>
      <c r="U285" s="34">
        <v>0.12</v>
      </c>
      <c r="V285" s="33">
        <f t="shared" si="23"/>
        <v>1086000</v>
      </c>
      <c r="W285" s="33">
        <f t="shared" si="24"/>
        <v>1039000</v>
      </c>
      <c r="X285" s="33">
        <f t="shared" si="25"/>
        <v>1028000</v>
      </c>
      <c r="Y285" s="33">
        <f t="shared" si="26"/>
        <v>1017000</v>
      </c>
    </row>
    <row r="286" spans="1:25">
      <c r="A286" s="18" t="s">
        <v>24</v>
      </c>
      <c r="B286" s="19" t="s">
        <v>608</v>
      </c>
      <c r="C286" s="19" t="s">
        <v>168</v>
      </c>
      <c r="D286" s="19" t="s">
        <v>571</v>
      </c>
      <c r="E286" s="19" t="s">
        <v>606</v>
      </c>
      <c r="F286" s="19" t="s">
        <v>125</v>
      </c>
      <c r="G286" s="19" t="s">
        <v>609</v>
      </c>
      <c r="H286" s="28">
        <v>1</v>
      </c>
      <c r="I286" s="29">
        <v>0</v>
      </c>
      <c r="J286" s="28">
        <v>2</v>
      </c>
      <c r="K286" s="28">
        <v>1</v>
      </c>
      <c r="L286" s="30">
        <v>0</v>
      </c>
      <c r="M286" s="28">
        <v>0</v>
      </c>
      <c r="N286" s="28">
        <v>0</v>
      </c>
      <c r="O286" s="31">
        <v>1</v>
      </c>
      <c r="P286" s="28">
        <v>709842</v>
      </c>
      <c r="Q286" s="32">
        <v>709842</v>
      </c>
      <c r="S286" s="33">
        <v>0</v>
      </c>
      <c r="T286" s="33">
        <v>709842</v>
      </c>
      <c r="U286" s="34">
        <v>0.12</v>
      </c>
      <c r="V286" s="33">
        <f t="shared" ref="V286:V355" si="27">ROUNDUP(((T286*1.19)/(1-U286)),-3)</f>
        <v>960000</v>
      </c>
      <c r="W286" s="33">
        <f t="shared" ref="W286:W355" si="28">ROUNDUP(((T286*1.19)/(0.92)),-3)</f>
        <v>919000</v>
      </c>
      <c r="X286" s="33">
        <f t="shared" ref="X286:X355" si="29">ROUNDUP(((T286*1.19)/(0.93)),-3)</f>
        <v>909000</v>
      </c>
      <c r="Y286" s="33">
        <f t="shared" ref="Y286:Y355" si="30">ROUNDUP(((T286*1.19)/(0.94)),-3)</f>
        <v>899000</v>
      </c>
    </row>
    <row r="287" spans="1:25">
      <c r="A287" s="18" t="s">
        <v>24</v>
      </c>
      <c r="B287" s="19" t="s">
        <v>610</v>
      </c>
      <c r="C287" s="19" t="s">
        <v>168</v>
      </c>
      <c r="D287" s="19" t="s">
        <v>571</v>
      </c>
      <c r="E287" s="19" t="s">
        <v>606</v>
      </c>
      <c r="F287" s="19" t="s">
        <v>125</v>
      </c>
      <c r="G287" s="19" t="s">
        <v>611</v>
      </c>
      <c r="H287" s="28">
        <v>50</v>
      </c>
      <c r="I287" s="29">
        <v>40</v>
      </c>
      <c r="J287" s="28">
        <v>170</v>
      </c>
      <c r="K287" s="28">
        <v>166</v>
      </c>
      <c r="L287" s="30">
        <v>6</v>
      </c>
      <c r="M287" s="28">
        <v>48</v>
      </c>
      <c r="N287" s="28">
        <v>66415393.959183671</v>
      </c>
      <c r="O287" s="31">
        <v>2</v>
      </c>
      <c r="P287" s="28">
        <v>2735986</v>
      </c>
      <c r="Q287" s="32">
        <v>1383027.5991836733</v>
      </c>
      <c r="S287" s="33">
        <v>30000</v>
      </c>
      <c r="T287" s="33">
        <v>1353027.5991836733</v>
      </c>
      <c r="U287" s="34">
        <v>0.12</v>
      </c>
      <c r="V287" s="33">
        <f t="shared" si="27"/>
        <v>1830000</v>
      </c>
      <c r="W287" s="33">
        <f t="shared" si="28"/>
        <v>1751000</v>
      </c>
      <c r="X287" s="33">
        <f t="shared" si="29"/>
        <v>1732000</v>
      </c>
      <c r="Y287" s="33">
        <f t="shared" si="30"/>
        <v>1713000</v>
      </c>
    </row>
    <row r="288" spans="1:25">
      <c r="A288" s="18" t="s">
        <v>24</v>
      </c>
      <c r="B288" s="19" t="s">
        <v>612</v>
      </c>
      <c r="C288" s="19" t="s">
        <v>168</v>
      </c>
      <c r="D288" s="19" t="s">
        <v>571</v>
      </c>
      <c r="E288" s="19" t="s">
        <v>606</v>
      </c>
      <c r="F288" s="19" t="s">
        <v>125</v>
      </c>
      <c r="G288" s="19" t="s">
        <v>613</v>
      </c>
      <c r="H288" s="28">
        <v>85</v>
      </c>
      <c r="I288" s="29">
        <v>65</v>
      </c>
      <c r="J288" s="28">
        <v>448</v>
      </c>
      <c r="K288" s="28">
        <v>420</v>
      </c>
      <c r="L288" s="30">
        <v>18</v>
      </c>
      <c r="M288" s="28">
        <v>73</v>
      </c>
      <c r="N288" s="28">
        <v>76647422</v>
      </c>
      <c r="O288" s="31">
        <v>12</v>
      </c>
      <c r="P288" s="28">
        <v>12600120</v>
      </c>
      <c r="Q288" s="32">
        <v>1049971.0823529412</v>
      </c>
      <c r="S288" s="33">
        <v>15500</v>
      </c>
      <c r="T288" s="33">
        <v>1034471.0823529412</v>
      </c>
      <c r="U288" s="34">
        <v>0.12</v>
      </c>
      <c r="V288" s="33">
        <f t="shared" si="27"/>
        <v>1399000</v>
      </c>
      <c r="W288" s="33">
        <f t="shared" si="28"/>
        <v>1339000</v>
      </c>
      <c r="X288" s="33">
        <f t="shared" si="29"/>
        <v>1324000</v>
      </c>
      <c r="Y288" s="33">
        <f t="shared" si="30"/>
        <v>1310000</v>
      </c>
    </row>
    <row r="289" spans="1:25">
      <c r="A289" s="18" t="s">
        <v>24</v>
      </c>
      <c r="B289" s="19" t="s">
        <v>614</v>
      </c>
      <c r="C289" s="19" t="s">
        <v>168</v>
      </c>
      <c r="D289" s="19" t="s">
        <v>571</v>
      </c>
      <c r="E289" s="19" t="s">
        <v>606</v>
      </c>
      <c r="F289" s="19" t="s">
        <v>125</v>
      </c>
      <c r="G289" s="19" t="s">
        <v>615</v>
      </c>
      <c r="H289" s="28">
        <v>76</v>
      </c>
      <c r="I289" s="29">
        <v>84</v>
      </c>
      <c r="J289" s="28">
        <v>101</v>
      </c>
      <c r="K289" s="28">
        <v>101</v>
      </c>
      <c r="L289" s="30">
        <v>13</v>
      </c>
      <c r="M289" s="28">
        <v>76</v>
      </c>
      <c r="N289" s="28">
        <v>39335548</v>
      </c>
      <c r="O289" s="31">
        <v>0</v>
      </c>
      <c r="P289" s="28">
        <v>0</v>
      </c>
      <c r="Q289" s="32">
        <v>517573</v>
      </c>
      <c r="S289" s="33">
        <v>0</v>
      </c>
      <c r="T289" s="33">
        <v>517573</v>
      </c>
      <c r="U289" s="34">
        <v>0.12</v>
      </c>
      <c r="V289" s="33">
        <f t="shared" si="27"/>
        <v>700000</v>
      </c>
      <c r="W289" s="33">
        <f t="shared" si="28"/>
        <v>670000</v>
      </c>
      <c r="X289" s="33">
        <f t="shared" si="29"/>
        <v>663000</v>
      </c>
      <c r="Y289" s="33">
        <f t="shared" si="30"/>
        <v>656000</v>
      </c>
    </row>
    <row r="290" spans="1:25">
      <c r="A290" s="18" t="s">
        <v>24</v>
      </c>
      <c r="B290" s="19" t="s">
        <v>616</v>
      </c>
      <c r="C290" s="19" t="s">
        <v>168</v>
      </c>
      <c r="D290" s="19" t="s">
        <v>571</v>
      </c>
      <c r="E290" s="19" t="s">
        <v>606</v>
      </c>
      <c r="F290" s="19" t="s">
        <v>233</v>
      </c>
      <c r="G290" s="19" t="s">
        <v>617</v>
      </c>
      <c r="H290" s="28">
        <v>9</v>
      </c>
      <c r="I290" s="29">
        <v>9</v>
      </c>
      <c r="J290" s="28">
        <v>521</v>
      </c>
      <c r="K290" s="28">
        <v>416</v>
      </c>
      <c r="L290" s="30">
        <v>0</v>
      </c>
      <c r="M290" s="28">
        <v>9</v>
      </c>
      <c r="N290" s="28">
        <v>3636785.0000000005</v>
      </c>
      <c r="O290" s="31">
        <v>0</v>
      </c>
      <c r="P290" s="28">
        <v>0</v>
      </c>
      <c r="Q290" s="32">
        <v>404087.22222222225</v>
      </c>
      <c r="S290" s="33">
        <v>0</v>
      </c>
      <c r="T290" s="33">
        <v>404087.22222222225</v>
      </c>
      <c r="U290" s="34">
        <v>0.12</v>
      </c>
      <c r="V290" s="33">
        <f t="shared" si="27"/>
        <v>547000</v>
      </c>
      <c r="W290" s="33">
        <f t="shared" si="28"/>
        <v>523000</v>
      </c>
      <c r="X290" s="33">
        <f t="shared" si="29"/>
        <v>518000</v>
      </c>
      <c r="Y290" s="33">
        <f t="shared" si="30"/>
        <v>512000</v>
      </c>
    </row>
    <row r="291" spans="1:25">
      <c r="A291" s="18" t="s">
        <v>24</v>
      </c>
      <c r="B291" s="19" t="s">
        <v>618</v>
      </c>
      <c r="C291" s="19" t="s">
        <v>168</v>
      </c>
      <c r="D291" s="19" t="s">
        <v>571</v>
      </c>
      <c r="E291" s="19" t="s">
        <v>606</v>
      </c>
      <c r="F291" s="19" t="s">
        <v>233</v>
      </c>
      <c r="G291" s="19" t="s">
        <v>617</v>
      </c>
      <c r="H291" s="28">
        <v>112</v>
      </c>
      <c r="I291" s="29">
        <v>86</v>
      </c>
      <c r="J291" s="28">
        <v>330</v>
      </c>
      <c r="K291" s="28">
        <v>274</v>
      </c>
      <c r="L291" s="30">
        <v>30</v>
      </c>
      <c r="M291" s="28">
        <v>56</v>
      </c>
      <c r="N291" s="28">
        <v>23564800</v>
      </c>
      <c r="O291" s="31">
        <v>56</v>
      </c>
      <c r="P291" s="28">
        <v>23564800</v>
      </c>
      <c r="Q291" s="32">
        <v>420800</v>
      </c>
      <c r="S291" s="33">
        <v>0</v>
      </c>
      <c r="T291" s="33">
        <v>420800</v>
      </c>
      <c r="U291" s="34">
        <v>0.12</v>
      </c>
      <c r="V291" s="33">
        <f t="shared" si="27"/>
        <v>570000</v>
      </c>
      <c r="W291" s="33">
        <f t="shared" si="28"/>
        <v>545000</v>
      </c>
      <c r="X291" s="33">
        <f t="shared" si="29"/>
        <v>539000</v>
      </c>
      <c r="Y291" s="33">
        <f t="shared" si="30"/>
        <v>533000</v>
      </c>
    </row>
    <row r="292" spans="1:25">
      <c r="A292" s="18" t="s">
        <v>24</v>
      </c>
      <c r="B292" s="19" t="s">
        <v>619</v>
      </c>
      <c r="C292" s="19" t="s">
        <v>168</v>
      </c>
      <c r="D292" s="19" t="s">
        <v>571</v>
      </c>
      <c r="E292" s="19" t="s">
        <v>620</v>
      </c>
      <c r="F292" s="19" t="s">
        <v>233</v>
      </c>
      <c r="G292" s="19" t="s">
        <v>621</v>
      </c>
      <c r="H292" s="28">
        <v>6</v>
      </c>
      <c r="I292" s="29">
        <v>14</v>
      </c>
      <c r="J292" s="28">
        <v>23</v>
      </c>
      <c r="K292" s="28">
        <v>22</v>
      </c>
      <c r="L292" s="30">
        <v>10</v>
      </c>
      <c r="M292" s="28">
        <v>5</v>
      </c>
      <c r="N292" s="28">
        <v>1063375</v>
      </c>
      <c r="O292" s="31">
        <v>1</v>
      </c>
      <c r="P292" s="28">
        <v>212675</v>
      </c>
      <c r="Q292" s="32">
        <v>212675</v>
      </c>
      <c r="S292" s="33">
        <v>0</v>
      </c>
      <c r="T292" s="33">
        <v>212675</v>
      </c>
      <c r="U292" s="34">
        <v>0.12</v>
      </c>
      <c r="V292" s="33">
        <f t="shared" si="27"/>
        <v>288000</v>
      </c>
      <c r="W292" s="33">
        <f t="shared" si="28"/>
        <v>276000</v>
      </c>
      <c r="X292" s="33">
        <f t="shared" si="29"/>
        <v>273000</v>
      </c>
      <c r="Y292" s="33">
        <f t="shared" si="30"/>
        <v>270000</v>
      </c>
    </row>
    <row r="293" spans="1:25">
      <c r="A293" s="18" t="s">
        <v>24</v>
      </c>
      <c r="B293" s="19" t="s">
        <v>622</v>
      </c>
      <c r="C293" s="19" t="s">
        <v>168</v>
      </c>
      <c r="D293" s="19" t="s">
        <v>571</v>
      </c>
      <c r="E293" s="19" t="s">
        <v>606</v>
      </c>
      <c r="F293" s="19" t="s">
        <v>233</v>
      </c>
      <c r="G293" s="19" t="s">
        <v>623</v>
      </c>
      <c r="H293" s="28">
        <v>18</v>
      </c>
      <c r="I293" s="29">
        <v>21</v>
      </c>
      <c r="J293" s="28">
        <v>186</v>
      </c>
      <c r="K293" s="28">
        <v>163</v>
      </c>
      <c r="L293" s="30">
        <v>3</v>
      </c>
      <c r="M293" s="28">
        <v>18</v>
      </c>
      <c r="N293" s="28">
        <v>20334304.000000004</v>
      </c>
      <c r="O293" s="31">
        <v>0</v>
      </c>
      <c r="P293" s="28">
        <v>0</v>
      </c>
      <c r="Q293" s="32">
        <v>1129683.5555555557</v>
      </c>
      <c r="S293" s="33">
        <v>0</v>
      </c>
      <c r="T293" s="33">
        <v>1129683.5555555557</v>
      </c>
      <c r="U293" s="34">
        <v>0.12</v>
      </c>
      <c r="V293" s="33">
        <f t="shared" si="27"/>
        <v>1528000</v>
      </c>
      <c r="W293" s="33">
        <f t="shared" si="28"/>
        <v>1462000</v>
      </c>
      <c r="X293" s="33">
        <f t="shared" si="29"/>
        <v>1446000</v>
      </c>
      <c r="Y293" s="33">
        <f t="shared" si="30"/>
        <v>1431000</v>
      </c>
    </row>
    <row r="294" spans="1:25">
      <c r="A294" s="18" t="s">
        <v>24</v>
      </c>
      <c r="B294" s="19" t="s">
        <v>624</v>
      </c>
      <c r="C294" s="19" t="s">
        <v>168</v>
      </c>
      <c r="D294" s="19" t="s">
        <v>571</v>
      </c>
      <c r="E294" s="19" t="s">
        <v>606</v>
      </c>
      <c r="F294" s="19" t="s">
        <v>233</v>
      </c>
      <c r="G294" s="19" t="s">
        <v>625</v>
      </c>
      <c r="H294" s="28">
        <v>26</v>
      </c>
      <c r="I294" s="29">
        <v>28</v>
      </c>
      <c r="J294" s="28">
        <v>149</v>
      </c>
      <c r="K294" s="28">
        <v>147</v>
      </c>
      <c r="L294" s="30">
        <v>1</v>
      </c>
      <c r="M294" s="28">
        <v>26</v>
      </c>
      <c r="N294" s="28">
        <v>38301476.296296306</v>
      </c>
      <c r="O294" s="31">
        <v>0</v>
      </c>
      <c r="P294" s="28">
        <v>0</v>
      </c>
      <c r="Q294" s="32">
        <v>1473133.7037037041</v>
      </c>
      <c r="S294" s="33">
        <v>0</v>
      </c>
      <c r="T294" s="33">
        <v>1473133.7037037041</v>
      </c>
      <c r="U294" s="34">
        <v>0.12</v>
      </c>
      <c r="V294" s="33">
        <f t="shared" si="27"/>
        <v>1993000</v>
      </c>
      <c r="W294" s="33">
        <f t="shared" si="28"/>
        <v>1906000</v>
      </c>
      <c r="X294" s="33">
        <f t="shared" si="29"/>
        <v>1885000</v>
      </c>
      <c r="Y294" s="33">
        <f t="shared" si="30"/>
        <v>1865000</v>
      </c>
    </row>
    <row r="295" spans="1:25">
      <c r="A295" s="18" t="s">
        <v>24</v>
      </c>
      <c r="B295" s="19" t="s">
        <v>626</v>
      </c>
      <c r="C295" s="19" t="s">
        <v>168</v>
      </c>
      <c r="D295" s="19" t="s">
        <v>571</v>
      </c>
      <c r="E295" s="19" t="s">
        <v>606</v>
      </c>
      <c r="F295" s="19" t="s">
        <v>233</v>
      </c>
      <c r="G295" s="19" t="s">
        <v>625</v>
      </c>
      <c r="H295" s="28">
        <v>33</v>
      </c>
      <c r="I295" s="29">
        <v>35</v>
      </c>
      <c r="J295" s="28">
        <v>42</v>
      </c>
      <c r="K295" s="28">
        <v>42</v>
      </c>
      <c r="L295" s="30">
        <v>2</v>
      </c>
      <c r="M295" s="28">
        <v>33</v>
      </c>
      <c r="N295" s="28">
        <v>52570359.999999993</v>
      </c>
      <c r="O295" s="31">
        <v>0</v>
      </c>
      <c r="P295" s="28">
        <v>0</v>
      </c>
      <c r="Q295" s="32">
        <v>1593041.2121212119</v>
      </c>
      <c r="S295" s="33">
        <v>0</v>
      </c>
      <c r="T295" s="33">
        <v>1593041.2121212119</v>
      </c>
      <c r="U295" s="34">
        <v>0.12</v>
      </c>
      <c r="V295" s="33">
        <f t="shared" si="27"/>
        <v>2155000</v>
      </c>
      <c r="W295" s="33">
        <f t="shared" si="28"/>
        <v>2061000</v>
      </c>
      <c r="X295" s="33">
        <f t="shared" si="29"/>
        <v>2039000</v>
      </c>
      <c r="Y295" s="33">
        <f t="shared" si="30"/>
        <v>2017000</v>
      </c>
    </row>
    <row r="296" spans="1:25">
      <c r="A296" s="18" t="s">
        <v>24</v>
      </c>
      <c r="B296" s="19" t="s">
        <v>627</v>
      </c>
      <c r="C296" s="19" t="s">
        <v>168</v>
      </c>
      <c r="D296" s="19" t="s">
        <v>571</v>
      </c>
      <c r="E296" s="19" t="s">
        <v>606</v>
      </c>
      <c r="F296" s="19" t="s">
        <v>233</v>
      </c>
      <c r="G296" s="19" t="s">
        <v>628</v>
      </c>
      <c r="H296" s="28">
        <v>1</v>
      </c>
      <c r="I296" s="29">
        <v>0</v>
      </c>
      <c r="J296" s="28">
        <v>723</v>
      </c>
      <c r="K296" s="28">
        <v>645</v>
      </c>
      <c r="L296" s="30">
        <v>1</v>
      </c>
      <c r="M296" s="28">
        <v>0</v>
      </c>
      <c r="N296" s="28">
        <v>0</v>
      </c>
      <c r="O296" s="31">
        <v>1</v>
      </c>
      <c r="P296" s="28">
        <v>480262</v>
      </c>
      <c r="Q296" s="32">
        <v>480262</v>
      </c>
      <c r="S296" s="33">
        <v>0</v>
      </c>
      <c r="T296" s="33">
        <v>480262</v>
      </c>
      <c r="U296" s="34">
        <v>0.12</v>
      </c>
      <c r="V296" s="33">
        <f t="shared" si="27"/>
        <v>650000</v>
      </c>
      <c r="W296" s="33">
        <f t="shared" si="28"/>
        <v>622000</v>
      </c>
      <c r="X296" s="33">
        <f t="shared" si="29"/>
        <v>615000</v>
      </c>
      <c r="Y296" s="33">
        <f t="shared" si="30"/>
        <v>608000</v>
      </c>
    </row>
    <row r="297" spans="1:25">
      <c r="A297" s="18" t="s">
        <v>24</v>
      </c>
      <c r="B297" s="19" t="s">
        <v>629</v>
      </c>
      <c r="C297" s="19" t="s">
        <v>168</v>
      </c>
      <c r="D297" s="19" t="s">
        <v>571</v>
      </c>
      <c r="E297" s="19" t="s">
        <v>606</v>
      </c>
      <c r="F297" s="19" t="s">
        <v>233</v>
      </c>
      <c r="G297" s="19" t="s">
        <v>630</v>
      </c>
      <c r="H297" s="28">
        <v>2</v>
      </c>
      <c r="I297" s="29">
        <v>4</v>
      </c>
      <c r="J297" s="28">
        <v>902</v>
      </c>
      <c r="K297" s="28">
        <v>773</v>
      </c>
      <c r="L297" s="30">
        <v>2</v>
      </c>
      <c r="M297" s="28">
        <v>2</v>
      </c>
      <c r="N297" s="28">
        <v>1197319</v>
      </c>
      <c r="O297" s="31">
        <v>0</v>
      </c>
      <c r="P297" s="28">
        <v>0</v>
      </c>
      <c r="Q297" s="32">
        <v>598659.5</v>
      </c>
      <c r="S297" s="33">
        <v>0</v>
      </c>
      <c r="T297" s="33">
        <v>598659.5</v>
      </c>
      <c r="U297" s="34">
        <v>0.12</v>
      </c>
      <c r="V297" s="33">
        <f t="shared" si="27"/>
        <v>810000</v>
      </c>
      <c r="W297" s="33">
        <f t="shared" si="28"/>
        <v>775000</v>
      </c>
      <c r="X297" s="33">
        <f t="shared" si="29"/>
        <v>767000</v>
      </c>
      <c r="Y297" s="33">
        <f t="shared" si="30"/>
        <v>758000</v>
      </c>
    </row>
    <row r="298" spans="1:25">
      <c r="A298" s="18" t="s">
        <v>24</v>
      </c>
      <c r="B298" s="19" t="s">
        <v>631</v>
      </c>
      <c r="C298" s="19" t="s">
        <v>168</v>
      </c>
      <c r="D298" s="19" t="s">
        <v>571</v>
      </c>
      <c r="E298" s="19" t="s">
        <v>606</v>
      </c>
      <c r="F298" s="19" t="s">
        <v>233</v>
      </c>
      <c r="G298" s="19" t="s">
        <v>632</v>
      </c>
      <c r="H298" s="28">
        <v>1</v>
      </c>
      <c r="I298" s="29">
        <v>1</v>
      </c>
      <c r="J298" s="28">
        <v>528</v>
      </c>
      <c r="K298" s="28">
        <v>474</v>
      </c>
      <c r="L298" s="30">
        <v>1</v>
      </c>
      <c r="M298" s="28">
        <v>1</v>
      </c>
      <c r="N298" s="28">
        <v>478769</v>
      </c>
      <c r="O298" s="31">
        <v>0</v>
      </c>
      <c r="P298" s="28">
        <v>0</v>
      </c>
      <c r="Q298" s="32">
        <v>478769</v>
      </c>
      <c r="S298" s="33">
        <v>0</v>
      </c>
      <c r="T298" s="33">
        <v>478769</v>
      </c>
      <c r="U298" s="34">
        <v>0.12</v>
      </c>
      <c r="V298" s="33">
        <f t="shared" si="27"/>
        <v>648000</v>
      </c>
      <c r="W298" s="33">
        <f t="shared" si="28"/>
        <v>620000</v>
      </c>
      <c r="X298" s="33">
        <f t="shared" si="29"/>
        <v>613000</v>
      </c>
      <c r="Y298" s="33">
        <f t="shared" si="30"/>
        <v>607000</v>
      </c>
    </row>
    <row r="299" spans="1:25">
      <c r="A299" s="18" t="s">
        <v>24</v>
      </c>
      <c r="B299" s="19" t="s">
        <v>633</v>
      </c>
      <c r="C299" s="19" t="s">
        <v>168</v>
      </c>
      <c r="D299" s="19" t="s">
        <v>571</v>
      </c>
      <c r="E299" s="19" t="s">
        <v>606</v>
      </c>
      <c r="F299" s="19" t="s">
        <v>233</v>
      </c>
      <c r="G299" s="19" t="s">
        <v>634</v>
      </c>
      <c r="H299" s="28">
        <v>8</v>
      </c>
      <c r="I299" s="29">
        <v>9</v>
      </c>
      <c r="J299" s="28">
        <v>218</v>
      </c>
      <c r="K299" s="28">
        <v>188</v>
      </c>
      <c r="L299" s="30">
        <v>1</v>
      </c>
      <c r="M299" s="28">
        <v>8</v>
      </c>
      <c r="N299" s="28">
        <v>7478176</v>
      </c>
      <c r="O299" s="31">
        <v>0</v>
      </c>
      <c r="P299" s="28">
        <v>0</v>
      </c>
      <c r="Q299" s="32">
        <v>934772</v>
      </c>
      <c r="S299" s="33">
        <v>0</v>
      </c>
      <c r="T299" s="33">
        <v>934772</v>
      </c>
      <c r="U299" s="34">
        <v>0.12</v>
      </c>
      <c r="V299" s="33">
        <f t="shared" si="27"/>
        <v>1265000</v>
      </c>
      <c r="W299" s="33">
        <f t="shared" si="28"/>
        <v>1210000</v>
      </c>
      <c r="X299" s="33">
        <f t="shared" si="29"/>
        <v>1197000</v>
      </c>
      <c r="Y299" s="33">
        <f t="shared" si="30"/>
        <v>1184000</v>
      </c>
    </row>
    <row r="300" spans="1:25">
      <c r="A300" s="18" t="s">
        <v>24</v>
      </c>
      <c r="B300" s="19" t="s">
        <v>635</v>
      </c>
      <c r="C300" s="19" t="s">
        <v>168</v>
      </c>
      <c r="D300" s="19" t="s">
        <v>571</v>
      </c>
      <c r="E300" s="19" t="s">
        <v>606</v>
      </c>
      <c r="F300" s="19" t="s">
        <v>233</v>
      </c>
      <c r="G300" s="19" t="s">
        <v>630</v>
      </c>
      <c r="H300" s="28">
        <v>124</v>
      </c>
      <c r="I300" s="29">
        <v>92</v>
      </c>
      <c r="J300" s="28">
        <v>355</v>
      </c>
      <c r="K300" s="28">
        <v>302</v>
      </c>
      <c r="L300" s="30">
        <v>27</v>
      </c>
      <c r="M300" s="28">
        <v>71</v>
      </c>
      <c r="N300" s="28">
        <v>44703744.791666672</v>
      </c>
      <c r="O300" s="31">
        <v>53</v>
      </c>
      <c r="P300" s="28">
        <v>32400991</v>
      </c>
      <c r="Q300" s="32">
        <v>621812.38541666674</v>
      </c>
      <c r="S300" s="33">
        <v>0</v>
      </c>
      <c r="T300" s="33">
        <v>621812.38541666674</v>
      </c>
      <c r="U300" s="34">
        <v>0.12</v>
      </c>
      <c r="V300" s="33">
        <f t="shared" si="27"/>
        <v>841000</v>
      </c>
      <c r="W300" s="33">
        <f t="shared" si="28"/>
        <v>805000</v>
      </c>
      <c r="X300" s="33">
        <f t="shared" si="29"/>
        <v>796000</v>
      </c>
      <c r="Y300" s="33">
        <f t="shared" si="30"/>
        <v>788000</v>
      </c>
    </row>
    <row r="301" spans="1:25">
      <c r="A301" s="18" t="s">
        <v>24</v>
      </c>
      <c r="B301" s="19" t="s">
        <v>636</v>
      </c>
      <c r="C301" s="19" t="s">
        <v>168</v>
      </c>
      <c r="D301" s="19" t="s">
        <v>571</v>
      </c>
      <c r="E301" s="19" t="s">
        <v>606</v>
      </c>
      <c r="F301" s="19" t="s">
        <v>233</v>
      </c>
      <c r="G301" s="19" t="s">
        <v>637</v>
      </c>
      <c r="H301" s="28">
        <v>110</v>
      </c>
      <c r="I301" s="29">
        <v>107</v>
      </c>
      <c r="J301" s="28">
        <v>426</v>
      </c>
      <c r="K301" s="28">
        <v>361</v>
      </c>
      <c r="L301" s="30">
        <v>45</v>
      </c>
      <c r="M301" s="28">
        <v>62</v>
      </c>
      <c r="N301" s="28">
        <v>29776244</v>
      </c>
      <c r="O301" s="31">
        <v>48</v>
      </c>
      <c r="P301" s="28">
        <v>23052576</v>
      </c>
      <c r="Q301" s="32">
        <v>480262</v>
      </c>
      <c r="S301" s="33">
        <v>0</v>
      </c>
      <c r="T301" s="33">
        <v>480262</v>
      </c>
      <c r="U301" s="34">
        <v>0.12</v>
      </c>
      <c r="V301" s="33">
        <f t="shared" si="27"/>
        <v>650000</v>
      </c>
      <c r="W301" s="33">
        <f t="shared" si="28"/>
        <v>622000</v>
      </c>
      <c r="X301" s="33">
        <f t="shared" si="29"/>
        <v>615000</v>
      </c>
      <c r="Y301" s="33">
        <f t="shared" si="30"/>
        <v>608000</v>
      </c>
    </row>
    <row r="302" spans="1:25">
      <c r="A302" s="18" t="s">
        <v>24</v>
      </c>
      <c r="B302" s="19" t="s">
        <v>638</v>
      </c>
      <c r="C302" s="19" t="s">
        <v>168</v>
      </c>
      <c r="D302" s="19" t="s">
        <v>571</v>
      </c>
      <c r="E302" s="19" t="s">
        <v>606</v>
      </c>
      <c r="F302" s="19" t="s">
        <v>233</v>
      </c>
      <c r="G302" s="19" t="s">
        <v>623</v>
      </c>
      <c r="H302" s="28">
        <v>39</v>
      </c>
      <c r="I302" s="29">
        <v>25</v>
      </c>
      <c r="J302" s="28">
        <v>71</v>
      </c>
      <c r="K302" s="28">
        <v>51</v>
      </c>
      <c r="L302" s="30">
        <v>6</v>
      </c>
      <c r="M302" s="28">
        <v>19</v>
      </c>
      <c r="N302" s="28">
        <v>19741580</v>
      </c>
      <c r="O302" s="31">
        <v>20</v>
      </c>
      <c r="P302" s="28">
        <v>20809060</v>
      </c>
      <c r="Q302" s="32">
        <v>1039760</v>
      </c>
      <c r="S302" s="33">
        <v>0</v>
      </c>
      <c r="T302" s="33">
        <v>1039760</v>
      </c>
      <c r="U302" s="34">
        <v>0.12</v>
      </c>
      <c r="V302" s="33">
        <f t="shared" si="27"/>
        <v>1407000</v>
      </c>
      <c r="W302" s="33">
        <f t="shared" si="28"/>
        <v>1345000</v>
      </c>
      <c r="X302" s="33">
        <f t="shared" si="29"/>
        <v>1331000</v>
      </c>
      <c r="Y302" s="33">
        <f t="shared" si="30"/>
        <v>1317000</v>
      </c>
    </row>
    <row r="303" spans="1:25">
      <c r="A303" s="18" t="s">
        <v>24</v>
      </c>
      <c r="B303" s="19" t="s">
        <v>639</v>
      </c>
      <c r="C303" s="19" t="s">
        <v>168</v>
      </c>
      <c r="D303" s="19" t="s">
        <v>571</v>
      </c>
      <c r="E303" s="19" t="s">
        <v>606</v>
      </c>
      <c r="F303" s="19" t="s">
        <v>233</v>
      </c>
      <c r="G303" s="19" t="s">
        <v>632</v>
      </c>
      <c r="H303" s="28">
        <v>167</v>
      </c>
      <c r="I303" s="29">
        <v>89</v>
      </c>
      <c r="J303" s="28">
        <v>454</v>
      </c>
      <c r="K303" s="28">
        <v>349</v>
      </c>
      <c r="L303" s="30">
        <v>33</v>
      </c>
      <c r="M303" s="28">
        <v>62</v>
      </c>
      <c r="N303" s="28">
        <v>29776244</v>
      </c>
      <c r="O303" s="31">
        <v>105</v>
      </c>
      <c r="P303" s="28">
        <v>50427510</v>
      </c>
      <c r="Q303" s="32">
        <v>480262</v>
      </c>
      <c r="S303" s="33">
        <v>0</v>
      </c>
      <c r="T303" s="33">
        <v>480262</v>
      </c>
      <c r="U303" s="34">
        <v>0.12</v>
      </c>
      <c r="V303" s="33">
        <f t="shared" si="27"/>
        <v>650000</v>
      </c>
      <c r="W303" s="33">
        <f t="shared" si="28"/>
        <v>622000</v>
      </c>
      <c r="X303" s="33">
        <f t="shared" si="29"/>
        <v>615000</v>
      </c>
      <c r="Y303" s="33">
        <f t="shared" si="30"/>
        <v>608000</v>
      </c>
    </row>
    <row r="304" spans="1:25">
      <c r="A304" s="18" t="s">
        <v>24</v>
      </c>
      <c r="B304" s="19" t="s">
        <v>640</v>
      </c>
      <c r="C304" s="19" t="s">
        <v>168</v>
      </c>
      <c r="D304" s="19" t="s">
        <v>571</v>
      </c>
      <c r="E304" s="19" t="s">
        <v>606</v>
      </c>
      <c r="F304" s="19" t="s">
        <v>233</v>
      </c>
      <c r="G304" s="19" t="s">
        <v>634</v>
      </c>
      <c r="H304" s="28">
        <v>44</v>
      </c>
      <c r="I304" s="29">
        <v>47</v>
      </c>
      <c r="J304" s="28">
        <v>98</v>
      </c>
      <c r="K304" s="28">
        <v>96</v>
      </c>
      <c r="L304" s="30">
        <v>5</v>
      </c>
      <c r="M304" s="28">
        <v>42</v>
      </c>
      <c r="N304" s="28">
        <v>39893735.162790701</v>
      </c>
      <c r="O304" s="31">
        <v>2</v>
      </c>
      <c r="P304" s="28">
        <v>1899232</v>
      </c>
      <c r="Q304" s="32">
        <v>949840.16279069777</v>
      </c>
      <c r="S304" s="33">
        <v>0</v>
      </c>
      <c r="T304" s="33">
        <v>949840.16279069777</v>
      </c>
      <c r="U304" s="34">
        <v>0.12</v>
      </c>
      <c r="V304" s="33">
        <f t="shared" si="27"/>
        <v>1285000</v>
      </c>
      <c r="W304" s="33">
        <f t="shared" si="28"/>
        <v>1229000</v>
      </c>
      <c r="X304" s="33">
        <f t="shared" si="29"/>
        <v>1216000</v>
      </c>
      <c r="Y304" s="33">
        <f t="shared" si="30"/>
        <v>1203000</v>
      </c>
    </row>
    <row r="305" spans="1:25">
      <c r="A305" s="18" t="s">
        <v>24</v>
      </c>
      <c r="B305" s="19" t="s">
        <v>641</v>
      </c>
      <c r="C305" s="19" t="s">
        <v>168</v>
      </c>
      <c r="D305" s="19" t="s">
        <v>560</v>
      </c>
      <c r="E305" s="19" t="s">
        <v>557</v>
      </c>
      <c r="F305" s="19" t="s">
        <v>233</v>
      </c>
      <c r="G305" s="19" t="s">
        <v>642</v>
      </c>
      <c r="H305" s="28">
        <v>1</v>
      </c>
      <c r="I305" s="29">
        <v>4</v>
      </c>
      <c r="J305" s="28">
        <v>10</v>
      </c>
      <c r="K305" s="28">
        <v>10</v>
      </c>
      <c r="L305" s="30">
        <v>3</v>
      </c>
      <c r="M305" s="28">
        <v>1</v>
      </c>
      <c r="N305" s="28">
        <v>285069</v>
      </c>
      <c r="O305" s="31">
        <v>0</v>
      </c>
      <c r="P305" s="28">
        <v>0</v>
      </c>
      <c r="Q305" s="32">
        <v>285069</v>
      </c>
      <c r="S305" s="33">
        <v>0</v>
      </c>
      <c r="T305" s="33">
        <v>285069</v>
      </c>
      <c r="U305" s="34">
        <v>0.12</v>
      </c>
      <c r="V305" s="33">
        <f t="shared" si="27"/>
        <v>386000</v>
      </c>
      <c r="W305" s="33">
        <f t="shared" si="28"/>
        <v>369000</v>
      </c>
      <c r="X305" s="33">
        <f t="shared" si="29"/>
        <v>365000</v>
      </c>
      <c r="Y305" s="33">
        <f t="shared" si="30"/>
        <v>361000</v>
      </c>
    </row>
    <row r="306" spans="1:25">
      <c r="A306" s="18" t="s">
        <v>24</v>
      </c>
      <c r="B306" s="19" t="s">
        <v>643</v>
      </c>
      <c r="C306" s="19" t="s">
        <v>168</v>
      </c>
      <c r="D306" s="19" t="s">
        <v>560</v>
      </c>
      <c r="E306" s="19" t="s">
        <v>557</v>
      </c>
      <c r="F306" s="19" t="s">
        <v>233</v>
      </c>
      <c r="G306" s="19" t="s">
        <v>644</v>
      </c>
      <c r="H306" s="28">
        <v>4</v>
      </c>
      <c r="I306" s="29">
        <v>4</v>
      </c>
      <c r="J306" s="28">
        <v>5</v>
      </c>
      <c r="K306" s="28">
        <v>5</v>
      </c>
      <c r="L306" s="30">
        <v>0</v>
      </c>
      <c r="M306" s="28">
        <v>4</v>
      </c>
      <c r="N306" s="28">
        <v>2453252</v>
      </c>
      <c r="O306" s="31">
        <v>0</v>
      </c>
      <c r="P306" s="28">
        <v>0</v>
      </c>
      <c r="Q306" s="32">
        <v>613313</v>
      </c>
      <c r="S306" s="33">
        <v>0</v>
      </c>
      <c r="T306" s="33">
        <v>613313</v>
      </c>
      <c r="U306" s="34">
        <v>0.12</v>
      </c>
      <c r="V306" s="33">
        <f t="shared" si="27"/>
        <v>830000</v>
      </c>
      <c r="W306" s="33">
        <f t="shared" si="28"/>
        <v>794000</v>
      </c>
      <c r="X306" s="33">
        <f t="shared" si="29"/>
        <v>785000</v>
      </c>
      <c r="Y306" s="33">
        <f t="shared" si="30"/>
        <v>777000</v>
      </c>
    </row>
    <row r="307" spans="1:25">
      <c r="A307" s="18" t="s">
        <v>24</v>
      </c>
      <c r="B307" s="19" t="s">
        <v>645</v>
      </c>
      <c r="C307" s="19" t="s">
        <v>168</v>
      </c>
      <c r="D307" s="19" t="s">
        <v>216</v>
      </c>
      <c r="E307" s="19" t="s">
        <v>557</v>
      </c>
      <c r="F307" s="19" t="s">
        <v>80</v>
      </c>
      <c r="G307" s="19" t="s">
        <v>646</v>
      </c>
      <c r="H307" s="28">
        <v>18</v>
      </c>
      <c r="I307" s="29">
        <v>19</v>
      </c>
      <c r="J307" s="28">
        <v>59</v>
      </c>
      <c r="K307" s="28">
        <v>50</v>
      </c>
      <c r="L307" s="30">
        <v>1</v>
      </c>
      <c r="M307" s="28">
        <v>18</v>
      </c>
      <c r="N307" s="28">
        <v>10903294.421052631</v>
      </c>
      <c r="O307" s="31">
        <v>0</v>
      </c>
      <c r="P307" s="28">
        <v>0</v>
      </c>
      <c r="Q307" s="32">
        <v>605738.57894736843</v>
      </c>
      <c r="S307" s="33">
        <v>30286.927499999991</v>
      </c>
      <c r="T307" s="33">
        <v>575451.65144736844</v>
      </c>
      <c r="U307" s="34">
        <v>0.12</v>
      </c>
      <c r="V307" s="33">
        <f t="shared" si="27"/>
        <v>779000</v>
      </c>
      <c r="W307" s="33">
        <f t="shared" si="28"/>
        <v>745000</v>
      </c>
      <c r="X307" s="33">
        <f t="shared" si="29"/>
        <v>737000</v>
      </c>
      <c r="Y307" s="33">
        <f t="shared" si="30"/>
        <v>729000</v>
      </c>
    </row>
    <row r="308" spans="1:25">
      <c r="A308" s="18" t="s">
        <v>24</v>
      </c>
      <c r="B308" s="19" t="s">
        <v>647</v>
      </c>
      <c r="C308" s="19" t="s">
        <v>168</v>
      </c>
      <c r="D308" s="19" t="s">
        <v>216</v>
      </c>
      <c r="E308" s="19" t="s">
        <v>557</v>
      </c>
      <c r="F308" s="19" t="s">
        <v>80</v>
      </c>
      <c r="G308" s="19" t="s">
        <v>648</v>
      </c>
      <c r="H308" s="28">
        <v>1</v>
      </c>
      <c r="I308" s="29">
        <v>0</v>
      </c>
      <c r="J308" s="28">
        <v>1</v>
      </c>
      <c r="K308" s="28">
        <v>0</v>
      </c>
      <c r="L308" s="30">
        <v>0</v>
      </c>
      <c r="M308" s="28">
        <v>0</v>
      </c>
      <c r="N308" s="28">
        <v>0</v>
      </c>
      <c r="O308" s="31">
        <v>1</v>
      </c>
      <c r="P308" s="28">
        <v>1135929</v>
      </c>
      <c r="Q308" s="32">
        <v>1135929</v>
      </c>
      <c r="S308" s="33">
        <v>0</v>
      </c>
      <c r="T308" s="33">
        <v>1135929</v>
      </c>
      <c r="U308" s="34">
        <v>0.12</v>
      </c>
      <c r="V308" s="33">
        <f t="shared" si="27"/>
        <v>1537000</v>
      </c>
      <c r="W308" s="33">
        <f t="shared" si="28"/>
        <v>1470000</v>
      </c>
      <c r="X308" s="33">
        <f t="shared" si="29"/>
        <v>1454000</v>
      </c>
      <c r="Y308" s="33">
        <f t="shared" si="30"/>
        <v>1439000</v>
      </c>
    </row>
    <row r="309" spans="1:25">
      <c r="A309" s="18" t="s">
        <v>24</v>
      </c>
      <c r="B309" s="19" t="s">
        <v>649</v>
      </c>
      <c r="C309" s="19" t="s">
        <v>168</v>
      </c>
      <c r="D309" s="19" t="s">
        <v>216</v>
      </c>
      <c r="E309" s="19" t="s">
        <v>557</v>
      </c>
      <c r="F309" s="19" t="s">
        <v>233</v>
      </c>
      <c r="G309" s="19" t="s">
        <v>650</v>
      </c>
      <c r="H309" s="28">
        <v>2</v>
      </c>
      <c r="I309" s="29">
        <v>2</v>
      </c>
      <c r="J309" s="28">
        <v>3</v>
      </c>
      <c r="K309" s="28">
        <v>3</v>
      </c>
      <c r="L309" s="30">
        <v>1</v>
      </c>
      <c r="M309" s="28">
        <v>2</v>
      </c>
      <c r="N309" s="28">
        <v>1634232</v>
      </c>
      <c r="O309" s="31">
        <v>0</v>
      </c>
      <c r="P309" s="28">
        <v>0</v>
      </c>
      <c r="Q309" s="32">
        <v>817116</v>
      </c>
      <c r="S309" s="33">
        <v>0</v>
      </c>
      <c r="T309" s="33">
        <v>817116</v>
      </c>
      <c r="U309" s="34">
        <v>0.12</v>
      </c>
      <c r="V309" s="33">
        <f t="shared" si="27"/>
        <v>1105000</v>
      </c>
      <c r="W309" s="33">
        <f t="shared" si="28"/>
        <v>1057000</v>
      </c>
      <c r="X309" s="33">
        <f t="shared" si="29"/>
        <v>1046000</v>
      </c>
      <c r="Y309" s="33">
        <f t="shared" si="30"/>
        <v>1035000</v>
      </c>
    </row>
    <row r="310" spans="1:25">
      <c r="A310" s="18" t="s">
        <v>24</v>
      </c>
      <c r="B310" s="19" t="s">
        <v>651</v>
      </c>
      <c r="C310" s="19" t="s">
        <v>168</v>
      </c>
      <c r="D310" s="19" t="s">
        <v>216</v>
      </c>
      <c r="E310" s="19" t="s">
        <v>217</v>
      </c>
      <c r="F310" s="19" t="s">
        <v>652</v>
      </c>
      <c r="G310" s="19" t="s">
        <v>653</v>
      </c>
      <c r="H310" s="28">
        <v>90</v>
      </c>
      <c r="I310" s="29">
        <v>108</v>
      </c>
      <c r="J310" s="28">
        <v>220</v>
      </c>
      <c r="K310" s="28">
        <v>220</v>
      </c>
      <c r="L310" s="30">
        <v>17</v>
      </c>
      <c r="M310" s="28">
        <v>90</v>
      </c>
      <c r="N310" s="28">
        <v>25399321</v>
      </c>
      <c r="O310" s="31">
        <v>0</v>
      </c>
      <c r="P310" s="28">
        <v>0</v>
      </c>
      <c r="Q310" s="32">
        <v>282214.67777777778</v>
      </c>
      <c r="S310" s="33">
        <v>0</v>
      </c>
      <c r="T310" s="33">
        <v>282214.67777777778</v>
      </c>
      <c r="U310" s="34">
        <v>0.12</v>
      </c>
      <c r="V310" s="33">
        <f t="shared" si="27"/>
        <v>382000</v>
      </c>
      <c r="W310" s="33">
        <f t="shared" si="28"/>
        <v>366000</v>
      </c>
      <c r="X310" s="33">
        <f t="shared" si="29"/>
        <v>362000</v>
      </c>
      <c r="Y310" s="33">
        <f t="shared" si="30"/>
        <v>358000</v>
      </c>
    </row>
    <row r="311" spans="1:25">
      <c r="A311" s="18" t="s">
        <v>24</v>
      </c>
      <c r="B311" s="19" t="s">
        <v>654</v>
      </c>
      <c r="C311" s="19" t="s">
        <v>168</v>
      </c>
      <c r="D311" s="19" t="s">
        <v>216</v>
      </c>
      <c r="E311" s="19" t="s">
        <v>217</v>
      </c>
      <c r="F311" s="19" t="s">
        <v>125</v>
      </c>
      <c r="G311" s="19" t="s">
        <v>655</v>
      </c>
      <c r="H311" s="28">
        <v>22</v>
      </c>
      <c r="I311" s="29">
        <v>2</v>
      </c>
      <c r="J311" s="28">
        <v>281</v>
      </c>
      <c r="K311" s="28">
        <v>261</v>
      </c>
      <c r="L311" s="30">
        <v>0</v>
      </c>
      <c r="M311" s="28">
        <v>2</v>
      </c>
      <c r="N311" s="28">
        <v>487977</v>
      </c>
      <c r="O311" s="31">
        <v>20</v>
      </c>
      <c r="P311" s="28">
        <v>4879200</v>
      </c>
      <c r="Q311" s="32">
        <v>243962.59090909091</v>
      </c>
      <c r="S311" s="33">
        <v>0</v>
      </c>
      <c r="T311" s="33">
        <v>243962.59090909091</v>
      </c>
      <c r="U311" s="34">
        <v>0.12</v>
      </c>
      <c r="V311" s="33">
        <f t="shared" si="27"/>
        <v>330000</v>
      </c>
      <c r="W311" s="33">
        <f t="shared" si="28"/>
        <v>316000</v>
      </c>
      <c r="X311" s="33">
        <f t="shared" si="29"/>
        <v>313000</v>
      </c>
      <c r="Y311" s="33">
        <f t="shared" si="30"/>
        <v>309000</v>
      </c>
    </row>
    <row r="312" spans="1:25">
      <c r="A312" s="18" t="s">
        <v>24</v>
      </c>
      <c r="B312" s="19" t="s">
        <v>656</v>
      </c>
      <c r="C312" s="19" t="s">
        <v>168</v>
      </c>
      <c r="D312" s="19" t="s">
        <v>216</v>
      </c>
      <c r="E312" s="19" t="s">
        <v>217</v>
      </c>
      <c r="F312" s="19" t="s">
        <v>29</v>
      </c>
      <c r="G312" s="19" t="s">
        <v>657</v>
      </c>
      <c r="H312" s="28">
        <v>13</v>
      </c>
      <c r="I312" s="29">
        <v>7</v>
      </c>
      <c r="J312" s="28">
        <v>40</v>
      </c>
      <c r="K312" s="28">
        <v>40</v>
      </c>
      <c r="L312" s="30">
        <v>4</v>
      </c>
      <c r="M312" s="28">
        <v>13</v>
      </c>
      <c r="N312" s="28">
        <v>3886407</v>
      </c>
      <c r="O312" s="31">
        <v>0</v>
      </c>
      <c r="P312" s="28">
        <v>0</v>
      </c>
      <c r="Q312" s="32">
        <v>298954.38461538462</v>
      </c>
      <c r="S312" s="33">
        <v>0</v>
      </c>
      <c r="T312" s="33">
        <v>298954.38461538462</v>
      </c>
      <c r="U312" s="34">
        <v>0.12</v>
      </c>
      <c r="V312" s="33">
        <f t="shared" si="27"/>
        <v>405000</v>
      </c>
      <c r="W312" s="33">
        <f t="shared" si="28"/>
        <v>387000</v>
      </c>
      <c r="X312" s="33">
        <f t="shared" si="29"/>
        <v>383000</v>
      </c>
      <c r="Y312" s="33">
        <f t="shared" si="30"/>
        <v>379000</v>
      </c>
    </row>
    <row r="313" spans="1:25">
      <c r="A313" s="18" t="s">
        <v>24</v>
      </c>
      <c r="B313" s="19" t="s">
        <v>658</v>
      </c>
      <c r="C313" s="19" t="s">
        <v>168</v>
      </c>
      <c r="D313" s="19" t="s">
        <v>216</v>
      </c>
      <c r="E313" s="19" t="s">
        <v>217</v>
      </c>
      <c r="F313" s="19" t="s">
        <v>659</v>
      </c>
      <c r="G313" s="19" t="s">
        <v>660</v>
      </c>
      <c r="H313" s="28">
        <v>1</v>
      </c>
      <c r="I313" s="29">
        <v>0</v>
      </c>
      <c r="J313" s="28">
        <v>16</v>
      </c>
      <c r="K313" s="28">
        <v>16</v>
      </c>
      <c r="L313" s="30">
        <v>0</v>
      </c>
      <c r="M313" s="28">
        <v>1</v>
      </c>
      <c r="N313" s="28">
        <v>2344538</v>
      </c>
      <c r="O313" s="31">
        <v>0</v>
      </c>
      <c r="P313" s="28">
        <v>0</v>
      </c>
      <c r="Q313" s="32">
        <v>2344538</v>
      </c>
      <c r="S313" s="33">
        <v>0</v>
      </c>
      <c r="T313" s="33">
        <v>2344538</v>
      </c>
      <c r="U313" s="34">
        <v>0.12</v>
      </c>
      <c r="V313" s="33">
        <f t="shared" si="27"/>
        <v>3171000</v>
      </c>
      <c r="W313" s="33">
        <f t="shared" si="28"/>
        <v>3033000</v>
      </c>
      <c r="X313" s="33">
        <f t="shared" si="29"/>
        <v>3001000</v>
      </c>
      <c r="Y313" s="33">
        <f t="shared" si="30"/>
        <v>2969000</v>
      </c>
    </row>
    <row r="314" spans="1:25">
      <c r="A314" s="18" t="s">
        <v>24</v>
      </c>
      <c r="B314" s="19" t="s">
        <v>661</v>
      </c>
      <c r="C314" s="19" t="s">
        <v>168</v>
      </c>
      <c r="D314" s="19" t="s">
        <v>216</v>
      </c>
      <c r="E314" s="19" t="s">
        <v>170</v>
      </c>
      <c r="F314" s="19" t="s">
        <v>80</v>
      </c>
      <c r="G314" s="19" t="s">
        <v>662</v>
      </c>
      <c r="H314" s="28">
        <v>56</v>
      </c>
      <c r="I314" s="29">
        <v>59</v>
      </c>
      <c r="J314" s="28">
        <v>100</v>
      </c>
      <c r="K314" s="28">
        <v>100</v>
      </c>
      <c r="L314" s="30">
        <v>3</v>
      </c>
      <c r="M314" s="28">
        <v>56</v>
      </c>
      <c r="N314" s="28">
        <v>26714912</v>
      </c>
      <c r="O314" s="31">
        <v>0</v>
      </c>
      <c r="P314" s="28">
        <v>0</v>
      </c>
      <c r="Q314" s="32">
        <v>477052</v>
      </c>
      <c r="S314" s="33">
        <v>52475.719999999972</v>
      </c>
      <c r="T314" s="33">
        <v>424576.28</v>
      </c>
      <c r="U314" s="34">
        <v>0.1</v>
      </c>
      <c r="V314" s="33">
        <f t="shared" si="27"/>
        <v>562000</v>
      </c>
      <c r="W314" s="33">
        <f t="shared" si="28"/>
        <v>550000</v>
      </c>
      <c r="X314" s="33">
        <f t="shared" si="29"/>
        <v>544000</v>
      </c>
      <c r="Y314" s="33">
        <f t="shared" si="30"/>
        <v>538000</v>
      </c>
    </row>
    <row r="316" spans="1:25">
      <c r="A316" s="18" t="s">
        <v>24</v>
      </c>
      <c r="B316" s="19" t="s">
        <v>663</v>
      </c>
      <c r="C316" s="19" t="s">
        <v>168</v>
      </c>
      <c r="D316" s="19" t="s">
        <v>216</v>
      </c>
      <c r="E316" s="19" t="s">
        <v>217</v>
      </c>
      <c r="F316" s="19" t="s">
        <v>233</v>
      </c>
      <c r="G316" s="19" t="s">
        <v>664</v>
      </c>
      <c r="H316" s="28">
        <v>142</v>
      </c>
      <c r="I316" s="29">
        <v>139</v>
      </c>
      <c r="J316" s="28">
        <v>298</v>
      </c>
      <c r="K316" s="28">
        <v>293</v>
      </c>
      <c r="L316" s="30">
        <v>5</v>
      </c>
      <c r="M316" s="28">
        <v>137</v>
      </c>
      <c r="N316" s="28">
        <v>60937121</v>
      </c>
      <c r="O316" s="31">
        <v>5</v>
      </c>
      <c r="P316" s="28">
        <v>2203880</v>
      </c>
      <c r="Q316" s="32">
        <v>444654.93661971833</v>
      </c>
      <c r="S316" s="33">
        <v>0</v>
      </c>
      <c r="T316" s="33">
        <v>444654.93661971833</v>
      </c>
      <c r="U316" s="34">
        <v>0.12</v>
      </c>
      <c r="V316" s="33">
        <f t="shared" si="27"/>
        <v>602000</v>
      </c>
      <c r="W316" s="33">
        <f t="shared" si="28"/>
        <v>576000</v>
      </c>
      <c r="X316" s="33">
        <f t="shared" si="29"/>
        <v>569000</v>
      </c>
      <c r="Y316" s="33">
        <f t="shared" si="30"/>
        <v>563000</v>
      </c>
    </row>
    <row r="317" spans="1:25">
      <c r="A317" s="18" t="s">
        <v>24</v>
      </c>
      <c r="B317" s="19" t="s">
        <v>665</v>
      </c>
      <c r="C317" s="19" t="s">
        <v>168</v>
      </c>
      <c r="D317" s="19" t="s">
        <v>216</v>
      </c>
      <c r="E317" s="19" t="s">
        <v>217</v>
      </c>
      <c r="F317" s="19" t="s">
        <v>233</v>
      </c>
      <c r="G317" s="19" t="s">
        <v>666</v>
      </c>
      <c r="H317" s="28">
        <v>2</v>
      </c>
      <c r="I317" s="29">
        <v>0</v>
      </c>
      <c r="J317" s="28">
        <v>4</v>
      </c>
      <c r="K317" s="28">
        <v>2</v>
      </c>
      <c r="L317" s="30">
        <v>0</v>
      </c>
      <c r="M317" s="28">
        <v>0</v>
      </c>
      <c r="N317" s="28">
        <v>0</v>
      </c>
      <c r="O317" s="31">
        <v>2</v>
      </c>
      <c r="P317" s="28">
        <v>394644</v>
      </c>
      <c r="Q317" s="32">
        <v>197322</v>
      </c>
      <c r="S317" s="33">
        <v>0</v>
      </c>
      <c r="T317" s="33">
        <v>197322</v>
      </c>
      <c r="U317" s="34">
        <v>0.12</v>
      </c>
      <c r="V317" s="33">
        <f t="shared" si="27"/>
        <v>267000</v>
      </c>
      <c r="W317" s="33">
        <f t="shared" si="28"/>
        <v>256000</v>
      </c>
      <c r="X317" s="33">
        <f t="shared" si="29"/>
        <v>253000</v>
      </c>
      <c r="Y317" s="33">
        <f t="shared" si="30"/>
        <v>250000</v>
      </c>
    </row>
    <row r="318" spans="1:25">
      <c r="A318" s="18" t="s">
        <v>24</v>
      </c>
      <c r="B318" s="19" t="s">
        <v>667</v>
      </c>
      <c r="C318" s="19" t="s">
        <v>668</v>
      </c>
      <c r="D318" s="19" t="s">
        <v>668</v>
      </c>
      <c r="E318" s="19" t="s">
        <v>668</v>
      </c>
      <c r="F318" s="19" t="s">
        <v>669</v>
      </c>
      <c r="G318" s="19" t="s">
        <v>670</v>
      </c>
      <c r="H318" s="28">
        <v>2</v>
      </c>
      <c r="I318" s="29">
        <v>2</v>
      </c>
      <c r="J318" s="28">
        <v>3</v>
      </c>
      <c r="K318" s="28">
        <v>3</v>
      </c>
      <c r="L318" s="30">
        <v>0</v>
      </c>
      <c r="M318" s="28">
        <v>2</v>
      </c>
      <c r="N318" s="28">
        <v>1015114</v>
      </c>
      <c r="O318" s="31">
        <v>0</v>
      </c>
      <c r="P318" s="28">
        <v>0</v>
      </c>
      <c r="Q318" s="32">
        <v>507557</v>
      </c>
      <c r="S318" s="33">
        <v>0</v>
      </c>
      <c r="T318" s="33">
        <v>507557</v>
      </c>
      <c r="U318" s="34">
        <v>0.15</v>
      </c>
      <c r="V318" s="33">
        <f t="shared" si="27"/>
        <v>711000</v>
      </c>
      <c r="W318" s="33">
        <f t="shared" si="28"/>
        <v>657000</v>
      </c>
      <c r="X318" s="33">
        <f t="shared" si="29"/>
        <v>650000</v>
      </c>
      <c r="Y318" s="33">
        <f t="shared" si="30"/>
        <v>643000</v>
      </c>
    </row>
    <row r="319" spans="1:25">
      <c r="A319" s="18" t="s">
        <v>24</v>
      </c>
      <c r="B319" s="19" t="s">
        <v>671</v>
      </c>
      <c r="C319" s="19" t="s">
        <v>668</v>
      </c>
      <c r="D319" s="19" t="s">
        <v>668</v>
      </c>
      <c r="E319" s="19" t="s">
        <v>668</v>
      </c>
      <c r="F319" s="19" t="s">
        <v>669</v>
      </c>
      <c r="G319" s="19" t="s">
        <v>672</v>
      </c>
      <c r="H319" s="28">
        <v>2</v>
      </c>
      <c r="I319" s="29">
        <v>2</v>
      </c>
      <c r="J319" s="28">
        <v>3</v>
      </c>
      <c r="K319" s="28">
        <v>3</v>
      </c>
      <c r="L319" s="30">
        <v>0</v>
      </c>
      <c r="M319" s="28">
        <v>2</v>
      </c>
      <c r="N319" s="28">
        <v>1497972</v>
      </c>
      <c r="O319" s="31">
        <v>0</v>
      </c>
      <c r="P319" s="28">
        <v>0</v>
      </c>
      <c r="Q319" s="32">
        <v>748986</v>
      </c>
      <c r="S319" s="33">
        <v>0</v>
      </c>
      <c r="T319" s="33">
        <v>748986</v>
      </c>
      <c r="U319" s="34">
        <v>0.15</v>
      </c>
      <c r="V319" s="33">
        <f t="shared" si="27"/>
        <v>1049000</v>
      </c>
      <c r="W319" s="33">
        <f t="shared" si="28"/>
        <v>969000</v>
      </c>
      <c r="X319" s="33">
        <f t="shared" si="29"/>
        <v>959000</v>
      </c>
      <c r="Y319" s="33">
        <f t="shared" si="30"/>
        <v>949000</v>
      </c>
    </row>
    <row r="320" spans="1:25">
      <c r="A320" s="18" t="s">
        <v>24</v>
      </c>
      <c r="B320" s="19" t="s">
        <v>673</v>
      </c>
      <c r="C320" s="19" t="s">
        <v>668</v>
      </c>
      <c r="D320" s="19" t="s">
        <v>668</v>
      </c>
      <c r="E320" s="19" t="s">
        <v>668</v>
      </c>
      <c r="F320" s="19" t="s">
        <v>669</v>
      </c>
      <c r="G320" s="19" t="s">
        <v>674</v>
      </c>
      <c r="H320" s="28">
        <v>3</v>
      </c>
      <c r="I320" s="29">
        <v>3</v>
      </c>
      <c r="J320" s="28">
        <v>3</v>
      </c>
      <c r="K320" s="28">
        <v>3</v>
      </c>
      <c r="L320" s="30">
        <v>0</v>
      </c>
      <c r="M320" s="28">
        <v>3</v>
      </c>
      <c r="N320" s="28">
        <v>2525528</v>
      </c>
      <c r="O320" s="31">
        <v>0</v>
      </c>
      <c r="P320" s="28">
        <v>0</v>
      </c>
      <c r="Q320" s="32">
        <v>841842.66666666663</v>
      </c>
      <c r="S320" s="33">
        <v>0</v>
      </c>
      <c r="T320" s="33">
        <v>841842.66666666663</v>
      </c>
      <c r="U320" s="34">
        <v>0.15</v>
      </c>
      <c r="V320" s="33">
        <f t="shared" si="27"/>
        <v>1179000</v>
      </c>
      <c r="W320" s="33">
        <f t="shared" si="28"/>
        <v>1089000</v>
      </c>
      <c r="X320" s="33">
        <f t="shared" si="29"/>
        <v>1078000</v>
      </c>
      <c r="Y320" s="33">
        <f t="shared" si="30"/>
        <v>1066000</v>
      </c>
    </row>
    <row r="321" spans="1:25">
      <c r="A321" s="18" t="s">
        <v>24</v>
      </c>
      <c r="B321" s="19" t="s">
        <v>675</v>
      </c>
      <c r="C321" s="19" t="s">
        <v>668</v>
      </c>
      <c r="D321" s="19" t="s">
        <v>668</v>
      </c>
      <c r="E321" s="19" t="s">
        <v>668</v>
      </c>
      <c r="F321" s="19" t="s">
        <v>669</v>
      </c>
      <c r="G321" s="19" t="s">
        <v>676</v>
      </c>
      <c r="H321" s="28">
        <v>3</v>
      </c>
      <c r="I321" s="29">
        <v>3</v>
      </c>
      <c r="J321" s="28">
        <v>3</v>
      </c>
      <c r="K321" s="28">
        <v>3</v>
      </c>
      <c r="L321" s="30">
        <v>0</v>
      </c>
      <c r="M321" s="28">
        <v>3</v>
      </c>
      <c r="N321" s="28">
        <v>2766527</v>
      </c>
      <c r="O321" s="31">
        <v>0</v>
      </c>
      <c r="P321" s="28">
        <v>0</v>
      </c>
      <c r="Q321" s="32">
        <v>922175.66666666663</v>
      </c>
      <c r="S321" s="33">
        <v>0</v>
      </c>
      <c r="T321" s="33">
        <v>922175.66666666663</v>
      </c>
      <c r="U321" s="34">
        <v>0.15</v>
      </c>
      <c r="V321" s="33">
        <f t="shared" si="27"/>
        <v>1292000</v>
      </c>
      <c r="W321" s="33">
        <f t="shared" si="28"/>
        <v>1193000</v>
      </c>
      <c r="X321" s="33">
        <f t="shared" si="29"/>
        <v>1180000</v>
      </c>
      <c r="Y321" s="33">
        <f t="shared" si="30"/>
        <v>1168000</v>
      </c>
    </row>
    <row r="322" spans="1:25">
      <c r="A322" s="18" t="s">
        <v>24</v>
      </c>
      <c r="B322" s="19" t="s">
        <v>677</v>
      </c>
      <c r="C322" s="19" t="s">
        <v>668</v>
      </c>
      <c r="D322" s="19" t="s">
        <v>668</v>
      </c>
      <c r="E322" s="19" t="s">
        <v>668</v>
      </c>
      <c r="F322" s="19" t="s">
        <v>669</v>
      </c>
      <c r="G322" s="19" t="s">
        <v>678</v>
      </c>
      <c r="H322" s="28">
        <v>2</v>
      </c>
      <c r="I322" s="29">
        <v>2</v>
      </c>
      <c r="J322" s="28">
        <v>3</v>
      </c>
      <c r="K322" s="28">
        <v>3</v>
      </c>
      <c r="L322" s="30">
        <v>0</v>
      </c>
      <c r="M322" s="28">
        <v>2</v>
      </c>
      <c r="N322" s="28">
        <v>3243685</v>
      </c>
      <c r="O322" s="31">
        <v>0</v>
      </c>
      <c r="P322" s="28">
        <v>0</v>
      </c>
      <c r="Q322" s="32">
        <v>1621842.5</v>
      </c>
      <c r="S322" s="33">
        <v>0</v>
      </c>
      <c r="T322" s="33">
        <v>1621842.5</v>
      </c>
      <c r="U322" s="34">
        <v>0.15</v>
      </c>
      <c r="V322" s="33">
        <f t="shared" si="27"/>
        <v>2271000</v>
      </c>
      <c r="W322" s="33">
        <f t="shared" si="28"/>
        <v>2098000</v>
      </c>
      <c r="X322" s="33">
        <f t="shared" si="29"/>
        <v>2076000</v>
      </c>
      <c r="Y322" s="33">
        <f t="shared" si="30"/>
        <v>2054000</v>
      </c>
    </row>
    <row r="323" spans="1:25">
      <c r="A323" s="18" t="s">
        <v>24</v>
      </c>
      <c r="B323" s="19" t="s">
        <v>679</v>
      </c>
      <c r="C323" s="19" t="s">
        <v>668</v>
      </c>
      <c r="D323" s="19" t="s">
        <v>668</v>
      </c>
      <c r="E323" s="19" t="s">
        <v>668</v>
      </c>
      <c r="F323" s="19" t="s">
        <v>669</v>
      </c>
      <c r="G323" s="19" t="s">
        <v>680</v>
      </c>
      <c r="H323" s="28">
        <v>3</v>
      </c>
      <c r="I323" s="29">
        <v>3</v>
      </c>
      <c r="J323" s="28">
        <v>3</v>
      </c>
      <c r="K323" s="28">
        <v>3</v>
      </c>
      <c r="L323" s="30">
        <v>0</v>
      </c>
      <c r="M323" s="28">
        <v>3</v>
      </c>
      <c r="N323" s="28">
        <v>1355532</v>
      </c>
      <c r="O323" s="31">
        <v>0</v>
      </c>
      <c r="P323" s="28">
        <v>0</v>
      </c>
      <c r="Q323" s="32">
        <v>451844</v>
      </c>
      <c r="S323" s="33">
        <v>0</v>
      </c>
      <c r="T323" s="33">
        <v>451844</v>
      </c>
      <c r="U323" s="34">
        <v>0.15</v>
      </c>
      <c r="V323" s="33">
        <f t="shared" si="27"/>
        <v>633000</v>
      </c>
      <c r="W323" s="33">
        <f t="shared" si="28"/>
        <v>585000</v>
      </c>
      <c r="X323" s="33">
        <f t="shared" si="29"/>
        <v>579000</v>
      </c>
      <c r="Y323" s="33">
        <f t="shared" si="30"/>
        <v>573000</v>
      </c>
    </row>
    <row r="324" spans="1:25">
      <c r="A324" s="18" t="s">
        <v>24</v>
      </c>
      <c r="B324" s="19" t="s">
        <v>681</v>
      </c>
      <c r="C324" s="19" t="s">
        <v>668</v>
      </c>
      <c r="D324" s="19" t="s">
        <v>668</v>
      </c>
      <c r="E324" s="19" t="s">
        <v>668</v>
      </c>
      <c r="F324" s="19" t="s">
        <v>669</v>
      </c>
      <c r="G324" s="19" t="s">
        <v>682</v>
      </c>
      <c r="H324" s="28">
        <v>2</v>
      </c>
      <c r="I324" s="29">
        <v>4</v>
      </c>
      <c r="J324" s="28">
        <v>11</v>
      </c>
      <c r="K324" s="28">
        <v>11</v>
      </c>
      <c r="L324" s="30">
        <v>2</v>
      </c>
      <c r="M324" s="28">
        <v>2</v>
      </c>
      <c r="N324" s="28">
        <v>1289673</v>
      </c>
      <c r="O324" s="31">
        <v>0</v>
      </c>
      <c r="P324" s="28">
        <v>0</v>
      </c>
      <c r="Q324" s="32">
        <v>644836.5</v>
      </c>
      <c r="S324" s="33">
        <v>0</v>
      </c>
      <c r="T324" s="33">
        <v>644836.5</v>
      </c>
      <c r="U324" s="34">
        <v>0.15</v>
      </c>
      <c r="V324" s="33">
        <f t="shared" si="27"/>
        <v>903000</v>
      </c>
      <c r="W324" s="33">
        <f t="shared" si="28"/>
        <v>835000</v>
      </c>
      <c r="X324" s="33">
        <f t="shared" si="29"/>
        <v>826000</v>
      </c>
      <c r="Y324" s="33">
        <f t="shared" si="30"/>
        <v>817000</v>
      </c>
    </row>
    <row r="325" spans="1:25">
      <c r="A325" s="18" t="s">
        <v>24</v>
      </c>
      <c r="B325" s="19" t="s">
        <v>683</v>
      </c>
      <c r="C325" s="19" t="s">
        <v>169</v>
      </c>
      <c r="D325" s="19" t="s">
        <v>684</v>
      </c>
      <c r="E325" s="19" t="s">
        <v>684</v>
      </c>
      <c r="F325" s="19" t="s">
        <v>210</v>
      </c>
      <c r="G325" s="19" t="s">
        <v>685</v>
      </c>
      <c r="H325" s="28">
        <v>73</v>
      </c>
      <c r="I325" s="29">
        <v>7</v>
      </c>
      <c r="J325" s="28">
        <v>91</v>
      </c>
      <c r="K325" s="28">
        <v>50</v>
      </c>
      <c r="L325" s="30">
        <v>0</v>
      </c>
      <c r="M325" s="28">
        <v>32</v>
      </c>
      <c r="N325" s="28">
        <v>17140576</v>
      </c>
      <c r="O325" s="31">
        <v>41</v>
      </c>
      <c r="P325" s="28">
        <v>21961363</v>
      </c>
      <c r="Q325" s="32">
        <v>535643</v>
      </c>
      <c r="S325" s="33">
        <v>0</v>
      </c>
      <c r="T325" s="33">
        <v>535643</v>
      </c>
      <c r="U325" s="34">
        <v>0.12</v>
      </c>
      <c r="V325" s="33">
        <f t="shared" si="27"/>
        <v>725000</v>
      </c>
      <c r="W325" s="33">
        <f t="shared" si="28"/>
        <v>693000</v>
      </c>
      <c r="X325" s="33">
        <f t="shared" si="29"/>
        <v>686000</v>
      </c>
      <c r="Y325" s="33">
        <f t="shared" si="30"/>
        <v>679000</v>
      </c>
    </row>
    <row r="326" spans="1:25">
      <c r="A326" s="18"/>
      <c r="B326" s="19"/>
      <c r="C326" s="19"/>
      <c r="D326" s="19"/>
      <c r="E326" s="19"/>
      <c r="F326" s="19"/>
      <c r="G326" s="19"/>
      <c r="H326" s="28"/>
      <c r="I326" s="29"/>
      <c r="J326" s="28"/>
      <c r="K326" s="28"/>
      <c r="L326" s="30"/>
      <c r="M326" s="28"/>
      <c r="N326" s="28"/>
      <c r="O326" s="31"/>
      <c r="P326" s="28"/>
      <c r="Q326" s="32"/>
      <c r="S326" s="33"/>
      <c r="T326" s="33"/>
      <c r="U326" s="34"/>
      <c r="V326" s="33"/>
      <c r="W326" s="33"/>
      <c r="X326" s="33"/>
      <c r="Y326" s="33"/>
    </row>
    <row r="327" spans="1:25">
      <c r="A327" s="18" t="s">
        <v>24</v>
      </c>
      <c r="B327" s="19" t="s">
        <v>686</v>
      </c>
      <c r="C327" s="19" t="s">
        <v>687</v>
      </c>
      <c r="D327" s="19" t="s">
        <v>687</v>
      </c>
      <c r="E327" s="19" t="s">
        <v>688</v>
      </c>
      <c r="F327" s="19" t="s">
        <v>689</v>
      </c>
      <c r="G327" s="19" t="s">
        <v>690</v>
      </c>
      <c r="H327" s="28">
        <v>27</v>
      </c>
      <c r="I327" s="29">
        <v>2</v>
      </c>
      <c r="J327" s="28">
        <v>124</v>
      </c>
      <c r="K327" s="28">
        <v>94</v>
      </c>
      <c r="L327" s="30">
        <v>1</v>
      </c>
      <c r="M327" s="28">
        <v>1</v>
      </c>
      <c r="N327" s="28">
        <v>969747</v>
      </c>
      <c r="O327" s="31">
        <v>26</v>
      </c>
      <c r="P327" s="28">
        <v>22951734</v>
      </c>
      <c r="Q327" s="32">
        <v>885980.77777777775</v>
      </c>
      <c r="S327" s="33">
        <v>0</v>
      </c>
      <c r="T327" s="33">
        <v>885980.77777777775</v>
      </c>
      <c r="U327" s="34">
        <v>0.2</v>
      </c>
      <c r="V327" s="33">
        <f t="shared" si="27"/>
        <v>1318000</v>
      </c>
      <c r="W327" s="33">
        <f t="shared" si="28"/>
        <v>1146000</v>
      </c>
      <c r="X327" s="33">
        <f t="shared" si="29"/>
        <v>1134000</v>
      </c>
      <c r="Y327" s="33">
        <f t="shared" si="30"/>
        <v>1122000</v>
      </c>
    </row>
    <row r="328" spans="1:25">
      <c r="A328" s="18" t="s">
        <v>24</v>
      </c>
      <c r="B328" s="19" t="s">
        <v>691</v>
      </c>
      <c r="C328" s="19" t="s">
        <v>687</v>
      </c>
      <c r="D328" s="19" t="s">
        <v>687</v>
      </c>
      <c r="E328" s="19" t="s">
        <v>688</v>
      </c>
      <c r="F328" s="19" t="s">
        <v>689</v>
      </c>
      <c r="G328" s="19" t="s">
        <v>692</v>
      </c>
      <c r="H328" s="28">
        <v>8</v>
      </c>
      <c r="I328" s="29">
        <v>8</v>
      </c>
      <c r="J328" s="28">
        <v>22</v>
      </c>
      <c r="K328" s="28">
        <v>18</v>
      </c>
      <c r="L328" s="30">
        <v>0</v>
      </c>
      <c r="M328" s="28">
        <v>8</v>
      </c>
      <c r="N328" s="28">
        <v>7987364</v>
      </c>
      <c r="O328" s="31">
        <v>0</v>
      </c>
      <c r="P328" s="28">
        <v>0</v>
      </c>
      <c r="Q328" s="32">
        <v>998420.5</v>
      </c>
      <c r="S328" s="33">
        <v>0</v>
      </c>
      <c r="T328" s="33">
        <v>998420.5</v>
      </c>
      <c r="U328" s="34">
        <v>0.2</v>
      </c>
      <c r="V328" s="33">
        <f t="shared" si="27"/>
        <v>1486000</v>
      </c>
      <c r="W328" s="33">
        <f t="shared" si="28"/>
        <v>1292000</v>
      </c>
      <c r="X328" s="33">
        <f t="shared" si="29"/>
        <v>1278000</v>
      </c>
      <c r="Y328" s="33">
        <f t="shared" si="30"/>
        <v>1264000</v>
      </c>
    </row>
    <row r="329" spans="1:25">
      <c r="A329" s="18" t="s">
        <v>24</v>
      </c>
      <c r="B329" s="19" t="s">
        <v>693</v>
      </c>
      <c r="C329" s="19" t="s">
        <v>687</v>
      </c>
      <c r="D329" s="19" t="s">
        <v>687</v>
      </c>
      <c r="E329" s="19" t="s">
        <v>688</v>
      </c>
      <c r="F329" s="19" t="s">
        <v>689</v>
      </c>
      <c r="G329" s="19" t="s">
        <v>694</v>
      </c>
      <c r="H329" s="28">
        <v>6</v>
      </c>
      <c r="I329" s="29">
        <v>7</v>
      </c>
      <c r="J329" s="28">
        <v>24</v>
      </c>
      <c r="K329" s="28">
        <v>24</v>
      </c>
      <c r="L329" s="30">
        <v>1</v>
      </c>
      <c r="M329" s="28">
        <v>6</v>
      </c>
      <c r="N329" s="28">
        <v>7849045</v>
      </c>
      <c r="O329" s="31">
        <v>0</v>
      </c>
      <c r="P329" s="28">
        <v>0</v>
      </c>
      <c r="Q329" s="32">
        <v>1308174.1666666667</v>
      </c>
      <c r="S329" s="33">
        <v>0</v>
      </c>
      <c r="T329" s="33">
        <v>1308174.1666666667</v>
      </c>
      <c r="U329" s="34">
        <v>0.2</v>
      </c>
      <c r="V329" s="33">
        <f>ROUNDUP(((T329*1.19)/(1-U329)),-3)</f>
        <v>1946000</v>
      </c>
      <c r="W329" s="33">
        <f>ROUNDUP(((T329*1.19)/(0.92)),-3)</f>
        <v>1693000</v>
      </c>
      <c r="X329" s="33">
        <f>ROUNDUP(((T329*1.19)/(0.93)),-3)</f>
        <v>1674000</v>
      </c>
      <c r="Y329" s="33">
        <f>ROUNDUP(((T329*1.19)/(0.94)),-3)</f>
        <v>1657000</v>
      </c>
    </row>
    <row r="330" spans="1:25">
      <c r="A330" s="18"/>
      <c r="B330" s="19"/>
      <c r="C330" s="19"/>
      <c r="D330" s="19"/>
      <c r="E330" s="19"/>
      <c r="F330" s="19"/>
      <c r="G330" s="19"/>
      <c r="H330" s="28"/>
      <c r="I330" s="29"/>
      <c r="J330" s="28"/>
      <c r="K330" s="28"/>
      <c r="L330" s="30"/>
      <c r="M330" s="28"/>
      <c r="N330" s="28"/>
      <c r="O330" s="31"/>
      <c r="P330" s="28"/>
      <c r="Q330" s="32"/>
      <c r="S330" s="33"/>
      <c r="T330" s="33"/>
      <c r="U330" s="34"/>
      <c r="V330" s="33"/>
      <c r="W330" s="33"/>
      <c r="X330" s="33"/>
      <c r="Y330" s="33"/>
    </row>
    <row r="331" spans="1:25">
      <c r="A331" s="18" t="s">
        <v>24</v>
      </c>
      <c r="B331" s="19" t="s">
        <v>695</v>
      </c>
      <c r="C331" s="19" t="s">
        <v>687</v>
      </c>
      <c r="D331" s="19" t="s">
        <v>687</v>
      </c>
      <c r="E331" s="19" t="s">
        <v>696</v>
      </c>
      <c r="F331" s="19" t="s">
        <v>689</v>
      </c>
      <c r="G331" s="19" t="s">
        <v>697</v>
      </c>
      <c r="H331" s="28">
        <v>18</v>
      </c>
      <c r="I331" s="29">
        <v>15</v>
      </c>
      <c r="J331" s="28">
        <v>27</v>
      </c>
      <c r="K331" s="28">
        <v>23</v>
      </c>
      <c r="L331" s="30">
        <v>1</v>
      </c>
      <c r="M331" s="28">
        <v>14</v>
      </c>
      <c r="N331" s="28">
        <v>14149100</v>
      </c>
      <c r="O331" s="31">
        <v>4</v>
      </c>
      <c r="P331" s="28">
        <v>4042600</v>
      </c>
      <c r="Q331" s="32">
        <v>1010650</v>
      </c>
      <c r="S331" s="33">
        <v>0</v>
      </c>
      <c r="T331" s="33">
        <v>1010650</v>
      </c>
      <c r="U331" s="34">
        <v>0.2</v>
      </c>
      <c r="V331" s="33">
        <f t="shared" si="27"/>
        <v>1504000</v>
      </c>
      <c r="W331" s="33">
        <f t="shared" si="28"/>
        <v>1308000</v>
      </c>
      <c r="X331" s="33">
        <f t="shared" si="29"/>
        <v>1294000</v>
      </c>
      <c r="Y331" s="33">
        <f t="shared" si="30"/>
        <v>1280000</v>
      </c>
    </row>
    <row r="332" spans="1:25">
      <c r="A332" s="18"/>
      <c r="B332" s="19"/>
      <c r="C332" s="19"/>
      <c r="D332" s="19"/>
      <c r="E332" s="19"/>
      <c r="F332" s="19"/>
      <c r="G332" s="19"/>
      <c r="H332" s="28"/>
      <c r="I332" s="29"/>
      <c r="J332" s="28"/>
      <c r="K332" s="28"/>
      <c r="L332" s="30"/>
      <c r="M332" s="28"/>
      <c r="N332" s="28"/>
      <c r="O332" s="31"/>
      <c r="P332" s="28"/>
      <c r="Q332" s="32"/>
      <c r="S332" s="33"/>
      <c r="T332" s="33"/>
      <c r="U332" s="34"/>
      <c r="V332" s="33"/>
      <c r="W332" s="33"/>
      <c r="X332" s="33"/>
      <c r="Y332" s="33"/>
    </row>
    <row r="333" spans="1:25" s="38" customFormat="1">
      <c r="A333" s="83" t="s">
        <v>698</v>
      </c>
      <c r="B333" s="77" t="s">
        <v>699</v>
      </c>
      <c r="C333" s="77" t="s">
        <v>687</v>
      </c>
      <c r="D333" s="77" t="s">
        <v>687</v>
      </c>
      <c r="E333" s="77" t="s">
        <v>696</v>
      </c>
      <c r="F333" s="77" t="s">
        <v>689</v>
      </c>
      <c r="G333" s="77" t="s">
        <v>700</v>
      </c>
      <c r="H333" s="78">
        <v>12</v>
      </c>
      <c r="I333" s="78">
        <v>12</v>
      </c>
      <c r="J333" s="78">
        <v>19</v>
      </c>
      <c r="K333" s="78">
        <v>19</v>
      </c>
      <c r="L333" s="79">
        <v>0</v>
      </c>
      <c r="M333" s="78">
        <v>12</v>
      </c>
      <c r="N333" s="78">
        <v>14945040</v>
      </c>
      <c r="O333" s="80">
        <v>0</v>
      </c>
      <c r="P333" s="78">
        <v>0</v>
      </c>
      <c r="Q333" s="81"/>
      <c r="S333" s="37">
        <v>0</v>
      </c>
      <c r="T333" s="37">
        <v>1060459.5</v>
      </c>
      <c r="U333" s="36">
        <v>0.2</v>
      </c>
      <c r="V333" s="37">
        <f t="shared" si="27"/>
        <v>1578000</v>
      </c>
      <c r="W333" s="37">
        <f t="shared" si="28"/>
        <v>1372000</v>
      </c>
      <c r="X333" s="37">
        <f t="shared" si="29"/>
        <v>1357000</v>
      </c>
      <c r="Y333" s="37">
        <f t="shared" si="30"/>
        <v>1343000</v>
      </c>
    </row>
    <row r="334" spans="1:25" s="38" customFormat="1">
      <c r="A334" s="83" t="s">
        <v>698</v>
      </c>
      <c r="B334" s="77" t="s">
        <v>701</v>
      </c>
      <c r="C334" s="77" t="s">
        <v>687</v>
      </c>
      <c r="D334" s="77" t="s">
        <v>687</v>
      </c>
      <c r="E334" s="77" t="s">
        <v>696</v>
      </c>
      <c r="F334" s="77" t="s">
        <v>689</v>
      </c>
      <c r="G334" s="77" t="s">
        <v>702</v>
      </c>
      <c r="H334" s="78">
        <v>10</v>
      </c>
      <c r="I334" s="78">
        <v>11</v>
      </c>
      <c r="J334" s="78">
        <v>72</v>
      </c>
      <c r="K334" s="78">
        <v>70</v>
      </c>
      <c r="L334" s="79">
        <v>1</v>
      </c>
      <c r="M334" s="78">
        <v>10</v>
      </c>
      <c r="N334" s="78">
        <v>8958306</v>
      </c>
      <c r="O334" s="80">
        <v>0</v>
      </c>
      <c r="P334" s="78">
        <v>0</v>
      </c>
      <c r="Q334" s="81"/>
      <c r="S334" s="37">
        <v>0</v>
      </c>
      <c r="T334" s="37">
        <v>1060459.5</v>
      </c>
      <c r="U334" s="36">
        <v>0.2</v>
      </c>
      <c r="V334" s="37">
        <f>ROUNDUP(((T334*1.19)/(1-U334)),-3)</f>
        <v>1578000</v>
      </c>
      <c r="W334" s="37">
        <f>ROUNDUP(((T334*1.19)/(0.92)),-3)</f>
        <v>1372000</v>
      </c>
      <c r="X334" s="37">
        <f>ROUNDUP(((T334*1.19)/(0.93)),-3)</f>
        <v>1357000</v>
      </c>
      <c r="Y334" s="37">
        <f>ROUNDUP(((T334*1.19)/(0.94)),-3)</f>
        <v>1343000</v>
      </c>
    </row>
    <row r="335" spans="1:25" s="38" customFormat="1">
      <c r="A335" s="83" t="s">
        <v>698</v>
      </c>
      <c r="B335" s="77" t="s">
        <v>703</v>
      </c>
      <c r="C335" s="77" t="s">
        <v>687</v>
      </c>
      <c r="D335" s="77" t="s">
        <v>687</v>
      </c>
      <c r="E335" s="77" t="s">
        <v>696</v>
      </c>
      <c r="F335" s="77" t="s">
        <v>689</v>
      </c>
      <c r="G335" s="77" t="s">
        <v>704</v>
      </c>
      <c r="H335" s="78">
        <v>6</v>
      </c>
      <c r="I335" s="78">
        <v>0</v>
      </c>
      <c r="J335" s="78">
        <v>6</v>
      </c>
      <c r="K335" s="78">
        <v>0</v>
      </c>
      <c r="L335" s="79">
        <v>0</v>
      </c>
      <c r="M335" s="80">
        <v>6</v>
      </c>
      <c r="N335" s="78">
        <v>5789520</v>
      </c>
      <c r="Q335" s="81"/>
      <c r="S335" s="37">
        <v>0</v>
      </c>
      <c r="T335" s="37">
        <v>1060459.5</v>
      </c>
      <c r="U335" s="36">
        <v>0.2</v>
      </c>
      <c r="V335" s="37">
        <f>ROUNDUP(((T335*1.19)/(1-U335)),-3)</f>
        <v>1578000</v>
      </c>
      <c r="W335" s="37">
        <f>ROUNDUP(((T335*1.19)/(0.92)),-3)</f>
        <v>1372000</v>
      </c>
      <c r="X335" s="37">
        <f>ROUNDUP(((T335*1.19)/(0.93)),-3)</f>
        <v>1357000</v>
      </c>
      <c r="Y335" s="37">
        <f>ROUNDUP(((T335*1.19)/(0.94)),-3)</f>
        <v>1343000</v>
      </c>
    </row>
    <row r="336" spans="1:25" s="38" customFormat="1">
      <c r="A336" s="76"/>
      <c r="B336" s="77"/>
      <c r="C336" s="77"/>
      <c r="D336" s="77"/>
      <c r="E336" s="77"/>
      <c r="F336" s="77"/>
      <c r="G336" s="77"/>
      <c r="H336" s="78"/>
      <c r="I336" s="78"/>
      <c r="J336" s="78"/>
      <c r="K336" s="78"/>
      <c r="L336" s="79"/>
      <c r="M336" s="78">
        <f>SUM(M333:M335)</f>
        <v>28</v>
      </c>
      <c r="N336" s="78">
        <f>SUM(N333:N335)</f>
        <v>29692866</v>
      </c>
      <c r="O336" s="80"/>
      <c r="P336" s="78"/>
      <c r="Q336" s="81">
        <f>N336/M336</f>
        <v>1060459.5</v>
      </c>
      <c r="S336" s="37"/>
      <c r="T336" s="37"/>
      <c r="U336" s="36"/>
      <c r="V336" s="37"/>
      <c r="W336" s="37"/>
      <c r="X336" s="37"/>
      <c r="Y336" s="37"/>
    </row>
    <row r="337" spans="1:25">
      <c r="A337" s="18"/>
      <c r="B337" s="19"/>
      <c r="C337" s="19"/>
      <c r="D337" s="19"/>
      <c r="E337" s="19"/>
      <c r="F337" s="19"/>
      <c r="G337" s="19"/>
      <c r="H337" s="28"/>
      <c r="I337" s="29"/>
      <c r="J337" s="28"/>
      <c r="K337" s="28"/>
      <c r="L337" s="30"/>
      <c r="M337" s="28"/>
      <c r="N337" s="28"/>
      <c r="O337" s="31"/>
      <c r="P337" s="28"/>
      <c r="Q337" s="32"/>
      <c r="S337" s="33"/>
      <c r="T337" s="33"/>
      <c r="U337" s="34"/>
      <c r="V337" s="33"/>
      <c r="W337" s="33"/>
      <c r="X337" s="33"/>
      <c r="Y337" s="33"/>
    </row>
    <row r="338" spans="1:25" s="111" customFormat="1">
      <c r="A338" s="106" t="s">
        <v>24</v>
      </c>
      <c r="B338" s="20" t="s">
        <v>705</v>
      </c>
      <c r="C338" s="20" t="s">
        <v>687</v>
      </c>
      <c r="D338" s="20" t="s">
        <v>687</v>
      </c>
      <c r="E338" s="20" t="s">
        <v>696</v>
      </c>
      <c r="F338" s="20" t="s">
        <v>689</v>
      </c>
      <c r="G338" s="20" t="s">
        <v>706</v>
      </c>
      <c r="H338" s="107">
        <v>46</v>
      </c>
      <c r="I338" s="107">
        <v>48</v>
      </c>
      <c r="J338" s="107">
        <v>72</v>
      </c>
      <c r="K338" s="107">
        <v>68</v>
      </c>
      <c r="L338" s="108">
        <v>6</v>
      </c>
      <c r="M338" s="107">
        <v>42</v>
      </c>
      <c r="N338" s="107">
        <v>43286407.255813956</v>
      </c>
      <c r="O338" s="109">
        <v>4</v>
      </c>
      <c r="P338" s="107">
        <v>4441352</v>
      </c>
      <c r="Q338" s="110">
        <v>1037559.9838220425</v>
      </c>
      <c r="S338" s="112">
        <v>0</v>
      </c>
      <c r="T338" s="112">
        <v>932964.32093023264</v>
      </c>
      <c r="U338" s="113">
        <v>0.2</v>
      </c>
      <c r="V338" s="112">
        <f t="shared" si="27"/>
        <v>1388000</v>
      </c>
      <c r="W338" s="112">
        <f t="shared" si="28"/>
        <v>1207000</v>
      </c>
      <c r="X338" s="112">
        <f t="shared" si="29"/>
        <v>1194000</v>
      </c>
      <c r="Y338" s="112">
        <f t="shared" si="30"/>
        <v>1182000</v>
      </c>
    </row>
    <row r="339" spans="1:25" s="111" customFormat="1">
      <c r="A339" s="106" t="s">
        <v>24</v>
      </c>
      <c r="B339" s="20" t="s">
        <v>707</v>
      </c>
      <c r="C339" s="20" t="s">
        <v>687</v>
      </c>
      <c r="D339" s="20" t="s">
        <v>687</v>
      </c>
      <c r="E339" s="20" t="s">
        <v>696</v>
      </c>
      <c r="F339" s="20" t="s">
        <v>689</v>
      </c>
      <c r="G339" s="20" t="s">
        <v>708</v>
      </c>
      <c r="H339" s="107">
        <v>6</v>
      </c>
      <c r="I339" s="107">
        <v>9</v>
      </c>
      <c r="J339" s="107">
        <v>202</v>
      </c>
      <c r="K339" s="107">
        <v>194</v>
      </c>
      <c r="L339" s="108">
        <v>3</v>
      </c>
      <c r="M339" s="107">
        <v>6</v>
      </c>
      <c r="N339" s="107">
        <v>4507476</v>
      </c>
      <c r="O339" s="109">
        <v>0</v>
      </c>
      <c r="P339" s="107">
        <v>0</v>
      </c>
      <c r="Q339" s="110">
        <v>751246</v>
      </c>
      <c r="S339" s="112">
        <v>0</v>
      </c>
      <c r="T339" s="112">
        <v>932964.32093023264</v>
      </c>
      <c r="U339" s="113">
        <v>0.2</v>
      </c>
      <c r="V339" s="112">
        <f>ROUNDUP(((T339*1.19)/(1-U339)),-3)</f>
        <v>1388000</v>
      </c>
      <c r="W339" s="112">
        <f>ROUNDUP(((T339*1.19)/(0.92)),-3)</f>
        <v>1207000</v>
      </c>
      <c r="X339" s="112">
        <f>ROUNDUP(((T339*1.19)/(0.93)),-3)</f>
        <v>1194000</v>
      </c>
      <c r="Y339" s="112">
        <f>ROUNDUP(((T339*1.19)/(0.94)),-3)</f>
        <v>1182000</v>
      </c>
    </row>
    <row r="340" spans="1:25" s="111" customFormat="1">
      <c r="A340" s="106" t="s">
        <v>24</v>
      </c>
      <c r="B340" s="20" t="s">
        <v>709</v>
      </c>
      <c r="C340" s="20" t="s">
        <v>687</v>
      </c>
      <c r="D340" s="20" t="s">
        <v>687</v>
      </c>
      <c r="E340" s="20" t="s">
        <v>696</v>
      </c>
      <c r="F340" s="20" t="s">
        <v>689</v>
      </c>
      <c r="G340" s="20" t="s">
        <v>710</v>
      </c>
      <c r="H340" s="107">
        <v>12</v>
      </c>
      <c r="I340" s="107">
        <v>0</v>
      </c>
      <c r="J340" s="107">
        <v>12</v>
      </c>
      <c r="K340" s="107">
        <v>0</v>
      </c>
      <c r="L340" s="108">
        <v>0</v>
      </c>
      <c r="M340" s="109">
        <v>12</v>
      </c>
      <c r="N340" s="107">
        <v>8183976</v>
      </c>
      <c r="Q340" s="110">
        <v>681998</v>
      </c>
      <c r="S340" s="112">
        <v>0</v>
      </c>
      <c r="T340" s="112">
        <v>932964.32093023264</v>
      </c>
      <c r="U340" s="113">
        <v>0.2</v>
      </c>
      <c r="V340" s="112">
        <f>ROUNDUP(((T340*1.19)/(1-U340)),-3)</f>
        <v>1388000</v>
      </c>
      <c r="W340" s="112">
        <f>ROUNDUP(((T340*1.19)/(0.92)),-3)</f>
        <v>1207000</v>
      </c>
      <c r="X340" s="112">
        <f>ROUNDUP(((T340*1.19)/(0.93)),-3)</f>
        <v>1194000</v>
      </c>
      <c r="Y340" s="112">
        <f>ROUNDUP(((T340*1.19)/(0.94)),-3)</f>
        <v>1182000</v>
      </c>
    </row>
    <row r="341" spans="1:25">
      <c r="M341" s="120">
        <f>SUM(M338:M340)</f>
        <v>60</v>
      </c>
      <c r="N341" s="120">
        <f>SUM(N338:N340)</f>
        <v>55977859.255813956</v>
      </c>
      <c r="Q341" s="110">
        <f>N341/M341</f>
        <v>932964.32093023264</v>
      </c>
    </row>
    <row r="343" spans="1:25">
      <c r="A343" s="18" t="s">
        <v>24</v>
      </c>
      <c r="B343" s="19" t="s">
        <v>711</v>
      </c>
      <c r="C343" s="19" t="s">
        <v>687</v>
      </c>
      <c r="D343" s="19" t="s">
        <v>687</v>
      </c>
      <c r="E343" s="19" t="s">
        <v>696</v>
      </c>
      <c r="F343" s="19" t="s">
        <v>689</v>
      </c>
      <c r="G343" s="19" t="s">
        <v>712</v>
      </c>
      <c r="H343" s="28">
        <v>16</v>
      </c>
      <c r="I343" s="29">
        <v>16</v>
      </c>
      <c r="J343" s="28">
        <v>23</v>
      </c>
      <c r="K343" s="28">
        <v>23</v>
      </c>
      <c r="L343" s="30">
        <v>0</v>
      </c>
      <c r="M343" s="28">
        <v>16</v>
      </c>
      <c r="N343" s="28">
        <v>8471910.5882352944</v>
      </c>
      <c r="O343" s="31">
        <v>0</v>
      </c>
      <c r="P343" s="28">
        <v>0</v>
      </c>
      <c r="Q343" s="32">
        <v>529494.4117647059</v>
      </c>
      <c r="S343" s="33">
        <v>0</v>
      </c>
      <c r="T343" s="33">
        <v>529494.4117647059</v>
      </c>
      <c r="U343" s="34">
        <v>0.25</v>
      </c>
      <c r="V343" s="33">
        <f t="shared" si="27"/>
        <v>841000</v>
      </c>
      <c r="W343" s="33">
        <f t="shared" si="28"/>
        <v>685000</v>
      </c>
      <c r="X343" s="33">
        <f t="shared" si="29"/>
        <v>678000</v>
      </c>
      <c r="Y343" s="33">
        <f t="shared" si="30"/>
        <v>671000</v>
      </c>
    </row>
    <row r="345" spans="1:25" s="45" customFormat="1">
      <c r="A345" s="39" t="s">
        <v>24</v>
      </c>
      <c r="B345" s="40" t="s">
        <v>713</v>
      </c>
      <c r="C345" s="40" t="s">
        <v>687</v>
      </c>
      <c r="D345" s="40" t="s">
        <v>687</v>
      </c>
      <c r="E345" s="40" t="s">
        <v>696</v>
      </c>
      <c r="F345" s="40" t="s">
        <v>689</v>
      </c>
      <c r="G345" s="40" t="s">
        <v>714</v>
      </c>
      <c r="H345" s="41">
        <v>3</v>
      </c>
      <c r="I345" s="41">
        <v>3</v>
      </c>
      <c r="J345" s="41">
        <v>115</v>
      </c>
      <c r="K345" s="41">
        <v>115</v>
      </c>
      <c r="L345" s="42">
        <v>0</v>
      </c>
      <c r="M345" s="41">
        <v>3</v>
      </c>
      <c r="N345" s="41">
        <v>2019020</v>
      </c>
      <c r="O345" s="43">
        <v>0</v>
      </c>
      <c r="P345" s="41">
        <v>0</v>
      </c>
      <c r="Q345" s="44">
        <v>673006.66666666663</v>
      </c>
      <c r="S345" s="46">
        <v>0</v>
      </c>
      <c r="T345" s="46">
        <v>741137.73584905663</v>
      </c>
      <c r="U345" s="47">
        <v>0.2</v>
      </c>
      <c r="V345" s="46">
        <f t="shared" si="27"/>
        <v>1103000</v>
      </c>
      <c r="W345" s="46">
        <f t="shared" si="28"/>
        <v>959000</v>
      </c>
      <c r="X345" s="46">
        <f t="shared" si="29"/>
        <v>949000</v>
      </c>
      <c r="Y345" s="46">
        <f t="shared" si="30"/>
        <v>939000</v>
      </c>
    </row>
    <row r="346" spans="1:25" s="45" customFormat="1">
      <c r="A346" s="39" t="s">
        <v>24</v>
      </c>
      <c r="B346" s="40" t="s">
        <v>715</v>
      </c>
      <c r="C346" s="40" t="s">
        <v>687</v>
      </c>
      <c r="D346" s="40" t="s">
        <v>687</v>
      </c>
      <c r="E346" s="40" t="s">
        <v>696</v>
      </c>
      <c r="F346" s="40" t="s">
        <v>689</v>
      </c>
      <c r="G346" s="40" t="s">
        <v>716</v>
      </c>
      <c r="H346" s="41">
        <v>50</v>
      </c>
      <c r="I346" s="41">
        <v>26</v>
      </c>
      <c r="J346" s="41">
        <v>79</v>
      </c>
      <c r="K346" s="41">
        <v>49</v>
      </c>
      <c r="L346" s="42">
        <v>6</v>
      </c>
      <c r="M346" s="41">
        <v>20</v>
      </c>
      <c r="N346" s="41">
        <v>15934100</v>
      </c>
      <c r="O346" s="43"/>
      <c r="P346" s="41"/>
      <c r="Q346" s="44">
        <v>745225.6</v>
      </c>
      <c r="S346" s="46">
        <v>0</v>
      </c>
      <c r="T346" s="46">
        <v>741137.73584905663</v>
      </c>
      <c r="U346" s="47">
        <v>0.2</v>
      </c>
      <c r="V346" s="46">
        <f>ROUNDUP(((T346*1.19)/(1-U346)),-3)</f>
        <v>1103000</v>
      </c>
      <c r="W346" s="46">
        <f>ROUNDUP(((T346*1.19)/(0.92)),-3)</f>
        <v>959000</v>
      </c>
      <c r="X346" s="46">
        <f>ROUNDUP(((T346*1.19)/(0.93)),-3)</f>
        <v>949000</v>
      </c>
      <c r="Y346" s="46">
        <f>ROUNDUP(((T346*1.19)/(0.94)),-3)</f>
        <v>939000</v>
      </c>
    </row>
    <row r="347" spans="1:25" s="45" customFormat="1">
      <c r="A347" s="39"/>
      <c r="B347" s="40"/>
      <c r="C347" s="40"/>
      <c r="D347" s="40"/>
      <c r="E347" s="40"/>
      <c r="F347" s="40"/>
      <c r="G347" s="40"/>
      <c r="H347" s="41"/>
      <c r="I347" s="41"/>
      <c r="J347" s="41"/>
      <c r="K347" s="41"/>
      <c r="L347" s="42"/>
      <c r="M347" s="43">
        <v>30</v>
      </c>
      <c r="N347" s="41">
        <v>21327180</v>
      </c>
      <c r="O347" s="43"/>
      <c r="P347" s="41"/>
      <c r="Q347" s="44"/>
      <c r="S347" s="46"/>
      <c r="T347" s="46"/>
      <c r="U347" s="47"/>
      <c r="V347" s="46"/>
      <c r="W347" s="46"/>
      <c r="X347" s="46"/>
      <c r="Y347" s="46"/>
    </row>
    <row r="348" spans="1:25">
      <c r="A348" s="18"/>
      <c r="B348" s="19"/>
      <c r="C348" s="19"/>
      <c r="D348" s="19"/>
      <c r="E348" s="19"/>
      <c r="F348" s="19"/>
      <c r="G348" s="19"/>
      <c r="H348" s="28"/>
      <c r="I348" s="29"/>
      <c r="J348" s="28"/>
      <c r="K348" s="28"/>
      <c r="L348" s="30"/>
      <c r="M348" s="28">
        <f>SUM(M345:M347)</f>
        <v>53</v>
      </c>
      <c r="N348" s="28">
        <f>SUM(N345:N347)</f>
        <v>39280300</v>
      </c>
      <c r="O348" s="31"/>
      <c r="P348" s="28"/>
      <c r="Q348" s="32">
        <f>N348/M348</f>
        <v>741137.73584905663</v>
      </c>
      <c r="S348" s="33"/>
      <c r="T348" s="33"/>
      <c r="U348" s="34"/>
      <c r="V348" s="33"/>
      <c r="W348" s="33"/>
      <c r="X348" s="33"/>
      <c r="Y348" s="33"/>
    </row>
    <row r="349" spans="1:25">
      <c r="A349" s="18"/>
      <c r="B349" s="19"/>
      <c r="C349" s="19"/>
      <c r="D349" s="19"/>
      <c r="E349" s="19"/>
      <c r="F349" s="19"/>
      <c r="G349" s="19"/>
      <c r="H349" s="28"/>
      <c r="I349" s="29"/>
      <c r="J349" s="28"/>
      <c r="K349" s="28"/>
      <c r="L349" s="30"/>
      <c r="M349" s="28"/>
      <c r="N349" s="28"/>
      <c r="O349" s="31"/>
      <c r="P349" s="28"/>
      <c r="Q349" s="32"/>
      <c r="S349" s="33"/>
      <c r="T349" s="33"/>
      <c r="U349" s="34"/>
      <c r="V349" s="33"/>
      <c r="W349" s="33"/>
      <c r="X349" s="33"/>
      <c r="Y349" s="33"/>
    </row>
    <row r="350" spans="1:25" s="125" customFormat="1">
      <c r="A350" s="121" t="s">
        <v>24</v>
      </c>
      <c r="B350" s="21" t="s">
        <v>717</v>
      </c>
      <c r="C350" s="21" t="s">
        <v>687</v>
      </c>
      <c r="D350" s="21" t="s">
        <v>687</v>
      </c>
      <c r="E350" s="21" t="s">
        <v>696</v>
      </c>
      <c r="F350" s="21" t="s">
        <v>689</v>
      </c>
      <c r="G350" s="21" t="s">
        <v>718</v>
      </c>
      <c r="H350" s="29">
        <v>1</v>
      </c>
      <c r="I350" s="29">
        <v>1</v>
      </c>
      <c r="J350" s="29">
        <v>4</v>
      </c>
      <c r="K350" s="29">
        <v>4</v>
      </c>
      <c r="L350" s="122">
        <v>0</v>
      </c>
      <c r="M350" s="29">
        <v>1</v>
      </c>
      <c r="N350" s="29">
        <v>625940</v>
      </c>
      <c r="O350" s="123">
        <v>0</v>
      </c>
      <c r="P350" s="29">
        <v>0</v>
      </c>
      <c r="Q350" s="124">
        <v>625940</v>
      </c>
      <c r="S350" s="126">
        <v>0</v>
      </c>
      <c r="T350" s="126">
        <v>694025</v>
      </c>
      <c r="U350" s="127">
        <v>0.2</v>
      </c>
      <c r="V350" s="126">
        <f t="shared" si="27"/>
        <v>1033000</v>
      </c>
      <c r="W350" s="126">
        <f t="shared" si="28"/>
        <v>898000</v>
      </c>
      <c r="X350" s="126">
        <f t="shared" si="29"/>
        <v>889000</v>
      </c>
      <c r="Y350" s="126">
        <f t="shared" si="30"/>
        <v>879000</v>
      </c>
    </row>
    <row r="351" spans="1:25" s="125" customFormat="1">
      <c r="A351" s="121" t="s">
        <v>24</v>
      </c>
      <c r="B351" s="21" t="s">
        <v>719</v>
      </c>
      <c r="C351" s="21" t="s">
        <v>687</v>
      </c>
      <c r="D351" s="21" t="s">
        <v>687</v>
      </c>
      <c r="E351" s="21" t="s">
        <v>696</v>
      </c>
      <c r="F351" s="21" t="s">
        <v>689</v>
      </c>
      <c r="G351" s="21" t="s">
        <v>720</v>
      </c>
      <c r="H351" s="29">
        <v>3</v>
      </c>
      <c r="I351" s="29">
        <v>3</v>
      </c>
      <c r="J351" s="29">
        <v>5</v>
      </c>
      <c r="K351" s="29">
        <v>5</v>
      </c>
      <c r="L351" s="122">
        <v>0</v>
      </c>
      <c r="M351" s="29">
        <v>3</v>
      </c>
      <c r="N351" s="29">
        <v>2150160</v>
      </c>
      <c r="O351" s="123">
        <v>0</v>
      </c>
      <c r="P351" s="29">
        <v>0</v>
      </c>
      <c r="Q351" s="124">
        <v>716720</v>
      </c>
      <c r="S351" s="126">
        <v>0</v>
      </c>
      <c r="T351" s="126">
        <v>694025</v>
      </c>
      <c r="U351" s="127">
        <v>0.2</v>
      </c>
      <c r="V351" s="126">
        <f>ROUNDUP(((T351*1.19)/(1-U351)),-3)</f>
        <v>1033000</v>
      </c>
      <c r="W351" s="126">
        <f>ROUNDUP(((T351*1.19)/(0.92)),-3)</f>
        <v>898000</v>
      </c>
      <c r="X351" s="126">
        <f>ROUNDUP(((T351*1.19)/(0.93)),-3)</f>
        <v>889000</v>
      </c>
      <c r="Y351" s="126">
        <f>ROUNDUP(((T351*1.19)/(0.94)),-3)</f>
        <v>879000</v>
      </c>
    </row>
    <row r="352" spans="1:25">
      <c r="A352" s="18"/>
      <c r="B352" s="19"/>
      <c r="C352" s="19"/>
      <c r="D352" s="19"/>
      <c r="E352" s="19"/>
      <c r="F352" s="19"/>
      <c r="G352" s="19"/>
      <c r="H352" s="28"/>
      <c r="I352" s="29"/>
      <c r="J352" s="28"/>
      <c r="K352" s="28"/>
      <c r="L352" s="30"/>
      <c r="M352" s="28">
        <f>SUM(M350:M351)</f>
        <v>4</v>
      </c>
      <c r="N352" s="28">
        <f>SUM(N350:N351)</f>
        <v>2776100</v>
      </c>
      <c r="O352" s="31"/>
      <c r="P352" s="28"/>
      <c r="Q352" s="32">
        <f>N352/M352</f>
        <v>694025</v>
      </c>
      <c r="S352" s="33"/>
      <c r="T352" s="33"/>
      <c r="U352" s="34"/>
      <c r="V352" s="33"/>
      <c r="W352" s="33"/>
      <c r="X352" s="33"/>
      <c r="Y352" s="33"/>
    </row>
    <row r="353" spans="1:26">
      <c r="A353" s="18"/>
      <c r="B353" s="19"/>
      <c r="C353" s="19"/>
      <c r="D353" s="19"/>
      <c r="E353" s="19"/>
      <c r="F353" s="19"/>
      <c r="G353" s="19"/>
      <c r="H353" s="28"/>
      <c r="I353" s="29"/>
      <c r="J353" s="28"/>
      <c r="K353" s="28"/>
      <c r="L353" s="30"/>
      <c r="M353" s="28"/>
      <c r="N353" s="28"/>
      <c r="O353" s="31"/>
      <c r="P353" s="28"/>
      <c r="Q353" s="32"/>
      <c r="S353" s="33"/>
      <c r="T353" s="33"/>
      <c r="U353" s="34"/>
      <c r="V353" s="33"/>
      <c r="W353" s="33"/>
      <c r="X353" s="33"/>
      <c r="Y353" s="33"/>
    </row>
    <row r="354" spans="1:26">
      <c r="A354" s="18" t="s">
        <v>24</v>
      </c>
      <c r="B354" s="19" t="s">
        <v>721</v>
      </c>
      <c r="C354" s="19" t="s">
        <v>687</v>
      </c>
      <c r="D354" s="19" t="s">
        <v>687</v>
      </c>
      <c r="E354" s="19" t="s">
        <v>696</v>
      </c>
      <c r="F354" s="19" t="s">
        <v>689</v>
      </c>
      <c r="G354" s="19" t="s">
        <v>722</v>
      </c>
      <c r="H354" s="28">
        <v>4</v>
      </c>
      <c r="I354" s="29">
        <v>5</v>
      </c>
      <c r="J354" s="28">
        <v>213</v>
      </c>
      <c r="K354" s="28">
        <v>213</v>
      </c>
      <c r="L354" s="30">
        <v>1</v>
      </c>
      <c r="M354" s="28">
        <v>4</v>
      </c>
      <c r="N354" s="28">
        <v>1950568</v>
      </c>
      <c r="O354" s="31">
        <v>0</v>
      </c>
      <c r="P354" s="28">
        <v>0</v>
      </c>
      <c r="Q354" s="32">
        <v>487642</v>
      </c>
      <c r="S354" s="33">
        <v>0</v>
      </c>
      <c r="T354" s="33">
        <v>487642</v>
      </c>
      <c r="U354" s="34">
        <v>0.2</v>
      </c>
      <c r="V354" s="33">
        <f t="shared" si="27"/>
        <v>726000</v>
      </c>
      <c r="W354" s="33">
        <f t="shared" si="28"/>
        <v>631000</v>
      </c>
      <c r="X354" s="33">
        <f t="shared" si="29"/>
        <v>624000</v>
      </c>
      <c r="Y354" s="33">
        <f t="shared" si="30"/>
        <v>618000</v>
      </c>
    </row>
    <row r="355" spans="1:26">
      <c r="A355" s="18" t="s">
        <v>24</v>
      </c>
      <c r="B355" s="19" t="s">
        <v>723</v>
      </c>
      <c r="C355" s="19" t="s">
        <v>687</v>
      </c>
      <c r="D355" s="19" t="s">
        <v>687</v>
      </c>
      <c r="E355" s="19" t="s">
        <v>696</v>
      </c>
      <c r="F355" s="19" t="s">
        <v>689</v>
      </c>
      <c r="G355" s="19" t="s">
        <v>724</v>
      </c>
      <c r="H355" s="28">
        <v>1</v>
      </c>
      <c r="I355" s="29">
        <v>1</v>
      </c>
      <c r="J355" s="28">
        <v>1</v>
      </c>
      <c r="K355" s="28">
        <v>1</v>
      </c>
      <c r="L355" s="30">
        <v>0</v>
      </c>
      <c r="M355" s="28">
        <v>1</v>
      </c>
      <c r="N355" s="28">
        <v>694008</v>
      </c>
      <c r="O355" s="31">
        <v>0</v>
      </c>
      <c r="P355" s="28">
        <v>0</v>
      </c>
      <c r="Q355" s="32">
        <v>694008</v>
      </c>
      <c r="S355" s="33">
        <v>0</v>
      </c>
      <c r="T355" s="33">
        <v>694008</v>
      </c>
      <c r="U355" s="34">
        <v>0.2</v>
      </c>
      <c r="V355" s="33">
        <f t="shared" si="27"/>
        <v>1033000</v>
      </c>
      <c r="W355" s="33">
        <f t="shared" si="28"/>
        <v>898000</v>
      </c>
      <c r="X355" s="33">
        <f t="shared" si="29"/>
        <v>889000</v>
      </c>
      <c r="Y355" s="33">
        <f t="shared" si="30"/>
        <v>879000</v>
      </c>
    </row>
    <row r="357" spans="1:26">
      <c r="A357" s="18" t="s">
        <v>24</v>
      </c>
      <c r="B357" s="19" t="s">
        <v>725</v>
      </c>
      <c r="C357" s="19" t="s">
        <v>687</v>
      </c>
      <c r="D357" s="19" t="s">
        <v>687</v>
      </c>
      <c r="E357" s="19" t="s">
        <v>696</v>
      </c>
      <c r="F357" s="19" t="s">
        <v>689</v>
      </c>
      <c r="G357" s="19" t="s">
        <v>726</v>
      </c>
      <c r="H357" s="28">
        <v>1</v>
      </c>
      <c r="I357" s="29">
        <v>1</v>
      </c>
      <c r="J357" s="28">
        <v>16</v>
      </c>
      <c r="K357" s="28">
        <v>16</v>
      </c>
      <c r="L357" s="30">
        <v>0</v>
      </c>
      <c r="M357" s="28">
        <v>1</v>
      </c>
      <c r="N357" s="28">
        <v>752384</v>
      </c>
      <c r="O357" s="31">
        <v>0</v>
      </c>
      <c r="P357" s="28">
        <v>0</v>
      </c>
      <c r="Q357" s="32">
        <v>752384</v>
      </c>
      <c r="S357" s="33">
        <v>0</v>
      </c>
      <c r="T357" s="33">
        <v>752384</v>
      </c>
      <c r="U357" s="34">
        <v>0.2</v>
      </c>
      <c r="V357" s="33">
        <f t="shared" ref="V357:V359" si="31">ROUNDUP(((T357*1.19)/(1-U357)),-3)</f>
        <v>1120000</v>
      </c>
      <c r="W357" s="33">
        <f t="shared" ref="W357:W359" si="32">ROUNDUP(((T357*1.19)/(0.92)),-3)</f>
        <v>974000</v>
      </c>
      <c r="X357" s="33">
        <f t="shared" ref="X357:X359" si="33">ROUNDUP(((T357*1.19)/(0.93)),-3)</f>
        <v>963000</v>
      </c>
      <c r="Y357" s="33">
        <f t="shared" ref="Y357:Y359" si="34">ROUNDUP(((T357*1.19)/(0.94)),-3)</f>
        <v>953000</v>
      </c>
    </row>
    <row r="359" spans="1:26" s="134" customFormat="1">
      <c r="A359" s="128" t="s">
        <v>24</v>
      </c>
      <c r="B359" s="129" t="s">
        <v>727</v>
      </c>
      <c r="C359" s="129" t="s">
        <v>687</v>
      </c>
      <c r="D359" s="129" t="s">
        <v>687</v>
      </c>
      <c r="E359" s="129" t="s">
        <v>696</v>
      </c>
      <c r="F359" s="129" t="s">
        <v>689</v>
      </c>
      <c r="G359" s="129" t="s">
        <v>728</v>
      </c>
      <c r="H359" s="130">
        <v>1</v>
      </c>
      <c r="I359" s="130">
        <v>1</v>
      </c>
      <c r="J359" s="130">
        <v>41</v>
      </c>
      <c r="K359" s="130">
        <v>36</v>
      </c>
      <c r="L359" s="131">
        <v>0</v>
      </c>
      <c r="M359" s="130">
        <v>1</v>
      </c>
      <c r="N359" s="130">
        <v>1053735</v>
      </c>
      <c r="O359" s="132">
        <v>0</v>
      </c>
      <c r="P359" s="130">
        <v>0</v>
      </c>
      <c r="Q359" s="133">
        <v>1053735</v>
      </c>
      <c r="S359" s="135">
        <v>0</v>
      </c>
      <c r="T359" s="135">
        <v>1429481.6666666667</v>
      </c>
      <c r="U359" s="136">
        <v>0.2</v>
      </c>
      <c r="V359" s="135">
        <f t="shared" si="31"/>
        <v>2127000</v>
      </c>
      <c r="W359" s="135">
        <f t="shared" si="32"/>
        <v>1850000</v>
      </c>
      <c r="X359" s="135">
        <f t="shared" si="33"/>
        <v>1830000</v>
      </c>
      <c r="Y359" s="135">
        <f t="shared" si="34"/>
        <v>1810000</v>
      </c>
    </row>
    <row r="360" spans="1:26" s="134" customFormat="1">
      <c r="A360" s="128" t="s">
        <v>24</v>
      </c>
      <c r="B360" s="129" t="s">
        <v>729</v>
      </c>
      <c r="C360" s="129" t="s">
        <v>687</v>
      </c>
      <c r="D360" s="129" t="s">
        <v>687</v>
      </c>
      <c r="E360" s="129" t="s">
        <v>696</v>
      </c>
      <c r="F360" s="129" t="s">
        <v>689</v>
      </c>
      <c r="G360" s="129" t="s">
        <v>730</v>
      </c>
      <c r="H360" s="130">
        <v>10</v>
      </c>
      <c r="I360" s="130">
        <v>8</v>
      </c>
      <c r="J360" s="130">
        <v>12</v>
      </c>
      <c r="K360" s="130">
        <v>10</v>
      </c>
      <c r="L360" s="131">
        <v>0</v>
      </c>
      <c r="M360" s="130">
        <v>8</v>
      </c>
      <c r="N360" s="130">
        <v>11811600</v>
      </c>
      <c r="O360" s="132">
        <v>2</v>
      </c>
      <c r="P360" s="130">
        <v>2952900</v>
      </c>
      <c r="Q360" s="133">
        <v>1476450</v>
      </c>
      <c r="S360" s="135">
        <v>0</v>
      </c>
      <c r="T360" s="135">
        <v>1429481.6666666667</v>
      </c>
      <c r="U360" s="136">
        <v>0.2</v>
      </c>
      <c r="V360" s="135">
        <f>ROUNDUP(((T360*1.19)/(1-U360)),-3)</f>
        <v>2127000</v>
      </c>
      <c r="W360" s="135">
        <f>ROUNDUP(((T360*1.19)/(0.92)),-3)</f>
        <v>1850000</v>
      </c>
      <c r="X360" s="135">
        <f>ROUNDUP(((T360*1.19)/(0.93)),-3)</f>
        <v>1830000</v>
      </c>
      <c r="Y360" s="135">
        <f>ROUNDUP(((T360*1.19)/(0.94)),-3)</f>
        <v>1810000</v>
      </c>
    </row>
    <row r="361" spans="1:26" s="134" customFormat="1">
      <c r="A361" s="128"/>
      <c r="B361" s="129"/>
      <c r="C361" s="129"/>
      <c r="D361" s="129"/>
      <c r="E361" s="129"/>
      <c r="F361" s="129"/>
      <c r="G361" s="129"/>
      <c r="H361" s="130"/>
      <c r="I361" s="130"/>
      <c r="J361" s="130"/>
      <c r="K361" s="130"/>
      <c r="L361" s="131"/>
      <c r="M361" s="130">
        <f>SUM(M359:M360)</f>
        <v>9</v>
      </c>
      <c r="N361" s="130">
        <f>SUM(N359:N360)</f>
        <v>12865335</v>
      </c>
      <c r="O361" s="132"/>
      <c r="P361" s="130"/>
      <c r="Q361" s="133">
        <f>N361/M361</f>
        <v>1429481.6666666667</v>
      </c>
      <c r="S361" s="135"/>
      <c r="T361" s="135"/>
      <c r="U361" s="136"/>
      <c r="V361" s="135"/>
      <c r="W361" s="135"/>
      <c r="X361" s="135"/>
      <c r="Y361" s="135"/>
    </row>
    <row r="362" spans="1:26">
      <c r="A362" s="18"/>
      <c r="B362" s="19"/>
      <c r="C362" s="19"/>
      <c r="D362" s="19"/>
      <c r="E362" s="19"/>
      <c r="F362" s="19"/>
      <c r="G362" s="19"/>
      <c r="H362" s="28"/>
      <c r="I362" s="29"/>
      <c r="J362" s="28"/>
      <c r="K362" s="28"/>
      <c r="L362" s="30"/>
      <c r="M362" s="28"/>
      <c r="N362" s="28"/>
      <c r="O362" s="31"/>
      <c r="P362" s="28"/>
      <c r="Q362" s="32"/>
      <c r="S362" s="33"/>
      <c r="T362" s="33"/>
      <c r="U362" s="34"/>
      <c r="V362" s="33"/>
      <c r="W362" s="33"/>
      <c r="X362" s="33"/>
      <c r="Y362" s="33"/>
    </row>
    <row r="363" spans="1:26" s="111" customFormat="1">
      <c r="A363" s="106" t="s">
        <v>24</v>
      </c>
      <c r="B363" s="20" t="s">
        <v>731</v>
      </c>
      <c r="C363" s="20" t="s">
        <v>687</v>
      </c>
      <c r="D363" s="20" t="s">
        <v>687</v>
      </c>
      <c r="E363" s="20" t="s">
        <v>696</v>
      </c>
      <c r="F363" s="20" t="s">
        <v>689</v>
      </c>
      <c r="G363" s="20" t="s">
        <v>732</v>
      </c>
      <c r="H363" s="107">
        <v>76</v>
      </c>
      <c r="I363" s="107">
        <v>30</v>
      </c>
      <c r="J363" s="107">
        <v>126</v>
      </c>
      <c r="K363" s="107">
        <v>70</v>
      </c>
      <c r="L363" s="108">
        <v>9</v>
      </c>
      <c r="M363" s="107">
        <v>21</v>
      </c>
      <c r="N363" s="107">
        <v>13391636.045454547</v>
      </c>
      <c r="O363" s="109">
        <v>55</v>
      </c>
      <c r="P363" s="107">
        <v>30217330</v>
      </c>
      <c r="Q363" s="110">
        <v>573802.18480861245</v>
      </c>
      <c r="S363" s="112">
        <v>0</v>
      </c>
      <c r="T363" s="112">
        <v>573802.18480861245</v>
      </c>
      <c r="U363" s="113">
        <v>0.2</v>
      </c>
      <c r="V363" s="112">
        <f>ROUNDUP(((T363*1.19)/(1-U363)),-3)</f>
        <v>854000</v>
      </c>
      <c r="W363" s="112">
        <f>ROUNDUP(((T363*1.19)/(0.92)),-3)</f>
        <v>743000</v>
      </c>
      <c r="X363" s="112">
        <f>ROUNDUP(((T363*1.19)/(0.93)),-3)</f>
        <v>735000</v>
      </c>
      <c r="Y363" s="112">
        <f>ROUNDUP(((T363*1.19)/(0.94)),-3)</f>
        <v>727000</v>
      </c>
    </row>
    <row r="364" spans="1:26" s="141" customFormat="1">
      <c r="A364" s="137" t="s">
        <v>24</v>
      </c>
      <c r="B364" s="138" t="s">
        <v>117</v>
      </c>
      <c r="C364" s="138" t="s">
        <v>26</v>
      </c>
      <c r="D364" s="138" t="s">
        <v>46</v>
      </c>
      <c r="E364" s="138" t="s">
        <v>47</v>
      </c>
      <c r="F364" s="138" t="s">
        <v>115</v>
      </c>
      <c r="G364" s="138" t="s">
        <v>733</v>
      </c>
      <c r="H364" s="139">
        <v>310</v>
      </c>
      <c r="I364" s="139">
        <v>0</v>
      </c>
      <c r="J364" s="139">
        <v>350</v>
      </c>
      <c r="K364" s="139">
        <v>350</v>
      </c>
      <c r="L364" s="108">
        <v>40</v>
      </c>
      <c r="M364" s="139">
        <v>310</v>
      </c>
      <c r="N364" s="139">
        <v>130646090</v>
      </c>
      <c r="O364" s="109">
        <v>0</v>
      </c>
      <c r="P364" s="139">
        <v>0</v>
      </c>
      <c r="Q364" s="140">
        <v>421439</v>
      </c>
      <c r="S364" s="142">
        <v>28237</v>
      </c>
      <c r="T364" s="142">
        <v>393202</v>
      </c>
      <c r="U364" s="143">
        <v>0.14799999999999999</v>
      </c>
      <c r="V364" s="142">
        <f>ROUNDUP(((T364*1.19)/(1-U364)),-2)</f>
        <v>549200</v>
      </c>
      <c r="W364" s="142">
        <f>ROUNDUP(((T364*1.19)/(0.92)),-3)</f>
        <v>509000</v>
      </c>
      <c r="X364" s="142">
        <f>ROUNDUP(((T364*1.19)/(0.93)),-3)</f>
        <v>504000</v>
      </c>
      <c r="Y364" s="142">
        <f>ROUNDUP(((T364*1.19)/(0.94)),-3)</f>
        <v>498000</v>
      </c>
    </row>
    <row r="365" spans="1:26">
      <c r="A365" s="18"/>
      <c r="B365" s="19"/>
      <c r="C365" s="19"/>
      <c r="D365" s="19"/>
      <c r="E365" s="19"/>
      <c r="F365" s="19"/>
      <c r="G365" s="19"/>
      <c r="H365" s="28"/>
      <c r="I365" s="29"/>
      <c r="J365" s="28"/>
      <c r="K365" s="28"/>
      <c r="L365" s="30"/>
      <c r="M365" s="28"/>
      <c r="N365" s="28"/>
      <c r="O365" s="31"/>
      <c r="P365" s="28"/>
      <c r="Q365" s="32"/>
      <c r="S365" s="33"/>
      <c r="T365" s="33"/>
      <c r="U365" s="34"/>
      <c r="V365" s="33">
        <v>1399900</v>
      </c>
      <c r="W365" s="33">
        <v>1259000</v>
      </c>
      <c r="X365" s="33">
        <v>1239000</v>
      </c>
      <c r="Y365" s="33">
        <v>1229000</v>
      </c>
      <c r="Z365" s="112" t="s">
        <v>734</v>
      </c>
    </row>
    <row r="366" spans="1:26" s="56" customFormat="1">
      <c r="A366" s="50" t="s">
        <v>24</v>
      </c>
      <c r="B366" s="51" t="s">
        <v>735</v>
      </c>
      <c r="C366" s="51" t="s">
        <v>687</v>
      </c>
      <c r="D366" s="51" t="s">
        <v>687</v>
      </c>
      <c r="E366" s="51" t="s">
        <v>696</v>
      </c>
      <c r="F366" s="51" t="s">
        <v>689</v>
      </c>
      <c r="G366" s="51" t="s">
        <v>736</v>
      </c>
      <c r="H366" s="52">
        <v>104</v>
      </c>
      <c r="I366" s="52">
        <v>0</v>
      </c>
      <c r="J366" s="52">
        <v>104</v>
      </c>
      <c r="K366" s="52">
        <v>0</v>
      </c>
      <c r="L366" s="53">
        <v>0</v>
      </c>
      <c r="M366" s="52">
        <v>0</v>
      </c>
      <c r="N366" s="52">
        <v>0</v>
      </c>
      <c r="O366" s="54">
        <v>104</v>
      </c>
      <c r="P366" s="52">
        <v>49305984</v>
      </c>
      <c r="Q366" s="55">
        <v>474096</v>
      </c>
      <c r="S366" s="57">
        <v>4000</v>
      </c>
      <c r="T366" s="57">
        <v>470096</v>
      </c>
      <c r="U366" s="58">
        <v>0.2</v>
      </c>
      <c r="V366" s="57">
        <f>ROUNDUP(((T366*1.19)/(1-U366)),-3)</f>
        <v>700000</v>
      </c>
      <c r="W366" s="57">
        <f>ROUNDUP(((T366*1.19)/(0.92)),-3)</f>
        <v>609000</v>
      </c>
      <c r="X366" s="57">
        <f>ROUNDUP(((T366*1.19)/(0.93)),-3)</f>
        <v>602000</v>
      </c>
      <c r="Y366" s="57">
        <f>ROUNDUP(((T366*1.19)/(0.94)),-3)</f>
        <v>596000</v>
      </c>
      <c r="Z366" s="56" t="s">
        <v>737</v>
      </c>
    </row>
    <row r="367" spans="1:26" s="49" customFormat="1">
      <c r="A367" s="114"/>
      <c r="B367" s="115"/>
      <c r="C367" s="115"/>
      <c r="D367" s="115"/>
      <c r="E367" s="115"/>
      <c r="F367" s="115"/>
      <c r="G367" s="115"/>
      <c r="H367" s="116"/>
      <c r="I367" s="116"/>
      <c r="J367" s="116"/>
      <c r="K367" s="116"/>
      <c r="L367" s="30"/>
      <c r="M367" s="116"/>
      <c r="N367" s="116"/>
      <c r="O367" s="31"/>
      <c r="P367" s="116"/>
      <c r="Q367" s="117"/>
      <c r="S367" s="118"/>
      <c r="T367" s="118"/>
      <c r="U367" s="119"/>
      <c r="V367" s="118"/>
      <c r="W367" s="118"/>
      <c r="X367" s="118"/>
      <c r="Y367" s="118"/>
    </row>
    <row r="368" spans="1:26" s="141" customFormat="1">
      <c r="A368" s="137" t="s">
        <v>24</v>
      </c>
      <c r="B368" s="138" t="s">
        <v>738</v>
      </c>
      <c r="C368" s="138" t="s">
        <v>739</v>
      </c>
      <c r="D368" s="138" t="s">
        <v>739</v>
      </c>
      <c r="E368" s="138" t="s">
        <v>740</v>
      </c>
      <c r="F368" s="138" t="s">
        <v>741</v>
      </c>
      <c r="G368" s="138" t="s">
        <v>742</v>
      </c>
      <c r="H368" s="139">
        <v>54</v>
      </c>
      <c r="I368" s="139">
        <v>62</v>
      </c>
      <c r="J368" s="139">
        <v>60</v>
      </c>
      <c r="K368" s="139">
        <v>60</v>
      </c>
      <c r="L368" s="108">
        <v>8</v>
      </c>
      <c r="M368" s="139">
        <v>54</v>
      </c>
      <c r="N368" s="139">
        <v>32168332.000000004</v>
      </c>
      <c r="O368" s="109">
        <v>0</v>
      </c>
      <c r="P368" s="139">
        <v>0</v>
      </c>
      <c r="Q368" s="140">
        <v>595709.85185185191</v>
      </c>
      <c r="S368" s="142">
        <v>0</v>
      </c>
      <c r="T368" s="142">
        <v>595709.85185185191</v>
      </c>
      <c r="U368" s="143">
        <v>0.2</v>
      </c>
      <c r="V368" s="142">
        <f>ROUNDUP(((T368*1)/(1-U368)),-3)</f>
        <v>745000</v>
      </c>
      <c r="W368" s="142">
        <f>ROUNDUP(((T368*1)/(0.92)),-3)</f>
        <v>648000</v>
      </c>
      <c r="X368" s="142">
        <f>ROUNDUP(((T368*1)/(0.93)),-3)</f>
        <v>641000</v>
      </c>
      <c r="Y368" s="142">
        <f>ROUNDUP(((T368*1)/(0.94)),-3)</f>
        <v>634000</v>
      </c>
      <c r="Z368" s="141" t="s">
        <v>737</v>
      </c>
    </row>
    <row r="369" spans="1:26" s="141" customFormat="1">
      <c r="A369" s="137" t="s">
        <v>24</v>
      </c>
      <c r="B369" s="138" t="s">
        <v>743</v>
      </c>
      <c r="C369" s="138" t="s">
        <v>739</v>
      </c>
      <c r="D369" s="138" t="s">
        <v>739</v>
      </c>
      <c r="E369" s="138" t="s">
        <v>740</v>
      </c>
      <c r="F369" s="138" t="s">
        <v>741</v>
      </c>
      <c r="G369" s="138" t="s">
        <v>744</v>
      </c>
      <c r="H369" s="139">
        <v>62</v>
      </c>
      <c r="I369" s="139">
        <v>74</v>
      </c>
      <c r="J369" s="139">
        <v>150</v>
      </c>
      <c r="K369" s="139">
        <v>150</v>
      </c>
      <c r="L369" s="108">
        <v>12</v>
      </c>
      <c r="M369" s="139">
        <v>62</v>
      </c>
      <c r="N369" s="139">
        <v>17161996.21875</v>
      </c>
      <c r="O369" s="109">
        <v>0</v>
      </c>
      <c r="P369" s="139">
        <v>0</v>
      </c>
      <c r="Q369" s="140">
        <v>276806.390625</v>
      </c>
      <c r="S369" s="142">
        <v>0</v>
      </c>
      <c r="T369" s="142">
        <v>276806.390625</v>
      </c>
      <c r="U369" s="143">
        <v>0.2</v>
      </c>
      <c r="V369" s="142">
        <f>ROUNDUP(((T369*1)/(1-U369)),-3)</f>
        <v>347000</v>
      </c>
      <c r="W369" s="142">
        <f>ROUNDUP(((T369*1)/(0.92)),-3)</f>
        <v>301000</v>
      </c>
      <c r="X369" s="142">
        <f>ROUNDUP(((T369*1)/(0.93)),-3)</f>
        <v>298000</v>
      </c>
      <c r="Y369" s="142">
        <f>ROUNDUP(((T369*1)/(0.94)),-3)</f>
        <v>295000</v>
      </c>
      <c r="Z369" s="141" t="s">
        <v>737</v>
      </c>
    </row>
    <row r="370" spans="1:26" s="141" customFormat="1">
      <c r="A370" s="137" t="s">
        <v>24</v>
      </c>
      <c r="B370" s="138" t="s">
        <v>745</v>
      </c>
      <c r="C370" s="138" t="s">
        <v>739</v>
      </c>
      <c r="D370" s="138" t="s">
        <v>739</v>
      </c>
      <c r="E370" s="138" t="s">
        <v>740</v>
      </c>
      <c r="F370" s="138" t="s">
        <v>741</v>
      </c>
      <c r="G370" s="138" t="s">
        <v>746</v>
      </c>
      <c r="H370" s="139">
        <v>25</v>
      </c>
      <c r="I370" s="139">
        <v>41</v>
      </c>
      <c r="J370" s="139">
        <v>91</v>
      </c>
      <c r="K370" s="139">
        <v>91</v>
      </c>
      <c r="L370" s="108">
        <v>17</v>
      </c>
      <c r="M370" s="139">
        <v>25</v>
      </c>
      <c r="N370" s="139">
        <v>8057764.4230769239</v>
      </c>
      <c r="O370" s="109">
        <v>0</v>
      </c>
      <c r="P370" s="139">
        <v>0</v>
      </c>
      <c r="Q370" s="140">
        <v>322310.57692307694</v>
      </c>
      <c r="S370" s="142">
        <v>0</v>
      </c>
      <c r="T370" s="142">
        <v>322310.57692307694</v>
      </c>
      <c r="U370" s="143">
        <v>0.2</v>
      </c>
      <c r="V370" s="142">
        <f>ROUNDUP(((T370*1)/(1-U370)),-3)</f>
        <v>403000</v>
      </c>
      <c r="W370" s="142">
        <f>ROUNDUP(((T370*1)/(0.92)),-3)</f>
        <v>351000</v>
      </c>
      <c r="X370" s="142">
        <f>ROUNDUP(((T370*1)/(0.93)),-3)</f>
        <v>347000</v>
      </c>
      <c r="Y370" s="142">
        <f>ROUNDUP(((T370*1)/(0.94)),-3)</f>
        <v>343000</v>
      </c>
      <c r="Z370" s="141" t="s">
        <v>737</v>
      </c>
    </row>
    <row r="371" spans="1:26" s="141" customFormat="1">
      <c r="A371" s="137" t="s">
        <v>24</v>
      </c>
      <c r="B371" s="138" t="s">
        <v>747</v>
      </c>
      <c r="C371" s="138" t="s">
        <v>739</v>
      </c>
      <c r="D371" s="138" t="s">
        <v>739</v>
      </c>
      <c r="E371" s="138" t="s">
        <v>740</v>
      </c>
      <c r="F371" s="138" t="s">
        <v>741</v>
      </c>
      <c r="G371" s="138" t="s">
        <v>748</v>
      </c>
      <c r="H371" s="139">
        <v>62</v>
      </c>
      <c r="I371" s="139">
        <v>74</v>
      </c>
      <c r="J371" s="139">
        <v>128</v>
      </c>
      <c r="K371" s="139">
        <v>128</v>
      </c>
      <c r="L371" s="108">
        <v>13</v>
      </c>
      <c r="M371" s="139">
        <v>62</v>
      </c>
      <c r="N371" s="139">
        <v>31247967.52380953</v>
      </c>
      <c r="O371" s="109">
        <v>0</v>
      </c>
      <c r="P371" s="139">
        <v>0</v>
      </c>
      <c r="Q371" s="140">
        <v>503999.47619047627</v>
      </c>
      <c r="S371" s="142">
        <v>0</v>
      </c>
      <c r="T371" s="142">
        <v>503999.47619047627</v>
      </c>
      <c r="U371" s="143">
        <v>0.2</v>
      </c>
      <c r="V371" s="142">
        <f>ROUNDUP(((T371*1)/(1-U371)),-3)</f>
        <v>630000</v>
      </c>
      <c r="W371" s="142">
        <f>ROUNDUP(((T371*1)/(0.92)),-3)</f>
        <v>548000</v>
      </c>
      <c r="X371" s="142">
        <f>ROUNDUP(((T371*1)/(0.93)),-3)</f>
        <v>542000</v>
      </c>
      <c r="Y371" s="142">
        <f>ROUNDUP(((T371*1)/(0.94)),-3)</f>
        <v>537000</v>
      </c>
      <c r="Z371" s="141" t="s">
        <v>737</v>
      </c>
    </row>
    <row r="372" spans="1:26" s="141" customFormat="1">
      <c r="A372" s="137" t="s">
        <v>24</v>
      </c>
      <c r="B372" s="138" t="s">
        <v>749</v>
      </c>
      <c r="C372" s="138" t="s">
        <v>739</v>
      </c>
      <c r="D372" s="138" t="s">
        <v>739</v>
      </c>
      <c r="E372" s="138" t="s">
        <v>740</v>
      </c>
      <c r="F372" s="138" t="s">
        <v>741</v>
      </c>
      <c r="G372" s="138" t="s">
        <v>750</v>
      </c>
      <c r="H372" s="139">
        <v>37</v>
      </c>
      <c r="I372" s="139">
        <v>48</v>
      </c>
      <c r="J372" s="139">
        <v>99</v>
      </c>
      <c r="K372" s="139">
        <v>99</v>
      </c>
      <c r="L372" s="108">
        <v>11</v>
      </c>
      <c r="M372" s="139">
        <v>37</v>
      </c>
      <c r="N372" s="139">
        <v>25383204.871794872</v>
      </c>
      <c r="O372" s="109">
        <v>0</v>
      </c>
      <c r="P372" s="139">
        <v>0</v>
      </c>
      <c r="Q372" s="140">
        <v>686032.56410256412</v>
      </c>
      <c r="S372" s="142">
        <v>0</v>
      </c>
      <c r="T372" s="142">
        <v>686032.56410256412</v>
      </c>
      <c r="U372" s="143">
        <v>0.2</v>
      </c>
      <c r="V372" s="142">
        <f>ROUNDUP(((T372*1)/(1-U372)),-3)</f>
        <v>858000</v>
      </c>
      <c r="W372" s="142">
        <f>ROUNDUP(((T372*1)/(0.92)),-3)</f>
        <v>746000</v>
      </c>
      <c r="X372" s="142">
        <f>ROUNDUP(((T372*1)/(0.93)),-3)</f>
        <v>738000</v>
      </c>
      <c r="Y372" s="142">
        <f>ROUNDUP(((T372*1)/(0.94)),-3)</f>
        <v>730000</v>
      </c>
      <c r="Z372" s="141" t="s">
        <v>737</v>
      </c>
    </row>
    <row r="373" spans="1:26" s="141" customFormat="1">
      <c r="A373" s="137"/>
      <c r="B373" s="138"/>
      <c r="C373" s="138"/>
      <c r="D373" s="138"/>
      <c r="E373" s="138"/>
      <c r="F373" s="138"/>
      <c r="G373" s="138"/>
      <c r="H373" s="139"/>
      <c r="I373" s="139"/>
      <c r="J373" s="139"/>
      <c r="K373" s="139"/>
      <c r="L373" s="108"/>
      <c r="M373" s="139"/>
      <c r="N373" s="139"/>
      <c r="O373" s="109"/>
      <c r="P373" s="139"/>
      <c r="Q373" s="140"/>
      <c r="S373" s="142"/>
      <c r="T373" s="142"/>
      <c r="U373" s="143"/>
      <c r="V373" s="142"/>
      <c r="W373" s="142"/>
      <c r="X373" s="142"/>
      <c r="Y373" s="142"/>
    </row>
    <row r="374" spans="1:26">
      <c r="A374" s="18" t="s">
        <v>751</v>
      </c>
      <c r="B374" s="19" t="s">
        <v>752</v>
      </c>
      <c r="C374" s="19" t="s">
        <v>168</v>
      </c>
      <c r="D374" s="19" t="s">
        <v>216</v>
      </c>
      <c r="E374" s="19" t="s">
        <v>557</v>
      </c>
      <c r="F374" s="19" t="s">
        <v>125</v>
      </c>
      <c r="G374" s="19" t="s">
        <v>753</v>
      </c>
      <c r="H374" s="28">
        <v>11</v>
      </c>
      <c r="I374" s="29">
        <v>11</v>
      </c>
      <c r="J374" s="28">
        <v>18</v>
      </c>
      <c r="K374" s="28">
        <v>18</v>
      </c>
      <c r="L374" s="30">
        <v>0</v>
      </c>
      <c r="M374" s="28">
        <v>11</v>
      </c>
      <c r="N374" s="28">
        <v>10010741.583333332</v>
      </c>
      <c r="O374" s="31">
        <v>0</v>
      </c>
      <c r="P374" s="28">
        <v>0</v>
      </c>
      <c r="Q374" s="32">
        <v>910067.41666666651</v>
      </c>
      <c r="S374" s="33">
        <v>97000</v>
      </c>
      <c r="T374" s="33">
        <v>813067.41666666651</v>
      </c>
      <c r="U374" s="34">
        <v>0.1</v>
      </c>
      <c r="V374" s="33">
        <f t="shared" ref="V374:V375" si="35">ROUNDUP(((T374*1.19)/(1-U374)),-3)</f>
        <v>1076000</v>
      </c>
      <c r="W374" s="33">
        <f t="shared" ref="W374:W375" si="36">ROUNDUP(((T374*1.19)/(0.92)),-3)</f>
        <v>1052000</v>
      </c>
      <c r="X374" s="33">
        <f t="shared" ref="X374:X375" si="37">ROUNDUP(((T374*1.19)/(0.93)),-3)</f>
        <v>1041000</v>
      </c>
      <c r="Y374" s="33">
        <f t="shared" ref="Y374:Y375" si="38">ROUNDUP(((T374*1.19)/(0.94)),-3)</f>
        <v>1030000</v>
      </c>
    </row>
    <row r="375" spans="1:26">
      <c r="A375" s="18" t="s">
        <v>751</v>
      </c>
      <c r="B375" s="19" t="s">
        <v>754</v>
      </c>
      <c r="C375" s="19" t="s">
        <v>168</v>
      </c>
      <c r="D375" s="19" t="s">
        <v>216</v>
      </c>
      <c r="E375" s="19" t="s">
        <v>557</v>
      </c>
      <c r="F375" s="19" t="s">
        <v>125</v>
      </c>
      <c r="G375" s="19" t="s">
        <v>755</v>
      </c>
      <c r="H375" s="28">
        <v>22</v>
      </c>
      <c r="I375" s="29">
        <v>23</v>
      </c>
      <c r="J375" s="28">
        <v>26</v>
      </c>
      <c r="K375" s="28">
        <v>26</v>
      </c>
      <c r="L375" s="30">
        <v>1</v>
      </c>
      <c r="M375" s="28">
        <v>22</v>
      </c>
      <c r="N375" s="28">
        <v>18430164</v>
      </c>
      <c r="O375" s="31">
        <v>0</v>
      </c>
      <c r="P375" s="28">
        <v>0</v>
      </c>
      <c r="Q375" s="32">
        <v>837734.72727272729</v>
      </c>
      <c r="S375" s="33">
        <v>99000</v>
      </c>
      <c r="T375" s="33">
        <v>738734.72727272729</v>
      </c>
      <c r="U375" s="34">
        <v>0.1</v>
      </c>
      <c r="V375" s="33">
        <f t="shared" si="35"/>
        <v>977000</v>
      </c>
      <c r="W375" s="33">
        <f t="shared" si="36"/>
        <v>956000</v>
      </c>
      <c r="X375" s="33">
        <f t="shared" si="37"/>
        <v>946000</v>
      </c>
      <c r="Y375" s="33">
        <f t="shared" si="38"/>
        <v>936000</v>
      </c>
    </row>
  </sheetData>
  <autoFilter ref="A5:FY5"/>
  <conditionalFormatting sqref="S4:S66 S68:S84 S86:S89 S91:S92 S95:S253 S255:S314 S357 S316:S340 S343 S345:S355 S359:S363 S365:S375">
    <cfRule type="cellIs" dxfId="1" priority="2" operator="greaterThan">
      <formula>0</formula>
    </cfRule>
  </conditionalFormatting>
  <conditionalFormatting sqref="S36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18 31 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 Oportunidades Bogota</dc:creator>
  <cp:lastModifiedBy>Juan Camilo Arias</cp:lastModifiedBy>
  <dcterms:created xsi:type="dcterms:W3CDTF">2024-07-17T23:44:19Z</dcterms:created>
  <dcterms:modified xsi:type="dcterms:W3CDTF">2024-10-08T14:06:55Z</dcterms:modified>
</cp:coreProperties>
</file>