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"/>
    </mc:Choice>
  </mc:AlternateContent>
  <bookViews>
    <workbookView minimized="1" xWindow="0" yWindow="0" windowWidth="10728" windowHeight="5508" xr2:uid="{717B9D3F-5377-4827-AD40-F1DE4C416B2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D38" i="1"/>
  <c r="E49" i="1" l="1"/>
  <c r="F49" i="1"/>
  <c r="G49" i="1"/>
  <c r="F10" i="1"/>
  <c r="E10" i="1"/>
  <c r="G20" i="1"/>
  <c r="G32" i="1"/>
  <c r="E32" i="1"/>
  <c r="F32" i="1" s="1"/>
  <c r="F20" i="1"/>
  <c r="E20" i="1"/>
  <c r="D44" i="1"/>
  <c r="D45" i="1"/>
  <c r="D46" i="1"/>
  <c r="D47" i="1"/>
  <c r="D32" i="1"/>
  <c r="D43" i="1"/>
  <c r="D42" i="1"/>
  <c r="D41" i="1"/>
  <c r="D40" i="1"/>
  <c r="D39" i="1"/>
  <c r="D37" i="1"/>
  <c r="D36" i="1"/>
  <c r="D31" i="1"/>
  <c r="D30" i="1"/>
  <c r="D29" i="1"/>
  <c r="D28" i="1"/>
  <c r="D27" i="1"/>
  <c r="D26" i="1"/>
  <c r="D25" i="1"/>
  <c r="D24" i="1"/>
  <c r="D20" i="1"/>
  <c r="D19" i="1"/>
  <c r="D18" i="1"/>
  <c r="D17" i="1"/>
  <c r="D16" i="1"/>
  <c r="D15" i="1"/>
  <c r="D14" i="1"/>
  <c r="D4" i="1"/>
  <c r="D5" i="1"/>
  <c r="D6" i="1"/>
  <c r="D7" i="1"/>
  <c r="D8" i="1"/>
  <c r="D9" i="1"/>
  <c r="D10" i="1"/>
  <c r="D3" i="1"/>
  <c r="E47" i="1" l="1"/>
  <c r="F47" i="1" s="1"/>
  <c r="G47" i="1" s="1"/>
  <c r="G48" i="1" s="1"/>
</calcChain>
</file>

<file path=xl/sharedStrings.xml><?xml version="1.0" encoding="utf-8"?>
<sst xmlns="http://schemas.openxmlformats.org/spreadsheetml/2006/main" count="70" uniqueCount="49">
  <si>
    <t>Module</t>
  </si>
  <si>
    <t>Result</t>
  </si>
  <si>
    <t>Wieghting</t>
  </si>
  <si>
    <t>Credits</t>
  </si>
  <si>
    <t>1st Year</t>
  </si>
  <si>
    <t>Fabric of Physics</t>
  </si>
  <si>
    <t>Physics Of Matter &amp; Introduction to Quantum Mechanics</t>
  </si>
  <si>
    <t>Newtonian &amp; Relativistic Mechanics</t>
  </si>
  <si>
    <t>Professional Skills</t>
  </si>
  <si>
    <t xml:space="preserve">Mathematics I </t>
  </si>
  <si>
    <t>Physics of Fields and Waves</t>
  </si>
  <si>
    <t>Matematical Modelling</t>
  </si>
  <si>
    <t>Mathematics II</t>
  </si>
  <si>
    <t>Lagrangian Mechanics &amp; Introduction to Solid State Physics</t>
  </si>
  <si>
    <t>Experimental Labortary I</t>
  </si>
  <si>
    <t xml:space="preserve">Quantum Physics I </t>
  </si>
  <si>
    <t>Experimental Labortary II</t>
  </si>
  <si>
    <t>Electromegnetism &amp; Optics</t>
  </si>
  <si>
    <t>Mathematics III</t>
  </si>
  <si>
    <t>Experimental Techniques</t>
  </si>
  <si>
    <t>2nd Year</t>
  </si>
  <si>
    <t>Plasma Science &amp; Bio-medical Applications</t>
  </si>
  <si>
    <t>Advance Theoretical Techniques</t>
  </si>
  <si>
    <t>Quantum Physics II</t>
  </si>
  <si>
    <t>Thermodynamics &amp; Statistical Mechanics</t>
  </si>
  <si>
    <t>Advanced Experimental Labortary</t>
  </si>
  <si>
    <t>Electrons in Solids</t>
  </si>
  <si>
    <t>3rd Year</t>
  </si>
  <si>
    <t>Applications of Optics &amp; High Energy Physics</t>
  </si>
  <si>
    <t>Introduction to Relativistic Particle Physics</t>
  </si>
  <si>
    <t>Analysing the Nanoscale and Magnetism</t>
  </si>
  <si>
    <t>Biophysics - Molecular Biophysics</t>
  </si>
  <si>
    <t>Light and Matter - Semiconductor Devices</t>
  </si>
  <si>
    <t>Advanced Plasmas - Plasma for fusion</t>
  </si>
  <si>
    <t>Biophysics - Tools &amp; Techniques</t>
  </si>
  <si>
    <t>Advance Plasmas - Astronomical Plasmas</t>
  </si>
  <si>
    <t>Light and Matter - Lasers</t>
  </si>
  <si>
    <t>Project Review</t>
  </si>
  <si>
    <t>Project Seminar</t>
  </si>
  <si>
    <t>Project Conference Talk</t>
  </si>
  <si>
    <t>Disseration</t>
  </si>
  <si>
    <t>Project conduct and project lab work</t>
  </si>
  <si>
    <t>Viva Voice</t>
  </si>
  <si>
    <t>4th Year</t>
  </si>
  <si>
    <r>
      <t xml:space="preserve">Overall </t>
    </r>
    <r>
      <rPr>
        <strike/>
        <sz val="11"/>
        <color theme="1"/>
        <rFont val="Calibri"/>
        <family val="2"/>
        <scheme val="minor"/>
      </rPr>
      <t>%</t>
    </r>
  </si>
  <si>
    <t>Total Credits</t>
  </si>
  <si>
    <t>Yearly Percent</t>
  </si>
  <si>
    <t>Contribution Percentage</t>
  </si>
  <si>
    <t>REQUIRED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</si>
</sst>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1AD6-9A61-4144-BF9D-7303F51D856B}">
  <dimension ref="A1:P49"/>
  <sheetViews>
    <sheetView tabSelected="1" topLeftCell="A28" workbookViewId="0">
      <selection activeCell="B46" sqref="B46"/>
    </sheetView>
  </sheetViews>
  <sheetFormatPr defaultRowHeight="14.4" x14ac:dyDescent="0.3"/>
  <cols>
    <col min="1" max="1" width="49.6640625" bestFit="1" customWidth="1"/>
    <col min="5" max="5" width="11.33203125" bestFit="1" customWidth="1"/>
    <col min="6" max="6" width="12.6640625" bestFit="1" customWidth="1"/>
    <col min="7" max="7" width="21" bestFit="1" customWidth="1"/>
  </cols>
  <sheetData>
    <row r="1" spans="1:16" x14ac:dyDescent="0.3">
      <c r="A1" s="7" t="s">
        <v>4</v>
      </c>
      <c r="B1" s="7"/>
      <c r="C1" s="7"/>
      <c r="D1" s="7"/>
      <c r="E1" s="7"/>
      <c r="F1" s="7"/>
      <c r="G1" s="7"/>
      <c r="H1" s="7"/>
      <c r="I1" s="8"/>
      <c r="J1" s="8"/>
      <c r="K1" s="8"/>
      <c r="L1" s="8"/>
      <c r="M1" s="8"/>
      <c r="N1" s="8"/>
      <c r="O1" s="8"/>
      <c r="P1" s="8"/>
    </row>
    <row r="2" spans="1:16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45</v>
      </c>
      <c r="F2" s="6" t="s">
        <v>46</v>
      </c>
      <c r="G2" s="6" t="s">
        <v>47</v>
      </c>
      <c r="H2" s="6"/>
    </row>
    <row r="3" spans="1:16" x14ac:dyDescent="0.3">
      <c r="A3" s="1" t="s">
        <v>5</v>
      </c>
      <c r="B3" s="1">
        <v>60</v>
      </c>
      <c r="C3" s="2">
        <v>8.3299999999999999E-2</v>
      </c>
      <c r="D3" s="1">
        <f>(B3/100)*(120*C3)</f>
        <v>5.9976000000000003</v>
      </c>
      <c r="E3" s="1"/>
      <c r="F3" s="1"/>
      <c r="G3" s="1"/>
      <c r="H3" s="1"/>
    </row>
    <row r="4" spans="1:16" x14ac:dyDescent="0.3">
      <c r="A4" s="1" t="s">
        <v>6</v>
      </c>
      <c r="B4" s="1">
        <v>69</v>
      </c>
      <c r="C4" s="2">
        <v>0.125</v>
      </c>
      <c r="D4" s="1">
        <f t="shared" ref="D4:D10" si="0">(B4/100)*(120*C4)</f>
        <v>10.35</v>
      </c>
      <c r="E4" s="1"/>
      <c r="F4" s="1"/>
      <c r="G4" s="1"/>
      <c r="H4" s="1"/>
    </row>
    <row r="5" spans="1:16" x14ac:dyDescent="0.3">
      <c r="A5" s="1" t="s">
        <v>7</v>
      </c>
      <c r="B5" s="1">
        <v>78</v>
      </c>
      <c r="C5" s="2">
        <v>0.125</v>
      </c>
      <c r="D5" s="1">
        <f t="shared" si="0"/>
        <v>11.700000000000001</v>
      </c>
      <c r="E5" s="1"/>
      <c r="F5" s="1"/>
      <c r="G5" s="1"/>
      <c r="H5" s="1"/>
    </row>
    <row r="6" spans="1:16" x14ac:dyDescent="0.3">
      <c r="A6" s="1" t="s">
        <v>8</v>
      </c>
      <c r="B6" s="1">
        <v>78</v>
      </c>
      <c r="C6" s="2">
        <v>0.125</v>
      </c>
      <c r="D6" s="1">
        <f t="shared" si="0"/>
        <v>11.700000000000001</v>
      </c>
      <c r="E6" s="1"/>
      <c r="F6" s="1"/>
      <c r="G6" s="1"/>
      <c r="H6" s="1"/>
    </row>
    <row r="7" spans="1:16" x14ac:dyDescent="0.3">
      <c r="A7" s="1" t="s">
        <v>9</v>
      </c>
      <c r="B7" s="1">
        <v>89</v>
      </c>
      <c r="C7" s="2">
        <v>0.1666</v>
      </c>
      <c r="D7" s="1">
        <f t="shared" si="0"/>
        <v>17.79288</v>
      </c>
      <c r="E7" s="1"/>
      <c r="F7" s="1"/>
      <c r="G7" s="1"/>
      <c r="H7" s="1"/>
    </row>
    <row r="8" spans="1:16" x14ac:dyDescent="0.3">
      <c r="A8" s="1" t="s">
        <v>10</v>
      </c>
      <c r="B8" s="1">
        <v>70</v>
      </c>
      <c r="C8" s="2">
        <v>0.125</v>
      </c>
      <c r="D8" s="1">
        <f t="shared" si="0"/>
        <v>10.5</v>
      </c>
      <c r="E8" s="1"/>
      <c r="F8" s="1"/>
      <c r="G8" s="1"/>
      <c r="H8" s="1"/>
    </row>
    <row r="9" spans="1:16" x14ac:dyDescent="0.3">
      <c r="A9" s="1" t="s">
        <v>11</v>
      </c>
      <c r="B9" s="1">
        <v>68</v>
      </c>
      <c r="C9" s="2">
        <v>8.3299999999999999E-2</v>
      </c>
      <c r="D9" s="1">
        <f t="shared" si="0"/>
        <v>6.7972800000000007</v>
      </c>
      <c r="E9" s="1"/>
      <c r="F9" s="1"/>
      <c r="G9" s="1"/>
      <c r="H9" s="1"/>
    </row>
    <row r="10" spans="1:16" x14ac:dyDescent="0.3">
      <c r="A10" s="1" t="s">
        <v>14</v>
      </c>
      <c r="B10" s="1">
        <v>69</v>
      </c>
      <c r="C10" s="2">
        <v>0.1666</v>
      </c>
      <c r="D10" s="1">
        <f t="shared" si="0"/>
        <v>13.79448</v>
      </c>
      <c r="E10" s="1">
        <f>SUM(D3:D10)</f>
        <v>88.632239999999996</v>
      </c>
      <c r="F10" s="1">
        <f>(E10/120)*100</f>
        <v>73.860199999999992</v>
      </c>
      <c r="G10" s="1">
        <v>0</v>
      </c>
      <c r="H10" s="1"/>
    </row>
    <row r="11" spans="1:16" x14ac:dyDescent="0.3">
      <c r="A11" s="1"/>
      <c r="B11" s="1"/>
      <c r="C11" s="1"/>
      <c r="D11" s="1"/>
      <c r="E11" s="1"/>
      <c r="F11" s="1"/>
      <c r="G11" s="1"/>
      <c r="H11" s="1"/>
    </row>
    <row r="12" spans="1:16" x14ac:dyDescent="0.3">
      <c r="A12" s="7" t="s">
        <v>20</v>
      </c>
      <c r="B12" s="7"/>
      <c r="C12" s="7"/>
      <c r="D12" s="7"/>
      <c r="E12" s="5"/>
      <c r="F12" s="5"/>
      <c r="G12" s="5"/>
      <c r="H12" s="5"/>
    </row>
    <row r="13" spans="1:16" x14ac:dyDescent="0.3">
      <c r="A13" s="6" t="s">
        <v>0</v>
      </c>
      <c r="B13" s="6" t="s">
        <v>1</v>
      </c>
      <c r="C13" s="6" t="s">
        <v>2</v>
      </c>
      <c r="D13" s="6" t="s">
        <v>3</v>
      </c>
      <c r="E13" s="6" t="s">
        <v>45</v>
      </c>
      <c r="F13" s="6" t="s">
        <v>46</v>
      </c>
      <c r="G13" s="6" t="s">
        <v>47</v>
      </c>
      <c r="H13" s="6"/>
    </row>
    <row r="14" spans="1:16" x14ac:dyDescent="0.3">
      <c r="A14" s="1" t="s">
        <v>12</v>
      </c>
      <c r="B14" s="1">
        <v>92</v>
      </c>
      <c r="C14" s="2">
        <v>8.3299999999999999E-2</v>
      </c>
      <c r="D14" s="1">
        <f>(B14/100)*(120*C14)</f>
        <v>9.1963200000000001</v>
      </c>
      <c r="E14" s="1"/>
      <c r="F14" s="1"/>
      <c r="G14" s="1"/>
      <c r="H14" s="1"/>
    </row>
    <row r="15" spans="1:16" x14ac:dyDescent="0.3">
      <c r="A15" s="1" t="s">
        <v>13</v>
      </c>
      <c r="B15" s="1">
        <v>69</v>
      </c>
      <c r="C15" s="2">
        <v>0.1666</v>
      </c>
      <c r="D15" s="1">
        <f t="shared" ref="D15:D20" si="1">(B15/100)*(120*C15)</f>
        <v>13.79448</v>
      </c>
      <c r="E15" s="1"/>
      <c r="F15" s="1"/>
      <c r="G15" s="1"/>
      <c r="H15" s="1"/>
    </row>
    <row r="16" spans="1:16" x14ac:dyDescent="0.3">
      <c r="A16" s="1" t="s">
        <v>15</v>
      </c>
      <c r="B16" s="1">
        <v>73</v>
      </c>
      <c r="C16" s="1">
        <v>0.1666</v>
      </c>
      <c r="D16" s="1">
        <f t="shared" si="1"/>
        <v>14.59416</v>
      </c>
      <c r="E16" s="1"/>
      <c r="F16" s="1"/>
      <c r="G16" s="1"/>
      <c r="H16" s="1"/>
    </row>
    <row r="17" spans="1:8" x14ac:dyDescent="0.3">
      <c r="A17" s="1" t="s">
        <v>16</v>
      </c>
      <c r="B17" s="1">
        <v>66</v>
      </c>
      <c r="C17" s="1">
        <v>0.1666</v>
      </c>
      <c r="D17" s="1">
        <f t="shared" si="1"/>
        <v>13.194720000000002</v>
      </c>
      <c r="E17" s="1"/>
      <c r="F17" s="1"/>
      <c r="G17" s="1"/>
      <c r="H17" s="1"/>
    </row>
    <row r="18" spans="1:8" x14ac:dyDescent="0.3">
      <c r="A18" s="1" t="s">
        <v>17</v>
      </c>
      <c r="B18" s="1">
        <v>85</v>
      </c>
      <c r="C18" s="1">
        <v>0.1666</v>
      </c>
      <c r="D18" s="1">
        <f t="shared" si="1"/>
        <v>16.993200000000002</v>
      </c>
      <c r="E18" s="1"/>
      <c r="F18" s="1"/>
      <c r="G18" s="1"/>
      <c r="H18" s="1"/>
    </row>
    <row r="19" spans="1:8" x14ac:dyDescent="0.3">
      <c r="A19" s="1" t="s">
        <v>18</v>
      </c>
      <c r="B19" s="1">
        <v>77</v>
      </c>
      <c r="C19" s="1">
        <v>8.3299999999999999E-2</v>
      </c>
      <c r="D19" s="1">
        <f t="shared" si="1"/>
        <v>7.6969200000000004</v>
      </c>
      <c r="E19" s="1"/>
      <c r="F19" s="1"/>
      <c r="G19" s="1"/>
      <c r="H19" s="1"/>
    </row>
    <row r="20" spans="1:8" x14ac:dyDescent="0.3">
      <c r="A20" s="1" t="s">
        <v>28</v>
      </c>
      <c r="B20" s="1">
        <v>71</v>
      </c>
      <c r="C20" s="2">
        <v>0.1666</v>
      </c>
      <c r="D20" s="1">
        <f t="shared" si="1"/>
        <v>14.194319999999999</v>
      </c>
      <c r="E20" s="1">
        <f>SUM(D14:D20)</f>
        <v>89.664120000000025</v>
      </c>
      <c r="F20" s="1">
        <f>(E20/120)*100</f>
        <v>74.720100000000016</v>
      </c>
      <c r="G20" s="1">
        <f>F20*0.25</f>
        <v>18.680025000000004</v>
      </c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7" t="s">
        <v>27</v>
      </c>
      <c r="B22" s="7"/>
      <c r="C22" s="7"/>
      <c r="D22" s="7"/>
      <c r="E22" s="5"/>
      <c r="F22" s="5"/>
      <c r="G22" s="5"/>
      <c r="H22" s="5"/>
    </row>
    <row r="23" spans="1:8" x14ac:dyDescent="0.3">
      <c r="A23" s="6" t="s">
        <v>0</v>
      </c>
      <c r="B23" s="6" t="s">
        <v>1</v>
      </c>
      <c r="C23" s="6" t="s">
        <v>2</v>
      </c>
      <c r="D23" s="6" t="s">
        <v>3</v>
      </c>
      <c r="E23" s="6" t="s">
        <v>45</v>
      </c>
      <c r="F23" s="6" t="s">
        <v>46</v>
      </c>
      <c r="G23" s="6" t="s">
        <v>47</v>
      </c>
      <c r="H23" s="6"/>
    </row>
    <row r="24" spans="1:8" x14ac:dyDescent="0.3">
      <c r="A24" s="1" t="s">
        <v>19</v>
      </c>
      <c r="B24" s="1">
        <v>70</v>
      </c>
      <c r="C24" s="1">
        <v>8.3299999999999999E-2</v>
      </c>
      <c r="D24" s="1">
        <f>(B24/100)*(120*C24)</f>
        <v>6.9971999999999994</v>
      </c>
      <c r="E24" s="1"/>
      <c r="F24" s="1"/>
      <c r="G24" s="1"/>
      <c r="H24" s="1"/>
    </row>
    <row r="25" spans="1:8" x14ac:dyDescent="0.3">
      <c r="A25" s="1" t="s">
        <v>21</v>
      </c>
      <c r="B25" s="1">
        <v>71</v>
      </c>
      <c r="C25" s="1">
        <v>8.3299999999999999E-2</v>
      </c>
      <c r="D25" s="1">
        <f t="shared" ref="D25:D32" si="2">(B25/100)*(120*C25)</f>
        <v>7.0971599999999997</v>
      </c>
      <c r="E25" s="1"/>
      <c r="F25" s="1"/>
      <c r="G25" s="1"/>
      <c r="H25" s="1"/>
    </row>
    <row r="26" spans="1:8" x14ac:dyDescent="0.3">
      <c r="A26" s="1" t="s">
        <v>22</v>
      </c>
      <c r="B26" s="1">
        <v>57</v>
      </c>
      <c r="C26" s="1">
        <v>8.3299999999999999E-2</v>
      </c>
      <c r="D26" s="1">
        <f t="shared" si="2"/>
        <v>5.6977199999999995</v>
      </c>
      <c r="E26" s="1"/>
      <c r="F26" s="1"/>
      <c r="G26" s="1"/>
      <c r="H26" s="1"/>
    </row>
    <row r="27" spans="1:8" x14ac:dyDescent="0.3">
      <c r="A27" s="1" t="s">
        <v>23</v>
      </c>
      <c r="B27" s="1">
        <v>74</v>
      </c>
      <c r="C27" s="1">
        <v>0.1666</v>
      </c>
      <c r="D27" s="1">
        <f t="shared" si="2"/>
        <v>14.794080000000001</v>
      </c>
      <c r="E27" s="1"/>
      <c r="F27" s="1"/>
      <c r="G27" s="1"/>
      <c r="H27" s="1"/>
    </row>
    <row r="28" spans="1:8" x14ac:dyDescent="0.3">
      <c r="A28" s="1" t="s">
        <v>24</v>
      </c>
      <c r="B28" s="1">
        <v>69</v>
      </c>
      <c r="C28" s="1">
        <v>0.1666</v>
      </c>
      <c r="D28" s="1">
        <f t="shared" si="2"/>
        <v>13.79448</v>
      </c>
      <c r="E28" s="1"/>
      <c r="F28" s="1"/>
      <c r="G28" s="1"/>
      <c r="H28" s="1"/>
    </row>
    <row r="29" spans="1:8" x14ac:dyDescent="0.3">
      <c r="A29" s="1" t="s">
        <v>25</v>
      </c>
      <c r="B29" s="1">
        <v>68</v>
      </c>
      <c r="C29" s="1">
        <v>0.1666</v>
      </c>
      <c r="D29" s="1">
        <f t="shared" si="2"/>
        <v>13.594560000000001</v>
      </c>
      <c r="E29" s="1"/>
      <c r="F29" s="1"/>
      <c r="G29" s="1"/>
      <c r="H29" s="1"/>
    </row>
    <row r="30" spans="1:8" x14ac:dyDescent="0.3">
      <c r="A30" s="1" t="s">
        <v>26</v>
      </c>
      <c r="B30" s="1">
        <v>68</v>
      </c>
      <c r="C30" s="1">
        <v>8.3299999999999999E-2</v>
      </c>
      <c r="D30" s="1">
        <f t="shared" si="2"/>
        <v>6.7972800000000007</v>
      </c>
      <c r="E30" s="1"/>
      <c r="F30" s="1"/>
      <c r="G30" s="1"/>
      <c r="H30" s="1"/>
    </row>
    <row r="31" spans="1:8" x14ac:dyDescent="0.3">
      <c r="A31" s="1" t="s">
        <v>29</v>
      </c>
      <c r="B31" s="1">
        <v>65</v>
      </c>
      <c r="C31" s="1">
        <v>8.3299999999999999E-2</v>
      </c>
      <c r="D31" s="1">
        <f t="shared" si="2"/>
        <v>6.4974000000000007</v>
      </c>
      <c r="E31" s="1"/>
      <c r="F31" s="1"/>
      <c r="G31" s="1"/>
      <c r="H31" s="1"/>
    </row>
    <row r="32" spans="1:8" x14ac:dyDescent="0.3">
      <c r="A32" s="1" t="s">
        <v>30</v>
      </c>
      <c r="B32" s="1">
        <v>68</v>
      </c>
      <c r="C32" s="1">
        <v>8.3299999999999999E-2</v>
      </c>
      <c r="D32" s="1">
        <f t="shared" si="2"/>
        <v>6.7972800000000007</v>
      </c>
      <c r="E32" s="1">
        <f>SUM(D24:D32)</f>
        <v>82.067160000000001</v>
      </c>
      <c r="F32" s="1">
        <f>(E32/120)*100</f>
        <v>68.389299999999992</v>
      </c>
      <c r="G32" s="1">
        <f>0.375*F32</f>
        <v>25.645987499999997</v>
      </c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7" t="s">
        <v>43</v>
      </c>
      <c r="B34" s="7"/>
      <c r="C34" s="7"/>
      <c r="D34" s="7"/>
      <c r="E34" s="5"/>
      <c r="F34" s="5"/>
      <c r="G34" s="5"/>
      <c r="H34" s="5"/>
    </row>
    <row r="35" spans="1:8" x14ac:dyDescent="0.3">
      <c r="A35" s="6" t="s">
        <v>0</v>
      </c>
      <c r="B35" s="6" t="s">
        <v>1</v>
      </c>
      <c r="C35" s="6" t="s">
        <v>2</v>
      </c>
      <c r="D35" s="6" t="s">
        <v>3</v>
      </c>
      <c r="E35" s="6" t="s">
        <v>45</v>
      </c>
      <c r="F35" s="6" t="s">
        <v>46</v>
      </c>
      <c r="G35" s="6" t="s">
        <v>47</v>
      </c>
      <c r="H35" s="6"/>
    </row>
    <row r="36" spans="1:8" x14ac:dyDescent="0.3">
      <c r="A36" s="1" t="s">
        <v>31</v>
      </c>
      <c r="B36" s="1">
        <v>68</v>
      </c>
      <c r="C36" s="1">
        <v>8.3299999999999999E-2</v>
      </c>
      <c r="D36" s="1">
        <f>(B36/100)*(120*C36)</f>
        <v>6.7972800000000007</v>
      </c>
      <c r="E36" s="1"/>
      <c r="F36" s="1"/>
      <c r="G36" s="1"/>
      <c r="H36" s="1"/>
    </row>
    <row r="37" spans="1:8" x14ac:dyDescent="0.3">
      <c r="A37" s="1" t="s">
        <v>32</v>
      </c>
      <c r="B37" s="1">
        <v>59</v>
      </c>
      <c r="C37" s="1">
        <v>8.3299999999999999E-2</v>
      </c>
      <c r="D37" s="1">
        <f t="shared" ref="D37:D47" si="3">(B37/100)*(120*C37)</f>
        <v>5.89764</v>
      </c>
      <c r="E37" s="1"/>
      <c r="F37" s="1"/>
      <c r="G37" s="1"/>
      <c r="H37" s="1"/>
    </row>
    <row r="38" spans="1:8" x14ac:dyDescent="0.3">
      <c r="A38" s="1" t="s">
        <v>33</v>
      </c>
      <c r="B38" s="1">
        <v>69</v>
      </c>
      <c r="C38" s="1">
        <v>8.3299999999999999E-2</v>
      </c>
      <c r="D38" s="1">
        <f>(B38/100)*(120*C38)</f>
        <v>6.89724</v>
      </c>
      <c r="E38" s="1"/>
      <c r="F38" s="1"/>
      <c r="G38" s="1"/>
      <c r="H38" s="1"/>
    </row>
    <row r="39" spans="1:8" x14ac:dyDescent="0.3">
      <c r="A39" s="1" t="s">
        <v>34</v>
      </c>
      <c r="B39" s="1">
        <v>50</v>
      </c>
      <c r="C39" s="1">
        <v>8.3299999999999999E-2</v>
      </c>
      <c r="D39" s="1">
        <f t="shared" si="3"/>
        <v>4.9980000000000002</v>
      </c>
      <c r="E39" s="1"/>
      <c r="F39" s="1"/>
      <c r="G39" s="1"/>
      <c r="H39" s="1"/>
    </row>
    <row r="40" spans="1:8" x14ac:dyDescent="0.3">
      <c r="A40" s="1" t="s">
        <v>36</v>
      </c>
      <c r="B40" s="1">
        <v>50</v>
      </c>
      <c r="C40" s="1">
        <v>8.3299999999999999E-2</v>
      </c>
      <c r="D40" s="1">
        <f t="shared" si="3"/>
        <v>4.9980000000000002</v>
      </c>
      <c r="E40" s="1"/>
      <c r="F40" s="1"/>
      <c r="G40" s="1"/>
      <c r="H40" s="1"/>
    </row>
    <row r="41" spans="1:8" x14ac:dyDescent="0.3">
      <c r="A41" s="1" t="s">
        <v>35</v>
      </c>
      <c r="B41" s="1">
        <v>50</v>
      </c>
      <c r="C41" s="1">
        <v>8.3299999999999999E-2</v>
      </c>
      <c r="D41" s="1">
        <f t="shared" si="3"/>
        <v>4.9980000000000002</v>
      </c>
      <c r="E41" s="1"/>
      <c r="F41" s="1"/>
      <c r="G41" s="1"/>
      <c r="H41" s="1"/>
    </row>
    <row r="42" spans="1:8" x14ac:dyDescent="0.3">
      <c r="A42" s="1" t="s">
        <v>37</v>
      </c>
      <c r="B42" s="1">
        <v>72</v>
      </c>
      <c r="C42" s="1">
        <v>2.5000000000000001E-2</v>
      </c>
      <c r="D42" s="1">
        <f t="shared" si="3"/>
        <v>2.16</v>
      </c>
      <c r="E42" s="1"/>
      <c r="F42" s="1"/>
      <c r="G42" s="1"/>
      <c r="H42" s="1"/>
    </row>
    <row r="43" spans="1:8" x14ac:dyDescent="0.3">
      <c r="A43" s="1" t="s">
        <v>38</v>
      </c>
      <c r="B43" s="1">
        <v>80</v>
      </c>
      <c r="C43" s="1">
        <v>2.5000000000000001E-2</v>
      </c>
      <c r="D43" s="1">
        <f t="shared" si="3"/>
        <v>2.4000000000000004</v>
      </c>
      <c r="E43" s="1"/>
      <c r="F43" s="1"/>
      <c r="G43" s="1"/>
      <c r="H43" s="1"/>
    </row>
    <row r="44" spans="1:8" x14ac:dyDescent="0.3">
      <c r="A44" s="1" t="s">
        <v>39</v>
      </c>
      <c r="B44" s="1">
        <v>80</v>
      </c>
      <c r="C44" s="1">
        <v>0.05</v>
      </c>
      <c r="D44" s="1">
        <f t="shared" si="3"/>
        <v>4.8000000000000007</v>
      </c>
      <c r="E44" s="1"/>
      <c r="F44" s="1"/>
      <c r="G44" s="1"/>
      <c r="H44" s="1"/>
    </row>
    <row r="45" spans="1:8" x14ac:dyDescent="0.3">
      <c r="A45" s="1" t="s">
        <v>40</v>
      </c>
      <c r="B45" s="1">
        <v>75</v>
      </c>
      <c r="C45" s="1">
        <v>0.17499999999999999</v>
      </c>
      <c r="D45" s="1">
        <f t="shared" si="3"/>
        <v>15.75</v>
      </c>
      <c r="E45" s="1"/>
      <c r="F45" s="1"/>
      <c r="G45" s="1"/>
      <c r="H45" s="1"/>
    </row>
    <row r="46" spans="1:8" x14ac:dyDescent="0.3">
      <c r="A46" s="1" t="s">
        <v>41</v>
      </c>
      <c r="B46" s="1">
        <v>80</v>
      </c>
      <c r="C46" s="1">
        <v>0.125</v>
      </c>
      <c r="D46" s="1">
        <f t="shared" si="3"/>
        <v>12</v>
      </c>
      <c r="E46" s="1"/>
      <c r="F46" s="1"/>
      <c r="G46" s="1"/>
      <c r="H46" s="1"/>
    </row>
    <row r="47" spans="1:8" x14ac:dyDescent="0.3">
      <c r="A47" s="1" t="s">
        <v>42</v>
      </c>
      <c r="B47" s="1">
        <v>80</v>
      </c>
      <c r="C47" s="1">
        <v>0.1</v>
      </c>
      <c r="D47" s="1">
        <f t="shared" si="3"/>
        <v>9.6000000000000014</v>
      </c>
      <c r="E47" s="1">
        <f>SUM(D36:D47)</f>
        <v>81.296160000000015</v>
      </c>
      <c r="F47" s="1">
        <f>(E47/120)*100</f>
        <v>67.746800000000007</v>
      </c>
      <c r="G47" s="1">
        <f>F47*0.375</f>
        <v>25.405050000000003</v>
      </c>
      <c r="H47" s="1"/>
    </row>
    <row r="48" spans="1:8" x14ac:dyDescent="0.3">
      <c r="A48" s="1"/>
      <c r="B48" s="1">
        <f>SUM(B36:B47)/12</f>
        <v>67.75</v>
      </c>
      <c r="C48" s="1"/>
      <c r="D48" s="1"/>
      <c r="E48" s="1"/>
      <c r="F48" s="1" t="s">
        <v>44</v>
      </c>
      <c r="G48" s="3">
        <f>SUM(G47,G32,G20)</f>
        <v>69.731062500000007</v>
      </c>
      <c r="H48" s="1"/>
    </row>
    <row r="49" spans="1:8" x14ac:dyDescent="0.3">
      <c r="A49" s="4" t="s">
        <v>48</v>
      </c>
      <c r="B49" s="4"/>
      <c r="C49" s="4"/>
      <c r="D49" s="4"/>
      <c r="E49" s="4">
        <f>F49/100*120</f>
        <v>82.156759999999991</v>
      </c>
      <c r="F49" s="4">
        <f>G49/0.375</f>
        <v>68.463966666666664</v>
      </c>
      <c r="G49" s="4">
        <f>70-G32-G20</f>
        <v>25.673987499999999</v>
      </c>
      <c r="H49" s="1"/>
    </row>
  </sheetData>
  <mergeCells count="7">
    <mergeCell ref="A34:D34"/>
    <mergeCell ref="A1:D1"/>
    <mergeCell ref="E1:H1"/>
    <mergeCell ref="I1:L1"/>
    <mergeCell ref="M1:P1"/>
    <mergeCell ref="A12:D12"/>
    <mergeCell ref="A22:D22"/>
  </mergeCells>
  <conditionalFormatting sqref="G48">
    <cfRule type="colorScale" priority="1">
      <colorScale>
        <cfvo type="num" val="0"/>
        <cfvo type="num" val="70"/>
        <color rgb="FFFF000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2017-11-28T15:09:38Z</dcterms:created>
  <dcterms:modified xsi:type="dcterms:W3CDTF">2018-03-05T13:07:21Z</dcterms:modified>
</cp:coreProperties>
</file>