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d\Descargas\Punto6\"/>
    </mc:Choice>
  </mc:AlternateContent>
  <xr:revisionPtr revIDLastSave="0" documentId="13_ncr:1_{03E1AAB5-1515-4B87-874A-37106C84F37B}" xr6:coauthVersionLast="47" xr6:coauthVersionMax="47" xr10:uidLastSave="{00000000-0000-0000-0000-000000000000}"/>
  <bookViews>
    <workbookView xWindow="-120" yWindow="-120" windowWidth="25440" windowHeight="15270" activeTab="1" xr2:uid="{38979E47-5F79-4402-80E9-F10258AC2B2D}"/>
  </bookViews>
  <sheets>
    <sheet name="D.N.A" sheetId="1" r:id="rId1"/>
    <sheet name="D.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2" l="1"/>
  <c r="M5" i="2"/>
  <c r="M4" i="2"/>
  <c r="M3" i="2"/>
  <c r="L6" i="2"/>
  <c r="L7" i="2"/>
  <c r="M7" i="2" s="1"/>
  <c r="N7" i="2" s="1"/>
  <c r="L8" i="2"/>
  <c r="L9" i="2"/>
  <c r="L10" i="2"/>
  <c r="L5" i="2"/>
  <c r="L4" i="2"/>
  <c r="N4" i="2" s="1"/>
  <c r="L3" i="2"/>
  <c r="J4" i="2"/>
  <c r="J3" i="2"/>
  <c r="I11" i="2"/>
  <c r="I10" i="2"/>
  <c r="I9" i="2"/>
  <c r="I8" i="2"/>
  <c r="I7" i="2"/>
  <c r="I5" i="2"/>
  <c r="I4" i="2"/>
  <c r="I3" i="2"/>
  <c r="G10" i="2"/>
  <c r="E18" i="2"/>
  <c r="J20" i="2"/>
  <c r="J19" i="2"/>
  <c r="J17" i="2"/>
  <c r="J16" i="2"/>
  <c r="J15" i="2"/>
  <c r="E20" i="2"/>
  <c r="E17" i="2"/>
  <c r="E16" i="2"/>
  <c r="E15" i="2"/>
  <c r="E14" i="2"/>
  <c r="E13" i="2"/>
  <c r="K10" i="1"/>
  <c r="K9" i="1"/>
  <c r="K7" i="1"/>
  <c r="K6" i="1"/>
  <c r="D139" i="1"/>
  <c r="K5" i="1"/>
  <c r="H63" i="1"/>
  <c r="F63" i="1"/>
  <c r="G63" i="1" s="1"/>
  <c r="H7" i="1"/>
  <c r="F7" i="1"/>
  <c r="G7" i="1" s="1"/>
  <c r="H134" i="1"/>
  <c r="H135" i="1"/>
  <c r="H136" i="1"/>
  <c r="H137" i="1"/>
  <c r="G134" i="1"/>
  <c r="G135" i="1"/>
  <c r="G136" i="1"/>
  <c r="G137" i="1"/>
  <c r="F134" i="1"/>
  <c r="F135" i="1"/>
  <c r="F136" i="1"/>
  <c r="F137" i="1"/>
  <c r="F83" i="1"/>
  <c r="G83" i="1" s="1"/>
  <c r="H83" i="1"/>
  <c r="J10" i="2"/>
  <c r="K10" i="2" s="1"/>
  <c r="J9" i="2"/>
  <c r="K9" i="2" s="1"/>
  <c r="M8" i="2"/>
  <c r="N8" i="2" s="1"/>
  <c r="I6" i="2"/>
  <c r="N6" i="2" s="1"/>
  <c r="J5" i="2"/>
  <c r="K5" i="2" s="1"/>
  <c r="F4" i="2"/>
  <c r="F5" i="2" s="1"/>
  <c r="F6" i="2" s="1"/>
  <c r="F7" i="2" s="1"/>
  <c r="F8" i="2" s="1"/>
  <c r="F9" i="2" s="1"/>
  <c r="F10" i="2" s="1"/>
  <c r="E11" i="2"/>
  <c r="G7" i="2" s="1"/>
  <c r="D138" i="1"/>
  <c r="H87" i="1"/>
  <c r="H91" i="1"/>
  <c r="H117" i="1"/>
  <c r="H70" i="1"/>
  <c r="H8" i="1"/>
  <c r="H106" i="1"/>
  <c r="H118" i="1"/>
  <c r="H92" i="1"/>
  <c r="H30" i="1"/>
  <c r="H46" i="1"/>
  <c r="H23" i="1"/>
  <c r="H99" i="1"/>
  <c r="H132" i="1"/>
  <c r="H93" i="1"/>
  <c r="H94" i="1"/>
  <c r="H14" i="1"/>
  <c r="H31" i="1"/>
  <c r="H116" i="1"/>
  <c r="H24" i="1"/>
  <c r="H20" i="1"/>
  <c r="H32" i="1"/>
  <c r="H124" i="1"/>
  <c r="H47" i="1"/>
  <c r="H105" i="1"/>
  <c r="H129" i="1"/>
  <c r="H95" i="1"/>
  <c r="H15" i="1"/>
  <c r="H48" i="1"/>
  <c r="H66" i="1"/>
  <c r="H125" i="1"/>
  <c r="H49" i="1"/>
  <c r="H133" i="1"/>
  <c r="H131" i="1"/>
  <c r="H82" i="1"/>
  <c r="H50" i="1"/>
  <c r="H88" i="1"/>
  <c r="H51" i="1"/>
  <c r="H96" i="1"/>
  <c r="H22" i="1"/>
  <c r="H126" i="1"/>
  <c r="H100" i="1"/>
  <c r="H71" i="1"/>
  <c r="H33" i="1"/>
  <c r="H107" i="1"/>
  <c r="H65" i="1"/>
  <c r="H119" i="1"/>
  <c r="H67" i="1"/>
  <c r="H68" i="1"/>
  <c r="H44" i="1"/>
  <c r="H25" i="1"/>
  <c r="H34" i="1"/>
  <c r="H97" i="1"/>
  <c r="H98" i="1"/>
  <c r="H101" i="1"/>
  <c r="H72" i="1"/>
  <c r="H123" i="1"/>
  <c r="H52" i="1"/>
  <c r="H73" i="1"/>
  <c r="H26" i="1"/>
  <c r="H35" i="1"/>
  <c r="H29" i="1"/>
  <c r="H9" i="1"/>
  <c r="H64" i="1"/>
  <c r="H53" i="1"/>
  <c r="H27" i="1"/>
  <c r="H74" i="1"/>
  <c r="H36" i="1"/>
  <c r="H54" i="1"/>
  <c r="H37" i="1"/>
  <c r="H55" i="1"/>
  <c r="H56" i="1"/>
  <c r="H38" i="1"/>
  <c r="H75" i="1"/>
  <c r="H57" i="1"/>
  <c r="H58" i="1"/>
  <c r="H76" i="1"/>
  <c r="H77" i="1"/>
  <c r="H45" i="1"/>
  <c r="H115" i="1"/>
  <c r="H59" i="1"/>
  <c r="H28" i="1"/>
  <c r="H112" i="1"/>
  <c r="H102" i="1"/>
  <c r="H21" i="1"/>
  <c r="H110" i="1"/>
  <c r="H86" i="1"/>
  <c r="H103" i="1"/>
  <c r="H10" i="1"/>
  <c r="H130" i="1"/>
  <c r="H122" i="1"/>
  <c r="H109" i="1"/>
  <c r="H69" i="1"/>
  <c r="H111" i="1"/>
  <c r="H90" i="1"/>
  <c r="H89" i="1"/>
  <c r="H128" i="1"/>
  <c r="H39" i="1"/>
  <c r="H60" i="1"/>
  <c r="H61" i="1"/>
  <c r="H113" i="1"/>
  <c r="H78" i="1"/>
  <c r="H3" i="1"/>
  <c r="H16" i="1"/>
  <c r="H17" i="1"/>
  <c r="H4" i="1"/>
  <c r="H18" i="1"/>
  <c r="H13" i="1"/>
  <c r="H19" i="1"/>
  <c r="H40" i="1"/>
  <c r="H120" i="1"/>
  <c r="H79" i="1"/>
  <c r="H84" i="1"/>
  <c r="H114" i="1"/>
  <c r="H85" i="1"/>
  <c r="H11" i="1"/>
  <c r="H12" i="1"/>
  <c r="H41" i="1"/>
  <c r="H80" i="1"/>
  <c r="H108" i="1"/>
  <c r="H121" i="1"/>
  <c r="H127" i="1"/>
  <c r="H43" i="1"/>
  <c r="H81" i="1"/>
  <c r="H42" i="1"/>
  <c r="H5" i="1"/>
  <c r="H6" i="1"/>
  <c r="H62" i="1"/>
  <c r="H104" i="1"/>
  <c r="F87" i="1"/>
  <c r="G87" i="1" s="1"/>
  <c r="F91" i="1"/>
  <c r="G91" i="1" s="1"/>
  <c r="F117" i="1"/>
  <c r="G117" i="1" s="1"/>
  <c r="F70" i="1"/>
  <c r="G70" i="1" s="1"/>
  <c r="F8" i="1"/>
  <c r="G8" i="1" s="1"/>
  <c r="F106" i="1"/>
  <c r="G106" i="1" s="1"/>
  <c r="F118" i="1"/>
  <c r="G118" i="1" s="1"/>
  <c r="F92" i="1"/>
  <c r="G92" i="1" s="1"/>
  <c r="F30" i="1"/>
  <c r="G30" i="1" s="1"/>
  <c r="F46" i="1"/>
  <c r="G46" i="1" s="1"/>
  <c r="F23" i="1"/>
  <c r="G23" i="1" s="1"/>
  <c r="F99" i="1"/>
  <c r="G99" i="1" s="1"/>
  <c r="F132" i="1"/>
  <c r="G132" i="1" s="1"/>
  <c r="F93" i="1"/>
  <c r="G93" i="1" s="1"/>
  <c r="F94" i="1"/>
  <c r="G94" i="1" s="1"/>
  <c r="F14" i="1"/>
  <c r="G14" i="1" s="1"/>
  <c r="F31" i="1"/>
  <c r="G31" i="1" s="1"/>
  <c r="F116" i="1"/>
  <c r="G116" i="1" s="1"/>
  <c r="F24" i="1"/>
  <c r="G24" i="1" s="1"/>
  <c r="F20" i="1"/>
  <c r="G20" i="1" s="1"/>
  <c r="F32" i="1"/>
  <c r="G32" i="1" s="1"/>
  <c r="F124" i="1"/>
  <c r="G124" i="1" s="1"/>
  <c r="F47" i="1"/>
  <c r="G47" i="1" s="1"/>
  <c r="F105" i="1"/>
  <c r="G105" i="1" s="1"/>
  <c r="F129" i="1"/>
  <c r="G129" i="1" s="1"/>
  <c r="F95" i="1"/>
  <c r="G95" i="1" s="1"/>
  <c r="F15" i="1"/>
  <c r="G15" i="1" s="1"/>
  <c r="F48" i="1"/>
  <c r="G48" i="1" s="1"/>
  <c r="F66" i="1"/>
  <c r="G66" i="1" s="1"/>
  <c r="F125" i="1"/>
  <c r="G125" i="1" s="1"/>
  <c r="F49" i="1"/>
  <c r="G49" i="1" s="1"/>
  <c r="F133" i="1"/>
  <c r="G133" i="1" s="1"/>
  <c r="F131" i="1"/>
  <c r="G131" i="1" s="1"/>
  <c r="F82" i="1"/>
  <c r="G82" i="1" s="1"/>
  <c r="F50" i="1"/>
  <c r="G50" i="1" s="1"/>
  <c r="F88" i="1"/>
  <c r="G88" i="1" s="1"/>
  <c r="F51" i="1"/>
  <c r="G51" i="1" s="1"/>
  <c r="F96" i="1"/>
  <c r="G96" i="1" s="1"/>
  <c r="F22" i="1"/>
  <c r="G22" i="1" s="1"/>
  <c r="F126" i="1"/>
  <c r="G126" i="1" s="1"/>
  <c r="F100" i="1"/>
  <c r="G100" i="1" s="1"/>
  <c r="F71" i="1"/>
  <c r="G71" i="1" s="1"/>
  <c r="F33" i="1"/>
  <c r="G33" i="1" s="1"/>
  <c r="F107" i="1"/>
  <c r="G107" i="1" s="1"/>
  <c r="F65" i="1"/>
  <c r="G65" i="1" s="1"/>
  <c r="F119" i="1"/>
  <c r="G119" i="1" s="1"/>
  <c r="F67" i="1"/>
  <c r="G67" i="1" s="1"/>
  <c r="F68" i="1"/>
  <c r="G68" i="1" s="1"/>
  <c r="F44" i="1"/>
  <c r="G44" i="1" s="1"/>
  <c r="F25" i="1"/>
  <c r="G25" i="1" s="1"/>
  <c r="F34" i="1"/>
  <c r="G34" i="1" s="1"/>
  <c r="F97" i="1"/>
  <c r="G97" i="1" s="1"/>
  <c r="F98" i="1"/>
  <c r="G98" i="1" s="1"/>
  <c r="F101" i="1"/>
  <c r="G101" i="1" s="1"/>
  <c r="F72" i="1"/>
  <c r="G72" i="1" s="1"/>
  <c r="F123" i="1"/>
  <c r="G123" i="1" s="1"/>
  <c r="F52" i="1"/>
  <c r="G52" i="1" s="1"/>
  <c r="F73" i="1"/>
  <c r="G73" i="1" s="1"/>
  <c r="F26" i="1"/>
  <c r="G26" i="1" s="1"/>
  <c r="F35" i="1"/>
  <c r="G35" i="1" s="1"/>
  <c r="F29" i="1"/>
  <c r="G29" i="1" s="1"/>
  <c r="F9" i="1"/>
  <c r="G9" i="1" s="1"/>
  <c r="F64" i="1"/>
  <c r="G64" i="1" s="1"/>
  <c r="F53" i="1"/>
  <c r="G53" i="1" s="1"/>
  <c r="F27" i="1"/>
  <c r="G27" i="1" s="1"/>
  <c r="F74" i="1"/>
  <c r="G74" i="1" s="1"/>
  <c r="F36" i="1"/>
  <c r="G36" i="1" s="1"/>
  <c r="F54" i="1"/>
  <c r="G54" i="1" s="1"/>
  <c r="F37" i="1"/>
  <c r="G37" i="1" s="1"/>
  <c r="F55" i="1"/>
  <c r="G55" i="1" s="1"/>
  <c r="F56" i="1"/>
  <c r="G56" i="1" s="1"/>
  <c r="F38" i="1"/>
  <c r="G38" i="1" s="1"/>
  <c r="F75" i="1"/>
  <c r="G75" i="1" s="1"/>
  <c r="F57" i="1"/>
  <c r="G57" i="1" s="1"/>
  <c r="F58" i="1"/>
  <c r="G58" i="1" s="1"/>
  <c r="F76" i="1"/>
  <c r="G76" i="1" s="1"/>
  <c r="F77" i="1"/>
  <c r="G77" i="1" s="1"/>
  <c r="F45" i="1"/>
  <c r="G45" i="1" s="1"/>
  <c r="F115" i="1"/>
  <c r="G115" i="1" s="1"/>
  <c r="F59" i="1"/>
  <c r="G59" i="1" s="1"/>
  <c r="F28" i="1"/>
  <c r="G28" i="1" s="1"/>
  <c r="F112" i="1"/>
  <c r="G112" i="1" s="1"/>
  <c r="F102" i="1"/>
  <c r="G102" i="1" s="1"/>
  <c r="F21" i="1"/>
  <c r="G21" i="1" s="1"/>
  <c r="F110" i="1"/>
  <c r="G110" i="1" s="1"/>
  <c r="F86" i="1"/>
  <c r="G86" i="1" s="1"/>
  <c r="F103" i="1"/>
  <c r="G103" i="1" s="1"/>
  <c r="F10" i="1"/>
  <c r="G10" i="1" s="1"/>
  <c r="F130" i="1"/>
  <c r="G130" i="1" s="1"/>
  <c r="F122" i="1"/>
  <c r="G122" i="1" s="1"/>
  <c r="F109" i="1"/>
  <c r="G109" i="1" s="1"/>
  <c r="F69" i="1"/>
  <c r="G69" i="1" s="1"/>
  <c r="F111" i="1"/>
  <c r="G111" i="1" s="1"/>
  <c r="F90" i="1"/>
  <c r="G90" i="1" s="1"/>
  <c r="F89" i="1"/>
  <c r="G89" i="1" s="1"/>
  <c r="F128" i="1"/>
  <c r="G128" i="1" s="1"/>
  <c r="F39" i="1"/>
  <c r="G39" i="1" s="1"/>
  <c r="F60" i="1"/>
  <c r="G60" i="1" s="1"/>
  <c r="F61" i="1"/>
  <c r="G61" i="1" s="1"/>
  <c r="F113" i="1"/>
  <c r="G113" i="1" s="1"/>
  <c r="F78" i="1"/>
  <c r="G78" i="1" s="1"/>
  <c r="F3" i="1"/>
  <c r="G3" i="1" s="1"/>
  <c r="F16" i="1"/>
  <c r="G16" i="1" s="1"/>
  <c r="F17" i="1"/>
  <c r="G17" i="1" s="1"/>
  <c r="F4" i="1"/>
  <c r="G4" i="1" s="1"/>
  <c r="F18" i="1"/>
  <c r="G18" i="1" s="1"/>
  <c r="F13" i="1"/>
  <c r="G13" i="1" s="1"/>
  <c r="F19" i="1"/>
  <c r="G19" i="1" s="1"/>
  <c r="F40" i="1"/>
  <c r="G40" i="1" s="1"/>
  <c r="F120" i="1"/>
  <c r="G120" i="1" s="1"/>
  <c r="F79" i="1"/>
  <c r="G79" i="1" s="1"/>
  <c r="F84" i="1"/>
  <c r="G84" i="1" s="1"/>
  <c r="F114" i="1"/>
  <c r="G114" i="1" s="1"/>
  <c r="F85" i="1"/>
  <c r="G85" i="1" s="1"/>
  <c r="F11" i="1"/>
  <c r="G11" i="1" s="1"/>
  <c r="F12" i="1"/>
  <c r="G12" i="1" s="1"/>
  <c r="F41" i="1"/>
  <c r="G41" i="1" s="1"/>
  <c r="F80" i="1"/>
  <c r="G80" i="1" s="1"/>
  <c r="F108" i="1"/>
  <c r="G108" i="1" s="1"/>
  <c r="F121" i="1"/>
  <c r="G121" i="1" s="1"/>
  <c r="F127" i="1"/>
  <c r="G127" i="1" s="1"/>
  <c r="F43" i="1"/>
  <c r="G43" i="1" s="1"/>
  <c r="F81" i="1"/>
  <c r="G81" i="1" s="1"/>
  <c r="F42" i="1"/>
  <c r="G42" i="1" s="1"/>
  <c r="F5" i="1"/>
  <c r="G5" i="1" s="1"/>
  <c r="F6" i="1"/>
  <c r="G6" i="1" s="1"/>
  <c r="F62" i="1"/>
  <c r="G62" i="1" s="1"/>
  <c r="F104" i="1"/>
  <c r="G104" i="1" s="1"/>
  <c r="J7" i="2" l="1"/>
  <c r="K7" i="2" s="1"/>
  <c r="G4" i="2"/>
  <c r="J6" i="2"/>
  <c r="K6" i="2" s="1"/>
  <c r="G5" i="2"/>
  <c r="K3" i="2"/>
  <c r="G8" i="2"/>
  <c r="G9" i="2"/>
  <c r="J8" i="2"/>
  <c r="K8" i="2" s="1"/>
  <c r="K4" i="2"/>
  <c r="N5" i="2"/>
  <c r="E19" i="2"/>
  <c r="M9" i="2"/>
  <c r="N9" i="2" s="1"/>
  <c r="G6" i="2"/>
  <c r="G3" i="2"/>
  <c r="M10" i="2"/>
  <c r="N10" i="2" s="1"/>
  <c r="G138" i="1"/>
  <c r="H138" i="1"/>
  <c r="F138" i="1"/>
  <c r="K8" i="1" s="1"/>
  <c r="L11" i="2" l="1"/>
  <c r="K11" i="2"/>
  <c r="M11" i="2"/>
  <c r="J11" i="2"/>
  <c r="H3" i="2"/>
  <c r="H4" i="2" s="1"/>
  <c r="H5" i="2" s="1"/>
  <c r="H6" i="2" s="1"/>
  <c r="H7" i="2" s="1"/>
  <c r="H8" i="2" s="1"/>
  <c r="G11" i="2"/>
  <c r="N3" i="2" l="1"/>
  <c r="N11" i="2" s="1"/>
  <c r="H9" i="2"/>
  <c r="H10" i="2" s="1"/>
</calcChain>
</file>

<file path=xl/sharedStrings.xml><?xml version="1.0" encoding="utf-8"?>
<sst xmlns="http://schemas.openxmlformats.org/spreadsheetml/2006/main" count="56" uniqueCount="51">
  <si>
    <t>En qué porcentaje considera usted, que utilizó ChatGpt para realizar "deberes o tareas"?</t>
  </si>
  <si>
    <t>Desordenados</t>
  </si>
  <si>
    <t>N</t>
  </si>
  <si>
    <t>Σ</t>
  </si>
  <si>
    <t>Ordenados x</t>
  </si>
  <si>
    <t>|x-X|</t>
  </si>
  <si>
    <t>|x-X|^2</t>
  </si>
  <si>
    <t>X^2</t>
  </si>
  <si>
    <t>MEDIA</t>
  </si>
  <si>
    <t>MODA</t>
  </si>
  <si>
    <t>AMPLITUD</t>
  </si>
  <si>
    <t>DESVIACION ESTANDAR</t>
  </si>
  <si>
    <t>VARIANZA</t>
  </si>
  <si>
    <t>MEDIANA</t>
  </si>
  <si>
    <t>Media</t>
  </si>
  <si>
    <t>INTERVALOS</t>
  </si>
  <si>
    <t>F.A.S</t>
  </si>
  <si>
    <t>F.A.A</t>
  </si>
  <si>
    <t>F.R.S</t>
  </si>
  <si>
    <t>F.R.A</t>
  </si>
  <si>
    <t>M/C</t>
  </si>
  <si>
    <t>FX</t>
  </si>
  <si>
    <t xml:space="preserve">Media X: </t>
  </si>
  <si>
    <t>|x- X|</t>
  </si>
  <si>
    <t>F|x- X|</t>
  </si>
  <si>
    <t>F|x- X|^2</t>
  </si>
  <si>
    <t>Mediana:</t>
  </si>
  <si>
    <t>Moda:</t>
  </si>
  <si>
    <t>Amplitud:</t>
  </si>
  <si>
    <t>Varianza</t>
  </si>
  <si>
    <t>K de Varianza</t>
  </si>
  <si>
    <t>19 - 29</t>
  </si>
  <si>
    <t xml:space="preserve">30 - 40 </t>
  </si>
  <si>
    <t>41 - 51</t>
  </si>
  <si>
    <t>52 - 62</t>
  </si>
  <si>
    <t>63 - 73</t>
  </si>
  <si>
    <t>74 - 84</t>
  </si>
  <si>
    <t>85 - 95</t>
  </si>
  <si>
    <t>96 - 106</t>
  </si>
  <si>
    <t>K deAsimetria</t>
  </si>
  <si>
    <t>Desv. Estandar</t>
  </si>
  <si>
    <t>Tendencia platicurtica</t>
  </si>
  <si>
    <t>Quintil(1)</t>
  </si>
  <si>
    <t>Posicion</t>
  </si>
  <si>
    <t>Quintil(2)</t>
  </si>
  <si>
    <t>Quintil(3)</t>
  </si>
  <si>
    <t>QUINTILES</t>
  </si>
  <si>
    <t>PERCENTILES</t>
  </si>
  <si>
    <t>Percentil(90)</t>
  </si>
  <si>
    <t>Percentil(10)</t>
  </si>
  <si>
    <r>
      <t xml:space="preserve">  </t>
    </r>
    <r>
      <rPr>
        <b/>
        <sz val="12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</si>
</sst>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</font>
    <font>
      <sz val="10"/>
      <color rgb="FF434343"/>
      <name val="Roboto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6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2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1" fillId="0" borderId="1" xfId="0" applyNumberFormat="1" applyFont="1" applyFill="1" applyBorder="1"/>
    <xf numFmtId="164" fontId="0" fillId="0" borderId="0" xfId="0" applyNumberFormat="1" applyFill="1"/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1" fontId="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3" fillId="0" borderId="1" xfId="0" quotePrefix="1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0" fontId="1" fillId="0" borderId="2" xfId="0" applyFont="1" applyBorder="1" applyAlignment="1">
      <alignment horizontal="center"/>
    </xf>
    <xf numFmtId="1" fontId="11" fillId="4" borderId="3" xfId="0" applyNumberFormat="1" applyFont="1" applyFill="1" applyBorder="1" applyAlignment="1">
      <alignment horizontal="center" vertical="center" wrapText="1"/>
    </xf>
    <xf numFmtId="1" fontId="11" fillId="5" borderId="3" xfId="0" applyNumberFormat="1" applyFont="1" applyFill="1" applyBorder="1" applyAlignment="1">
      <alignment horizontal="center" vertical="center" wrapText="1"/>
    </xf>
    <xf numFmtId="1" fontId="11" fillId="5" borderId="4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6" borderId="8" xfId="1" applyBorder="1" applyAlignment="1">
      <alignment horizontal="center"/>
    </xf>
    <xf numFmtId="0" fontId="12" fillId="6" borderId="9" xfId="1" applyBorder="1" applyAlignment="1">
      <alignment horizontal="center"/>
    </xf>
    <xf numFmtId="0" fontId="12" fillId="6" borderId="12" xfId="1" applyBorder="1" applyAlignment="1">
      <alignment horizontal="center"/>
    </xf>
    <xf numFmtId="0" fontId="14" fillId="6" borderId="8" xfId="1" applyFont="1" applyBorder="1" applyAlignment="1">
      <alignment horizontal="center"/>
    </xf>
    <xf numFmtId="0" fontId="14" fillId="6" borderId="10" xfId="1" applyFont="1" applyBorder="1" applyAlignment="1">
      <alignment horizontal="center"/>
    </xf>
    <xf numFmtId="0" fontId="14" fillId="6" borderId="8" xfId="1" applyFont="1" applyBorder="1" applyAlignment="1">
      <alignment horizontal="center"/>
    </xf>
    <xf numFmtId="0" fontId="14" fillId="6" borderId="1" xfId="1" applyFont="1" applyBorder="1" applyAlignment="1">
      <alignment horizontal="center"/>
    </xf>
    <xf numFmtId="0" fontId="14" fillId="6" borderId="9" xfId="1" applyFont="1" applyBorder="1" applyAlignment="1">
      <alignment horizontal="center"/>
    </xf>
    <xf numFmtId="0" fontId="14" fillId="6" borderId="5" xfId="1" applyFont="1" applyBorder="1" applyAlignment="1">
      <alignment horizontal="center"/>
    </xf>
    <xf numFmtId="0" fontId="14" fillId="6" borderId="6" xfId="1" applyFont="1" applyBorder="1" applyAlignment="1">
      <alignment horizontal="center"/>
    </xf>
    <xf numFmtId="0" fontId="14" fillId="6" borderId="7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1" xfId="1" applyFont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164" fontId="6" fillId="3" borderId="7" xfId="0" applyNumberFormat="1" applyFont="1" applyFill="1" applyBorder="1" applyAlignment="1">
      <alignment horizontal="center"/>
    </xf>
    <xf numFmtId="1" fontId="6" fillId="3" borderId="9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2" fontId="6" fillId="3" borderId="9" xfId="0" applyNumberFormat="1" applyFont="1" applyFill="1" applyBorder="1" applyAlignment="1">
      <alignment horizontal="center"/>
    </xf>
    <xf numFmtId="164" fontId="6" fillId="3" borderId="12" xfId="0" applyNumberFormat="1" applyFont="1" applyFill="1" applyBorder="1" applyAlignment="1">
      <alignment horizontal="center"/>
    </xf>
    <xf numFmtId="1" fontId="1" fillId="6" borderId="1" xfId="1" applyNumberFormat="1" applyFont="1" applyBorder="1" applyAlignment="1">
      <alignment horizontal="center"/>
    </xf>
    <xf numFmtId="0" fontId="1" fillId="6" borderId="9" xfId="1" applyFont="1" applyBorder="1" applyAlignment="1">
      <alignment horizontal="center"/>
    </xf>
    <xf numFmtId="0" fontId="1" fillId="6" borderId="11" xfId="1" applyFont="1" applyBorder="1" applyAlignment="1">
      <alignment horizontal="center"/>
    </xf>
    <xf numFmtId="2" fontId="1" fillId="2" borderId="15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1" fontId="14" fillId="0" borderId="6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1" fontId="14" fillId="3" borderId="9" xfId="0" applyNumberFormat="1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164" fontId="14" fillId="3" borderId="9" xfId="0" applyNumberFormat="1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164" fontId="14" fillId="3" borderId="12" xfId="0" applyNumberFormat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</cellXfs>
  <cellStyles count="2">
    <cellStyle name="20% - Énfasis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0632-0396-447F-B9F5-F7600B429A8D}">
  <dimension ref="A1:N139"/>
  <sheetViews>
    <sheetView zoomScale="90" zoomScaleNormal="90" workbookViewId="0">
      <selection activeCell="L15" sqref="L15"/>
    </sheetView>
  </sheetViews>
  <sheetFormatPr baseColWidth="10" defaultRowHeight="15" x14ac:dyDescent="0.25"/>
  <cols>
    <col min="1" max="1" width="15.28515625" style="1" customWidth="1"/>
    <col min="2" max="2" width="14" customWidth="1"/>
    <col min="3" max="3" width="12.5703125" bestFit="1" customWidth="1"/>
    <col min="4" max="4" width="13" style="18" customWidth="1"/>
    <col min="5" max="5" width="15" style="1" customWidth="1"/>
    <col min="6" max="6" width="11.42578125" style="1"/>
    <col min="8" max="8" width="11.42578125" style="1"/>
    <col min="9" max="9" width="8.140625" style="1" customWidth="1"/>
    <col min="10" max="10" width="23.7109375" style="1" customWidth="1"/>
    <col min="11" max="13" width="11.42578125" style="1"/>
    <col min="14" max="14" width="11.42578125" style="14"/>
  </cols>
  <sheetData>
    <row r="1" spans="1:13" ht="16.5" thickBo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"/>
      <c r="M1" s="2"/>
    </row>
    <row r="2" spans="1:13" ht="15.75" x14ac:dyDescent="0.25">
      <c r="A2" s="19" t="s">
        <v>1</v>
      </c>
      <c r="C2" s="62" t="s">
        <v>2</v>
      </c>
      <c r="D2" s="63" t="s">
        <v>4</v>
      </c>
      <c r="E2" s="64" t="s">
        <v>50</v>
      </c>
      <c r="F2" s="65" t="s">
        <v>5</v>
      </c>
      <c r="G2" s="65" t="s">
        <v>6</v>
      </c>
      <c r="H2" s="66" t="s">
        <v>7</v>
      </c>
    </row>
    <row r="3" spans="1:13" ht="15.75" thickBot="1" x14ac:dyDescent="0.3">
      <c r="A3" s="20">
        <v>75</v>
      </c>
      <c r="C3" s="54">
        <v>1</v>
      </c>
      <c r="D3" s="15">
        <v>20</v>
      </c>
      <c r="E3" s="8">
        <v>40.71</v>
      </c>
      <c r="F3" s="8">
        <f t="shared" ref="F3:F34" si="0">ABS(D3-E3)</f>
        <v>20.71</v>
      </c>
      <c r="G3" s="8">
        <f t="shared" ref="G3:G34" si="1">POWER(F3,2)</f>
        <v>428.90410000000003</v>
      </c>
      <c r="H3" s="55">
        <f t="shared" ref="H3:H34" si="2">POWER(D3,2)</f>
        <v>400</v>
      </c>
    </row>
    <row r="4" spans="1:13" ht="15.75" x14ac:dyDescent="0.25">
      <c r="A4" s="21">
        <v>82.2</v>
      </c>
      <c r="C4" s="54">
        <v>2</v>
      </c>
      <c r="D4" s="15">
        <v>20</v>
      </c>
      <c r="E4" s="8">
        <v>40.71</v>
      </c>
      <c r="F4" s="8">
        <f t="shared" si="0"/>
        <v>20.71</v>
      </c>
      <c r="G4" s="8">
        <f t="shared" si="1"/>
        <v>428.90410000000003</v>
      </c>
      <c r="H4" s="55">
        <f t="shared" si="2"/>
        <v>400</v>
      </c>
      <c r="J4" s="68" t="s">
        <v>2</v>
      </c>
      <c r="K4" s="69">
        <v>129</v>
      </c>
    </row>
    <row r="5" spans="1:13" ht="15.75" x14ac:dyDescent="0.25">
      <c r="A5" s="20">
        <v>75.599999999999994</v>
      </c>
      <c r="C5" s="54">
        <v>3</v>
      </c>
      <c r="D5" s="15">
        <v>20</v>
      </c>
      <c r="E5" s="8">
        <v>40.71</v>
      </c>
      <c r="F5" s="8">
        <f t="shared" si="0"/>
        <v>20.71</v>
      </c>
      <c r="G5" s="8">
        <f t="shared" si="1"/>
        <v>428.90410000000003</v>
      </c>
      <c r="H5" s="55">
        <f t="shared" si="2"/>
        <v>400</v>
      </c>
      <c r="J5" s="70" t="s">
        <v>8</v>
      </c>
      <c r="K5" s="71">
        <f>AVERAGE(D3:D137)</f>
        <v>65.178592592592565</v>
      </c>
    </row>
    <row r="6" spans="1:13" ht="15.75" x14ac:dyDescent="0.25">
      <c r="A6" s="21">
        <v>80</v>
      </c>
      <c r="C6" s="54">
        <v>4</v>
      </c>
      <c r="D6" s="15">
        <v>20</v>
      </c>
      <c r="E6" s="8">
        <v>40.71</v>
      </c>
      <c r="F6" s="8">
        <f t="shared" si="0"/>
        <v>20.71</v>
      </c>
      <c r="G6" s="8">
        <f t="shared" si="1"/>
        <v>428.90410000000003</v>
      </c>
      <c r="H6" s="55">
        <f t="shared" si="2"/>
        <v>400</v>
      </c>
      <c r="J6" s="70" t="s">
        <v>13</v>
      </c>
      <c r="K6" s="71">
        <f>MEDIAN(D3:D137)</f>
        <v>67.7</v>
      </c>
    </row>
    <row r="7" spans="1:13" ht="15.75" x14ac:dyDescent="0.25">
      <c r="A7" s="20">
        <v>90</v>
      </c>
      <c r="C7" s="54">
        <v>5</v>
      </c>
      <c r="D7" s="16">
        <v>20</v>
      </c>
      <c r="E7" s="5">
        <v>40.700000000000003</v>
      </c>
      <c r="F7" s="5">
        <f t="shared" si="0"/>
        <v>20.700000000000003</v>
      </c>
      <c r="G7" s="5">
        <f t="shared" si="1"/>
        <v>428.49000000000012</v>
      </c>
      <c r="H7" s="55">
        <f t="shared" si="2"/>
        <v>400</v>
      </c>
      <c r="J7" s="70" t="s">
        <v>9</v>
      </c>
      <c r="K7" s="72">
        <f>_xlfn.MODE.SNGL(D3:D137)</f>
        <v>60</v>
      </c>
    </row>
    <row r="8" spans="1:13" ht="15.75" x14ac:dyDescent="0.25">
      <c r="A8" s="21">
        <v>67.7</v>
      </c>
      <c r="C8" s="54">
        <v>6</v>
      </c>
      <c r="D8" s="15">
        <v>20.010000000000002</v>
      </c>
      <c r="E8" s="8">
        <v>40.71</v>
      </c>
      <c r="F8" s="8">
        <f t="shared" si="0"/>
        <v>20.7</v>
      </c>
      <c r="G8" s="8">
        <f t="shared" si="1"/>
        <v>428.48999999999995</v>
      </c>
      <c r="H8" s="55">
        <f t="shared" si="2"/>
        <v>400.40010000000007</v>
      </c>
      <c r="J8" s="70" t="s">
        <v>10</v>
      </c>
      <c r="K8" s="73">
        <f>F138/129</f>
        <v>27.422635658914711</v>
      </c>
    </row>
    <row r="9" spans="1:13" ht="15.75" x14ac:dyDescent="0.25">
      <c r="A9" s="20">
        <v>20.010000000000002</v>
      </c>
      <c r="C9" s="54">
        <v>7</v>
      </c>
      <c r="D9" s="15">
        <v>20.5</v>
      </c>
      <c r="E9" s="8">
        <v>40.71</v>
      </c>
      <c r="F9" s="8">
        <f t="shared" si="0"/>
        <v>20.21</v>
      </c>
      <c r="G9" s="8">
        <f t="shared" si="1"/>
        <v>408.44410000000005</v>
      </c>
      <c r="H9" s="55">
        <f t="shared" si="2"/>
        <v>420.25</v>
      </c>
      <c r="J9" s="70" t="s">
        <v>12</v>
      </c>
      <c r="K9" s="73">
        <f>_xlfn.VAR.S(D3:D137)</f>
        <v>510.32600173576901</v>
      </c>
    </row>
    <row r="10" spans="1:13" ht="16.5" thickBot="1" x14ac:dyDescent="0.3">
      <c r="A10" s="21">
        <v>85.4</v>
      </c>
      <c r="C10" s="54">
        <v>8</v>
      </c>
      <c r="D10" s="15">
        <v>22.4</v>
      </c>
      <c r="E10" s="8">
        <v>40.71</v>
      </c>
      <c r="F10" s="8">
        <f t="shared" si="0"/>
        <v>18.310000000000002</v>
      </c>
      <c r="G10" s="8">
        <f t="shared" si="1"/>
        <v>335.25610000000006</v>
      </c>
      <c r="H10" s="55">
        <f t="shared" si="2"/>
        <v>501.75999999999993</v>
      </c>
      <c r="J10" s="74" t="s">
        <v>11</v>
      </c>
      <c r="K10" s="75">
        <f>_xlfn.STDEV.S(D3:D137)</f>
        <v>22.59039622794981</v>
      </c>
    </row>
    <row r="11" spans="1:13" x14ac:dyDescent="0.25">
      <c r="A11" s="20">
        <v>90</v>
      </c>
      <c r="C11" s="54">
        <v>9</v>
      </c>
      <c r="D11" s="15">
        <v>25</v>
      </c>
      <c r="E11" s="8">
        <v>40.71</v>
      </c>
      <c r="F11" s="8">
        <f t="shared" si="0"/>
        <v>15.71</v>
      </c>
      <c r="G11" s="8">
        <f t="shared" si="1"/>
        <v>246.80410000000003</v>
      </c>
      <c r="H11" s="55">
        <f t="shared" si="2"/>
        <v>625</v>
      </c>
    </row>
    <row r="12" spans="1:13" x14ac:dyDescent="0.25">
      <c r="A12" s="21">
        <v>80</v>
      </c>
      <c r="C12" s="54">
        <v>10</v>
      </c>
      <c r="D12" s="15">
        <v>25</v>
      </c>
      <c r="E12" s="8">
        <v>40.71</v>
      </c>
      <c r="F12" s="8">
        <f t="shared" si="0"/>
        <v>15.71</v>
      </c>
      <c r="G12" s="8">
        <f t="shared" si="1"/>
        <v>246.80410000000003</v>
      </c>
      <c r="H12" s="55">
        <f t="shared" si="2"/>
        <v>625</v>
      </c>
    </row>
    <row r="13" spans="1:13" x14ac:dyDescent="0.25">
      <c r="A13" s="20">
        <v>50</v>
      </c>
      <c r="C13" s="54">
        <v>11</v>
      </c>
      <c r="D13" s="15">
        <v>27</v>
      </c>
      <c r="E13" s="8">
        <v>40.71</v>
      </c>
      <c r="F13" s="8">
        <f t="shared" si="0"/>
        <v>13.71</v>
      </c>
      <c r="G13" s="8">
        <f t="shared" si="1"/>
        <v>187.96410000000003</v>
      </c>
      <c r="H13" s="55">
        <f t="shared" si="2"/>
        <v>729</v>
      </c>
    </row>
    <row r="14" spans="1:13" x14ac:dyDescent="0.25">
      <c r="A14" s="21">
        <v>60</v>
      </c>
      <c r="C14" s="54">
        <v>12</v>
      </c>
      <c r="D14" s="15">
        <v>30</v>
      </c>
      <c r="E14" s="8">
        <v>40.71</v>
      </c>
      <c r="F14" s="8">
        <f t="shared" si="0"/>
        <v>10.71</v>
      </c>
      <c r="G14" s="8">
        <f t="shared" si="1"/>
        <v>114.70410000000003</v>
      </c>
      <c r="H14" s="55">
        <f t="shared" si="2"/>
        <v>900</v>
      </c>
    </row>
    <row r="15" spans="1:13" x14ac:dyDescent="0.25">
      <c r="A15" s="20">
        <v>40.5</v>
      </c>
      <c r="C15" s="54">
        <v>13</v>
      </c>
      <c r="D15" s="15">
        <v>30</v>
      </c>
      <c r="E15" s="8">
        <v>40.71</v>
      </c>
      <c r="F15" s="8">
        <f t="shared" si="0"/>
        <v>10.71</v>
      </c>
      <c r="G15" s="8">
        <f t="shared" si="1"/>
        <v>114.70410000000003</v>
      </c>
      <c r="H15" s="55">
        <f t="shared" si="2"/>
        <v>900</v>
      </c>
    </row>
    <row r="16" spans="1:13" x14ac:dyDescent="0.25">
      <c r="A16" s="21">
        <v>80.2</v>
      </c>
      <c r="C16" s="54">
        <v>14</v>
      </c>
      <c r="D16" s="15">
        <v>30</v>
      </c>
      <c r="E16" s="8">
        <v>40.71</v>
      </c>
      <c r="F16" s="8">
        <f t="shared" si="0"/>
        <v>10.71</v>
      </c>
      <c r="G16" s="8">
        <f t="shared" si="1"/>
        <v>114.70410000000003</v>
      </c>
      <c r="H16" s="55">
        <f t="shared" si="2"/>
        <v>900</v>
      </c>
    </row>
    <row r="17" spans="1:8" x14ac:dyDescent="0.25">
      <c r="A17" s="20">
        <v>100</v>
      </c>
      <c r="C17" s="54">
        <v>15</v>
      </c>
      <c r="D17" s="15">
        <v>30</v>
      </c>
      <c r="E17" s="8">
        <v>40.71</v>
      </c>
      <c r="F17" s="8">
        <f t="shared" si="0"/>
        <v>10.71</v>
      </c>
      <c r="G17" s="8">
        <f t="shared" si="1"/>
        <v>114.70410000000003</v>
      </c>
      <c r="H17" s="55">
        <f t="shared" si="2"/>
        <v>900</v>
      </c>
    </row>
    <row r="18" spans="1:8" x14ac:dyDescent="0.25">
      <c r="A18" s="21">
        <v>80</v>
      </c>
      <c r="C18" s="54">
        <v>16</v>
      </c>
      <c r="D18" s="15">
        <v>30</v>
      </c>
      <c r="E18" s="8">
        <v>40.71</v>
      </c>
      <c r="F18" s="8">
        <f t="shared" si="0"/>
        <v>10.71</v>
      </c>
      <c r="G18" s="8">
        <f t="shared" si="1"/>
        <v>114.70410000000003</v>
      </c>
      <c r="H18" s="55">
        <f t="shared" si="2"/>
        <v>900</v>
      </c>
    </row>
    <row r="19" spans="1:8" x14ac:dyDescent="0.25">
      <c r="A19" s="20">
        <v>80</v>
      </c>
      <c r="C19" s="54">
        <v>17</v>
      </c>
      <c r="D19" s="15">
        <v>30</v>
      </c>
      <c r="E19" s="8">
        <v>40.71</v>
      </c>
      <c r="F19" s="8">
        <f t="shared" si="0"/>
        <v>10.71</v>
      </c>
      <c r="G19" s="8">
        <f t="shared" si="1"/>
        <v>114.70410000000003</v>
      </c>
      <c r="H19" s="55">
        <f t="shared" si="2"/>
        <v>900</v>
      </c>
    </row>
    <row r="20" spans="1:8" x14ac:dyDescent="0.25">
      <c r="A20" s="21">
        <v>30</v>
      </c>
      <c r="C20" s="54">
        <v>18</v>
      </c>
      <c r="D20" s="15">
        <v>32</v>
      </c>
      <c r="E20" s="8">
        <v>40.71</v>
      </c>
      <c r="F20" s="8">
        <f t="shared" si="0"/>
        <v>8.7100000000000009</v>
      </c>
      <c r="G20" s="8">
        <f t="shared" si="1"/>
        <v>75.864100000000022</v>
      </c>
      <c r="H20" s="55">
        <f t="shared" si="2"/>
        <v>1024</v>
      </c>
    </row>
    <row r="21" spans="1:8" x14ac:dyDescent="0.25">
      <c r="A21" s="20">
        <v>50</v>
      </c>
      <c r="C21" s="54">
        <v>19</v>
      </c>
      <c r="D21" s="15">
        <v>32.5</v>
      </c>
      <c r="E21" s="8">
        <v>40.71</v>
      </c>
      <c r="F21" s="8">
        <f t="shared" si="0"/>
        <v>8.2100000000000009</v>
      </c>
      <c r="G21" s="8">
        <f t="shared" si="1"/>
        <v>67.404100000000014</v>
      </c>
      <c r="H21" s="55">
        <f t="shared" si="2"/>
        <v>1056.25</v>
      </c>
    </row>
    <row r="22" spans="1:8" x14ac:dyDescent="0.25">
      <c r="A22" s="21">
        <v>89</v>
      </c>
      <c r="C22" s="54">
        <v>20</v>
      </c>
      <c r="D22" s="15">
        <v>35</v>
      </c>
      <c r="E22" s="8">
        <v>40.71</v>
      </c>
      <c r="F22" s="8">
        <f t="shared" si="0"/>
        <v>5.7100000000000009</v>
      </c>
      <c r="G22" s="8">
        <f t="shared" si="1"/>
        <v>32.60410000000001</v>
      </c>
      <c r="H22" s="55">
        <f t="shared" si="2"/>
        <v>1225</v>
      </c>
    </row>
    <row r="23" spans="1:8" x14ac:dyDescent="0.25">
      <c r="A23" s="20">
        <v>45</v>
      </c>
      <c r="C23" s="54">
        <v>21</v>
      </c>
      <c r="D23" s="15">
        <v>40.5</v>
      </c>
      <c r="E23" s="8">
        <v>40.71</v>
      </c>
      <c r="F23" s="8">
        <f t="shared" si="0"/>
        <v>0.21000000000000085</v>
      </c>
      <c r="G23" s="8">
        <f t="shared" si="1"/>
        <v>4.4100000000000361E-2</v>
      </c>
      <c r="H23" s="55">
        <f t="shared" si="2"/>
        <v>1640.25</v>
      </c>
    </row>
    <row r="24" spans="1:8" x14ac:dyDescent="0.25">
      <c r="A24" s="21">
        <v>32</v>
      </c>
      <c r="C24" s="54">
        <v>22</v>
      </c>
      <c r="D24" s="15">
        <v>45</v>
      </c>
      <c r="E24" s="8">
        <v>40.71</v>
      </c>
      <c r="F24" s="8">
        <f t="shared" si="0"/>
        <v>4.2899999999999991</v>
      </c>
      <c r="G24" s="8">
        <f t="shared" si="1"/>
        <v>18.404099999999993</v>
      </c>
      <c r="H24" s="55">
        <f t="shared" si="2"/>
        <v>2025</v>
      </c>
    </row>
    <row r="25" spans="1:8" x14ac:dyDescent="0.25">
      <c r="A25" s="20">
        <v>50</v>
      </c>
      <c r="C25" s="54">
        <v>23</v>
      </c>
      <c r="D25" s="15">
        <v>45</v>
      </c>
      <c r="E25" s="8">
        <v>40.71</v>
      </c>
      <c r="F25" s="8">
        <f t="shared" si="0"/>
        <v>4.2899999999999991</v>
      </c>
      <c r="G25" s="8">
        <f t="shared" si="1"/>
        <v>18.404099999999993</v>
      </c>
      <c r="H25" s="55">
        <f t="shared" si="2"/>
        <v>2025</v>
      </c>
    </row>
    <row r="26" spans="1:8" x14ac:dyDescent="0.25">
      <c r="A26" s="21">
        <v>95</v>
      </c>
      <c r="C26" s="54">
        <v>24</v>
      </c>
      <c r="D26" s="15">
        <v>45</v>
      </c>
      <c r="E26" s="8">
        <v>40.71</v>
      </c>
      <c r="F26" s="8">
        <f t="shared" si="0"/>
        <v>4.2899999999999991</v>
      </c>
      <c r="G26" s="8">
        <f t="shared" si="1"/>
        <v>18.404099999999993</v>
      </c>
      <c r="H26" s="55">
        <f t="shared" si="2"/>
        <v>2025</v>
      </c>
    </row>
    <row r="27" spans="1:8" x14ac:dyDescent="0.25">
      <c r="A27" s="20">
        <v>60</v>
      </c>
      <c r="C27" s="54">
        <v>25</v>
      </c>
      <c r="D27" s="15">
        <v>45</v>
      </c>
      <c r="E27" s="8">
        <v>40.71</v>
      </c>
      <c r="F27" s="8">
        <f t="shared" si="0"/>
        <v>4.2899999999999991</v>
      </c>
      <c r="G27" s="8">
        <f t="shared" si="1"/>
        <v>18.404099999999993</v>
      </c>
      <c r="H27" s="55">
        <f t="shared" si="2"/>
        <v>2025</v>
      </c>
    </row>
    <row r="28" spans="1:8" x14ac:dyDescent="0.25">
      <c r="A28" s="21">
        <v>85</v>
      </c>
      <c r="C28" s="54">
        <v>26</v>
      </c>
      <c r="D28" s="15">
        <v>45.2</v>
      </c>
      <c r="E28" s="8">
        <v>40.71</v>
      </c>
      <c r="F28" s="8">
        <f t="shared" si="0"/>
        <v>4.490000000000002</v>
      </c>
      <c r="G28" s="8">
        <f t="shared" si="1"/>
        <v>20.160100000000018</v>
      </c>
      <c r="H28" s="55">
        <f t="shared" si="2"/>
        <v>2043.0400000000002</v>
      </c>
    </row>
    <row r="29" spans="1:8" x14ac:dyDescent="0.25">
      <c r="A29" s="20">
        <v>98.5</v>
      </c>
      <c r="C29" s="54">
        <v>27</v>
      </c>
      <c r="D29" s="15">
        <v>45.5</v>
      </c>
      <c r="E29" s="8">
        <v>40.71</v>
      </c>
      <c r="F29" s="8">
        <f t="shared" si="0"/>
        <v>4.7899999999999991</v>
      </c>
      <c r="G29" s="8">
        <f t="shared" si="1"/>
        <v>22.944099999999992</v>
      </c>
      <c r="H29" s="55">
        <f t="shared" si="2"/>
        <v>2070.25</v>
      </c>
    </row>
    <row r="30" spans="1:8" x14ac:dyDescent="0.25">
      <c r="A30" s="21">
        <v>80</v>
      </c>
      <c r="C30" s="54">
        <v>28</v>
      </c>
      <c r="D30" s="15">
        <v>50</v>
      </c>
      <c r="E30" s="8">
        <v>40.71</v>
      </c>
      <c r="F30" s="8">
        <f t="shared" si="0"/>
        <v>9.2899999999999991</v>
      </c>
      <c r="G30" s="8">
        <f t="shared" si="1"/>
        <v>86.304099999999991</v>
      </c>
      <c r="H30" s="55">
        <f t="shared" si="2"/>
        <v>2500</v>
      </c>
    </row>
    <row r="31" spans="1:8" x14ac:dyDescent="0.25">
      <c r="A31" s="20">
        <v>30</v>
      </c>
      <c r="C31" s="54">
        <v>29</v>
      </c>
      <c r="D31" s="17">
        <v>50</v>
      </c>
      <c r="E31" s="8">
        <v>40.71</v>
      </c>
      <c r="F31" s="8">
        <f t="shared" si="0"/>
        <v>9.2899999999999991</v>
      </c>
      <c r="G31" s="8">
        <f t="shared" si="1"/>
        <v>86.304099999999991</v>
      </c>
      <c r="H31" s="55">
        <f t="shared" si="2"/>
        <v>2500</v>
      </c>
    </row>
    <row r="32" spans="1:8" x14ac:dyDescent="0.25">
      <c r="A32" s="21">
        <v>60</v>
      </c>
      <c r="C32" s="54">
        <v>30</v>
      </c>
      <c r="D32" s="15">
        <v>50</v>
      </c>
      <c r="E32" s="8">
        <v>40.71</v>
      </c>
      <c r="F32" s="8">
        <f t="shared" si="0"/>
        <v>9.2899999999999991</v>
      </c>
      <c r="G32" s="8">
        <f t="shared" si="1"/>
        <v>86.304099999999991</v>
      </c>
      <c r="H32" s="55">
        <f t="shared" si="2"/>
        <v>2500</v>
      </c>
    </row>
    <row r="33" spans="1:8" x14ac:dyDescent="0.25">
      <c r="A33" s="20">
        <v>65</v>
      </c>
      <c r="C33" s="54">
        <v>31</v>
      </c>
      <c r="D33" s="15">
        <v>50</v>
      </c>
      <c r="E33" s="8">
        <v>40.71</v>
      </c>
      <c r="F33" s="8">
        <f t="shared" si="0"/>
        <v>9.2899999999999991</v>
      </c>
      <c r="G33" s="8">
        <f t="shared" si="1"/>
        <v>86.304099999999991</v>
      </c>
      <c r="H33" s="55">
        <f t="shared" si="2"/>
        <v>2500</v>
      </c>
    </row>
    <row r="34" spans="1:8" x14ac:dyDescent="0.25">
      <c r="A34" s="21">
        <v>95</v>
      </c>
      <c r="C34" s="54">
        <v>32</v>
      </c>
      <c r="D34" s="15">
        <v>50</v>
      </c>
      <c r="E34" s="8">
        <v>40.71</v>
      </c>
      <c r="F34" s="8">
        <f t="shared" si="0"/>
        <v>9.2899999999999991</v>
      </c>
      <c r="G34" s="8">
        <f t="shared" si="1"/>
        <v>86.304099999999991</v>
      </c>
      <c r="H34" s="55">
        <f t="shared" si="2"/>
        <v>2500</v>
      </c>
    </row>
    <row r="35" spans="1:8" x14ac:dyDescent="0.25">
      <c r="A35" s="20">
        <v>60</v>
      </c>
      <c r="C35" s="54">
        <v>33</v>
      </c>
      <c r="D35" s="15">
        <v>50</v>
      </c>
      <c r="E35" s="8">
        <v>40.71</v>
      </c>
      <c r="F35" s="8">
        <f t="shared" ref="F35:F66" si="3">ABS(D35-E35)</f>
        <v>9.2899999999999991</v>
      </c>
      <c r="G35" s="8">
        <f t="shared" ref="G35:G66" si="4">POWER(F35,2)</f>
        <v>86.304099999999991</v>
      </c>
      <c r="H35" s="55">
        <f t="shared" ref="H35:H66" si="5">POWER(D35,2)</f>
        <v>2500</v>
      </c>
    </row>
    <row r="36" spans="1:8" x14ac:dyDescent="0.25">
      <c r="A36" s="21">
        <v>100</v>
      </c>
      <c r="C36" s="54">
        <v>34</v>
      </c>
      <c r="D36" s="15">
        <v>50</v>
      </c>
      <c r="E36" s="8">
        <v>40.71</v>
      </c>
      <c r="F36" s="8">
        <f t="shared" si="3"/>
        <v>9.2899999999999991</v>
      </c>
      <c r="G36" s="8">
        <f t="shared" si="4"/>
        <v>86.304099999999991</v>
      </c>
      <c r="H36" s="55">
        <f t="shared" si="5"/>
        <v>2500</v>
      </c>
    </row>
    <row r="37" spans="1:8" x14ac:dyDescent="0.25">
      <c r="A37" s="20">
        <v>99.9</v>
      </c>
      <c r="C37" s="54">
        <v>35</v>
      </c>
      <c r="D37" s="15">
        <v>50</v>
      </c>
      <c r="E37" s="8">
        <v>40.71</v>
      </c>
      <c r="F37" s="8">
        <f t="shared" si="3"/>
        <v>9.2899999999999991</v>
      </c>
      <c r="G37" s="8">
        <f t="shared" si="4"/>
        <v>86.304099999999991</v>
      </c>
      <c r="H37" s="55">
        <f t="shared" si="5"/>
        <v>2500</v>
      </c>
    </row>
    <row r="38" spans="1:8" x14ac:dyDescent="0.25">
      <c r="A38" s="21">
        <v>74.599999999999994</v>
      </c>
      <c r="C38" s="54">
        <v>36</v>
      </c>
      <c r="D38" s="15">
        <v>50</v>
      </c>
      <c r="E38" s="8">
        <v>40.71</v>
      </c>
      <c r="F38" s="8">
        <f t="shared" si="3"/>
        <v>9.2899999999999991</v>
      </c>
      <c r="G38" s="8">
        <f t="shared" si="4"/>
        <v>86.304099999999991</v>
      </c>
      <c r="H38" s="55">
        <f t="shared" si="5"/>
        <v>2500</v>
      </c>
    </row>
    <row r="39" spans="1:8" x14ac:dyDescent="0.25">
      <c r="A39" s="20">
        <v>60</v>
      </c>
      <c r="C39" s="54">
        <v>37</v>
      </c>
      <c r="D39" s="15">
        <v>50</v>
      </c>
      <c r="E39" s="8">
        <v>40.71</v>
      </c>
      <c r="F39" s="8">
        <f t="shared" si="3"/>
        <v>9.2899999999999991</v>
      </c>
      <c r="G39" s="8">
        <f t="shared" si="4"/>
        <v>86.304099999999991</v>
      </c>
      <c r="H39" s="55">
        <f t="shared" si="5"/>
        <v>2500</v>
      </c>
    </row>
    <row r="40" spans="1:8" x14ac:dyDescent="0.25">
      <c r="A40" s="21">
        <v>77.3</v>
      </c>
      <c r="C40" s="54">
        <v>38</v>
      </c>
      <c r="D40" s="15">
        <v>50</v>
      </c>
      <c r="E40" s="8">
        <v>40.71</v>
      </c>
      <c r="F40" s="8">
        <f t="shared" si="3"/>
        <v>9.2899999999999991</v>
      </c>
      <c r="G40" s="8">
        <f t="shared" si="4"/>
        <v>86.304099999999991</v>
      </c>
      <c r="H40" s="55">
        <f t="shared" si="5"/>
        <v>2500</v>
      </c>
    </row>
    <row r="41" spans="1:8" x14ac:dyDescent="0.25">
      <c r="A41" s="20">
        <v>60</v>
      </c>
      <c r="C41" s="54">
        <v>39</v>
      </c>
      <c r="D41" s="15">
        <v>50</v>
      </c>
      <c r="E41" s="8">
        <v>40.71</v>
      </c>
      <c r="F41" s="8">
        <f t="shared" si="3"/>
        <v>9.2899999999999991</v>
      </c>
      <c r="G41" s="8">
        <f t="shared" si="4"/>
        <v>86.304099999999991</v>
      </c>
      <c r="H41" s="55">
        <f t="shared" si="5"/>
        <v>2500</v>
      </c>
    </row>
    <row r="42" spans="1:8" x14ac:dyDescent="0.25">
      <c r="A42" s="21">
        <v>80</v>
      </c>
      <c r="C42" s="54">
        <v>40</v>
      </c>
      <c r="D42" s="15">
        <v>50</v>
      </c>
      <c r="E42" s="8">
        <v>40.71</v>
      </c>
      <c r="F42" s="8">
        <f t="shared" si="3"/>
        <v>9.2899999999999991</v>
      </c>
      <c r="G42" s="8">
        <f t="shared" si="4"/>
        <v>86.304099999999991</v>
      </c>
      <c r="H42" s="55">
        <f t="shared" si="5"/>
        <v>2500</v>
      </c>
    </row>
    <row r="43" spans="1:8" x14ac:dyDescent="0.25">
      <c r="A43" s="20">
        <v>35</v>
      </c>
      <c r="C43" s="54">
        <v>41</v>
      </c>
      <c r="D43" s="15">
        <v>50.5</v>
      </c>
      <c r="E43" s="8">
        <v>40.71</v>
      </c>
      <c r="F43" s="8">
        <f t="shared" si="3"/>
        <v>9.7899999999999991</v>
      </c>
      <c r="G43" s="8">
        <f t="shared" si="4"/>
        <v>95.844099999999983</v>
      </c>
      <c r="H43" s="55">
        <f t="shared" si="5"/>
        <v>2550.25</v>
      </c>
    </row>
    <row r="44" spans="1:8" x14ac:dyDescent="0.25">
      <c r="A44" s="21">
        <v>95</v>
      </c>
      <c r="C44" s="54">
        <v>42</v>
      </c>
      <c r="D44" s="15">
        <v>50.6</v>
      </c>
      <c r="E44" s="8">
        <v>40.71</v>
      </c>
      <c r="F44" s="8">
        <f t="shared" si="3"/>
        <v>9.89</v>
      </c>
      <c r="G44" s="8">
        <f t="shared" si="4"/>
        <v>97.812100000000015</v>
      </c>
      <c r="H44" s="55">
        <f t="shared" si="5"/>
        <v>2560.36</v>
      </c>
    </row>
    <row r="45" spans="1:8" x14ac:dyDescent="0.25">
      <c r="A45" s="20">
        <v>80.2</v>
      </c>
      <c r="C45" s="54">
        <v>43</v>
      </c>
      <c r="D45" s="15">
        <v>55.4</v>
      </c>
      <c r="E45" s="8">
        <v>40.71</v>
      </c>
      <c r="F45" s="8">
        <f t="shared" si="3"/>
        <v>14.689999999999998</v>
      </c>
      <c r="G45" s="8">
        <f t="shared" si="4"/>
        <v>215.79609999999994</v>
      </c>
      <c r="H45" s="55">
        <f t="shared" si="5"/>
        <v>3069.16</v>
      </c>
    </row>
    <row r="46" spans="1:8" x14ac:dyDescent="0.25">
      <c r="A46" s="21">
        <v>70</v>
      </c>
      <c r="C46" s="54">
        <v>44</v>
      </c>
      <c r="D46" s="15">
        <v>60</v>
      </c>
      <c r="E46" s="8">
        <v>40.71</v>
      </c>
      <c r="F46" s="8">
        <f t="shared" si="3"/>
        <v>19.29</v>
      </c>
      <c r="G46" s="8">
        <f t="shared" si="4"/>
        <v>372.10409999999996</v>
      </c>
      <c r="H46" s="55">
        <f t="shared" si="5"/>
        <v>3600</v>
      </c>
    </row>
    <row r="47" spans="1:8" x14ac:dyDescent="0.25">
      <c r="A47" s="20">
        <v>50</v>
      </c>
      <c r="C47" s="54">
        <v>45</v>
      </c>
      <c r="D47" s="15">
        <v>60</v>
      </c>
      <c r="E47" s="8">
        <v>40.71</v>
      </c>
      <c r="F47" s="8">
        <f t="shared" si="3"/>
        <v>19.29</v>
      </c>
      <c r="G47" s="8">
        <f t="shared" si="4"/>
        <v>372.10409999999996</v>
      </c>
      <c r="H47" s="55">
        <f t="shared" si="5"/>
        <v>3600</v>
      </c>
    </row>
    <row r="48" spans="1:8" x14ac:dyDescent="0.25">
      <c r="A48" s="21">
        <v>85.5</v>
      </c>
      <c r="C48" s="54">
        <v>46</v>
      </c>
      <c r="D48" s="15">
        <v>60</v>
      </c>
      <c r="E48" s="8">
        <v>40.71</v>
      </c>
      <c r="F48" s="8">
        <f t="shared" si="3"/>
        <v>19.29</v>
      </c>
      <c r="G48" s="8">
        <f t="shared" si="4"/>
        <v>372.10409999999996</v>
      </c>
      <c r="H48" s="55">
        <f t="shared" si="5"/>
        <v>3600</v>
      </c>
    </row>
    <row r="49" spans="1:8" x14ac:dyDescent="0.25">
      <c r="A49" s="20">
        <v>63.5</v>
      </c>
      <c r="C49" s="54">
        <v>47</v>
      </c>
      <c r="D49" s="15">
        <v>60</v>
      </c>
      <c r="E49" s="8">
        <v>40.71</v>
      </c>
      <c r="F49" s="8">
        <f t="shared" si="3"/>
        <v>19.29</v>
      </c>
      <c r="G49" s="8">
        <f t="shared" si="4"/>
        <v>372.10409999999996</v>
      </c>
      <c r="H49" s="55">
        <f t="shared" si="5"/>
        <v>3600</v>
      </c>
    </row>
    <row r="50" spans="1:8" x14ac:dyDescent="0.25">
      <c r="A50" s="21">
        <v>90</v>
      </c>
      <c r="C50" s="54">
        <v>48</v>
      </c>
      <c r="D50" s="15">
        <v>60</v>
      </c>
      <c r="E50" s="8">
        <v>40.71</v>
      </c>
      <c r="F50" s="8">
        <f t="shared" si="3"/>
        <v>19.29</v>
      </c>
      <c r="G50" s="8">
        <f t="shared" si="4"/>
        <v>372.10409999999996</v>
      </c>
      <c r="H50" s="55">
        <f t="shared" si="5"/>
        <v>3600</v>
      </c>
    </row>
    <row r="51" spans="1:8" x14ac:dyDescent="0.25">
      <c r="A51" s="20">
        <v>65</v>
      </c>
      <c r="C51" s="54">
        <v>49</v>
      </c>
      <c r="D51" s="15">
        <v>60</v>
      </c>
      <c r="E51" s="8">
        <v>40.71</v>
      </c>
      <c r="F51" s="8">
        <f t="shared" si="3"/>
        <v>19.29</v>
      </c>
      <c r="G51" s="8">
        <f t="shared" si="4"/>
        <v>372.10409999999996</v>
      </c>
      <c r="H51" s="55">
        <f t="shared" si="5"/>
        <v>3600</v>
      </c>
    </row>
    <row r="52" spans="1:8" x14ac:dyDescent="0.25">
      <c r="A52" s="21">
        <v>65</v>
      </c>
      <c r="C52" s="54">
        <v>50</v>
      </c>
      <c r="D52" s="15">
        <v>60</v>
      </c>
      <c r="E52" s="8">
        <v>40.71</v>
      </c>
      <c r="F52" s="8">
        <f t="shared" si="3"/>
        <v>19.29</v>
      </c>
      <c r="G52" s="8">
        <f t="shared" si="4"/>
        <v>372.10409999999996</v>
      </c>
      <c r="H52" s="55">
        <f t="shared" si="5"/>
        <v>3600</v>
      </c>
    </row>
    <row r="53" spans="1:8" x14ac:dyDescent="0.25">
      <c r="A53" s="20">
        <v>50.6</v>
      </c>
      <c r="C53" s="54">
        <v>51</v>
      </c>
      <c r="D53" s="15">
        <v>60</v>
      </c>
      <c r="E53" s="8">
        <v>40.71</v>
      </c>
      <c r="F53" s="8">
        <f t="shared" si="3"/>
        <v>19.29</v>
      </c>
      <c r="G53" s="8">
        <f t="shared" si="4"/>
        <v>372.10409999999996</v>
      </c>
      <c r="H53" s="55">
        <f t="shared" si="5"/>
        <v>3600</v>
      </c>
    </row>
    <row r="54" spans="1:8" x14ac:dyDescent="0.25">
      <c r="A54" s="21">
        <v>45</v>
      </c>
      <c r="C54" s="54">
        <v>52</v>
      </c>
      <c r="D54" s="15">
        <v>60</v>
      </c>
      <c r="E54" s="8">
        <v>40.71</v>
      </c>
      <c r="F54" s="8">
        <f t="shared" si="3"/>
        <v>19.29</v>
      </c>
      <c r="G54" s="8">
        <f t="shared" si="4"/>
        <v>372.10409999999996</v>
      </c>
      <c r="H54" s="55">
        <f t="shared" si="5"/>
        <v>3600</v>
      </c>
    </row>
    <row r="55" spans="1:8" x14ac:dyDescent="0.25">
      <c r="A55" s="20">
        <v>50</v>
      </c>
      <c r="C55" s="54">
        <v>53</v>
      </c>
      <c r="D55" s="15">
        <v>60</v>
      </c>
      <c r="E55" s="8">
        <v>40.71</v>
      </c>
      <c r="F55" s="8">
        <f t="shared" si="3"/>
        <v>19.29</v>
      </c>
      <c r="G55" s="8">
        <f t="shared" si="4"/>
        <v>372.10409999999996</v>
      </c>
      <c r="H55" s="55">
        <f t="shared" si="5"/>
        <v>3600</v>
      </c>
    </row>
    <row r="56" spans="1:8" x14ac:dyDescent="0.25">
      <c r="A56" s="21">
        <v>80</v>
      </c>
      <c r="C56" s="54">
        <v>54</v>
      </c>
      <c r="D56" s="15">
        <v>60</v>
      </c>
      <c r="E56" s="8">
        <v>40.71</v>
      </c>
      <c r="F56" s="8">
        <f t="shared" si="3"/>
        <v>19.29</v>
      </c>
      <c r="G56" s="8">
        <f t="shared" si="4"/>
        <v>372.10409999999996</v>
      </c>
      <c r="H56" s="55">
        <f t="shared" si="5"/>
        <v>3600</v>
      </c>
    </row>
    <row r="57" spans="1:8" x14ac:dyDescent="0.25">
      <c r="A57" s="20">
        <v>80</v>
      </c>
      <c r="C57" s="54">
        <v>55</v>
      </c>
      <c r="D57" s="15">
        <v>60</v>
      </c>
      <c r="E57" s="8">
        <v>40.71</v>
      </c>
      <c r="F57" s="8">
        <f t="shared" si="3"/>
        <v>19.29</v>
      </c>
      <c r="G57" s="8">
        <f t="shared" si="4"/>
        <v>372.10409999999996</v>
      </c>
      <c r="H57" s="55">
        <f t="shared" si="5"/>
        <v>3600</v>
      </c>
    </row>
    <row r="58" spans="1:8" x14ac:dyDescent="0.25">
      <c r="A58" s="21">
        <v>80.2</v>
      </c>
      <c r="C58" s="54">
        <v>56</v>
      </c>
      <c r="D58" s="15">
        <v>60</v>
      </c>
      <c r="E58" s="8">
        <v>40.71</v>
      </c>
      <c r="F58" s="8">
        <f t="shared" si="3"/>
        <v>19.29</v>
      </c>
      <c r="G58" s="8">
        <f t="shared" si="4"/>
        <v>372.10409999999996</v>
      </c>
      <c r="H58" s="55">
        <f t="shared" si="5"/>
        <v>3600</v>
      </c>
    </row>
    <row r="59" spans="1:8" x14ac:dyDescent="0.25">
      <c r="A59" s="20">
        <v>70</v>
      </c>
      <c r="C59" s="54">
        <v>57</v>
      </c>
      <c r="D59" s="15">
        <v>60</v>
      </c>
      <c r="E59" s="8">
        <v>40.71</v>
      </c>
      <c r="F59" s="8">
        <f t="shared" si="3"/>
        <v>19.29</v>
      </c>
      <c r="G59" s="8">
        <f t="shared" si="4"/>
        <v>372.10409999999996</v>
      </c>
      <c r="H59" s="55">
        <f t="shared" si="5"/>
        <v>3600</v>
      </c>
    </row>
    <row r="60" spans="1:8" x14ac:dyDescent="0.25">
      <c r="A60" s="21">
        <v>92</v>
      </c>
      <c r="C60" s="54">
        <v>58</v>
      </c>
      <c r="D60" s="15">
        <v>60</v>
      </c>
      <c r="E60" s="8">
        <v>40.71</v>
      </c>
      <c r="F60" s="8">
        <f t="shared" si="3"/>
        <v>19.29</v>
      </c>
      <c r="G60" s="8">
        <f t="shared" si="4"/>
        <v>372.10409999999996</v>
      </c>
      <c r="H60" s="55">
        <f t="shared" si="5"/>
        <v>3600</v>
      </c>
    </row>
    <row r="61" spans="1:8" x14ac:dyDescent="0.25">
      <c r="A61" s="20">
        <v>60</v>
      </c>
      <c r="C61" s="54">
        <v>59</v>
      </c>
      <c r="D61" s="15">
        <v>60</v>
      </c>
      <c r="E61" s="8">
        <v>40.71</v>
      </c>
      <c r="F61" s="8">
        <f t="shared" si="3"/>
        <v>19.29</v>
      </c>
      <c r="G61" s="8">
        <f t="shared" si="4"/>
        <v>372.10409999999996</v>
      </c>
      <c r="H61" s="55">
        <f t="shared" si="5"/>
        <v>3600</v>
      </c>
    </row>
    <row r="62" spans="1:8" x14ac:dyDescent="0.25">
      <c r="A62" s="21">
        <v>70</v>
      </c>
      <c r="C62" s="54">
        <v>60</v>
      </c>
      <c r="D62" s="15">
        <v>60</v>
      </c>
      <c r="E62" s="8">
        <v>40.71</v>
      </c>
      <c r="F62" s="8">
        <f t="shared" si="3"/>
        <v>19.29</v>
      </c>
      <c r="G62" s="8">
        <f t="shared" si="4"/>
        <v>372.10409999999996</v>
      </c>
      <c r="H62" s="55">
        <f t="shared" si="5"/>
        <v>3600</v>
      </c>
    </row>
    <row r="63" spans="1:8" x14ac:dyDescent="0.25">
      <c r="A63" s="20">
        <v>45</v>
      </c>
      <c r="C63" s="54">
        <v>61</v>
      </c>
      <c r="D63" s="16">
        <v>60</v>
      </c>
      <c r="E63" s="5">
        <v>40.700000000000003</v>
      </c>
      <c r="F63" s="5">
        <f t="shared" si="3"/>
        <v>19.299999999999997</v>
      </c>
      <c r="G63" s="5">
        <f t="shared" si="4"/>
        <v>372.4899999999999</v>
      </c>
      <c r="H63" s="55">
        <f t="shared" si="5"/>
        <v>3600</v>
      </c>
    </row>
    <row r="64" spans="1:8" x14ac:dyDescent="0.25">
      <c r="A64" s="21">
        <v>50</v>
      </c>
      <c r="C64" s="54">
        <v>62</v>
      </c>
      <c r="D64" s="15">
        <v>60.5</v>
      </c>
      <c r="E64" s="8">
        <v>40.71</v>
      </c>
      <c r="F64" s="8">
        <f t="shared" si="3"/>
        <v>19.79</v>
      </c>
      <c r="G64" s="8">
        <f t="shared" si="4"/>
        <v>391.64409999999998</v>
      </c>
      <c r="H64" s="55">
        <f t="shared" si="5"/>
        <v>3660.25</v>
      </c>
    </row>
    <row r="65" spans="1:8" x14ac:dyDescent="0.25">
      <c r="A65" s="20">
        <v>45.5</v>
      </c>
      <c r="C65" s="54">
        <v>63</v>
      </c>
      <c r="D65" s="15">
        <v>63.5</v>
      </c>
      <c r="E65" s="8">
        <v>40.71</v>
      </c>
      <c r="F65" s="8">
        <f t="shared" si="3"/>
        <v>22.79</v>
      </c>
      <c r="G65" s="8">
        <f t="shared" si="4"/>
        <v>519.38409999999999</v>
      </c>
      <c r="H65" s="55">
        <f t="shared" si="5"/>
        <v>4032.25</v>
      </c>
    </row>
    <row r="66" spans="1:8" x14ac:dyDescent="0.25">
      <c r="A66" s="21">
        <v>20.5</v>
      </c>
      <c r="C66" s="54">
        <v>64</v>
      </c>
      <c r="D66" s="15">
        <v>65</v>
      </c>
      <c r="E66" s="8">
        <v>40.71</v>
      </c>
      <c r="F66" s="8">
        <f t="shared" si="3"/>
        <v>24.29</v>
      </c>
      <c r="G66" s="8">
        <f t="shared" si="4"/>
        <v>590.00409999999999</v>
      </c>
      <c r="H66" s="55">
        <f t="shared" si="5"/>
        <v>4225</v>
      </c>
    </row>
    <row r="67" spans="1:8" x14ac:dyDescent="0.25">
      <c r="A67" s="20">
        <v>60.5</v>
      </c>
      <c r="C67" s="54">
        <v>65</v>
      </c>
      <c r="D67" s="15">
        <v>65</v>
      </c>
      <c r="E67" s="8">
        <v>40.71</v>
      </c>
      <c r="F67" s="8">
        <f t="shared" ref="F67:F98" si="6">ABS(D67-E67)</f>
        <v>24.29</v>
      </c>
      <c r="G67" s="8">
        <f t="shared" ref="G67:G98" si="7">POWER(F67,2)</f>
        <v>590.00409999999999</v>
      </c>
      <c r="H67" s="55">
        <f t="shared" ref="H67:H98" si="8">POWER(D67,2)</f>
        <v>4225</v>
      </c>
    </row>
    <row r="68" spans="1:8" x14ac:dyDescent="0.25">
      <c r="A68" s="21">
        <v>60</v>
      </c>
      <c r="C68" s="54">
        <v>66</v>
      </c>
      <c r="D68" s="15">
        <v>65</v>
      </c>
      <c r="E68" s="8">
        <v>40.71</v>
      </c>
      <c r="F68" s="8">
        <f t="shared" si="6"/>
        <v>24.29</v>
      </c>
      <c r="G68" s="8">
        <f t="shared" si="7"/>
        <v>590.00409999999999</v>
      </c>
      <c r="H68" s="55">
        <f t="shared" si="8"/>
        <v>4225</v>
      </c>
    </row>
    <row r="69" spans="1:8" x14ac:dyDescent="0.25">
      <c r="A69" s="20">
        <v>45</v>
      </c>
      <c r="C69" s="54">
        <v>67</v>
      </c>
      <c r="D69" s="15">
        <v>65.400000000000006</v>
      </c>
      <c r="E69" s="8">
        <v>40.71</v>
      </c>
      <c r="F69" s="8">
        <f t="shared" si="6"/>
        <v>24.690000000000005</v>
      </c>
      <c r="G69" s="8">
        <f t="shared" si="7"/>
        <v>609.59610000000021</v>
      </c>
      <c r="H69" s="55">
        <f t="shared" si="8"/>
        <v>4277.1600000000008</v>
      </c>
    </row>
    <row r="70" spans="1:8" x14ac:dyDescent="0.25">
      <c r="A70" s="21">
        <v>70</v>
      </c>
      <c r="C70" s="54">
        <v>68</v>
      </c>
      <c r="D70" s="15">
        <v>67.7</v>
      </c>
      <c r="E70" s="8">
        <v>40.71</v>
      </c>
      <c r="F70" s="8">
        <f t="shared" si="6"/>
        <v>26.990000000000002</v>
      </c>
      <c r="G70" s="8">
        <f t="shared" si="7"/>
        <v>728.46010000000012</v>
      </c>
      <c r="H70" s="55">
        <f t="shared" si="8"/>
        <v>4583.29</v>
      </c>
    </row>
    <row r="71" spans="1:8" x14ac:dyDescent="0.25">
      <c r="A71" s="20">
        <v>50</v>
      </c>
      <c r="C71" s="54">
        <v>69</v>
      </c>
      <c r="D71" s="15">
        <v>70</v>
      </c>
      <c r="E71" s="8">
        <v>40.71</v>
      </c>
      <c r="F71" s="8">
        <f t="shared" si="6"/>
        <v>29.29</v>
      </c>
      <c r="G71" s="8">
        <f t="shared" si="7"/>
        <v>857.90409999999997</v>
      </c>
      <c r="H71" s="55">
        <f t="shared" si="8"/>
        <v>4900</v>
      </c>
    </row>
    <row r="72" spans="1:8" x14ac:dyDescent="0.25">
      <c r="A72" s="21">
        <v>60</v>
      </c>
      <c r="C72" s="54">
        <v>70</v>
      </c>
      <c r="D72" s="15">
        <v>70</v>
      </c>
      <c r="E72" s="8">
        <v>40.71</v>
      </c>
      <c r="F72" s="8">
        <f t="shared" si="6"/>
        <v>29.29</v>
      </c>
      <c r="G72" s="8">
        <f t="shared" si="7"/>
        <v>857.90409999999997</v>
      </c>
      <c r="H72" s="55">
        <f t="shared" si="8"/>
        <v>4900</v>
      </c>
    </row>
    <row r="73" spans="1:8" x14ac:dyDescent="0.25">
      <c r="A73" s="20">
        <v>50</v>
      </c>
      <c r="C73" s="54">
        <v>71</v>
      </c>
      <c r="D73" s="15">
        <v>70</v>
      </c>
      <c r="E73" s="8">
        <v>40.71</v>
      </c>
      <c r="F73" s="8">
        <f t="shared" si="6"/>
        <v>29.29</v>
      </c>
      <c r="G73" s="8">
        <f t="shared" si="7"/>
        <v>857.90409999999997</v>
      </c>
      <c r="H73" s="55">
        <f t="shared" si="8"/>
        <v>4900</v>
      </c>
    </row>
    <row r="74" spans="1:8" x14ac:dyDescent="0.25">
      <c r="A74" s="21">
        <v>60</v>
      </c>
      <c r="C74" s="54">
        <v>72</v>
      </c>
      <c r="D74" s="15">
        <v>70</v>
      </c>
      <c r="E74" s="8">
        <v>40.71</v>
      </c>
      <c r="F74" s="8">
        <f t="shared" si="6"/>
        <v>29.29</v>
      </c>
      <c r="G74" s="8">
        <f t="shared" si="7"/>
        <v>857.90409999999997</v>
      </c>
      <c r="H74" s="55">
        <f t="shared" si="8"/>
        <v>4900</v>
      </c>
    </row>
    <row r="75" spans="1:8" x14ac:dyDescent="0.25">
      <c r="A75" s="20">
        <v>60</v>
      </c>
      <c r="C75" s="54">
        <v>73</v>
      </c>
      <c r="D75" s="15">
        <v>70</v>
      </c>
      <c r="E75" s="8">
        <v>40.71</v>
      </c>
      <c r="F75" s="8">
        <f t="shared" si="6"/>
        <v>29.29</v>
      </c>
      <c r="G75" s="8">
        <f t="shared" si="7"/>
        <v>857.90409999999997</v>
      </c>
      <c r="H75" s="55">
        <f t="shared" si="8"/>
        <v>4900</v>
      </c>
    </row>
    <row r="76" spans="1:8" x14ac:dyDescent="0.25">
      <c r="A76" s="21">
        <v>50</v>
      </c>
      <c r="C76" s="54">
        <v>74</v>
      </c>
      <c r="D76" s="15">
        <v>70</v>
      </c>
      <c r="E76" s="8">
        <v>40.71</v>
      </c>
      <c r="F76" s="8">
        <f t="shared" si="6"/>
        <v>29.29</v>
      </c>
      <c r="G76" s="8">
        <f t="shared" si="7"/>
        <v>857.90409999999997</v>
      </c>
      <c r="H76" s="55">
        <f t="shared" si="8"/>
        <v>4900</v>
      </c>
    </row>
    <row r="77" spans="1:8" x14ac:dyDescent="0.25">
      <c r="A77" s="20">
        <v>70</v>
      </c>
      <c r="C77" s="54">
        <v>75</v>
      </c>
      <c r="D77" s="15">
        <v>70</v>
      </c>
      <c r="E77" s="8">
        <v>40.71</v>
      </c>
      <c r="F77" s="8">
        <f t="shared" si="6"/>
        <v>29.29</v>
      </c>
      <c r="G77" s="8">
        <f t="shared" si="7"/>
        <v>857.90409999999997</v>
      </c>
      <c r="H77" s="55">
        <f t="shared" si="8"/>
        <v>4900</v>
      </c>
    </row>
    <row r="78" spans="1:8" x14ac:dyDescent="0.25">
      <c r="A78" s="21">
        <v>60</v>
      </c>
      <c r="C78" s="54">
        <v>76</v>
      </c>
      <c r="D78" s="15">
        <v>70</v>
      </c>
      <c r="E78" s="8">
        <v>40.71</v>
      </c>
      <c r="F78" s="8">
        <f t="shared" si="6"/>
        <v>29.29</v>
      </c>
      <c r="G78" s="8">
        <f t="shared" si="7"/>
        <v>857.90409999999997</v>
      </c>
      <c r="H78" s="55">
        <f t="shared" si="8"/>
        <v>4900</v>
      </c>
    </row>
    <row r="79" spans="1:8" x14ac:dyDescent="0.25">
      <c r="A79" s="20">
        <v>60</v>
      </c>
      <c r="C79" s="54">
        <v>77</v>
      </c>
      <c r="D79" s="15">
        <v>70</v>
      </c>
      <c r="E79" s="8">
        <v>40.71</v>
      </c>
      <c r="F79" s="8">
        <f t="shared" si="6"/>
        <v>29.29</v>
      </c>
      <c r="G79" s="8">
        <f t="shared" si="7"/>
        <v>857.90409999999997</v>
      </c>
      <c r="H79" s="55">
        <f t="shared" si="8"/>
        <v>4900</v>
      </c>
    </row>
    <row r="80" spans="1:8" x14ac:dyDescent="0.25">
      <c r="A80" s="21">
        <v>70</v>
      </c>
      <c r="C80" s="54">
        <v>78</v>
      </c>
      <c r="D80" s="15">
        <v>70</v>
      </c>
      <c r="E80" s="8">
        <v>40.71</v>
      </c>
      <c r="F80" s="8">
        <f t="shared" si="6"/>
        <v>29.29</v>
      </c>
      <c r="G80" s="8">
        <f t="shared" si="7"/>
        <v>857.90409999999997</v>
      </c>
      <c r="H80" s="55">
        <f t="shared" si="8"/>
        <v>4900</v>
      </c>
    </row>
    <row r="81" spans="1:8" x14ac:dyDescent="0.25">
      <c r="A81" s="20">
        <v>70</v>
      </c>
      <c r="C81" s="54">
        <v>79</v>
      </c>
      <c r="D81" s="15">
        <v>70</v>
      </c>
      <c r="E81" s="8">
        <v>40.71</v>
      </c>
      <c r="F81" s="8">
        <f t="shared" si="6"/>
        <v>29.29</v>
      </c>
      <c r="G81" s="8">
        <f t="shared" si="7"/>
        <v>857.90409999999997</v>
      </c>
      <c r="H81" s="55">
        <f t="shared" si="8"/>
        <v>4900</v>
      </c>
    </row>
    <row r="82" spans="1:8" x14ac:dyDescent="0.25">
      <c r="A82" s="21">
        <v>55.4</v>
      </c>
      <c r="C82" s="54">
        <v>80</v>
      </c>
      <c r="D82" s="15">
        <v>74.599999999999994</v>
      </c>
      <c r="E82" s="8">
        <v>40.71</v>
      </c>
      <c r="F82" s="8">
        <f t="shared" si="6"/>
        <v>33.889999999999993</v>
      </c>
      <c r="G82" s="8">
        <f t="shared" si="7"/>
        <v>1148.5320999999994</v>
      </c>
      <c r="H82" s="55">
        <f t="shared" si="8"/>
        <v>5565.1599999999989</v>
      </c>
    </row>
    <row r="83" spans="1:8" x14ac:dyDescent="0.25">
      <c r="A83" s="20">
        <v>88.4</v>
      </c>
      <c r="C83" s="54">
        <v>81</v>
      </c>
      <c r="D83" s="15">
        <v>75</v>
      </c>
      <c r="E83" s="8">
        <v>40.71</v>
      </c>
      <c r="F83" s="8">
        <f t="shared" si="6"/>
        <v>34.29</v>
      </c>
      <c r="G83" s="8">
        <f t="shared" si="7"/>
        <v>1175.8040999999998</v>
      </c>
      <c r="H83" s="55">
        <f t="shared" si="8"/>
        <v>5625</v>
      </c>
    </row>
    <row r="84" spans="1:8" x14ac:dyDescent="0.25">
      <c r="A84" s="21">
        <v>60</v>
      </c>
      <c r="C84" s="54">
        <v>82</v>
      </c>
      <c r="D84" s="15">
        <v>75</v>
      </c>
      <c r="E84" s="8">
        <v>40.71</v>
      </c>
      <c r="F84" s="8">
        <f t="shared" si="6"/>
        <v>34.29</v>
      </c>
      <c r="G84" s="8">
        <f t="shared" si="7"/>
        <v>1175.8040999999998</v>
      </c>
      <c r="H84" s="55">
        <f t="shared" si="8"/>
        <v>5625</v>
      </c>
    </row>
    <row r="85" spans="1:8" x14ac:dyDescent="0.25">
      <c r="A85" s="20">
        <v>45.2</v>
      </c>
      <c r="C85" s="54">
        <v>83</v>
      </c>
      <c r="D85" s="15">
        <v>75</v>
      </c>
      <c r="E85" s="8">
        <v>40.71</v>
      </c>
      <c r="F85" s="8">
        <f t="shared" si="6"/>
        <v>34.29</v>
      </c>
      <c r="G85" s="8">
        <f t="shared" si="7"/>
        <v>1175.8040999999998</v>
      </c>
      <c r="H85" s="55">
        <f t="shared" si="8"/>
        <v>5625</v>
      </c>
    </row>
    <row r="86" spans="1:8" x14ac:dyDescent="0.25">
      <c r="A86" s="21">
        <v>87.2</v>
      </c>
      <c r="C86" s="54">
        <v>84</v>
      </c>
      <c r="D86" s="15">
        <v>75.400000000000006</v>
      </c>
      <c r="E86" s="8">
        <v>40.71</v>
      </c>
      <c r="F86" s="8">
        <f t="shared" si="6"/>
        <v>34.690000000000005</v>
      </c>
      <c r="G86" s="8">
        <f t="shared" si="7"/>
        <v>1203.3961000000004</v>
      </c>
      <c r="H86" s="55">
        <f t="shared" si="8"/>
        <v>5685.1600000000008</v>
      </c>
    </row>
    <row r="87" spans="1:8" x14ac:dyDescent="0.25">
      <c r="A87" s="21">
        <v>81.5</v>
      </c>
      <c r="C87" s="54">
        <v>85</v>
      </c>
      <c r="D87" s="17">
        <v>75.599999999999994</v>
      </c>
      <c r="E87" s="8">
        <v>40.71</v>
      </c>
      <c r="F87" s="8">
        <f t="shared" si="6"/>
        <v>34.889999999999993</v>
      </c>
      <c r="G87" s="8">
        <f t="shared" si="7"/>
        <v>1217.3120999999996</v>
      </c>
      <c r="H87" s="55">
        <f t="shared" si="8"/>
        <v>5715.3599999999988</v>
      </c>
    </row>
    <row r="88" spans="1:8" x14ac:dyDescent="0.25">
      <c r="A88" s="20">
        <v>32.5</v>
      </c>
      <c r="C88" s="54">
        <v>86</v>
      </c>
      <c r="D88" s="15">
        <v>77.3</v>
      </c>
      <c r="E88" s="8">
        <v>40.71</v>
      </c>
      <c r="F88" s="8">
        <f t="shared" si="6"/>
        <v>36.589999999999996</v>
      </c>
      <c r="G88" s="8">
        <f t="shared" si="7"/>
        <v>1338.8280999999997</v>
      </c>
      <c r="H88" s="55">
        <f t="shared" si="8"/>
        <v>5975.29</v>
      </c>
    </row>
    <row r="89" spans="1:8" x14ac:dyDescent="0.25">
      <c r="A89" s="20">
        <v>86.5</v>
      </c>
      <c r="C89" s="54">
        <v>87</v>
      </c>
      <c r="D89" s="15">
        <v>78.3</v>
      </c>
      <c r="E89" s="8">
        <v>40.71</v>
      </c>
      <c r="F89" s="8">
        <f t="shared" si="6"/>
        <v>37.589999999999996</v>
      </c>
      <c r="G89" s="8">
        <f t="shared" si="7"/>
        <v>1413.0080999999998</v>
      </c>
      <c r="H89" s="55">
        <f t="shared" si="8"/>
        <v>6130.8899999999994</v>
      </c>
    </row>
    <row r="90" spans="1:8" x14ac:dyDescent="0.25">
      <c r="A90" s="21">
        <v>75.400000000000006</v>
      </c>
      <c r="C90" s="54">
        <v>88</v>
      </c>
      <c r="D90" s="15">
        <v>78.400000000000006</v>
      </c>
      <c r="E90" s="8">
        <v>40.71</v>
      </c>
      <c r="F90" s="8">
        <f t="shared" si="6"/>
        <v>37.690000000000005</v>
      </c>
      <c r="G90" s="8">
        <f t="shared" si="7"/>
        <v>1420.5361000000003</v>
      </c>
      <c r="H90" s="55">
        <f t="shared" si="8"/>
        <v>6146.5600000000013</v>
      </c>
    </row>
    <row r="91" spans="1:8" x14ac:dyDescent="0.25">
      <c r="A91" s="20">
        <v>81.599999999999994</v>
      </c>
      <c r="C91" s="54">
        <v>89</v>
      </c>
      <c r="D91" s="15">
        <v>80</v>
      </c>
      <c r="E91" s="8">
        <v>40.71</v>
      </c>
      <c r="F91" s="8">
        <f t="shared" si="6"/>
        <v>39.29</v>
      </c>
      <c r="G91" s="8">
        <f t="shared" si="7"/>
        <v>1543.7040999999999</v>
      </c>
      <c r="H91" s="55">
        <f t="shared" si="8"/>
        <v>6400</v>
      </c>
    </row>
    <row r="92" spans="1:8" x14ac:dyDescent="0.25">
      <c r="A92" s="20">
        <v>22.4</v>
      </c>
      <c r="C92" s="54">
        <v>90</v>
      </c>
      <c r="D92" s="15">
        <v>80</v>
      </c>
      <c r="E92" s="8">
        <v>40.71</v>
      </c>
      <c r="F92" s="8">
        <f t="shared" si="6"/>
        <v>39.29</v>
      </c>
      <c r="G92" s="8">
        <f t="shared" si="7"/>
        <v>1543.7040999999999</v>
      </c>
      <c r="H92" s="55">
        <f t="shared" si="8"/>
        <v>6400</v>
      </c>
    </row>
    <row r="93" spans="1:8" x14ac:dyDescent="0.25">
      <c r="A93" s="21">
        <v>99.5</v>
      </c>
      <c r="C93" s="54">
        <v>91</v>
      </c>
      <c r="D93" s="15">
        <v>80</v>
      </c>
      <c r="E93" s="8">
        <v>40.71</v>
      </c>
      <c r="F93" s="8">
        <f t="shared" si="6"/>
        <v>39.29</v>
      </c>
      <c r="G93" s="8">
        <f t="shared" si="7"/>
        <v>1543.7040999999999</v>
      </c>
      <c r="H93" s="55">
        <f t="shared" si="8"/>
        <v>6400</v>
      </c>
    </row>
    <row r="94" spans="1:8" x14ac:dyDescent="0.25">
      <c r="A94" s="20">
        <v>90.5</v>
      </c>
      <c r="C94" s="54">
        <v>92</v>
      </c>
      <c r="D94" s="15">
        <v>80</v>
      </c>
      <c r="E94" s="8">
        <v>40.71</v>
      </c>
      <c r="F94" s="8">
        <f t="shared" si="6"/>
        <v>39.29</v>
      </c>
      <c r="G94" s="8">
        <f t="shared" si="7"/>
        <v>1543.7040999999999</v>
      </c>
      <c r="H94" s="55">
        <f t="shared" si="8"/>
        <v>6400</v>
      </c>
    </row>
    <row r="95" spans="1:8" x14ac:dyDescent="0.25">
      <c r="A95" s="21">
        <v>86.4</v>
      </c>
      <c r="C95" s="54">
        <v>93</v>
      </c>
      <c r="D95" s="15">
        <v>80</v>
      </c>
      <c r="E95" s="8">
        <v>40.71</v>
      </c>
      <c r="F95" s="8">
        <f t="shared" si="6"/>
        <v>39.29</v>
      </c>
      <c r="G95" s="8">
        <f t="shared" si="7"/>
        <v>1543.7040999999999</v>
      </c>
      <c r="H95" s="55">
        <f t="shared" si="8"/>
        <v>6400</v>
      </c>
    </row>
    <row r="96" spans="1:8" x14ac:dyDescent="0.25">
      <c r="A96" s="20">
        <v>65.400000000000006</v>
      </c>
      <c r="C96" s="54">
        <v>94</v>
      </c>
      <c r="D96" s="15">
        <v>80</v>
      </c>
      <c r="E96" s="8">
        <v>40.71</v>
      </c>
      <c r="F96" s="8">
        <f t="shared" si="6"/>
        <v>39.29</v>
      </c>
      <c r="G96" s="8">
        <f t="shared" si="7"/>
        <v>1543.7040999999999</v>
      </c>
      <c r="H96" s="55">
        <f t="shared" si="8"/>
        <v>6400</v>
      </c>
    </row>
    <row r="97" spans="1:8" x14ac:dyDescent="0.25">
      <c r="A97" s="21">
        <v>86.5</v>
      </c>
      <c r="C97" s="54">
        <v>95</v>
      </c>
      <c r="D97" s="15">
        <v>80</v>
      </c>
      <c r="E97" s="8">
        <v>40.71</v>
      </c>
      <c r="F97" s="8">
        <f t="shared" si="6"/>
        <v>39.29</v>
      </c>
      <c r="G97" s="8">
        <f t="shared" si="7"/>
        <v>1543.7040999999999</v>
      </c>
      <c r="H97" s="55">
        <f t="shared" si="8"/>
        <v>6400</v>
      </c>
    </row>
    <row r="98" spans="1:8" x14ac:dyDescent="0.25">
      <c r="A98" s="20">
        <v>78.400000000000006</v>
      </c>
      <c r="C98" s="54">
        <v>96</v>
      </c>
      <c r="D98" s="15">
        <v>80</v>
      </c>
      <c r="E98" s="8">
        <v>40.71</v>
      </c>
      <c r="F98" s="8">
        <f t="shared" si="6"/>
        <v>39.29</v>
      </c>
      <c r="G98" s="8">
        <f t="shared" si="7"/>
        <v>1543.7040999999999</v>
      </c>
      <c r="H98" s="55">
        <f t="shared" si="8"/>
        <v>6400</v>
      </c>
    </row>
    <row r="99" spans="1:8" x14ac:dyDescent="0.25">
      <c r="A99" s="21">
        <v>78.3</v>
      </c>
      <c r="C99" s="54">
        <v>97</v>
      </c>
      <c r="D99" s="15">
        <v>80.2</v>
      </c>
      <c r="E99" s="8">
        <v>40.71</v>
      </c>
      <c r="F99" s="8">
        <f t="shared" ref="F99:F130" si="9">ABS(D99-E99)</f>
        <v>39.49</v>
      </c>
      <c r="G99" s="8">
        <f t="shared" ref="G99:G130" si="10">POWER(F99,2)</f>
        <v>1559.4601000000002</v>
      </c>
      <c r="H99" s="55">
        <f t="shared" ref="H99:H133" si="11">POWER(D99,2)</f>
        <v>6432.0400000000009</v>
      </c>
    </row>
    <row r="100" spans="1:8" x14ac:dyDescent="0.25">
      <c r="A100" s="20">
        <v>98.4</v>
      </c>
      <c r="C100" s="54">
        <v>98</v>
      </c>
      <c r="D100" s="15">
        <v>80.2</v>
      </c>
      <c r="E100" s="8">
        <v>40.71</v>
      </c>
      <c r="F100" s="8">
        <f t="shared" si="9"/>
        <v>39.49</v>
      </c>
      <c r="G100" s="8">
        <f t="shared" si="10"/>
        <v>1559.4601000000002</v>
      </c>
      <c r="H100" s="55">
        <f t="shared" si="11"/>
        <v>6432.0400000000009</v>
      </c>
    </row>
    <row r="101" spans="1:8" x14ac:dyDescent="0.25">
      <c r="A101" s="21">
        <v>50</v>
      </c>
      <c r="C101" s="54">
        <v>99</v>
      </c>
      <c r="D101" s="15">
        <v>80.2</v>
      </c>
      <c r="E101" s="8">
        <v>40.71</v>
      </c>
      <c r="F101" s="8">
        <f t="shared" si="9"/>
        <v>39.49</v>
      </c>
      <c r="G101" s="8">
        <f t="shared" si="10"/>
        <v>1559.4601000000002</v>
      </c>
      <c r="H101" s="55">
        <f t="shared" si="11"/>
        <v>6432.0400000000009</v>
      </c>
    </row>
    <row r="102" spans="1:8" x14ac:dyDescent="0.25">
      <c r="A102" s="20">
        <v>60</v>
      </c>
      <c r="C102" s="54">
        <v>100</v>
      </c>
      <c r="D102" s="15">
        <v>81.5</v>
      </c>
      <c r="E102" s="8">
        <v>40.71</v>
      </c>
      <c r="F102" s="8">
        <f t="shared" si="9"/>
        <v>40.79</v>
      </c>
      <c r="G102" s="8">
        <f t="shared" si="10"/>
        <v>1663.8241</v>
      </c>
      <c r="H102" s="55">
        <f t="shared" si="11"/>
        <v>6642.25</v>
      </c>
    </row>
    <row r="103" spans="1:8" x14ac:dyDescent="0.25">
      <c r="A103" s="21">
        <v>60</v>
      </c>
      <c r="C103" s="54">
        <v>101</v>
      </c>
      <c r="D103" s="15">
        <v>81.599999999999994</v>
      </c>
      <c r="E103" s="8">
        <v>40.71</v>
      </c>
      <c r="F103" s="8">
        <f t="shared" si="9"/>
        <v>40.889999999999993</v>
      </c>
      <c r="G103" s="8">
        <f t="shared" si="10"/>
        <v>1671.9920999999995</v>
      </c>
      <c r="H103" s="55">
        <f t="shared" si="11"/>
        <v>6658.5599999999995</v>
      </c>
    </row>
    <row r="104" spans="1:8" x14ac:dyDescent="0.25">
      <c r="A104" s="20">
        <v>87.2</v>
      </c>
      <c r="C104" s="54">
        <v>102</v>
      </c>
      <c r="D104" s="15">
        <v>82.2</v>
      </c>
      <c r="E104" s="8">
        <v>40.71</v>
      </c>
      <c r="F104" s="8">
        <f t="shared" si="9"/>
        <v>41.49</v>
      </c>
      <c r="G104" s="8">
        <f t="shared" si="10"/>
        <v>1721.4201000000003</v>
      </c>
      <c r="H104" s="55">
        <f t="shared" si="11"/>
        <v>6756.84</v>
      </c>
    </row>
    <row r="105" spans="1:8" x14ac:dyDescent="0.25">
      <c r="A105" s="21">
        <v>70</v>
      </c>
      <c r="C105" s="54">
        <v>103</v>
      </c>
      <c r="D105" s="15">
        <v>85</v>
      </c>
      <c r="E105" s="8">
        <v>40.71</v>
      </c>
      <c r="F105" s="8">
        <f t="shared" si="9"/>
        <v>44.29</v>
      </c>
      <c r="G105" s="8">
        <f t="shared" si="10"/>
        <v>1961.6041</v>
      </c>
      <c r="H105" s="55">
        <f t="shared" si="11"/>
        <v>7225</v>
      </c>
    </row>
    <row r="106" spans="1:8" x14ac:dyDescent="0.25">
      <c r="A106" s="20">
        <v>20</v>
      </c>
      <c r="C106" s="54">
        <v>104</v>
      </c>
      <c r="D106" s="17">
        <v>85.4</v>
      </c>
      <c r="E106" s="8">
        <v>40.71</v>
      </c>
      <c r="F106" s="8">
        <f t="shared" si="9"/>
        <v>44.690000000000005</v>
      </c>
      <c r="G106" s="8">
        <f t="shared" si="10"/>
        <v>1997.1961000000003</v>
      </c>
      <c r="H106" s="55">
        <f t="shared" si="11"/>
        <v>7293.1600000000008</v>
      </c>
    </row>
    <row r="107" spans="1:8" x14ac:dyDescent="0.25">
      <c r="A107" s="21">
        <v>30</v>
      </c>
      <c r="C107" s="54">
        <v>105</v>
      </c>
      <c r="D107" s="15">
        <v>85.5</v>
      </c>
      <c r="E107" s="8">
        <v>40.71</v>
      </c>
      <c r="F107" s="8">
        <f t="shared" si="9"/>
        <v>44.79</v>
      </c>
      <c r="G107" s="8">
        <f t="shared" si="10"/>
        <v>2006.1441</v>
      </c>
      <c r="H107" s="55">
        <f t="shared" si="11"/>
        <v>7310.25</v>
      </c>
    </row>
    <row r="108" spans="1:8" x14ac:dyDescent="0.25">
      <c r="A108" s="20">
        <v>30</v>
      </c>
      <c r="C108" s="54">
        <v>106</v>
      </c>
      <c r="D108" s="15">
        <v>85.5</v>
      </c>
      <c r="E108" s="8">
        <v>40.71</v>
      </c>
      <c r="F108" s="8">
        <f t="shared" si="9"/>
        <v>44.79</v>
      </c>
      <c r="G108" s="8">
        <f t="shared" si="10"/>
        <v>2006.1441</v>
      </c>
      <c r="H108" s="55">
        <f t="shared" si="11"/>
        <v>7310.25</v>
      </c>
    </row>
    <row r="109" spans="1:8" x14ac:dyDescent="0.25">
      <c r="A109" s="21">
        <v>20</v>
      </c>
      <c r="C109" s="54">
        <v>107</v>
      </c>
      <c r="D109" s="15">
        <v>86.4</v>
      </c>
      <c r="E109" s="8">
        <v>40.71</v>
      </c>
      <c r="F109" s="8">
        <f t="shared" si="9"/>
        <v>45.690000000000005</v>
      </c>
      <c r="G109" s="8">
        <f t="shared" si="10"/>
        <v>2087.5761000000002</v>
      </c>
      <c r="H109" s="55">
        <f t="shared" si="11"/>
        <v>7464.9600000000009</v>
      </c>
    </row>
    <row r="110" spans="1:8" x14ac:dyDescent="0.25">
      <c r="A110" s="20">
        <v>30</v>
      </c>
      <c r="C110" s="54">
        <v>108</v>
      </c>
      <c r="D110" s="15">
        <v>86.5</v>
      </c>
      <c r="E110" s="8">
        <v>40.71</v>
      </c>
      <c r="F110" s="8">
        <f t="shared" si="9"/>
        <v>45.79</v>
      </c>
      <c r="G110" s="8">
        <f t="shared" si="10"/>
        <v>2096.7240999999999</v>
      </c>
      <c r="H110" s="55">
        <f t="shared" si="11"/>
        <v>7482.25</v>
      </c>
    </row>
    <row r="111" spans="1:8" x14ac:dyDescent="0.25">
      <c r="A111" s="21">
        <v>27</v>
      </c>
      <c r="C111" s="54">
        <v>109</v>
      </c>
      <c r="D111" s="15">
        <v>86.5</v>
      </c>
      <c r="E111" s="8">
        <v>40.71</v>
      </c>
      <c r="F111" s="8">
        <f t="shared" si="9"/>
        <v>45.79</v>
      </c>
      <c r="G111" s="8">
        <f t="shared" si="10"/>
        <v>2096.7240999999999</v>
      </c>
      <c r="H111" s="55">
        <f t="shared" si="11"/>
        <v>7482.25</v>
      </c>
    </row>
    <row r="112" spans="1:8" x14ac:dyDescent="0.25">
      <c r="A112" s="20">
        <v>30</v>
      </c>
      <c r="C112" s="54">
        <v>110</v>
      </c>
      <c r="D112" s="15">
        <v>87.2</v>
      </c>
      <c r="E112" s="8">
        <v>40.71</v>
      </c>
      <c r="F112" s="8">
        <f t="shared" si="9"/>
        <v>46.49</v>
      </c>
      <c r="G112" s="8">
        <f t="shared" si="10"/>
        <v>2161.3201000000004</v>
      </c>
      <c r="H112" s="55">
        <f t="shared" si="11"/>
        <v>7603.84</v>
      </c>
    </row>
    <row r="113" spans="1:8" x14ac:dyDescent="0.25">
      <c r="A113" s="21">
        <v>50</v>
      </c>
      <c r="C113" s="54">
        <v>111</v>
      </c>
      <c r="D113" s="15">
        <v>87.2</v>
      </c>
      <c r="E113" s="8">
        <v>40.71</v>
      </c>
      <c r="F113" s="8">
        <f t="shared" si="9"/>
        <v>46.49</v>
      </c>
      <c r="G113" s="8">
        <f t="shared" si="10"/>
        <v>2161.3201000000004</v>
      </c>
      <c r="H113" s="55">
        <f t="shared" si="11"/>
        <v>7603.84</v>
      </c>
    </row>
    <row r="114" spans="1:8" x14ac:dyDescent="0.25">
      <c r="A114" s="20">
        <v>90</v>
      </c>
      <c r="C114" s="54">
        <v>112</v>
      </c>
      <c r="D114" s="15">
        <v>87.5</v>
      </c>
      <c r="E114" s="8">
        <v>40.71</v>
      </c>
      <c r="F114" s="8">
        <f t="shared" si="9"/>
        <v>46.79</v>
      </c>
      <c r="G114" s="8">
        <f t="shared" si="10"/>
        <v>2189.3040999999998</v>
      </c>
      <c r="H114" s="55">
        <f t="shared" si="11"/>
        <v>7656.25</v>
      </c>
    </row>
    <row r="115" spans="1:8" x14ac:dyDescent="0.25">
      <c r="A115" s="21">
        <v>70</v>
      </c>
      <c r="C115" s="54">
        <v>113</v>
      </c>
      <c r="D115" s="15">
        <v>88.4</v>
      </c>
      <c r="E115" s="8">
        <v>40.71</v>
      </c>
      <c r="F115" s="8">
        <f t="shared" si="9"/>
        <v>47.690000000000005</v>
      </c>
      <c r="G115" s="8">
        <f t="shared" si="10"/>
        <v>2274.3361000000004</v>
      </c>
      <c r="H115" s="55">
        <f t="shared" si="11"/>
        <v>7814.5600000000013</v>
      </c>
    </row>
    <row r="116" spans="1:8" x14ac:dyDescent="0.25">
      <c r="A116" s="20">
        <v>75</v>
      </c>
      <c r="C116" s="54">
        <v>114</v>
      </c>
      <c r="D116" s="17">
        <v>89</v>
      </c>
      <c r="E116" s="8">
        <v>40.71</v>
      </c>
      <c r="F116" s="8">
        <f t="shared" si="9"/>
        <v>48.29</v>
      </c>
      <c r="G116" s="8">
        <f t="shared" si="10"/>
        <v>2331.9240999999997</v>
      </c>
      <c r="H116" s="55">
        <f t="shared" si="11"/>
        <v>7921</v>
      </c>
    </row>
    <row r="117" spans="1:8" x14ac:dyDescent="0.25">
      <c r="A117" s="21">
        <v>87.5</v>
      </c>
      <c r="C117" s="54">
        <v>115</v>
      </c>
      <c r="D117" s="15">
        <v>90</v>
      </c>
      <c r="E117" s="8">
        <v>40.71</v>
      </c>
      <c r="F117" s="8">
        <f t="shared" si="9"/>
        <v>49.29</v>
      </c>
      <c r="G117" s="8">
        <f t="shared" si="10"/>
        <v>2429.5041000000001</v>
      </c>
      <c r="H117" s="55">
        <f t="shared" si="11"/>
        <v>8100</v>
      </c>
    </row>
    <row r="118" spans="1:8" x14ac:dyDescent="0.25">
      <c r="A118" s="20">
        <v>75</v>
      </c>
      <c r="C118" s="54">
        <v>116</v>
      </c>
      <c r="D118" s="17">
        <v>90</v>
      </c>
      <c r="E118" s="8">
        <v>40.71</v>
      </c>
      <c r="F118" s="8">
        <f t="shared" si="9"/>
        <v>49.29</v>
      </c>
      <c r="G118" s="8">
        <f t="shared" si="10"/>
        <v>2429.5041000000001</v>
      </c>
      <c r="H118" s="55">
        <f t="shared" si="11"/>
        <v>8100</v>
      </c>
    </row>
    <row r="119" spans="1:8" x14ac:dyDescent="0.25">
      <c r="A119" s="21">
        <v>25</v>
      </c>
      <c r="C119" s="54">
        <v>117</v>
      </c>
      <c r="D119" s="15">
        <v>90</v>
      </c>
      <c r="E119" s="8">
        <v>40.71</v>
      </c>
      <c r="F119" s="8">
        <f t="shared" si="9"/>
        <v>49.29</v>
      </c>
      <c r="G119" s="8">
        <f t="shared" si="10"/>
        <v>2429.5041000000001</v>
      </c>
      <c r="H119" s="55">
        <f t="shared" si="11"/>
        <v>8100</v>
      </c>
    </row>
    <row r="120" spans="1:8" x14ac:dyDescent="0.25">
      <c r="A120" s="20">
        <v>25</v>
      </c>
      <c r="C120" s="54">
        <v>118</v>
      </c>
      <c r="D120" s="15">
        <v>90</v>
      </c>
      <c r="E120" s="8">
        <v>40.71</v>
      </c>
      <c r="F120" s="8">
        <f t="shared" si="9"/>
        <v>49.29</v>
      </c>
      <c r="G120" s="8">
        <f t="shared" si="10"/>
        <v>2429.5041000000001</v>
      </c>
      <c r="H120" s="55">
        <f t="shared" si="11"/>
        <v>8100</v>
      </c>
    </row>
    <row r="121" spans="1:8" x14ac:dyDescent="0.25">
      <c r="A121" s="21">
        <v>50</v>
      </c>
      <c r="C121" s="54">
        <v>119</v>
      </c>
      <c r="D121" s="15">
        <v>90</v>
      </c>
      <c r="E121" s="8">
        <v>40.71</v>
      </c>
      <c r="F121" s="8">
        <f t="shared" si="9"/>
        <v>49.29</v>
      </c>
      <c r="G121" s="8">
        <f t="shared" si="10"/>
        <v>2429.5041000000001</v>
      </c>
      <c r="H121" s="55">
        <f t="shared" si="11"/>
        <v>8100</v>
      </c>
    </row>
    <row r="122" spans="1:8" x14ac:dyDescent="0.25">
      <c r="A122" s="20">
        <v>70</v>
      </c>
      <c r="C122" s="54">
        <v>120</v>
      </c>
      <c r="D122" s="15">
        <v>90.5</v>
      </c>
      <c r="E122" s="8">
        <v>40.71</v>
      </c>
      <c r="F122" s="8">
        <f t="shared" si="9"/>
        <v>49.79</v>
      </c>
      <c r="G122" s="8">
        <f t="shared" si="10"/>
        <v>2479.0441000000001</v>
      </c>
      <c r="H122" s="55">
        <f t="shared" si="11"/>
        <v>8190.25</v>
      </c>
    </row>
    <row r="123" spans="1:8" x14ac:dyDescent="0.25">
      <c r="A123" s="21">
        <v>85.5</v>
      </c>
      <c r="C123" s="54">
        <v>121</v>
      </c>
      <c r="D123" s="15">
        <v>92</v>
      </c>
      <c r="E123" s="8">
        <v>40.71</v>
      </c>
      <c r="F123" s="8">
        <f t="shared" si="9"/>
        <v>51.29</v>
      </c>
      <c r="G123" s="8">
        <f t="shared" si="10"/>
        <v>2630.6641</v>
      </c>
      <c r="H123" s="55">
        <f t="shared" si="11"/>
        <v>8464</v>
      </c>
    </row>
    <row r="124" spans="1:8" x14ac:dyDescent="0.25">
      <c r="A124" s="20">
        <v>90</v>
      </c>
      <c r="C124" s="54">
        <v>122</v>
      </c>
      <c r="D124" s="15">
        <v>95</v>
      </c>
      <c r="E124" s="8">
        <v>40.71</v>
      </c>
      <c r="F124" s="8">
        <f t="shared" si="9"/>
        <v>54.29</v>
      </c>
      <c r="G124" s="8">
        <f t="shared" si="10"/>
        <v>2947.4040999999997</v>
      </c>
      <c r="H124" s="55">
        <f t="shared" si="11"/>
        <v>9025</v>
      </c>
    </row>
    <row r="125" spans="1:8" x14ac:dyDescent="0.25">
      <c r="A125" s="21">
        <v>95.5</v>
      </c>
      <c r="C125" s="54">
        <v>123</v>
      </c>
      <c r="D125" s="15">
        <v>95</v>
      </c>
      <c r="E125" s="8">
        <v>40.71</v>
      </c>
      <c r="F125" s="8">
        <f t="shared" si="9"/>
        <v>54.29</v>
      </c>
      <c r="G125" s="8">
        <f t="shared" si="10"/>
        <v>2947.4040999999997</v>
      </c>
      <c r="H125" s="55">
        <f t="shared" si="11"/>
        <v>9025</v>
      </c>
    </row>
    <row r="126" spans="1:8" x14ac:dyDescent="0.25">
      <c r="A126" s="20">
        <v>50.5</v>
      </c>
      <c r="C126" s="54">
        <v>124</v>
      </c>
      <c r="D126" s="15">
        <v>95</v>
      </c>
      <c r="E126" s="8">
        <v>40.71</v>
      </c>
      <c r="F126" s="8">
        <f t="shared" si="9"/>
        <v>54.29</v>
      </c>
      <c r="G126" s="8">
        <f t="shared" si="10"/>
        <v>2947.4040999999997</v>
      </c>
      <c r="H126" s="55">
        <f t="shared" si="11"/>
        <v>9025</v>
      </c>
    </row>
    <row r="127" spans="1:8" x14ac:dyDescent="0.25">
      <c r="A127" s="21">
        <v>70</v>
      </c>
      <c r="C127" s="54">
        <v>125</v>
      </c>
      <c r="D127" s="15">
        <v>95.5</v>
      </c>
      <c r="E127" s="8">
        <v>40.71</v>
      </c>
      <c r="F127" s="8">
        <f t="shared" si="9"/>
        <v>54.79</v>
      </c>
      <c r="G127" s="8">
        <f t="shared" si="10"/>
        <v>3001.9440999999997</v>
      </c>
      <c r="H127" s="55">
        <f t="shared" si="11"/>
        <v>9120.25</v>
      </c>
    </row>
    <row r="128" spans="1:8" x14ac:dyDescent="0.25">
      <c r="A128" s="20">
        <v>50</v>
      </c>
      <c r="C128" s="54">
        <v>126</v>
      </c>
      <c r="D128" s="15">
        <v>98.4</v>
      </c>
      <c r="E128" s="8">
        <v>40.71</v>
      </c>
      <c r="F128" s="8">
        <f t="shared" si="9"/>
        <v>57.690000000000005</v>
      </c>
      <c r="G128" s="8">
        <f t="shared" si="10"/>
        <v>3328.1361000000006</v>
      </c>
      <c r="H128" s="55">
        <f t="shared" si="11"/>
        <v>9682.5600000000013</v>
      </c>
    </row>
    <row r="129" spans="1:8" x14ac:dyDescent="0.25">
      <c r="A129" s="21">
        <v>20</v>
      </c>
      <c r="C129" s="54">
        <v>127</v>
      </c>
      <c r="D129" s="15">
        <v>98.5</v>
      </c>
      <c r="E129" s="8">
        <v>40.71</v>
      </c>
      <c r="F129" s="8">
        <f t="shared" si="9"/>
        <v>57.79</v>
      </c>
      <c r="G129" s="8">
        <f t="shared" si="10"/>
        <v>3339.6840999999999</v>
      </c>
      <c r="H129" s="55">
        <f t="shared" si="11"/>
        <v>9702.25</v>
      </c>
    </row>
    <row r="130" spans="1:8" x14ac:dyDescent="0.25">
      <c r="A130" s="20">
        <v>20</v>
      </c>
      <c r="C130" s="54">
        <v>128</v>
      </c>
      <c r="D130" s="15">
        <v>99.5</v>
      </c>
      <c r="E130" s="8">
        <v>40.71</v>
      </c>
      <c r="F130" s="8">
        <f t="shared" si="9"/>
        <v>58.79</v>
      </c>
      <c r="G130" s="8">
        <f t="shared" si="10"/>
        <v>3456.2640999999999</v>
      </c>
      <c r="H130" s="55">
        <f t="shared" si="11"/>
        <v>9900.25</v>
      </c>
    </row>
    <row r="131" spans="1:8" x14ac:dyDescent="0.25">
      <c r="A131" s="21">
        <v>60</v>
      </c>
      <c r="C131" s="54">
        <v>129</v>
      </c>
      <c r="D131" s="15">
        <v>99.9</v>
      </c>
      <c r="E131" s="8">
        <v>40.71</v>
      </c>
      <c r="F131" s="8">
        <f t="shared" ref="F131:F133" si="12">ABS(D131-E131)</f>
        <v>59.190000000000005</v>
      </c>
      <c r="G131" s="8">
        <f t="shared" ref="G131:G133" si="13">POWER(F131,2)</f>
        <v>3503.4561000000008</v>
      </c>
      <c r="H131" s="55">
        <f t="shared" si="11"/>
        <v>9980.010000000002</v>
      </c>
    </row>
    <row r="132" spans="1:8" x14ac:dyDescent="0.25">
      <c r="A132" s="20">
        <v>20</v>
      </c>
      <c r="C132" s="54">
        <v>130</v>
      </c>
      <c r="D132" s="15">
        <v>100</v>
      </c>
      <c r="E132" s="8">
        <v>40.71</v>
      </c>
      <c r="F132" s="8">
        <f t="shared" si="12"/>
        <v>59.29</v>
      </c>
      <c r="G132" s="8">
        <f t="shared" si="13"/>
        <v>3515.3040999999998</v>
      </c>
      <c r="H132" s="55">
        <f t="shared" si="11"/>
        <v>10000</v>
      </c>
    </row>
    <row r="133" spans="1:8" x14ac:dyDescent="0.25">
      <c r="A133" s="21">
        <v>60</v>
      </c>
      <c r="C133" s="54">
        <v>131</v>
      </c>
      <c r="D133" s="15">
        <v>100</v>
      </c>
      <c r="E133" s="8">
        <v>40.71</v>
      </c>
      <c r="F133" s="8">
        <f t="shared" si="12"/>
        <v>59.29</v>
      </c>
      <c r="G133" s="8">
        <f t="shared" si="13"/>
        <v>3515.3040999999998</v>
      </c>
      <c r="H133" s="55">
        <f t="shared" si="11"/>
        <v>10000</v>
      </c>
    </row>
    <row r="134" spans="1:8" x14ac:dyDescent="0.25">
      <c r="A134" s="20">
        <v>100</v>
      </c>
      <c r="B134" s="3"/>
      <c r="C134" s="54">
        <v>132</v>
      </c>
      <c r="D134" s="16">
        <v>100</v>
      </c>
      <c r="E134" s="8">
        <v>40.71</v>
      </c>
      <c r="F134" s="8">
        <f t="shared" ref="F134:F137" si="14">ABS(D134-E134)</f>
        <v>59.29</v>
      </c>
      <c r="G134" s="8">
        <f t="shared" ref="G134:G137" si="15">POWER(F134,2)</f>
        <v>3515.3040999999998</v>
      </c>
      <c r="H134" s="55">
        <f t="shared" ref="H134:H137" si="16">POWER(D134,2)</f>
        <v>10000</v>
      </c>
    </row>
    <row r="135" spans="1:8" x14ac:dyDescent="0.25">
      <c r="A135" s="21">
        <v>100</v>
      </c>
      <c r="C135" s="54">
        <v>133</v>
      </c>
      <c r="D135" s="16">
        <v>100</v>
      </c>
      <c r="E135" s="8">
        <v>40.71</v>
      </c>
      <c r="F135" s="8">
        <f t="shared" si="14"/>
        <v>59.29</v>
      </c>
      <c r="G135" s="8">
        <f t="shared" si="15"/>
        <v>3515.3040999999998</v>
      </c>
      <c r="H135" s="55">
        <f t="shared" si="16"/>
        <v>10000</v>
      </c>
    </row>
    <row r="136" spans="1:8" x14ac:dyDescent="0.25">
      <c r="A136" s="20">
        <v>100</v>
      </c>
      <c r="C136" s="56">
        <v>134</v>
      </c>
      <c r="D136" s="15">
        <v>100</v>
      </c>
      <c r="E136" s="8">
        <v>40.71</v>
      </c>
      <c r="F136" s="8">
        <f t="shared" si="14"/>
        <v>59.29</v>
      </c>
      <c r="G136" s="8">
        <f t="shared" si="15"/>
        <v>3515.3040999999998</v>
      </c>
      <c r="H136" s="55">
        <f t="shared" si="16"/>
        <v>10000</v>
      </c>
    </row>
    <row r="137" spans="1:8" ht="15.75" thickBot="1" x14ac:dyDescent="0.3">
      <c r="A137" s="22">
        <v>100</v>
      </c>
      <c r="C137" s="56">
        <v>135</v>
      </c>
      <c r="D137" s="15">
        <v>100</v>
      </c>
      <c r="E137" s="8">
        <v>40.71</v>
      </c>
      <c r="F137" s="8">
        <f t="shared" si="14"/>
        <v>59.29</v>
      </c>
      <c r="G137" s="8">
        <f t="shared" si="15"/>
        <v>3515.3040999999998</v>
      </c>
      <c r="H137" s="55">
        <f t="shared" si="16"/>
        <v>10000</v>
      </c>
    </row>
    <row r="138" spans="1:8" ht="29.25" thickBot="1" x14ac:dyDescent="0.5">
      <c r="C138" s="57" t="s">
        <v>3</v>
      </c>
      <c r="D138" s="58">
        <f>SUM(D4:D131)</f>
        <v>8179.1099999999969</v>
      </c>
      <c r="E138" s="59"/>
      <c r="F138" s="59">
        <f>SUM(F3:F131)</f>
        <v>3537.5199999999977</v>
      </c>
      <c r="G138" s="60">
        <f>SUM(G3:G131)</f>
        <v>128117.95460000006</v>
      </c>
      <c r="H138" s="61">
        <f>SUM(H3:H131)</f>
        <v>581897.2901000001</v>
      </c>
    </row>
    <row r="139" spans="1:8" x14ac:dyDescent="0.25">
      <c r="C139" s="52" t="s">
        <v>14</v>
      </c>
      <c r="D139" s="53">
        <f>AVERAGE(D3:D137)</f>
        <v>65.178592592592565</v>
      </c>
      <c r="E139" s="6"/>
      <c r="F139" s="6"/>
      <c r="G139" s="7"/>
      <c r="H139" s="6"/>
    </row>
  </sheetData>
  <sortState xmlns:xlrd2="http://schemas.microsoft.com/office/spreadsheetml/2017/richdata2" ref="C3:H135">
    <sortCondition ref="D3:D135"/>
  </sortState>
  <mergeCells count="1">
    <mergeCell ref="A1:K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0164-22CA-4D04-85BF-D96171CF236E}">
  <dimension ref="A1:N136"/>
  <sheetViews>
    <sheetView tabSelected="1" zoomScaleNormal="120" workbookViewId="0">
      <selection activeCell="N15" sqref="N15"/>
    </sheetView>
  </sheetViews>
  <sheetFormatPr baseColWidth="10" defaultRowHeight="15" x14ac:dyDescent="0.25"/>
  <cols>
    <col min="2" max="2" width="14.5703125" style="12" customWidth="1"/>
    <col min="4" max="4" width="17.85546875" customWidth="1"/>
    <col min="5" max="5" width="14" style="1" bestFit="1" customWidth="1"/>
    <col min="6" max="7" width="11.5703125" style="1"/>
    <col min="8" max="8" width="10" style="1" customWidth="1"/>
    <col min="9" max="9" width="14.42578125" style="1" customWidth="1"/>
    <col min="10" max="10" width="13.5703125" style="1" bestFit="1" customWidth="1"/>
    <col min="11" max="13" width="11.5703125" style="1"/>
    <col min="14" max="14" width="14.5703125" customWidth="1"/>
  </cols>
  <sheetData>
    <row r="1" spans="1:14" ht="15.75" thickBot="1" x14ac:dyDescent="0.3">
      <c r="A1" s="4" t="s">
        <v>2</v>
      </c>
      <c r="B1" s="11" t="s">
        <v>4</v>
      </c>
    </row>
    <row r="2" spans="1:14" ht="21" x14ac:dyDescent="0.35">
      <c r="A2" s="4">
        <v>1</v>
      </c>
      <c r="B2" s="15">
        <v>20</v>
      </c>
      <c r="D2" s="67" t="s">
        <v>15</v>
      </c>
      <c r="E2" s="76" t="s">
        <v>16</v>
      </c>
      <c r="F2" s="76" t="s">
        <v>17</v>
      </c>
      <c r="G2" s="76" t="s">
        <v>18</v>
      </c>
      <c r="H2" s="76" t="s">
        <v>19</v>
      </c>
      <c r="I2" s="76" t="s">
        <v>20</v>
      </c>
      <c r="J2" s="76" t="s">
        <v>21</v>
      </c>
      <c r="K2" s="76" t="s">
        <v>7</v>
      </c>
      <c r="L2" s="76" t="s">
        <v>23</v>
      </c>
      <c r="M2" s="76" t="s">
        <v>24</v>
      </c>
      <c r="N2" s="77" t="s">
        <v>25</v>
      </c>
    </row>
    <row r="3" spans="1:14" ht="18.75" x14ac:dyDescent="0.3">
      <c r="A3" s="4">
        <v>2</v>
      </c>
      <c r="B3" s="15">
        <v>20</v>
      </c>
      <c r="D3" s="78" t="s">
        <v>31</v>
      </c>
      <c r="E3" s="5">
        <v>11</v>
      </c>
      <c r="F3" s="5">
        <v>11</v>
      </c>
      <c r="G3" s="13">
        <f>E3/E11</f>
        <v>8.1481481481481488E-2</v>
      </c>
      <c r="H3" s="13">
        <f>G3</f>
        <v>8.1481481481481488E-2</v>
      </c>
      <c r="I3" s="13">
        <f>(19+29)/2</f>
        <v>24</v>
      </c>
      <c r="J3" s="13">
        <f>I3*E3</f>
        <v>264</v>
      </c>
      <c r="K3" s="13">
        <f>J3*E3</f>
        <v>2904</v>
      </c>
      <c r="L3" s="13">
        <f>ABS(I3-E13)</f>
        <v>41.178592592592565</v>
      </c>
      <c r="M3" s="13">
        <f>L3*E3</f>
        <v>452.96451851851822</v>
      </c>
      <c r="N3" s="79">
        <f>POWER(M3,2)</f>
        <v>205176.85503671304</v>
      </c>
    </row>
    <row r="4" spans="1:14" ht="18.75" x14ac:dyDescent="0.3">
      <c r="A4" s="4">
        <v>3</v>
      </c>
      <c r="B4" s="15">
        <v>20</v>
      </c>
      <c r="D4" s="78" t="s">
        <v>32</v>
      </c>
      <c r="E4" s="5">
        <v>9</v>
      </c>
      <c r="F4" s="5">
        <f>F3+E4</f>
        <v>20</v>
      </c>
      <c r="G4" s="13">
        <f>E4/E11</f>
        <v>6.6666666666666666E-2</v>
      </c>
      <c r="H4" s="13">
        <f>H3+G4</f>
        <v>0.14814814814814814</v>
      </c>
      <c r="I4" s="13">
        <f>(30+40)/2</f>
        <v>35</v>
      </c>
      <c r="J4" s="13">
        <f>I4*E4</f>
        <v>315</v>
      </c>
      <c r="K4" s="13">
        <f t="shared" ref="K4:K10" si="0">J4*E4</f>
        <v>2835</v>
      </c>
      <c r="L4" s="13">
        <f>ABS(I4-E13)</f>
        <v>30.178592592592565</v>
      </c>
      <c r="M4" s="13">
        <f>L4*E4</f>
        <v>271.60733333333309</v>
      </c>
      <c r="N4" s="79">
        <f t="shared" ref="N4:N10" si="1">POWER(M4,2)</f>
        <v>73770.543520444306</v>
      </c>
    </row>
    <row r="5" spans="1:14" ht="18.75" x14ac:dyDescent="0.3">
      <c r="A5" s="4">
        <v>4</v>
      </c>
      <c r="B5" s="15">
        <v>20</v>
      </c>
      <c r="D5" s="78" t="s">
        <v>33</v>
      </c>
      <c r="E5" s="5">
        <v>22</v>
      </c>
      <c r="F5" s="5">
        <f>F4+E5</f>
        <v>42</v>
      </c>
      <c r="G5" s="13">
        <f>E5/E11</f>
        <v>0.16296296296296298</v>
      </c>
      <c r="H5" s="13">
        <f t="shared" ref="H5:H10" si="2">H4+G5</f>
        <v>0.31111111111111112</v>
      </c>
      <c r="I5" s="13">
        <f>(41+51)/2</f>
        <v>46</v>
      </c>
      <c r="J5" s="13">
        <f t="shared" ref="J4:J10" si="3">I5*E5</f>
        <v>1012</v>
      </c>
      <c r="K5" s="13">
        <f t="shared" si="0"/>
        <v>22264</v>
      </c>
      <c r="L5" s="13">
        <f>ABS(I5-E13)</f>
        <v>19.178592592592565</v>
      </c>
      <c r="M5" s="13">
        <f>L5*E5</f>
        <v>421.92903703703644</v>
      </c>
      <c r="N5" s="79">
        <f t="shared" si="1"/>
        <v>178024.11229500087</v>
      </c>
    </row>
    <row r="6" spans="1:14" ht="18.75" x14ac:dyDescent="0.3">
      <c r="A6" s="4">
        <v>5</v>
      </c>
      <c r="B6" s="15">
        <v>20</v>
      </c>
      <c r="D6" s="78" t="s">
        <v>34</v>
      </c>
      <c r="E6" s="5">
        <v>20</v>
      </c>
      <c r="F6" s="5">
        <f t="shared" ref="F6:F10" si="4">F5+E6</f>
        <v>62</v>
      </c>
      <c r="G6" s="13">
        <f>E6/E11</f>
        <v>0.14814814814814814</v>
      </c>
      <c r="H6" s="13">
        <f t="shared" si="2"/>
        <v>0.45925925925925926</v>
      </c>
      <c r="I6" s="13">
        <f>(37.8+50.3)/2</f>
        <v>44.05</v>
      </c>
      <c r="J6" s="13">
        <f t="shared" si="3"/>
        <v>881</v>
      </c>
      <c r="K6" s="13">
        <f t="shared" si="0"/>
        <v>17620</v>
      </c>
      <c r="L6" s="13">
        <f t="shared" ref="L6" si="5">ABS(I6-E16)</f>
        <v>35.950000000000003</v>
      </c>
      <c r="M6" s="13">
        <f>L6*E6</f>
        <v>719</v>
      </c>
      <c r="N6" s="79">
        <f t="shared" si="1"/>
        <v>516961</v>
      </c>
    </row>
    <row r="7" spans="1:14" ht="18.75" x14ac:dyDescent="0.3">
      <c r="A7" s="4">
        <v>6</v>
      </c>
      <c r="B7" s="15">
        <v>20.010000000000002</v>
      </c>
      <c r="D7" s="78" t="s">
        <v>35</v>
      </c>
      <c r="E7" s="5">
        <v>17</v>
      </c>
      <c r="F7" s="5">
        <f t="shared" si="4"/>
        <v>79</v>
      </c>
      <c r="G7" s="13">
        <f>E7/E11</f>
        <v>0.12592592592592591</v>
      </c>
      <c r="H7" s="13">
        <f t="shared" si="2"/>
        <v>0.58518518518518514</v>
      </c>
      <c r="I7" s="13">
        <f>(63+73)/2</f>
        <v>68</v>
      </c>
      <c r="J7" s="13">
        <f t="shared" si="3"/>
        <v>1156</v>
      </c>
      <c r="K7" s="13">
        <f t="shared" si="0"/>
        <v>19652</v>
      </c>
      <c r="L7" s="13">
        <f t="shared" ref="L7" si="6">ABS(I7-E16)</f>
        <v>12</v>
      </c>
      <c r="M7" s="13">
        <f t="shared" ref="M4:M10" si="7">L7*E7</f>
        <v>204</v>
      </c>
      <c r="N7" s="79">
        <f t="shared" si="1"/>
        <v>41616</v>
      </c>
    </row>
    <row r="8" spans="1:14" ht="18.75" x14ac:dyDescent="0.3">
      <c r="A8" s="4">
        <v>7</v>
      </c>
      <c r="B8" s="15">
        <v>20.5</v>
      </c>
      <c r="D8" s="80" t="s">
        <v>36</v>
      </c>
      <c r="E8" s="5">
        <v>23</v>
      </c>
      <c r="F8" s="5">
        <f t="shared" si="4"/>
        <v>102</v>
      </c>
      <c r="G8" s="13">
        <f>E8/E11</f>
        <v>0.17037037037037037</v>
      </c>
      <c r="H8" s="13">
        <f t="shared" si="2"/>
        <v>0.75555555555555554</v>
      </c>
      <c r="I8" s="13">
        <f>(74+84)/2</f>
        <v>79</v>
      </c>
      <c r="J8" s="13">
        <f t="shared" si="3"/>
        <v>1817</v>
      </c>
      <c r="K8" s="13">
        <f t="shared" si="0"/>
        <v>41791</v>
      </c>
      <c r="L8" s="13">
        <f t="shared" ref="L8" si="8">ABS(I8-E16)</f>
        <v>1</v>
      </c>
      <c r="M8" s="13">
        <f t="shared" si="7"/>
        <v>23</v>
      </c>
      <c r="N8" s="79">
        <f t="shared" si="1"/>
        <v>529</v>
      </c>
    </row>
    <row r="9" spans="1:14" ht="18.75" x14ac:dyDescent="0.3">
      <c r="A9" s="4">
        <v>8</v>
      </c>
      <c r="B9" s="17">
        <v>22.4</v>
      </c>
      <c r="D9" s="80" t="s">
        <v>37</v>
      </c>
      <c r="E9" s="5">
        <v>22</v>
      </c>
      <c r="F9" s="5">
        <f t="shared" si="4"/>
        <v>124</v>
      </c>
      <c r="G9" s="13">
        <f>E9/E11</f>
        <v>0.16296296296296298</v>
      </c>
      <c r="H9" s="13">
        <f t="shared" si="2"/>
        <v>0.91851851851851851</v>
      </c>
      <c r="I9" s="13">
        <f>(85+95)/2</f>
        <v>90</v>
      </c>
      <c r="J9" s="13">
        <f t="shared" si="3"/>
        <v>1980</v>
      </c>
      <c r="K9" s="13">
        <f t="shared" si="0"/>
        <v>43560</v>
      </c>
      <c r="L9" s="13">
        <f t="shared" ref="L9" si="9">ABS(I9-E19)</f>
        <v>55.340773205776202</v>
      </c>
      <c r="M9" s="13">
        <f t="shared" si="7"/>
        <v>1217.4970105270763</v>
      </c>
      <c r="N9" s="79">
        <f t="shared" si="1"/>
        <v>1482298.9706423678</v>
      </c>
    </row>
    <row r="10" spans="1:14" ht="17.45" customHeight="1" x14ac:dyDescent="0.3">
      <c r="A10" s="4">
        <v>9</v>
      </c>
      <c r="B10" s="17">
        <v>25</v>
      </c>
      <c r="D10" s="78" t="s">
        <v>38</v>
      </c>
      <c r="E10" s="5">
        <v>11</v>
      </c>
      <c r="F10" s="5">
        <f t="shared" si="4"/>
        <v>135</v>
      </c>
      <c r="G10" s="13">
        <f>E10/E11</f>
        <v>8.1481481481481488E-2</v>
      </c>
      <c r="H10" s="13">
        <f t="shared" si="2"/>
        <v>1</v>
      </c>
      <c r="I10" s="13">
        <f>(96+106)/2</f>
        <v>101</v>
      </c>
      <c r="J10" s="13">
        <f t="shared" si="3"/>
        <v>1111</v>
      </c>
      <c r="K10" s="13">
        <f t="shared" si="0"/>
        <v>12221</v>
      </c>
      <c r="L10" s="13">
        <f t="shared" ref="L10" si="10">ABS(I10-E19)</f>
        <v>66.340773205776202</v>
      </c>
      <c r="M10" s="13">
        <f t="shared" si="7"/>
        <v>729.74850526353816</v>
      </c>
      <c r="N10" s="79">
        <f t="shared" si="1"/>
        <v>532532.88093436824</v>
      </c>
    </row>
    <row r="11" spans="1:14" ht="19.899999999999999" customHeight="1" thickBot="1" x14ac:dyDescent="0.4">
      <c r="A11" s="4">
        <v>10</v>
      </c>
      <c r="B11" s="15">
        <v>25</v>
      </c>
      <c r="D11" s="81" t="s">
        <v>3</v>
      </c>
      <c r="E11" s="59">
        <f>SUM(E3:E10)</f>
        <v>135</v>
      </c>
      <c r="F11" s="59"/>
      <c r="G11" s="82">
        <f>SUM(G3:G10)</f>
        <v>1</v>
      </c>
      <c r="H11" s="82"/>
      <c r="I11" s="82">
        <f>SUM(I3:I10)</f>
        <v>487.05</v>
      </c>
      <c r="J11" s="82">
        <f t="shared" ref="I11:N11" si="11">SUM(J3:J10)</f>
        <v>8536</v>
      </c>
      <c r="K11" s="82">
        <f t="shared" si="11"/>
        <v>162847</v>
      </c>
      <c r="L11" s="82">
        <f t="shared" si="11"/>
        <v>261.16732418933009</v>
      </c>
      <c r="M11" s="82">
        <f t="shared" si="11"/>
        <v>4039.7464046795021</v>
      </c>
      <c r="N11" s="83">
        <f t="shared" si="11"/>
        <v>3030909.3624288947</v>
      </c>
    </row>
    <row r="12" spans="1:14" ht="15.75" thickBot="1" x14ac:dyDescent="0.3">
      <c r="A12" s="4">
        <v>11</v>
      </c>
      <c r="B12" s="23">
        <v>27</v>
      </c>
      <c r="G12" s="10"/>
    </row>
    <row r="13" spans="1:14" ht="18.75" x14ac:dyDescent="0.3">
      <c r="A13" s="4">
        <v>12</v>
      </c>
      <c r="B13" s="15">
        <v>30</v>
      </c>
      <c r="D13" s="41" t="s">
        <v>22</v>
      </c>
      <c r="E13" s="44">
        <f>AVERAGE(B2:B136)</f>
        <v>65.178592592592565</v>
      </c>
      <c r="G13" s="10"/>
      <c r="I13" s="34" t="s">
        <v>46</v>
      </c>
      <c r="J13" s="35"/>
      <c r="K13" s="36"/>
    </row>
    <row r="14" spans="1:14" ht="18.75" x14ac:dyDescent="0.3">
      <c r="A14" s="4">
        <v>13</v>
      </c>
      <c r="B14" s="15">
        <v>30</v>
      </c>
      <c r="D14" s="42" t="s">
        <v>26</v>
      </c>
      <c r="E14" s="45">
        <f>MEDIAN(B2:B136)</f>
        <v>67.7</v>
      </c>
      <c r="G14" s="10"/>
      <c r="I14" s="26"/>
      <c r="J14" s="29" t="s">
        <v>43</v>
      </c>
      <c r="K14" s="27"/>
    </row>
    <row r="15" spans="1:14" ht="18.75" x14ac:dyDescent="0.3">
      <c r="A15" s="4">
        <v>14</v>
      </c>
      <c r="B15" s="15">
        <v>30</v>
      </c>
      <c r="C15" s="9"/>
      <c r="D15" s="42" t="s">
        <v>27</v>
      </c>
      <c r="E15" s="46">
        <f>MODE(B2:B136)</f>
        <v>60</v>
      </c>
      <c r="G15" s="10"/>
      <c r="I15" s="29" t="s">
        <v>42</v>
      </c>
      <c r="J15" s="49">
        <f>((135+1)*(1))/4</f>
        <v>34</v>
      </c>
      <c r="K15" s="50">
        <v>50</v>
      </c>
    </row>
    <row r="16" spans="1:14" ht="18.75" x14ac:dyDescent="0.3">
      <c r="A16" s="4">
        <v>15</v>
      </c>
      <c r="B16" s="15">
        <v>30</v>
      </c>
      <c r="D16" s="42" t="s">
        <v>28</v>
      </c>
      <c r="E16" s="46">
        <f>100-20</f>
        <v>80</v>
      </c>
      <c r="G16" s="10"/>
      <c r="I16" s="29" t="s">
        <v>44</v>
      </c>
      <c r="J16" s="49">
        <f>((135+1)*(2))/4</f>
        <v>68</v>
      </c>
      <c r="K16" s="50">
        <v>68</v>
      </c>
    </row>
    <row r="17" spans="1:13" ht="18.75" x14ac:dyDescent="0.3">
      <c r="A17" s="4">
        <v>16</v>
      </c>
      <c r="B17" s="15">
        <v>30</v>
      </c>
      <c r="D17" s="42" t="s">
        <v>29</v>
      </c>
      <c r="E17" s="47">
        <f>_xlfn.VAR.S(B2:B136)</f>
        <v>510.32600173576901</v>
      </c>
      <c r="G17" s="10"/>
      <c r="I17" s="29" t="s">
        <v>45</v>
      </c>
      <c r="J17" s="49">
        <f>((135+1)*(3))/4</f>
        <v>102</v>
      </c>
      <c r="K17" s="50">
        <v>82</v>
      </c>
    </row>
    <row r="18" spans="1:13" ht="18.75" x14ac:dyDescent="0.3">
      <c r="A18" s="4">
        <v>17</v>
      </c>
      <c r="B18" s="15">
        <v>30</v>
      </c>
      <c r="D18" s="42" t="s">
        <v>40</v>
      </c>
      <c r="E18" s="47">
        <f>STDEV(B2:B136)</f>
        <v>22.59039622794981</v>
      </c>
      <c r="G18" s="10"/>
      <c r="I18" s="31" t="s">
        <v>47</v>
      </c>
      <c r="J18" s="32"/>
      <c r="K18" s="33"/>
    </row>
    <row r="19" spans="1:13" ht="18.75" x14ac:dyDescent="0.3">
      <c r="A19" s="4">
        <v>18</v>
      </c>
      <c r="B19" s="15">
        <v>32</v>
      </c>
      <c r="D19" s="42" t="s">
        <v>30</v>
      </c>
      <c r="E19" s="47">
        <f>(E18/E13)*100</f>
        <v>34.659226794223798</v>
      </c>
      <c r="G19" s="10"/>
      <c r="I19" s="29" t="s">
        <v>48</v>
      </c>
      <c r="J19" s="38">
        <f>136*90/100</f>
        <v>122.4</v>
      </c>
      <c r="K19" s="27"/>
      <c r="M19" s="37"/>
    </row>
    <row r="20" spans="1:13" ht="19.5" thickBot="1" x14ac:dyDescent="0.35">
      <c r="A20" s="4">
        <v>19</v>
      </c>
      <c r="B20" s="17">
        <v>32.5</v>
      </c>
      <c r="D20" s="43" t="s">
        <v>39</v>
      </c>
      <c r="E20" s="48">
        <f>_xlfn.SKEW.P(B2:B136)</f>
        <v>-0.37198568552639982</v>
      </c>
      <c r="I20" s="30" t="s">
        <v>49</v>
      </c>
      <c r="J20" s="51">
        <f>136*10/100</f>
        <v>13.6</v>
      </c>
      <c r="K20" s="28"/>
    </row>
    <row r="21" spans="1:13" ht="15.75" thickBot="1" x14ac:dyDescent="0.3">
      <c r="A21" s="4">
        <v>20</v>
      </c>
      <c r="B21" s="24">
        <v>35</v>
      </c>
      <c r="D21" s="39" t="s">
        <v>41</v>
      </c>
      <c r="E21" s="40"/>
      <c r="G21" s="10"/>
    </row>
    <row r="22" spans="1:13" x14ac:dyDescent="0.25">
      <c r="A22" s="4">
        <v>21</v>
      </c>
      <c r="B22" s="15">
        <v>40.5</v>
      </c>
      <c r="G22" s="10"/>
    </row>
    <row r="23" spans="1:13" x14ac:dyDescent="0.25">
      <c r="A23" s="4">
        <v>22</v>
      </c>
      <c r="B23" s="15">
        <v>45</v>
      </c>
      <c r="G23" s="10"/>
    </row>
    <row r="24" spans="1:13" x14ac:dyDescent="0.25">
      <c r="A24" s="4">
        <v>23</v>
      </c>
      <c r="B24" s="15">
        <v>45</v>
      </c>
      <c r="G24" s="10"/>
    </row>
    <row r="25" spans="1:13" x14ac:dyDescent="0.25">
      <c r="A25" s="4">
        <v>24</v>
      </c>
      <c r="B25" s="15">
        <v>45</v>
      </c>
      <c r="G25" s="10"/>
    </row>
    <row r="26" spans="1:13" x14ac:dyDescent="0.25">
      <c r="A26" s="4">
        <v>25</v>
      </c>
      <c r="B26" s="15">
        <v>45</v>
      </c>
      <c r="G26" s="10"/>
    </row>
    <row r="27" spans="1:13" x14ac:dyDescent="0.25">
      <c r="A27" s="4">
        <v>26</v>
      </c>
      <c r="B27" s="15">
        <v>45.2</v>
      </c>
      <c r="G27" s="10"/>
    </row>
    <row r="28" spans="1:13" x14ac:dyDescent="0.25">
      <c r="A28" s="4">
        <v>27</v>
      </c>
      <c r="B28" s="15">
        <v>45.5</v>
      </c>
      <c r="G28" s="10"/>
    </row>
    <row r="29" spans="1:13" x14ac:dyDescent="0.25">
      <c r="A29" s="4">
        <v>28</v>
      </c>
      <c r="B29" s="15">
        <v>50</v>
      </c>
      <c r="G29" s="10"/>
    </row>
    <row r="30" spans="1:13" x14ac:dyDescent="0.25">
      <c r="A30" s="4">
        <v>29</v>
      </c>
      <c r="B30" s="15">
        <v>50</v>
      </c>
      <c r="G30" s="10"/>
    </row>
    <row r="31" spans="1:13" x14ac:dyDescent="0.25">
      <c r="A31" s="4">
        <v>30</v>
      </c>
      <c r="B31" s="15">
        <v>50</v>
      </c>
      <c r="G31" s="10"/>
    </row>
    <row r="32" spans="1:13" x14ac:dyDescent="0.25">
      <c r="A32" s="4">
        <v>31</v>
      </c>
      <c r="B32" s="15">
        <v>50</v>
      </c>
      <c r="G32" s="10"/>
    </row>
    <row r="33" spans="1:7" x14ac:dyDescent="0.25">
      <c r="A33" s="4">
        <v>32</v>
      </c>
      <c r="B33" s="15">
        <v>50</v>
      </c>
      <c r="G33" s="10"/>
    </row>
    <row r="34" spans="1:7" x14ac:dyDescent="0.25">
      <c r="A34" s="4">
        <v>33</v>
      </c>
      <c r="B34" s="15">
        <v>50</v>
      </c>
      <c r="G34" s="10"/>
    </row>
    <row r="35" spans="1:7" x14ac:dyDescent="0.25">
      <c r="A35" s="4">
        <v>34</v>
      </c>
      <c r="B35" s="15">
        <v>50</v>
      </c>
      <c r="G35" s="10"/>
    </row>
    <row r="36" spans="1:7" x14ac:dyDescent="0.25">
      <c r="A36" s="4">
        <v>35</v>
      </c>
      <c r="B36" s="15">
        <v>50</v>
      </c>
      <c r="G36" s="10"/>
    </row>
    <row r="37" spans="1:7" x14ac:dyDescent="0.25">
      <c r="A37" s="4">
        <v>36</v>
      </c>
      <c r="B37" s="15">
        <v>50</v>
      </c>
      <c r="G37" s="10"/>
    </row>
    <row r="38" spans="1:7" x14ac:dyDescent="0.25">
      <c r="A38" s="4">
        <v>37</v>
      </c>
      <c r="B38" s="15">
        <v>50</v>
      </c>
      <c r="G38" s="10"/>
    </row>
    <row r="39" spans="1:7" x14ac:dyDescent="0.25">
      <c r="A39" s="4">
        <v>38</v>
      </c>
      <c r="B39" s="15">
        <v>50</v>
      </c>
      <c r="G39" s="10"/>
    </row>
    <row r="40" spans="1:7" x14ac:dyDescent="0.25">
      <c r="A40" s="4">
        <v>39</v>
      </c>
      <c r="B40" s="15">
        <v>50</v>
      </c>
      <c r="G40" s="10"/>
    </row>
    <row r="41" spans="1:7" x14ac:dyDescent="0.25">
      <c r="A41" s="4">
        <v>40</v>
      </c>
      <c r="B41" s="15">
        <v>50</v>
      </c>
      <c r="G41" s="10"/>
    </row>
    <row r="42" spans="1:7" x14ac:dyDescent="0.25">
      <c r="A42" s="4">
        <v>41</v>
      </c>
      <c r="B42" s="15">
        <v>50.5</v>
      </c>
      <c r="G42" s="10"/>
    </row>
    <row r="43" spans="1:7" x14ac:dyDescent="0.25">
      <c r="A43" s="4">
        <v>42</v>
      </c>
      <c r="B43" s="23">
        <v>50.6</v>
      </c>
      <c r="G43" s="10"/>
    </row>
    <row r="44" spans="1:7" x14ac:dyDescent="0.25">
      <c r="A44" s="4">
        <v>43</v>
      </c>
      <c r="B44" s="15">
        <v>55.4</v>
      </c>
      <c r="G44" s="10"/>
    </row>
    <row r="45" spans="1:7" x14ac:dyDescent="0.25">
      <c r="A45" s="4">
        <v>44</v>
      </c>
      <c r="B45" s="15">
        <v>60</v>
      </c>
      <c r="G45" s="10"/>
    </row>
    <row r="46" spans="1:7" x14ac:dyDescent="0.25">
      <c r="A46" s="4">
        <v>45</v>
      </c>
      <c r="B46" s="15">
        <v>60</v>
      </c>
      <c r="G46" s="10"/>
    </row>
    <row r="47" spans="1:7" x14ac:dyDescent="0.25">
      <c r="A47" s="4">
        <v>46</v>
      </c>
      <c r="B47" s="15">
        <v>60</v>
      </c>
      <c r="G47" s="10"/>
    </row>
    <row r="48" spans="1:7" x14ac:dyDescent="0.25">
      <c r="A48" s="4">
        <v>47</v>
      </c>
      <c r="B48" s="15">
        <v>60</v>
      </c>
      <c r="G48" s="10"/>
    </row>
    <row r="49" spans="1:7" x14ac:dyDescent="0.25">
      <c r="A49" s="4">
        <v>48</v>
      </c>
      <c r="B49" s="15">
        <v>60</v>
      </c>
      <c r="G49" s="10"/>
    </row>
    <row r="50" spans="1:7" x14ac:dyDescent="0.25">
      <c r="A50" s="4">
        <v>49</v>
      </c>
      <c r="B50" s="15">
        <v>60</v>
      </c>
      <c r="G50" s="10"/>
    </row>
    <row r="51" spans="1:7" x14ac:dyDescent="0.25">
      <c r="A51" s="4">
        <v>50</v>
      </c>
      <c r="B51" s="15">
        <v>60</v>
      </c>
      <c r="G51" s="10"/>
    </row>
    <row r="52" spans="1:7" x14ac:dyDescent="0.25">
      <c r="A52" s="4">
        <v>51</v>
      </c>
      <c r="B52" s="15">
        <v>60</v>
      </c>
      <c r="G52" s="10"/>
    </row>
    <row r="53" spans="1:7" x14ac:dyDescent="0.25">
      <c r="A53" s="4">
        <v>52</v>
      </c>
      <c r="B53" s="15">
        <v>60</v>
      </c>
      <c r="G53" s="10"/>
    </row>
    <row r="54" spans="1:7" x14ac:dyDescent="0.25">
      <c r="A54" s="4">
        <v>53</v>
      </c>
      <c r="B54" s="15">
        <v>60</v>
      </c>
      <c r="G54" s="10"/>
    </row>
    <row r="55" spans="1:7" x14ac:dyDescent="0.25">
      <c r="A55" s="4">
        <v>54</v>
      </c>
      <c r="B55" s="15">
        <v>60</v>
      </c>
      <c r="G55" s="10"/>
    </row>
    <row r="56" spans="1:7" x14ac:dyDescent="0.25">
      <c r="A56" s="4">
        <v>55</v>
      </c>
      <c r="B56" s="15">
        <v>60</v>
      </c>
      <c r="G56" s="10"/>
    </row>
    <row r="57" spans="1:7" x14ac:dyDescent="0.25">
      <c r="A57" s="4">
        <v>56</v>
      </c>
      <c r="B57" s="15">
        <v>60</v>
      </c>
      <c r="G57" s="10"/>
    </row>
    <row r="58" spans="1:7" x14ac:dyDescent="0.25">
      <c r="A58" s="4">
        <v>57</v>
      </c>
      <c r="B58" s="15">
        <v>60</v>
      </c>
      <c r="G58" s="10"/>
    </row>
    <row r="59" spans="1:7" x14ac:dyDescent="0.25">
      <c r="A59" s="4">
        <v>58</v>
      </c>
      <c r="B59" s="15">
        <v>60</v>
      </c>
      <c r="G59" s="10"/>
    </row>
    <row r="60" spans="1:7" x14ac:dyDescent="0.25">
      <c r="A60" s="4">
        <v>59</v>
      </c>
      <c r="B60" s="15">
        <v>60</v>
      </c>
      <c r="G60" s="10"/>
    </row>
    <row r="61" spans="1:7" x14ac:dyDescent="0.25">
      <c r="A61" s="4">
        <v>60</v>
      </c>
      <c r="B61" s="15">
        <v>60</v>
      </c>
      <c r="G61" s="10"/>
    </row>
    <row r="62" spans="1:7" x14ac:dyDescent="0.25">
      <c r="A62" s="4">
        <v>61</v>
      </c>
      <c r="B62" s="15">
        <v>60</v>
      </c>
      <c r="G62" s="10"/>
    </row>
    <row r="63" spans="1:7" x14ac:dyDescent="0.25">
      <c r="A63" s="4">
        <v>62</v>
      </c>
      <c r="B63" s="23">
        <v>60.5</v>
      </c>
      <c r="G63" s="10"/>
    </row>
    <row r="64" spans="1:7" x14ac:dyDescent="0.25">
      <c r="A64" s="4">
        <v>63</v>
      </c>
      <c r="B64" s="15">
        <v>63.5</v>
      </c>
      <c r="G64" s="10"/>
    </row>
    <row r="65" spans="1:7" x14ac:dyDescent="0.25">
      <c r="A65" s="4">
        <v>64</v>
      </c>
      <c r="B65" s="15">
        <v>65</v>
      </c>
      <c r="G65" s="10"/>
    </row>
    <row r="66" spans="1:7" x14ac:dyDescent="0.25">
      <c r="A66" s="4">
        <v>65</v>
      </c>
      <c r="B66" s="15">
        <v>65</v>
      </c>
      <c r="G66" s="10"/>
    </row>
    <row r="67" spans="1:7" x14ac:dyDescent="0.25">
      <c r="A67" s="4">
        <v>66</v>
      </c>
      <c r="B67" s="15">
        <v>65</v>
      </c>
      <c r="G67" s="10"/>
    </row>
    <row r="68" spans="1:7" x14ac:dyDescent="0.25">
      <c r="A68" s="4">
        <v>67</v>
      </c>
      <c r="B68" s="15">
        <v>65.400000000000006</v>
      </c>
      <c r="G68" s="10"/>
    </row>
    <row r="69" spans="1:7" x14ac:dyDescent="0.25">
      <c r="A69" s="4">
        <v>68</v>
      </c>
      <c r="B69" s="15">
        <v>67.7</v>
      </c>
      <c r="G69" s="10"/>
    </row>
    <row r="70" spans="1:7" x14ac:dyDescent="0.25">
      <c r="A70" s="4">
        <v>69</v>
      </c>
      <c r="B70" s="15">
        <v>70</v>
      </c>
      <c r="G70" s="10"/>
    </row>
    <row r="71" spans="1:7" x14ac:dyDescent="0.25">
      <c r="A71" s="4">
        <v>70</v>
      </c>
      <c r="B71" s="15">
        <v>70</v>
      </c>
      <c r="G71" s="10"/>
    </row>
    <row r="72" spans="1:7" x14ac:dyDescent="0.25">
      <c r="A72" s="4">
        <v>71</v>
      </c>
      <c r="B72" s="15">
        <v>70</v>
      </c>
      <c r="G72" s="10"/>
    </row>
    <row r="73" spans="1:7" x14ac:dyDescent="0.25">
      <c r="A73" s="4">
        <v>72</v>
      </c>
      <c r="B73" s="15">
        <v>70</v>
      </c>
      <c r="G73" s="10"/>
    </row>
    <row r="74" spans="1:7" x14ac:dyDescent="0.25">
      <c r="A74" s="4">
        <v>73</v>
      </c>
      <c r="B74" s="15">
        <v>70</v>
      </c>
      <c r="G74" s="10"/>
    </row>
    <row r="75" spans="1:7" x14ac:dyDescent="0.25">
      <c r="A75" s="4">
        <v>74</v>
      </c>
      <c r="B75" s="15">
        <v>70</v>
      </c>
      <c r="G75" s="10"/>
    </row>
    <row r="76" spans="1:7" x14ac:dyDescent="0.25">
      <c r="A76" s="4">
        <v>75</v>
      </c>
      <c r="B76" s="15">
        <v>70</v>
      </c>
      <c r="G76" s="10"/>
    </row>
    <row r="77" spans="1:7" x14ac:dyDescent="0.25">
      <c r="A77" s="4">
        <v>76</v>
      </c>
      <c r="B77" s="15">
        <v>70</v>
      </c>
      <c r="G77" s="10"/>
    </row>
    <row r="78" spans="1:7" x14ac:dyDescent="0.25">
      <c r="A78" s="4">
        <v>77</v>
      </c>
      <c r="B78" s="15">
        <v>70</v>
      </c>
      <c r="G78" s="10"/>
    </row>
    <row r="79" spans="1:7" x14ac:dyDescent="0.25">
      <c r="A79" s="4">
        <v>78</v>
      </c>
      <c r="B79" s="15">
        <v>70</v>
      </c>
      <c r="G79" s="10"/>
    </row>
    <row r="80" spans="1:7" x14ac:dyDescent="0.25">
      <c r="A80" s="4">
        <v>79</v>
      </c>
      <c r="B80" s="23">
        <v>70</v>
      </c>
      <c r="G80" s="10"/>
    </row>
    <row r="81" spans="1:7" x14ac:dyDescent="0.25">
      <c r="A81" s="4">
        <v>80</v>
      </c>
      <c r="B81" s="15">
        <v>74.599999999999994</v>
      </c>
      <c r="G81" s="10"/>
    </row>
    <row r="82" spans="1:7" x14ac:dyDescent="0.25">
      <c r="A82" s="4">
        <v>81</v>
      </c>
      <c r="B82" s="15">
        <v>75</v>
      </c>
      <c r="G82" s="10"/>
    </row>
    <row r="83" spans="1:7" x14ac:dyDescent="0.25">
      <c r="A83" s="4">
        <v>82</v>
      </c>
      <c r="B83" s="15">
        <v>75</v>
      </c>
      <c r="G83" s="10"/>
    </row>
    <row r="84" spans="1:7" x14ac:dyDescent="0.25">
      <c r="A84" s="4">
        <v>83</v>
      </c>
      <c r="B84" s="15">
        <v>75</v>
      </c>
      <c r="G84" s="10"/>
    </row>
    <row r="85" spans="1:7" x14ac:dyDescent="0.25">
      <c r="A85" s="4">
        <v>84</v>
      </c>
      <c r="B85" s="15">
        <v>75.400000000000006</v>
      </c>
      <c r="G85" s="10"/>
    </row>
    <row r="86" spans="1:7" x14ac:dyDescent="0.25">
      <c r="A86" s="4">
        <v>85</v>
      </c>
      <c r="B86" s="15">
        <v>75.599999999999994</v>
      </c>
      <c r="G86" s="10"/>
    </row>
    <row r="87" spans="1:7" x14ac:dyDescent="0.25">
      <c r="A87" s="4">
        <v>86</v>
      </c>
      <c r="B87" s="15">
        <v>77.3</v>
      </c>
      <c r="G87" s="10"/>
    </row>
    <row r="88" spans="1:7" x14ac:dyDescent="0.25">
      <c r="A88" s="4">
        <v>87</v>
      </c>
      <c r="B88" s="15">
        <v>78.3</v>
      </c>
      <c r="G88" s="10"/>
    </row>
    <row r="89" spans="1:7" x14ac:dyDescent="0.25">
      <c r="A89" s="4">
        <v>88</v>
      </c>
      <c r="B89" s="15">
        <v>78.400000000000006</v>
      </c>
      <c r="G89" s="10"/>
    </row>
    <row r="90" spans="1:7" x14ac:dyDescent="0.25">
      <c r="A90" s="4">
        <v>89</v>
      </c>
      <c r="B90" s="15">
        <v>80</v>
      </c>
    </row>
    <row r="91" spans="1:7" x14ac:dyDescent="0.25">
      <c r="A91" s="4">
        <v>90</v>
      </c>
      <c r="B91" s="15">
        <v>80</v>
      </c>
    </row>
    <row r="92" spans="1:7" x14ac:dyDescent="0.25">
      <c r="A92" s="4">
        <v>91</v>
      </c>
      <c r="B92" s="15">
        <v>80</v>
      </c>
    </row>
    <row r="93" spans="1:7" x14ac:dyDescent="0.25">
      <c r="A93" s="4">
        <v>92</v>
      </c>
      <c r="B93" s="15">
        <v>80</v>
      </c>
    </row>
    <row r="94" spans="1:7" x14ac:dyDescent="0.25">
      <c r="A94" s="4">
        <v>93</v>
      </c>
      <c r="B94" s="15">
        <v>80</v>
      </c>
    </row>
    <row r="95" spans="1:7" x14ac:dyDescent="0.25">
      <c r="A95" s="4">
        <v>94</v>
      </c>
      <c r="B95" s="15">
        <v>80</v>
      </c>
    </row>
    <row r="96" spans="1:7" x14ac:dyDescent="0.25">
      <c r="A96" s="4">
        <v>95</v>
      </c>
      <c r="B96" s="15">
        <v>80</v>
      </c>
    </row>
    <row r="97" spans="1:2" x14ac:dyDescent="0.25">
      <c r="A97" s="4">
        <v>96</v>
      </c>
      <c r="B97" s="15">
        <v>80</v>
      </c>
    </row>
    <row r="98" spans="1:2" x14ac:dyDescent="0.25">
      <c r="A98" s="4">
        <v>97</v>
      </c>
      <c r="B98" s="15">
        <v>80.2</v>
      </c>
    </row>
    <row r="99" spans="1:2" x14ac:dyDescent="0.25">
      <c r="A99" s="4">
        <v>98</v>
      </c>
      <c r="B99" s="15">
        <v>80.2</v>
      </c>
    </row>
    <row r="100" spans="1:2" x14ac:dyDescent="0.25">
      <c r="A100" s="4">
        <v>99</v>
      </c>
      <c r="B100" s="15">
        <v>80.2</v>
      </c>
    </row>
    <row r="101" spans="1:2" x14ac:dyDescent="0.25">
      <c r="A101" s="4">
        <v>100</v>
      </c>
      <c r="B101" s="15">
        <v>81.5</v>
      </c>
    </row>
    <row r="102" spans="1:2" x14ac:dyDescent="0.25">
      <c r="A102" s="4">
        <v>101</v>
      </c>
      <c r="B102" s="15">
        <v>81.599999999999994</v>
      </c>
    </row>
    <row r="103" spans="1:2" x14ac:dyDescent="0.25">
      <c r="A103" s="4">
        <v>102</v>
      </c>
      <c r="B103" s="23">
        <v>82.2</v>
      </c>
    </row>
    <row r="104" spans="1:2" x14ac:dyDescent="0.25">
      <c r="A104" s="4">
        <v>103</v>
      </c>
      <c r="B104" s="15">
        <v>85</v>
      </c>
    </row>
    <row r="105" spans="1:2" x14ac:dyDescent="0.25">
      <c r="A105" s="4">
        <v>104</v>
      </c>
      <c r="B105" s="15">
        <v>85.4</v>
      </c>
    </row>
    <row r="106" spans="1:2" x14ac:dyDescent="0.25">
      <c r="A106" s="4">
        <v>105</v>
      </c>
      <c r="B106" s="15">
        <v>85.5</v>
      </c>
    </row>
    <row r="107" spans="1:2" x14ac:dyDescent="0.25">
      <c r="A107" s="4">
        <v>106</v>
      </c>
      <c r="B107" s="15">
        <v>85.5</v>
      </c>
    </row>
    <row r="108" spans="1:2" x14ac:dyDescent="0.25">
      <c r="A108" s="4">
        <v>107</v>
      </c>
      <c r="B108" s="15">
        <v>86.4</v>
      </c>
    </row>
    <row r="109" spans="1:2" x14ac:dyDescent="0.25">
      <c r="A109" s="4">
        <v>108</v>
      </c>
      <c r="B109" s="15">
        <v>86.5</v>
      </c>
    </row>
    <row r="110" spans="1:2" x14ac:dyDescent="0.25">
      <c r="A110" s="4">
        <v>109</v>
      </c>
      <c r="B110" s="15">
        <v>86.5</v>
      </c>
    </row>
    <row r="111" spans="1:2" x14ac:dyDescent="0.25">
      <c r="A111" s="4">
        <v>110</v>
      </c>
      <c r="B111" s="15">
        <v>87.2</v>
      </c>
    </row>
    <row r="112" spans="1:2" x14ac:dyDescent="0.25">
      <c r="A112" s="4">
        <v>111</v>
      </c>
      <c r="B112" s="15">
        <v>87.2</v>
      </c>
    </row>
    <row r="113" spans="1:2" x14ac:dyDescent="0.25">
      <c r="A113" s="4">
        <v>112</v>
      </c>
      <c r="B113" s="15">
        <v>87.5</v>
      </c>
    </row>
    <row r="114" spans="1:2" x14ac:dyDescent="0.25">
      <c r="A114" s="4">
        <v>113</v>
      </c>
      <c r="B114" s="15">
        <v>88.4</v>
      </c>
    </row>
    <row r="115" spans="1:2" x14ac:dyDescent="0.25">
      <c r="A115" s="4">
        <v>114</v>
      </c>
      <c r="B115" s="15">
        <v>89</v>
      </c>
    </row>
    <row r="116" spans="1:2" x14ac:dyDescent="0.25">
      <c r="A116" s="4">
        <v>115</v>
      </c>
      <c r="B116" s="15">
        <v>90</v>
      </c>
    </row>
    <row r="117" spans="1:2" x14ac:dyDescent="0.25">
      <c r="A117" s="4">
        <v>116</v>
      </c>
      <c r="B117" s="15">
        <v>90</v>
      </c>
    </row>
    <row r="118" spans="1:2" x14ac:dyDescent="0.25">
      <c r="A118" s="4">
        <v>117</v>
      </c>
      <c r="B118" s="15">
        <v>90</v>
      </c>
    </row>
    <row r="119" spans="1:2" x14ac:dyDescent="0.25">
      <c r="A119" s="4">
        <v>118</v>
      </c>
      <c r="B119" s="15">
        <v>90</v>
      </c>
    </row>
    <row r="120" spans="1:2" x14ac:dyDescent="0.25">
      <c r="A120" s="4">
        <v>119</v>
      </c>
      <c r="B120" s="15">
        <v>90</v>
      </c>
    </row>
    <row r="121" spans="1:2" x14ac:dyDescent="0.25">
      <c r="A121" s="4">
        <v>120</v>
      </c>
      <c r="B121" s="15">
        <v>90.5</v>
      </c>
    </row>
    <row r="122" spans="1:2" x14ac:dyDescent="0.25">
      <c r="A122" s="4">
        <v>121</v>
      </c>
      <c r="B122" s="15">
        <v>92</v>
      </c>
    </row>
    <row r="123" spans="1:2" x14ac:dyDescent="0.25">
      <c r="A123" s="4">
        <v>122</v>
      </c>
      <c r="B123" s="15">
        <v>95</v>
      </c>
    </row>
    <row r="124" spans="1:2" x14ac:dyDescent="0.25">
      <c r="A124" s="4">
        <v>123</v>
      </c>
      <c r="B124" s="15">
        <v>95</v>
      </c>
    </row>
    <row r="125" spans="1:2" x14ac:dyDescent="0.25">
      <c r="A125" s="4">
        <v>124</v>
      </c>
      <c r="B125" s="23">
        <v>95</v>
      </c>
    </row>
    <row r="126" spans="1:2" x14ac:dyDescent="0.25">
      <c r="A126" s="4">
        <v>125</v>
      </c>
      <c r="B126" s="15">
        <v>95.5</v>
      </c>
    </row>
    <row r="127" spans="1:2" x14ac:dyDescent="0.25">
      <c r="A127" s="4">
        <v>126</v>
      </c>
      <c r="B127" s="15">
        <v>98.4</v>
      </c>
    </row>
    <row r="128" spans="1:2" x14ac:dyDescent="0.25">
      <c r="A128" s="4">
        <v>127</v>
      </c>
      <c r="B128" s="15">
        <v>98.5</v>
      </c>
    </row>
    <row r="129" spans="1:2" x14ac:dyDescent="0.25">
      <c r="A129" s="4">
        <v>128</v>
      </c>
      <c r="B129" s="15">
        <v>99.5</v>
      </c>
    </row>
    <row r="130" spans="1:2" x14ac:dyDescent="0.25">
      <c r="A130" s="4">
        <v>129</v>
      </c>
      <c r="B130" s="15">
        <v>99.9</v>
      </c>
    </row>
    <row r="131" spans="1:2" x14ac:dyDescent="0.25">
      <c r="A131" s="4">
        <v>130</v>
      </c>
      <c r="B131" s="15">
        <v>100</v>
      </c>
    </row>
    <row r="132" spans="1:2" x14ac:dyDescent="0.25">
      <c r="A132" s="4">
        <v>131</v>
      </c>
      <c r="B132" s="15">
        <v>100</v>
      </c>
    </row>
    <row r="133" spans="1:2" x14ac:dyDescent="0.25">
      <c r="A133" s="4">
        <v>132</v>
      </c>
      <c r="B133" s="15">
        <v>100</v>
      </c>
    </row>
    <row r="134" spans="1:2" x14ac:dyDescent="0.25">
      <c r="A134" s="4">
        <v>133</v>
      </c>
      <c r="B134" s="15">
        <v>100</v>
      </c>
    </row>
    <row r="135" spans="1:2" x14ac:dyDescent="0.25">
      <c r="A135" s="4">
        <v>134</v>
      </c>
      <c r="B135" s="15">
        <v>100</v>
      </c>
    </row>
    <row r="136" spans="1:2" x14ac:dyDescent="0.25">
      <c r="A136" s="4">
        <v>135</v>
      </c>
      <c r="B136" s="15">
        <v>100</v>
      </c>
    </row>
  </sheetData>
  <sortState xmlns:xlrd2="http://schemas.microsoft.com/office/spreadsheetml/2017/richdata2" ref="A2:B130">
    <sortCondition ref="B130"/>
  </sortState>
  <mergeCells count="3">
    <mergeCell ref="D21:E21"/>
    <mergeCell ref="I13:K13"/>
    <mergeCell ref="I18:K18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D.N.A</vt:lpstr>
      <vt:lpstr>D.A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Quimbiulco</dc:creator>
  <cp:lastModifiedBy>Juan Diego Quimbiulco</cp:lastModifiedBy>
  <dcterms:created xsi:type="dcterms:W3CDTF">2024-12-07T20:13:24Z</dcterms:created>
  <dcterms:modified xsi:type="dcterms:W3CDTF">2024-12-13T02:48:38Z</dcterms:modified>
</cp:coreProperties>
</file>