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f290a648835fcc/Escritorio/MCI/Tesis/Test APP/"/>
    </mc:Choice>
  </mc:AlternateContent>
  <xr:revisionPtr revIDLastSave="734" documentId="8_{827FE1C5-1D8F-412F-8C34-DBAD5A089BD5}" xr6:coauthVersionLast="47" xr6:coauthVersionMax="47" xr10:uidLastSave="{020ED847-BDD7-4F7F-8391-042B7F6489C2}"/>
  <bookViews>
    <workbookView xWindow="-108" yWindow="-108" windowWidth="23256" windowHeight="12456" xr2:uid="{757FB5F2-4E9A-4993-842E-859D72722A13}"/>
  </bookViews>
  <sheets>
    <sheet name="óptimos" sheetId="1" r:id="rId1"/>
    <sheet name="Resultados" sheetId="3" r:id="rId2"/>
    <sheet name="Hoja1" sheetId="4" r:id="rId3"/>
  </sheets>
  <definedNames>
    <definedName name="MU">óptimos!$B$2:$B$51</definedName>
    <definedName name="SD">óptimos!$C$2:$C$51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27" i="1" s="1"/>
  <c r="S4" i="3"/>
  <c r="S5" i="3"/>
  <c r="S6" i="3"/>
  <c r="S7" i="3"/>
  <c r="S8" i="3"/>
  <c r="S9" i="3"/>
  <c r="S10" i="3"/>
  <c r="S11" i="3"/>
  <c r="S12" i="3"/>
  <c r="S3" i="3"/>
  <c r="R4" i="3"/>
  <c r="R5" i="3"/>
  <c r="R6" i="3"/>
  <c r="R7" i="3"/>
  <c r="R8" i="3"/>
  <c r="R9" i="3"/>
  <c r="R10" i="3"/>
  <c r="R11" i="3"/>
  <c r="R12" i="3"/>
  <c r="P3" i="3"/>
  <c r="R3" i="3" s="1"/>
  <c r="Q3" i="3"/>
  <c r="P4" i="3"/>
  <c r="P5" i="3"/>
  <c r="P6" i="3"/>
  <c r="P7" i="3"/>
  <c r="P8" i="3"/>
  <c r="P9" i="3"/>
  <c r="P10" i="3"/>
  <c r="P11" i="3"/>
  <c r="P12" i="3"/>
  <c r="Q4" i="3"/>
  <c r="Q5" i="3"/>
  <c r="Q6" i="3"/>
  <c r="Q7" i="3"/>
  <c r="Q8" i="3"/>
  <c r="Q9" i="3"/>
  <c r="Q10" i="3"/>
  <c r="Q11" i="3"/>
  <c r="Q12" i="3"/>
  <c r="E17" i="3"/>
  <c r="E18" i="3"/>
  <c r="E19" i="3"/>
  <c r="E20" i="3"/>
  <c r="E21" i="3"/>
  <c r="E22" i="3"/>
  <c r="E23" i="3"/>
  <c r="E24" i="3"/>
  <c r="E25" i="3"/>
  <c r="E16" i="3"/>
  <c r="N6" i="3"/>
  <c r="F3" i="3"/>
  <c r="C10" i="4"/>
  <c r="C9" i="4"/>
  <c r="F4" i="3"/>
  <c r="F5" i="3"/>
  <c r="F6" i="3"/>
  <c r="F7" i="3"/>
  <c r="F8" i="3"/>
  <c r="F9" i="3"/>
  <c r="F10" i="3"/>
  <c r="F11" i="3"/>
  <c r="F12" i="3"/>
  <c r="J5" i="3"/>
  <c r="J6" i="3"/>
  <c r="J7" i="3"/>
  <c r="J8" i="3"/>
  <c r="J9" i="3"/>
  <c r="J10" i="3"/>
  <c r="J11" i="3"/>
  <c r="J12" i="3"/>
  <c r="N5" i="3"/>
  <c r="N7" i="3"/>
  <c r="N8" i="3"/>
  <c r="N9" i="3"/>
  <c r="N10" i="3"/>
  <c r="N11" i="3"/>
  <c r="N12" i="3"/>
  <c r="N4" i="3"/>
  <c r="N3" i="3"/>
  <c r="J4" i="3"/>
  <c r="J3" i="3"/>
  <c r="N16" i="3"/>
  <c r="J16" i="3"/>
  <c r="C8" i="4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B107" i="1"/>
  <c r="B108" i="1"/>
  <c r="B109" i="1"/>
  <c r="B110" i="1"/>
  <c r="B111" i="1"/>
  <c r="B112" i="1"/>
  <c r="B113" i="1"/>
  <c r="B114" i="1"/>
  <c r="B115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B94" i="1"/>
  <c r="B95" i="1"/>
  <c r="B96" i="1"/>
  <c r="B97" i="1"/>
  <c r="B98" i="1"/>
  <c r="B99" i="1"/>
  <c r="B100" i="1"/>
  <c r="B101" i="1"/>
  <c r="B102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B81" i="1"/>
  <c r="B82" i="1"/>
  <c r="B83" i="1"/>
  <c r="B84" i="1"/>
  <c r="B85" i="1"/>
  <c r="B86" i="1"/>
  <c r="B87" i="1"/>
  <c r="B88" i="1"/>
  <c r="B89" i="1"/>
  <c r="C53" i="1"/>
  <c r="C67" i="1" s="1"/>
  <c r="D53" i="1"/>
  <c r="D67" i="1" s="1"/>
  <c r="E53" i="1"/>
  <c r="E67" i="1" s="1"/>
  <c r="F53" i="1"/>
  <c r="F67" i="1" s="1"/>
  <c r="G53" i="1"/>
  <c r="G67" i="1" s="1"/>
  <c r="H53" i="1"/>
  <c r="H67" i="1" s="1"/>
  <c r="I53" i="1"/>
  <c r="I67" i="1" s="1"/>
  <c r="C54" i="1"/>
  <c r="C68" i="1" s="1"/>
  <c r="D54" i="1"/>
  <c r="D68" i="1" s="1"/>
  <c r="E54" i="1"/>
  <c r="E68" i="1" s="1"/>
  <c r="F54" i="1"/>
  <c r="F68" i="1" s="1"/>
  <c r="G54" i="1"/>
  <c r="G68" i="1" s="1"/>
  <c r="H54" i="1"/>
  <c r="H68" i="1" s="1"/>
  <c r="I54" i="1"/>
  <c r="I68" i="1" s="1"/>
  <c r="C55" i="1"/>
  <c r="C69" i="1" s="1"/>
  <c r="D55" i="1"/>
  <c r="D69" i="1" s="1"/>
  <c r="E55" i="1"/>
  <c r="E69" i="1" s="1"/>
  <c r="F55" i="1"/>
  <c r="F69" i="1" s="1"/>
  <c r="G55" i="1"/>
  <c r="G69" i="1" s="1"/>
  <c r="H55" i="1"/>
  <c r="H69" i="1" s="1"/>
  <c r="I55" i="1"/>
  <c r="I69" i="1" s="1"/>
  <c r="C56" i="1"/>
  <c r="C70" i="1" s="1"/>
  <c r="D56" i="1"/>
  <c r="D70" i="1" s="1"/>
  <c r="E56" i="1"/>
  <c r="E70" i="1" s="1"/>
  <c r="F56" i="1"/>
  <c r="F70" i="1" s="1"/>
  <c r="G56" i="1"/>
  <c r="G70" i="1" s="1"/>
  <c r="H56" i="1"/>
  <c r="H70" i="1" s="1"/>
  <c r="I56" i="1"/>
  <c r="I70" i="1" s="1"/>
  <c r="C57" i="1"/>
  <c r="C71" i="1" s="1"/>
  <c r="D57" i="1"/>
  <c r="D71" i="1" s="1"/>
  <c r="E57" i="1"/>
  <c r="E71" i="1" s="1"/>
  <c r="F57" i="1"/>
  <c r="F71" i="1" s="1"/>
  <c r="G57" i="1"/>
  <c r="G71" i="1" s="1"/>
  <c r="H57" i="1"/>
  <c r="H71" i="1" s="1"/>
  <c r="I57" i="1"/>
  <c r="I71" i="1" s="1"/>
  <c r="C58" i="1"/>
  <c r="C72" i="1" s="1"/>
  <c r="D58" i="1"/>
  <c r="D72" i="1" s="1"/>
  <c r="E58" i="1"/>
  <c r="E72" i="1" s="1"/>
  <c r="F58" i="1"/>
  <c r="F72" i="1" s="1"/>
  <c r="G58" i="1"/>
  <c r="G72" i="1" s="1"/>
  <c r="H58" i="1"/>
  <c r="H72" i="1" s="1"/>
  <c r="I58" i="1"/>
  <c r="I72" i="1" s="1"/>
  <c r="C59" i="1"/>
  <c r="C73" i="1" s="1"/>
  <c r="D59" i="1"/>
  <c r="D73" i="1" s="1"/>
  <c r="E59" i="1"/>
  <c r="E73" i="1" s="1"/>
  <c r="F59" i="1"/>
  <c r="F73" i="1" s="1"/>
  <c r="G59" i="1"/>
  <c r="G73" i="1" s="1"/>
  <c r="H59" i="1"/>
  <c r="H73" i="1" s="1"/>
  <c r="I59" i="1"/>
  <c r="I73" i="1" s="1"/>
  <c r="C60" i="1"/>
  <c r="C74" i="1" s="1"/>
  <c r="D60" i="1"/>
  <c r="D74" i="1" s="1"/>
  <c r="E60" i="1"/>
  <c r="E74" i="1" s="1"/>
  <c r="F60" i="1"/>
  <c r="F74" i="1" s="1"/>
  <c r="G60" i="1"/>
  <c r="G74" i="1" s="1"/>
  <c r="H60" i="1"/>
  <c r="H74" i="1" s="1"/>
  <c r="I60" i="1"/>
  <c r="I74" i="1" s="1"/>
  <c r="C61" i="1"/>
  <c r="C75" i="1" s="1"/>
  <c r="D61" i="1"/>
  <c r="D75" i="1" s="1"/>
  <c r="E61" i="1"/>
  <c r="E75" i="1" s="1"/>
  <c r="F61" i="1"/>
  <c r="F75" i="1" s="1"/>
  <c r="G61" i="1"/>
  <c r="G75" i="1" s="1"/>
  <c r="H61" i="1"/>
  <c r="H75" i="1" s="1"/>
  <c r="I61" i="1"/>
  <c r="I75" i="1" s="1"/>
  <c r="C62" i="1"/>
  <c r="C76" i="1" s="1"/>
  <c r="D62" i="1"/>
  <c r="D76" i="1" s="1"/>
  <c r="E62" i="1"/>
  <c r="E76" i="1" s="1"/>
  <c r="F62" i="1"/>
  <c r="F76" i="1" s="1"/>
  <c r="G62" i="1"/>
  <c r="G76" i="1" s="1"/>
  <c r="H62" i="1"/>
  <c r="H76" i="1" s="1"/>
  <c r="I62" i="1"/>
  <c r="I76" i="1" s="1"/>
  <c r="B54" i="1"/>
  <c r="B68" i="1" s="1"/>
  <c r="B55" i="1"/>
  <c r="B69" i="1" s="1"/>
  <c r="B56" i="1"/>
  <c r="B70" i="1" s="1"/>
  <c r="B57" i="1"/>
  <c r="B71" i="1" s="1"/>
  <c r="B58" i="1"/>
  <c r="B72" i="1" s="1"/>
  <c r="B59" i="1"/>
  <c r="B73" i="1" s="1"/>
  <c r="B60" i="1"/>
  <c r="B74" i="1" s="1"/>
  <c r="B61" i="1"/>
  <c r="B75" i="1" s="1"/>
  <c r="B62" i="1"/>
  <c r="B76" i="1" s="1"/>
  <c r="B53" i="1"/>
  <c r="B67" i="1" s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E28" i="1"/>
  <c r="E29" i="1"/>
  <c r="E30" i="1"/>
  <c r="E31" i="1"/>
  <c r="E32" i="1"/>
  <c r="E33" i="1"/>
  <c r="E34" i="1"/>
  <c r="E35" i="1"/>
  <c r="E36" i="1"/>
  <c r="J16" i="1"/>
  <c r="J17" i="1"/>
  <c r="J18" i="1"/>
  <c r="J19" i="1"/>
  <c r="J20" i="1"/>
  <c r="J21" i="1"/>
  <c r="J22" i="1"/>
  <c r="J23" i="1"/>
  <c r="J24" i="1"/>
  <c r="C15" i="1"/>
  <c r="J15" i="1" s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B16" i="1"/>
  <c r="B17" i="1"/>
  <c r="B18" i="1"/>
  <c r="B19" i="1"/>
  <c r="B20" i="1"/>
  <c r="B21" i="1"/>
  <c r="B22" i="1"/>
  <c r="B23" i="1"/>
  <c r="B24" i="1"/>
  <c r="B93" i="1" l="1"/>
  <c r="B106" i="1"/>
  <c r="B80" i="1"/>
</calcChain>
</file>

<file path=xl/sharedStrings.xml><?xml version="1.0" encoding="utf-8"?>
<sst xmlns="http://schemas.openxmlformats.org/spreadsheetml/2006/main" count="180" uniqueCount="47">
  <si>
    <t>20-50 a</t>
  </si>
  <si>
    <t>20-50 b</t>
  </si>
  <si>
    <t>20-50 d</t>
  </si>
  <si>
    <t>20-50 c</t>
  </si>
  <si>
    <t>50-100 a</t>
  </si>
  <si>
    <t>50-100 b</t>
  </si>
  <si>
    <t>50-100 c</t>
  </si>
  <si>
    <t>50-100 d</t>
  </si>
  <si>
    <t>50-100 e</t>
  </si>
  <si>
    <t>50-100 f</t>
  </si>
  <si>
    <t>ki</t>
  </si>
  <si>
    <t xml:space="preserve">Proporcion </t>
  </si>
  <si>
    <t>Total</t>
  </si>
  <si>
    <t>Demanda total</t>
  </si>
  <si>
    <t>Demanda desagregada</t>
  </si>
  <si>
    <t>Fi</t>
  </si>
  <si>
    <t>Cx</t>
  </si>
  <si>
    <t>Ci</t>
  </si>
  <si>
    <t>Con MS</t>
  </si>
  <si>
    <t>Sin MS</t>
  </si>
  <si>
    <t>Sin TS</t>
  </si>
  <si>
    <t>Norm</t>
  </si>
  <si>
    <t>RP</t>
  </si>
  <si>
    <t>WS</t>
  </si>
  <si>
    <t>EVPI</t>
  </si>
  <si>
    <t>DesVest</t>
  </si>
  <si>
    <t>Cota 1</t>
  </si>
  <si>
    <t>Cota 2</t>
  </si>
  <si>
    <t>Heu</t>
  </si>
  <si>
    <t>mu</t>
  </si>
  <si>
    <t>sigma</t>
  </si>
  <si>
    <t>L</t>
  </si>
  <si>
    <t>Dimension</t>
  </si>
  <si>
    <t>var</t>
  </si>
  <si>
    <t>intvar</t>
  </si>
  <si>
    <t>rest</t>
  </si>
  <si>
    <t>20-50</t>
  </si>
  <si>
    <t>a</t>
  </si>
  <si>
    <t>b</t>
  </si>
  <si>
    <t>c</t>
  </si>
  <si>
    <t>d</t>
  </si>
  <si>
    <t>50-100</t>
  </si>
  <si>
    <t>e</t>
  </si>
  <si>
    <t>f</t>
  </si>
  <si>
    <t>Dif</t>
  </si>
  <si>
    <t>L-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</si>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</sst>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C1E7-2967-4159-B6AD-F33F0944C2CB}">
  <dimension ref="A1:L115"/>
  <sheetViews>
    <sheetView tabSelected="1" workbookViewId="0">
      <selection activeCell="N12" sqref="N12"/>
    </sheetView>
  </sheetViews>
  <sheetFormatPr baseColWidth="10" defaultRowHeight="14.4" x14ac:dyDescent="0.3"/>
  <cols>
    <col min="2" max="2" width="13.109375" bestFit="1" customWidth="1"/>
  </cols>
  <sheetData>
    <row r="1" spans="1:10" x14ac:dyDescent="0.3">
      <c r="B1" t="s">
        <v>10</v>
      </c>
    </row>
    <row r="2" spans="1:10" x14ac:dyDescent="0.3">
      <c r="A2" t="s">
        <v>0</v>
      </c>
      <c r="B2">
        <v>10859</v>
      </c>
      <c r="C2">
        <v>63231</v>
      </c>
      <c r="D2">
        <v>168540</v>
      </c>
      <c r="E2">
        <v>150395</v>
      </c>
    </row>
    <row r="3" spans="1:10" x14ac:dyDescent="0.3">
      <c r="A3" t="s">
        <v>1</v>
      </c>
      <c r="B3">
        <v>261872</v>
      </c>
      <c r="C3">
        <v>10319</v>
      </c>
      <c r="D3">
        <v>114644</v>
      </c>
      <c r="E3">
        <v>18578</v>
      </c>
    </row>
    <row r="4" spans="1:10" x14ac:dyDescent="0.3">
      <c r="A4" t="s">
        <v>3</v>
      </c>
      <c r="B4">
        <v>138181</v>
      </c>
      <c r="C4">
        <v>96899</v>
      </c>
      <c r="D4">
        <v>165580</v>
      </c>
    </row>
    <row r="5" spans="1:10" x14ac:dyDescent="0.3">
      <c r="A5" t="s">
        <v>2</v>
      </c>
      <c r="B5">
        <v>18029</v>
      </c>
      <c r="C5">
        <v>113253</v>
      </c>
      <c r="D5">
        <v>37876</v>
      </c>
      <c r="E5">
        <v>204903</v>
      </c>
    </row>
    <row r="6" spans="1:10" x14ac:dyDescent="0.3">
      <c r="A6" t="s">
        <v>4</v>
      </c>
      <c r="B6">
        <v>27022</v>
      </c>
      <c r="C6">
        <v>158935</v>
      </c>
      <c r="D6">
        <v>158153</v>
      </c>
      <c r="E6">
        <v>18218</v>
      </c>
      <c r="F6">
        <v>34995</v>
      </c>
      <c r="G6">
        <v>21265</v>
      </c>
      <c r="H6">
        <v>121345</v>
      </c>
      <c r="I6">
        <v>215117</v>
      </c>
    </row>
    <row r="7" spans="1:10" x14ac:dyDescent="0.3">
      <c r="A7" t="s">
        <v>5</v>
      </c>
      <c r="B7">
        <v>111144</v>
      </c>
      <c r="C7">
        <v>190568</v>
      </c>
      <c r="D7">
        <v>47996</v>
      </c>
      <c r="E7">
        <v>368223</v>
      </c>
      <c r="F7">
        <v>43660</v>
      </c>
    </row>
    <row r="8" spans="1:10" x14ac:dyDescent="0.3">
      <c r="A8" t="s">
        <v>6</v>
      </c>
      <c r="B8">
        <v>166784</v>
      </c>
      <c r="C8">
        <v>92908</v>
      </c>
      <c r="D8">
        <v>187581</v>
      </c>
      <c r="E8">
        <v>319068</v>
      </c>
    </row>
    <row r="9" spans="1:10" x14ac:dyDescent="0.3">
      <c r="A9" t="s">
        <v>7</v>
      </c>
      <c r="B9">
        <v>51467</v>
      </c>
      <c r="C9">
        <v>17906</v>
      </c>
      <c r="D9">
        <v>60330</v>
      </c>
      <c r="E9">
        <v>260172</v>
      </c>
      <c r="F9">
        <v>228540</v>
      </c>
      <c r="G9">
        <v>140795</v>
      </c>
    </row>
    <row r="10" spans="1:10" x14ac:dyDescent="0.3">
      <c r="A10" t="s">
        <v>8</v>
      </c>
      <c r="B10">
        <v>144917</v>
      </c>
      <c r="C10">
        <v>68454</v>
      </c>
      <c r="D10">
        <v>190393</v>
      </c>
      <c r="E10">
        <v>15324</v>
      </c>
      <c r="F10">
        <v>54398</v>
      </c>
      <c r="G10">
        <v>298221</v>
      </c>
    </row>
    <row r="11" spans="1:10" x14ac:dyDescent="0.3">
      <c r="A11" t="s">
        <v>9</v>
      </c>
      <c r="B11">
        <v>43626</v>
      </c>
      <c r="C11">
        <v>7889</v>
      </c>
      <c r="D11">
        <v>19527</v>
      </c>
      <c r="E11">
        <v>11653</v>
      </c>
      <c r="F11">
        <v>9037</v>
      </c>
      <c r="G11">
        <v>417740</v>
      </c>
      <c r="H11">
        <v>228249</v>
      </c>
      <c r="I11">
        <v>12483</v>
      </c>
    </row>
    <row r="14" spans="1:10" x14ac:dyDescent="0.3">
      <c r="B14" t="s">
        <v>11</v>
      </c>
      <c r="J14" t="s">
        <v>12</v>
      </c>
    </row>
    <row r="15" spans="1:10" x14ac:dyDescent="0.3">
      <c r="A15" t="s">
        <v>0</v>
      </c>
      <c r="B15">
        <f>B2/SUM($B2:$I2)</f>
        <v>2.7629285668850583E-2</v>
      </c>
      <c r="C15">
        <f t="shared" ref="C15:I15" si="0">C2/SUM($B2:$I2)</f>
        <v>0.16088289549010878</v>
      </c>
      <c r="D15">
        <f t="shared" si="0"/>
        <v>0.42882768271738442</v>
      </c>
      <c r="E15">
        <f t="shared" si="0"/>
        <v>0.38266013612365624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>SUM(B15:I15)</f>
        <v>1</v>
      </c>
    </row>
    <row r="16" spans="1:10" x14ac:dyDescent="0.3">
      <c r="A16" t="s">
        <v>1</v>
      </c>
      <c r="B16">
        <f t="shared" ref="B16:I24" si="1">B3/SUM($B3:$I3)</f>
        <v>0.64593883274586661</v>
      </c>
      <c r="C16">
        <f t="shared" si="1"/>
        <v>2.5453056512741327E-2</v>
      </c>
      <c r="D16">
        <f t="shared" si="1"/>
        <v>0.28278323586071485</v>
      </c>
      <c r="E16">
        <f t="shared" si="1"/>
        <v>4.5824874880677234E-2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ref="J16:J24" si="2">SUM(B16:I16)</f>
        <v>1</v>
      </c>
    </row>
    <row r="17" spans="1:12" x14ac:dyDescent="0.3">
      <c r="A17" t="s">
        <v>3</v>
      </c>
      <c r="B17">
        <f t="shared" si="1"/>
        <v>0.34488344232017171</v>
      </c>
      <c r="C17">
        <f t="shared" si="1"/>
        <v>0.24184845005740527</v>
      </c>
      <c r="D17">
        <f t="shared" si="1"/>
        <v>0.413268107622423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1</v>
      </c>
    </row>
    <row r="18" spans="1:12" x14ac:dyDescent="0.3">
      <c r="A18" t="s">
        <v>2</v>
      </c>
      <c r="B18">
        <f t="shared" si="1"/>
        <v>4.8198021178363956E-2</v>
      </c>
      <c r="C18">
        <f t="shared" si="1"/>
        <v>0.30276612638045669</v>
      </c>
      <c r="D18">
        <f t="shared" si="1"/>
        <v>0.10125621222207074</v>
      </c>
      <c r="E18">
        <f t="shared" si="1"/>
        <v>0.54777964021910863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2"/>
        <v>1</v>
      </c>
    </row>
    <row r="19" spans="1:12" x14ac:dyDescent="0.3">
      <c r="A19" t="s">
        <v>4</v>
      </c>
      <c r="B19">
        <f t="shared" si="1"/>
        <v>3.5788358386861799E-2</v>
      </c>
      <c r="C19">
        <f t="shared" si="1"/>
        <v>0.21049599364280511</v>
      </c>
      <c r="D19">
        <f t="shared" si="1"/>
        <v>0.20946030064234156</v>
      </c>
      <c r="E19">
        <f t="shared" si="1"/>
        <v>2.412820343023641E-2</v>
      </c>
      <c r="F19">
        <f t="shared" si="1"/>
        <v>4.6347923978544467E-2</v>
      </c>
      <c r="G19">
        <f t="shared" si="1"/>
        <v>2.8163697768359711E-2</v>
      </c>
      <c r="H19">
        <f t="shared" si="1"/>
        <v>0.16071121117806766</v>
      </c>
      <c r="I19">
        <f t="shared" si="1"/>
        <v>0.28490431097278324</v>
      </c>
      <c r="J19">
        <f t="shared" si="2"/>
        <v>0.99999999999999989</v>
      </c>
    </row>
    <row r="20" spans="1:12" x14ac:dyDescent="0.3">
      <c r="A20" t="s">
        <v>5</v>
      </c>
      <c r="B20">
        <f t="shared" si="1"/>
        <v>0.14593659851547616</v>
      </c>
      <c r="C20">
        <f t="shared" si="1"/>
        <v>0.25022354518370099</v>
      </c>
      <c r="D20">
        <f t="shared" si="1"/>
        <v>6.3020702713136048E-2</v>
      </c>
      <c r="E20">
        <f t="shared" si="1"/>
        <v>0.48349179546501991</v>
      </c>
      <c r="F20">
        <f t="shared" si="1"/>
        <v>5.7327358122666892E-2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1</v>
      </c>
    </row>
    <row r="21" spans="1:12" x14ac:dyDescent="0.3">
      <c r="A21" t="s">
        <v>6</v>
      </c>
      <c r="B21">
        <f t="shared" si="1"/>
        <v>0.2176367961521046</v>
      </c>
      <c r="C21">
        <f t="shared" si="1"/>
        <v>0.12123584670531787</v>
      </c>
      <c r="D21">
        <f t="shared" si="1"/>
        <v>0.24477484566270108</v>
      </c>
      <c r="E21">
        <f t="shared" si="1"/>
        <v>0.41635251147987645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2"/>
        <v>1</v>
      </c>
    </row>
    <row r="22" spans="1:12" x14ac:dyDescent="0.3">
      <c r="A22" t="s">
        <v>7</v>
      </c>
      <c r="B22">
        <f t="shared" si="1"/>
        <v>6.7790202974144176E-2</v>
      </c>
      <c r="C22">
        <f t="shared" si="1"/>
        <v>2.3585042346649807E-2</v>
      </c>
      <c r="D22">
        <f t="shared" si="1"/>
        <v>7.9464179871181886E-2</v>
      </c>
      <c r="E22">
        <f t="shared" si="1"/>
        <v>0.34268779389101828</v>
      </c>
      <c r="F22">
        <f t="shared" si="1"/>
        <v>0.30102343225194611</v>
      </c>
      <c r="G22">
        <f t="shared" si="1"/>
        <v>0.18544934866505974</v>
      </c>
      <c r="H22">
        <f t="shared" si="1"/>
        <v>0</v>
      </c>
      <c r="I22">
        <f t="shared" si="1"/>
        <v>0</v>
      </c>
      <c r="J22">
        <f t="shared" si="2"/>
        <v>1</v>
      </c>
    </row>
    <row r="23" spans="1:12" x14ac:dyDescent="0.3">
      <c r="A23" t="s">
        <v>8</v>
      </c>
      <c r="B23">
        <f t="shared" si="1"/>
        <v>0.18778759295950406</v>
      </c>
      <c r="C23">
        <f t="shared" si="1"/>
        <v>8.8704650858421649E-2</v>
      </c>
      <c r="D23">
        <f t="shared" si="1"/>
        <v>0.24671669428941295</v>
      </c>
      <c r="E23">
        <f t="shared" si="1"/>
        <v>1.9857277438198696E-2</v>
      </c>
      <c r="F23">
        <f t="shared" si="1"/>
        <v>7.0490484082689417E-2</v>
      </c>
      <c r="G23">
        <f t="shared" si="1"/>
        <v>0.38644330037177321</v>
      </c>
      <c r="H23">
        <f t="shared" si="1"/>
        <v>0</v>
      </c>
      <c r="I23">
        <f t="shared" si="1"/>
        <v>0</v>
      </c>
      <c r="J23">
        <f t="shared" si="2"/>
        <v>0.99999999999999989</v>
      </c>
    </row>
    <row r="24" spans="1:12" x14ac:dyDescent="0.3">
      <c r="A24" t="s">
        <v>9</v>
      </c>
      <c r="B24">
        <f t="shared" si="1"/>
        <v>5.8152182606331079E-2</v>
      </c>
      <c r="C24">
        <f t="shared" si="1"/>
        <v>1.0515806367334752E-2</v>
      </c>
      <c r="D24">
        <f t="shared" si="1"/>
        <v>2.6028920133723626E-2</v>
      </c>
      <c r="E24">
        <f t="shared" si="1"/>
        <v>1.5533108327868153E-2</v>
      </c>
      <c r="F24">
        <f t="shared" si="1"/>
        <v>1.2046056805882133E-2</v>
      </c>
      <c r="G24">
        <f t="shared" si="1"/>
        <v>0.5568352074902293</v>
      </c>
      <c r="H24">
        <f t="shared" si="1"/>
        <v>0.30424924420557609</v>
      </c>
      <c r="I24">
        <f t="shared" si="1"/>
        <v>1.6639474063054847E-2</v>
      </c>
      <c r="J24">
        <f t="shared" si="2"/>
        <v>1</v>
      </c>
    </row>
    <row r="26" spans="1:12" x14ac:dyDescent="0.3">
      <c r="B26" t="s">
        <v>13</v>
      </c>
      <c r="D26" t="s">
        <v>14</v>
      </c>
    </row>
    <row r="27" spans="1:12" x14ac:dyDescent="0.3">
      <c r="A27" t="s">
        <v>0</v>
      </c>
      <c r="B27">
        <v>377032.64844163193</v>
      </c>
      <c r="D27" t="s">
        <v>0</v>
      </c>
      <c r="E27">
        <f>ROUNDUP(($B27*B15/3),0)</f>
        <v>3473</v>
      </c>
      <c r="F27">
        <f t="shared" ref="F27:L36" si="3">ROUNDUP(($B27*C15/3),0)</f>
        <v>20220</v>
      </c>
      <c r="G27">
        <f t="shared" si="3"/>
        <v>53895</v>
      </c>
      <c r="H27">
        <f t="shared" si="3"/>
        <v>48092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</row>
    <row r="28" spans="1:12" x14ac:dyDescent="0.3">
      <c r="A28" t="s">
        <v>1</v>
      </c>
      <c r="B28">
        <v>369753.98320288031</v>
      </c>
      <c r="D28" t="s">
        <v>1</v>
      </c>
      <c r="E28">
        <f t="shared" ref="E28:E36" si="4">ROUNDUP(($B28*B16/3),0)</f>
        <v>79613</v>
      </c>
      <c r="F28">
        <f t="shared" si="3"/>
        <v>3138</v>
      </c>
      <c r="G28">
        <f t="shared" si="3"/>
        <v>34854</v>
      </c>
      <c r="H28">
        <f t="shared" si="3"/>
        <v>5648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</row>
    <row r="29" spans="1:12" x14ac:dyDescent="0.3">
      <c r="A29" t="s">
        <v>3</v>
      </c>
      <c r="B29">
        <v>392083.57506245433</v>
      </c>
      <c r="D29" t="s">
        <v>3</v>
      </c>
      <c r="E29">
        <f t="shared" si="4"/>
        <v>45075</v>
      </c>
      <c r="F29">
        <f t="shared" si="3"/>
        <v>31609</v>
      </c>
      <c r="G29">
        <f t="shared" si="3"/>
        <v>54012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</row>
    <row r="30" spans="1:12" x14ac:dyDescent="0.3">
      <c r="A30" t="s">
        <v>2</v>
      </c>
      <c r="B30">
        <v>375849.94746480184</v>
      </c>
      <c r="D30" t="s">
        <v>2</v>
      </c>
      <c r="E30">
        <f t="shared" si="4"/>
        <v>6039</v>
      </c>
      <c r="F30">
        <f t="shared" si="3"/>
        <v>37932</v>
      </c>
      <c r="G30">
        <f t="shared" si="3"/>
        <v>12686</v>
      </c>
      <c r="H30">
        <f t="shared" si="3"/>
        <v>68628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</row>
    <row r="31" spans="1:12" x14ac:dyDescent="0.3">
      <c r="A31" t="s">
        <v>4</v>
      </c>
      <c r="B31">
        <v>752442.87479393091</v>
      </c>
      <c r="D31" t="s">
        <v>4</v>
      </c>
      <c r="E31">
        <f t="shared" si="4"/>
        <v>8977</v>
      </c>
      <c r="F31">
        <f t="shared" si="3"/>
        <v>52796</v>
      </c>
      <c r="G31">
        <f t="shared" si="3"/>
        <v>52536</v>
      </c>
      <c r="H31">
        <f t="shared" si="3"/>
        <v>6052</v>
      </c>
      <c r="I31">
        <f t="shared" si="3"/>
        <v>11625</v>
      </c>
      <c r="J31">
        <f t="shared" si="3"/>
        <v>7064</v>
      </c>
      <c r="K31">
        <f t="shared" si="3"/>
        <v>40309</v>
      </c>
      <c r="L31">
        <f t="shared" si="3"/>
        <v>71459</v>
      </c>
    </row>
    <row r="32" spans="1:12" x14ac:dyDescent="0.3">
      <c r="A32" t="s">
        <v>5</v>
      </c>
      <c r="B32">
        <v>746109.47639493423</v>
      </c>
      <c r="D32" t="s">
        <v>5</v>
      </c>
      <c r="E32">
        <f t="shared" si="4"/>
        <v>36295</v>
      </c>
      <c r="F32">
        <f t="shared" si="3"/>
        <v>62232</v>
      </c>
      <c r="G32">
        <f t="shared" si="3"/>
        <v>15674</v>
      </c>
      <c r="H32">
        <f t="shared" si="3"/>
        <v>120246</v>
      </c>
      <c r="I32">
        <f t="shared" si="3"/>
        <v>14258</v>
      </c>
      <c r="J32">
        <f t="shared" si="3"/>
        <v>0</v>
      </c>
      <c r="K32">
        <f t="shared" si="3"/>
        <v>0</v>
      </c>
      <c r="L32">
        <f t="shared" si="3"/>
        <v>0</v>
      </c>
    </row>
    <row r="33" spans="1:12" x14ac:dyDescent="0.3">
      <c r="A33" t="s">
        <v>6</v>
      </c>
      <c r="B33">
        <v>750551.75557762943</v>
      </c>
      <c r="D33" t="s">
        <v>6</v>
      </c>
      <c r="E33">
        <f t="shared" si="4"/>
        <v>54450</v>
      </c>
      <c r="F33">
        <f t="shared" si="3"/>
        <v>30332</v>
      </c>
      <c r="G33">
        <f t="shared" si="3"/>
        <v>61239</v>
      </c>
      <c r="H33">
        <f t="shared" si="3"/>
        <v>104165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</row>
    <row r="34" spans="1:12" x14ac:dyDescent="0.3">
      <c r="A34" t="s">
        <v>7</v>
      </c>
      <c r="B34">
        <v>756610.73083083401</v>
      </c>
      <c r="D34" t="s">
        <v>7</v>
      </c>
      <c r="E34">
        <f t="shared" si="4"/>
        <v>17097</v>
      </c>
      <c r="F34">
        <f t="shared" si="3"/>
        <v>5949</v>
      </c>
      <c r="G34">
        <f t="shared" si="3"/>
        <v>20042</v>
      </c>
      <c r="H34">
        <f t="shared" si="3"/>
        <v>86428</v>
      </c>
      <c r="I34">
        <f t="shared" si="3"/>
        <v>75920</v>
      </c>
      <c r="J34">
        <f t="shared" si="3"/>
        <v>46771</v>
      </c>
      <c r="K34">
        <f t="shared" si="3"/>
        <v>0</v>
      </c>
      <c r="L34">
        <f t="shared" si="3"/>
        <v>0</v>
      </c>
    </row>
    <row r="35" spans="1:12" x14ac:dyDescent="0.3">
      <c r="A35" t="s">
        <v>8</v>
      </c>
      <c r="B35">
        <v>762919.89777611906</v>
      </c>
      <c r="D35" t="s">
        <v>8</v>
      </c>
      <c r="E35">
        <f t="shared" si="4"/>
        <v>47756</v>
      </c>
      <c r="F35">
        <f t="shared" si="3"/>
        <v>22559</v>
      </c>
      <c r="G35">
        <f t="shared" si="3"/>
        <v>62742</v>
      </c>
      <c r="H35">
        <f t="shared" si="3"/>
        <v>5050</v>
      </c>
      <c r="I35">
        <f t="shared" si="3"/>
        <v>17927</v>
      </c>
      <c r="J35">
        <f t="shared" si="3"/>
        <v>98276</v>
      </c>
      <c r="K35">
        <f t="shared" si="3"/>
        <v>0</v>
      </c>
      <c r="L35">
        <f t="shared" si="3"/>
        <v>0</v>
      </c>
    </row>
    <row r="36" spans="1:12" x14ac:dyDescent="0.3">
      <c r="A36" t="s">
        <v>9</v>
      </c>
      <c r="B36">
        <v>746211.90487657744</v>
      </c>
      <c r="D36" t="s">
        <v>9</v>
      </c>
      <c r="E36">
        <f t="shared" si="4"/>
        <v>14465</v>
      </c>
      <c r="F36">
        <f t="shared" si="3"/>
        <v>2616</v>
      </c>
      <c r="G36">
        <f t="shared" si="3"/>
        <v>6475</v>
      </c>
      <c r="H36">
        <f t="shared" si="3"/>
        <v>3864</v>
      </c>
      <c r="I36">
        <f t="shared" si="3"/>
        <v>2997</v>
      </c>
      <c r="J36">
        <f t="shared" si="3"/>
        <v>138506</v>
      </c>
      <c r="K36">
        <f t="shared" si="3"/>
        <v>75679</v>
      </c>
      <c r="L36">
        <f t="shared" si="3"/>
        <v>4139</v>
      </c>
    </row>
    <row r="39" spans="1:12" x14ac:dyDescent="0.3">
      <c r="B39" t="s">
        <v>15</v>
      </c>
    </row>
    <row r="40" spans="1:12" x14ac:dyDescent="0.3">
      <c r="A40" t="s">
        <v>0</v>
      </c>
      <c r="B40">
        <v>35652</v>
      </c>
      <c r="C40">
        <v>211210</v>
      </c>
      <c r="D40">
        <v>413915</v>
      </c>
      <c r="E40">
        <v>396651</v>
      </c>
      <c r="F40">
        <v>0</v>
      </c>
      <c r="G40">
        <v>0</v>
      </c>
      <c r="H40">
        <v>0</v>
      </c>
      <c r="I40">
        <v>0</v>
      </c>
    </row>
    <row r="41" spans="1:12" x14ac:dyDescent="0.3">
      <c r="A41" t="s">
        <v>1</v>
      </c>
      <c r="B41">
        <v>477000</v>
      </c>
      <c r="C41">
        <v>22445</v>
      </c>
      <c r="D41">
        <v>283669</v>
      </c>
      <c r="E41">
        <v>40513</v>
      </c>
      <c r="F41">
        <v>0</v>
      </c>
      <c r="G41">
        <v>0</v>
      </c>
      <c r="H41">
        <v>0</v>
      </c>
      <c r="I41">
        <v>0</v>
      </c>
    </row>
    <row r="42" spans="1:12" x14ac:dyDescent="0.3">
      <c r="A42" t="s">
        <v>3</v>
      </c>
      <c r="B42">
        <v>331200</v>
      </c>
      <c r="C42">
        <v>254148</v>
      </c>
      <c r="D42">
        <v>422742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12" x14ac:dyDescent="0.3">
      <c r="A43" t="s">
        <v>2</v>
      </c>
      <c r="B43">
        <v>62861</v>
      </c>
      <c r="C43">
        <v>263360</v>
      </c>
      <c r="D43">
        <v>89908</v>
      </c>
      <c r="E43">
        <v>466198</v>
      </c>
      <c r="F43">
        <v>0</v>
      </c>
      <c r="G43">
        <v>0</v>
      </c>
      <c r="H43">
        <v>0</v>
      </c>
      <c r="I43">
        <v>0</v>
      </c>
    </row>
    <row r="44" spans="1:12" x14ac:dyDescent="0.3">
      <c r="A44" t="s">
        <v>4</v>
      </c>
      <c r="B44">
        <v>103772</v>
      </c>
      <c r="C44">
        <v>380702</v>
      </c>
      <c r="D44">
        <v>411461</v>
      </c>
      <c r="E44">
        <v>75378</v>
      </c>
      <c r="F44">
        <v>88902</v>
      </c>
      <c r="G44">
        <v>86098</v>
      </c>
      <c r="H44">
        <v>295421</v>
      </c>
      <c r="I44">
        <v>194963</v>
      </c>
    </row>
    <row r="45" spans="1:12" x14ac:dyDescent="0.3">
      <c r="A45" t="s">
        <v>5</v>
      </c>
      <c r="B45">
        <v>285944</v>
      </c>
      <c r="C45">
        <v>452870</v>
      </c>
      <c r="D45">
        <v>100434</v>
      </c>
      <c r="E45">
        <v>715948</v>
      </c>
      <c r="F45">
        <v>95563</v>
      </c>
      <c r="G45">
        <v>0</v>
      </c>
      <c r="H45">
        <v>0</v>
      </c>
      <c r="I45">
        <v>0</v>
      </c>
    </row>
    <row r="46" spans="1:12" x14ac:dyDescent="0.3">
      <c r="A46" t="s">
        <v>6</v>
      </c>
      <c r="B46">
        <v>407730</v>
      </c>
      <c r="C46">
        <v>226721</v>
      </c>
      <c r="D46">
        <v>405322</v>
      </c>
      <c r="E46">
        <v>674540</v>
      </c>
      <c r="F46">
        <v>0</v>
      </c>
      <c r="G46">
        <v>0</v>
      </c>
      <c r="H46">
        <v>0</v>
      </c>
      <c r="I46">
        <v>0</v>
      </c>
    </row>
    <row r="47" spans="1:12" x14ac:dyDescent="0.3">
      <c r="A47" t="s">
        <v>7</v>
      </c>
      <c r="B47">
        <v>145942</v>
      </c>
      <c r="C47">
        <v>63971</v>
      </c>
      <c r="D47">
        <v>140027</v>
      </c>
      <c r="E47">
        <v>551970</v>
      </c>
      <c r="F47">
        <v>543795</v>
      </c>
      <c r="G47">
        <v>350223</v>
      </c>
      <c r="H47">
        <v>0</v>
      </c>
      <c r="I47">
        <v>0</v>
      </c>
    </row>
    <row r="48" spans="1:12" x14ac:dyDescent="0.3">
      <c r="A48" t="s">
        <v>8</v>
      </c>
      <c r="B48">
        <v>292208</v>
      </c>
      <c r="C48">
        <v>153131</v>
      </c>
      <c r="D48">
        <v>405849</v>
      </c>
      <c r="E48">
        <v>42027</v>
      </c>
      <c r="F48">
        <v>111795</v>
      </c>
      <c r="G48">
        <v>625391</v>
      </c>
      <c r="H48">
        <v>0</v>
      </c>
      <c r="I48">
        <v>0</v>
      </c>
    </row>
    <row r="49" spans="1:9" x14ac:dyDescent="0.3">
      <c r="A49" t="s">
        <v>9</v>
      </c>
      <c r="B49">
        <v>115165</v>
      </c>
      <c r="C49">
        <v>27091</v>
      </c>
      <c r="D49">
        <v>45806</v>
      </c>
      <c r="E49">
        <v>25059</v>
      </c>
      <c r="F49">
        <v>18511</v>
      </c>
      <c r="G49">
        <v>930047</v>
      </c>
      <c r="H49">
        <v>513558</v>
      </c>
      <c r="I49">
        <v>45855</v>
      </c>
    </row>
    <row r="52" spans="1:9" x14ac:dyDescent="0.3">
      <c r="B52" t="s">
        <v>16</v>
      </c>
    </row>
    <row r="53" spans="1:9" x14ac:dyDescent="0.3">
      <c r="A53" t="s">
        <v>0</v>
      </c>
      <c r="B53">
        <f ca="1">ROUNDUP((B40/B2+RANDBETWEEN(5,10)),0)</f>
        <v>11</v>
      </c>
      <c r="C53">
        <f t="shared" ref="C53:I53" ca="1" si="5">ROUNDUP((C40/C2+RANDBETWEEN(5,10)),0)</f>
        <v>11</v>
      </c>
      <c r="D53">
        <f t="shared" ca="1" si="5"/>
        <v>12</v>
      </c>
      <c r="E53">
        <f t="shared" ca="1" si="5"/>
        <v>9</v>
      </c>
      <c r="F53" t="e">
        <f t="shared" ca="1" si="5"/>
        <v>#DIV/0!</v>
      </c>
      <c r="G53" t="e">
        <f t="shared" ca="1" si="5"/>
        <v>#DIV/0!</v>
      </c>
      <c r="H53" t="e">
        <f t="shared" ca="1" si="5"/>
        <v>#DIV/0!</v>
      </c>
      <c r="I53" t="e">
        <f t="shared" ca="1" si="5"/>
        <v>#DIV/0!</v>
      </c>
    </row>
    <row r="54" spans="1:9" x14ac:dyDescent="0.3">
      <c r="A54" t="s">
        <v>1</v>
      </c>
      <c r="B54">
        <f t="shared" ref="B54:I62" ca="1" si="6">ROUNDUP((B41/B3+RANDBETWEEN(5,10)),0)</f>
        <v>7</v>
      </c>
      <c r="C54">
        <f t="shared" ca="1" si="6"/>
        <v>10</v>
      </c>
      <c r="D54">
        <f t="shared" ca="1" si="6"/>
        <v>11</v>
      </c>
      <c r="E54">
        <f t="shared" ca="1" si="6"/>
        <v>9</v>
      </c>
      <c r="F54" t="e">
        <f t="shared" ca="1" si="6"/>
        <v>#DIV/0!</v>
      </c>
      <c r="G54" t="e">
        <f t="shared" ca="1" si="6"/>
        <v>#DIV/0!</v>
      </c>
      <c r="H54" t="e">
        <f t="shared" ca="1" si="6"/>
        <v>#DIV/0!</v>
      </c>
      <c r="I54" t="e">
        <f t="shared" ca="1" si="6"/>
        <v>#DIV/0!</v>
      </c>
    </row>
    <row r="55" spans="1:9" x14ac:dyDescent="0.3">
      <c r="A55" t="s">
        <v>3</v>
      </c>
      <c r="B55">
        <f t="shared" ca="1" si="6"/>
        <v>11</v>
      </c>
      <c r="C55">
        <f t="shared" ca="1" si="6"/>
        <v>13</v>
      </c>
      <c r="D55">
        <f t="shared" ca="1" si="6"/>
        <v>9</v>
      </c>
      <c r="E55" t="e">
        <f t="shared" ca="1" si="6"/>
        <v>#DIV/0!</v>
      </c>
      <c r="F55" t="e">
        <f t="shared" ca="1" si="6"/>
        <v>#DIV/0!</v>
      </c>
      <c r="G55" t="e">
        <f t="shared" ca="1" si="6"/>
        <v>#DIV/0!</v>
      </c>
      <c r="H55" t="e">
        <f t="shared" ca="1" si="6"/>
        <v>#DIV/0!</v>
      </c>
      <c r="I55" t="e">
        <f t="shared" ca="1" si="6"/>
        <v>#DIV/0!</v>
      </c>
    </row>
    <row r="56" spans="1:9" x14ac:dyDescent="0.3">
      <c r="A56" t="s">
        <v>2</v>
      </c>
      <c r="B56">
        <f t="shared" ca="1" si="6"/>
        <v>9</v>
      </c>
      <c r="C56">
        <f t="shared" ca="1" si="6"/>
        <v>13</v>
      </c>
      <c r="D56">
        <f t="shared" ca="1" si="6"/>
        <v>9</v>
      </c>
      <c r="E56">
        <f t="shared" ca="1" si="6"/>
        <v>12</v>
      </c>
      <c r="F56" t="e">
        <f t="shared" ca="1" si="6"/>
        <v>#DIV/0!</v>
      </c>
      <c r="G56" t="e">
        <f t="shared" ca="1" si="6"/>
        <v>#DIV/0!</v>
      </c>
      <c r="H56" t="e">
        <f t="shared" ca="1" si="6"/>
        <v>#DIV/0!</v>
      </c>
      <c r="I56" t="e">
        <f t="shared" ca="1" si="6"/>
        <v>#DIV/0!</v>
      </c>
    </row>
    <row r="57" spans="1:9" x14ac:dyDescent="0.3">
      <c r="A57" t="s">
        <v>4</v>
      </c>
      <c r="B57">
        <f t="shared" ca="1" si="6"/>
        <v>13</v>
      </c>
      <c r="C57">
        <f t="shared" ca="1" si="6"/>
        <v>13</v>
      </c>
      <c r="D57">
        <f t="shared" ca="1" si="6"/>
        <v>10</v>
      </c>
      <c r="E57">
        <f t="shared" ca="1" si="6"/>
        <v>14</v>
      </c>
      <c r="F57">
        <f t="shared" ca="1" si="6"/>
        <v>9</v>
      </c>
      <c r="G57">
        <f t="shared" ca="1" si="6"/>
        <v>11</v>
      </c>
      <c r="H57">
        <f t="shared" ca="1" si="6"/>
        <v>8</v>
      </c>
      <c r="I57">
        <f t="shared" ca="1" si="6"/>
        <v>7</v>
      </c>
    </row>
    <row r="58" spans="1:9" x14ac:dyDescent="0.3">
      <c r="A58" t="s">
        <v>5</v>
      </c>
      <c r="B58">
        <f t="shared" ca="1" si="6"/>
        <v>12</v>
      </c>
      <c r="C58">
        <f t="shared" ca="1" si="6"/>
        <v>9</v>
      </c>
      <c r="D58">
        <f t="shared" ca="1" si="6"/>
        <v>11</v>
      </c>
      <c r="E58">
        <f t="shared" ca="1" si="6"/>
        <v>12</v>
      </c>
      <c r="F58">
        <f t="shared" ca="1" si="6"/>
        <v>10</v>
      </c>
      <c r="G58" t="e">
        <f t="shared" ca="1" si="6"/>
        <v>#DIV/0!</v>
      </c>
      <c r="H58" t="e">
        <f t="shared" ca="1" si="6"/>
        <v>#DIV/0!</v>
      </c>
      <c r="I58" t="e">
        <f t="shared" ca="1" si="6"/>
        <v>#DIV/0!</v>
      </c>
    </row>
    <row r="59" spans="1:9" x14ac:dyDescent="0.3">
      <c r="A59" t="s">
        <v>6</v>
      </c>
      <c r="B59">
        <f t="shared" ca="1" si="6"/>
        <v>10</v>
      </c>
      <c r="C59">
        <f t="shared" ca="1" si="6"/>
        <v>13</v>
      </c>
      <c r="D59">
        <f t="shared" ca="1" si="6"/>
        <v>13</v>
      </c>
      <c r="E59">
        <f t="shared" ca="1" si="6"/>
        <v>13</v>
      </c>
      <c r="F59" t="e">
        <f t="shared" ca="1" si="6"/>
        <v>#DIV/0!</v>
      </c>
      <c r="G59" t="e">
        <f t="shared" ca="1" si="6"/>
        <v>#DIV/0!</v>
      </c>
      <c r="H59" t="e">
        <f t="shared" ca="1" si="6"/>
        <v>#DIV/0!</v>
      </c>
      <c r="I59" t="e">
        <f t="shared" ca="1" si="6"/>
        <v>#DIV/0!</v>
      </c>
    </row>
    <row r="60" spans="1:9" x14ac:dyDescent="0.3">
      <c r="A60" t="s">
        <v>7</v>
      </c>
      <c r="B60">
        <f t="shared" ca="1" si="6"/>
        <v>8</v>
      </c>
      <c r="C60">
        <f t="shared" ca="1" si="6"/>
        <v>11</v>
      </c>
      <c r="D60">
        <f t="shared" ca="1" si="6"/>
        <v>8</v>
      </c>
      <c r="E60">
        <f t="shared" ca="1" si="6"/>
        <v>12</v>
      </c>
      <c r="F60">
        <f t="shared" ca="1" si="6"/>
        <v>11</v>
      </c>
      <c r="G60">
        <f t="shared" ca="1" si="6"/>
        <v>13</v>
      </c>
      <c r="H60" t="e">
        <f t="shared" ca="1" si="6"/>
        <v>#DIV/0!</v>
      </c>
      <c r="I60" t="e">
        <f t="shared" ca="1" si="6"/>
        <v>#DIV/0!</v>
      </c>
    </row>
    <row r="61" spans="1:9" x14ac:dyDescent="0.3">
      <c r="A61" t="s">
        <v>8</v>
      </c>
      <c r="B61">
        <f t="shared" ca="1" si="6"/>
        <v>11</v>
      </c>
      <c r="C61">
        <f t="shared" ca="1" si="6"/>
        <v>8</v>
      </c>
      <c r="D61">
        <f t="shared" ca="1" si="6"/>
        <v>8</v>
      </c>
      <c r="E61">
        <f t="shared" ca="1" si="6"/>
        <v>11</v>
      </c>
      <c r="F61">
        <f t="shared" ca="1" si="6"/>
        <v>11</v>
      </c>
      <c r="G61">
        <f t="shared" ca="1" si="6"/>
        <v>12</v>
      </c>
      <c r="H61" t="e">
        <f t="shared" ca="1" si="6"/>
        <v>#DIV/0!</v>
      </c>
      <c r="I61" t="e">
        <f t="shared" ca="1" si="6"/>
        <v>#DIV/0!</v>
      </c>
    </row>
    <row r="62" spans="1:9" x14ac:dyDescent="0.3">
      <c r="A62" t="s">
        <v>9</v>
      </c>
      <c r="B62">
        <f t="shared" ca="1" si="6"/>
        <v>9</v>
      </c>
      <c r="C62">
        <f t="shared" ca="1" si="6"/>
        <v>11</v>
      </c>
      <c r="D62">
        <f t="shared" ca="1" si="6"/>
        <v>11</v>
      </c>
      <c r="E62">
        <f t="shared" ca="1" si="6"/>
        <v>12</v>
      </c>
      <c r="F62">
        <f t="shared" ca="1" si="6"/>
        <v>8</v>
      </c>
      <c r="G62">
        <f t="shared" ca="1" si="6"/>
        <v>12</v>
      </c>
      <c r="H62">
        <f t="shared" ca="1" si="6"/>
        <v>10</v>
      </c>
      <c r="I62">
        <f t="shared" ca="1" si="6"/>
        <v>10</v>
      </c>
    </row>
    <row r="66" spans="1:9" x14ac:dyDescent="0.3">
      <c r="B66" t="s">
        <v>17</v>
      </c>
    </row>
    <row r="67" spans="1:9" x14ac:dyDescent="0.3">
      <c r="A67" t="s">
        <v>0</v>
      </c>
      <c r="B67">
        <f ca="1">0.1*B53</f>
        <v>1.1000000000000001</v>
      </c>
      <c r="C67">
        <f t="shared" ref="C67:I67" ca="1" si="7">0.1*C53</f>
        <v>1.1000000000000001</v>
      </c>
      <c r="D67">
        <f t="shared" ca="1" si="7"/>
        <v>1.2000000000000002</v>
      </c>
      <c r="E67">
        <f t="shared" ca="1" si="7"/>
        <v>0.9</v>
      </c>
      <c r="F67" t="e">
        <f t="shared" ca="1" si="7"/>
        <v>#DIV/0!</v>
      </c>
      <c r="G67" t="e">
        <f t="shared" ca="1" si="7"/>
        <v>#DIV/0!</v>
      </c>
      <c r="H67" t="e">
        <f t="shared" ca="1" si="7"/>
        <v>#DIV/0!</v>
      </c>
      <c r="I67" t="e">
        <f t="shared" ca="1" si="7"/>
        <v>#DIV/0!</v>
      </c>
    </row>
    <row r="68" spans="1:9" x14ac:dyDescent="0.3">
      <c r="A68" t="s">
        <v>1</v>
      </c>
      <c r="B68">
        <f t="shared" ref="B68:I76" ca="1" si="8">0.1*B54</f>
        <v>0.70000000000000007</v>
      </c>
      <c r="C68">
        <f t="shared" ca="1" si="8"/>
        <v>1</v>
      </c>
      <c r="D68">
        <f t="shared" ca="1" si="8"/>
        <v>1.1000000000000001</v>
      </c>
      <c r="E68">
        <f t="shared" ca="1" si="8"/>
        <v>0.9</v>
      </c>
      <c r="F68" t="e">
        <f t="shared" ca="1" si="8"/>
        <v>#DIV/0!</v>
      </c>
      <c r="G68" t="e">
        <f t="shared" ca="1" si="8"/>
        <v>#DIV/0!</v>
      </c>
      <c r="H68" t="e">
        <f t="shared" ca="1" si="8"/>
        <v>#DIV/0!</v>
      </c>
      <c r="I68" t="e">
        <f t="shared" ca="1" si="8"/>
        <v>#DIV/0!</v>
      </c>
    </row>
    <row r="69" spans="1:9" x14ac:dyDescent="0.3">
      <c r="A69" t="s">
        <v>3</v>
      </c>
      <c r="B69">
        <f t="shared" ca="1" si="8"/>
        <v>1.1000000000000001</v>
      </c>
      <c r="C69">
        <f t="shared" ca="1" si="8"/>
        <v>1.3</v>
      </c>
      <c r="D69">
        <f t="shared" ca="1" si="8"/>
        <v>0.9</v>
      </c>
      <c r="E69" t="e">
        <f t="shared" ca="1" si="8"/>
        <v>#DIV/0!</v>
      </c>
      <c r="F69" t="e">
        <f t="shared" ca="1" si="8"/>
        <v>#DIV/0!</v>
      </c>
      <c r="G69" t="e">
        <f t="shared" ca="1" si="8"/>
        <v>#DIV/0!</v>
      </c>
      <c r="H69" t="e">
        <f t="shared" ca="1" si="8"/>
        <v>#DIV/0!</v>
      </c>
      <c r="I69" t="e">
        <f t="shared" ca="1" si="8"/>
        <v>#DIV/0!</v>
      </c>
    </row>
    <row r="70" spans="1:9" x14ac:dyDescent="0.3">
      <c r="A70" t="s">
        <v>2</v>
      </c>
      <c r="B70">
        <f t="shared" ca="1" si="8"/>
        <v>0.9</v>
      </c>
      <c r="C70">
        <f t="shared" ca="1" si="8"/>
        <v>1.3</v>
      </c>
      <c r="D70">
        <f t="shared" ca="1" si="8"/>
        <v>0.9</v>
      </c>
      <c r="E70">
        <f t="shared" ca="1" si="8"/>
        <v>1.2000000000000002</v>
      </c>
      <c r="F70" t="e">
        <f t="shared" ca="1" si="8"/>
        <v>#DIV/0!</v>
      </c>
      <c r="G70" t="e">
        <f t="shared" ca="1" si="8"/>
        <v>#DIV/0!</v>
      </c>
      <c r="H70" t="e">
        <f t="shared" ca="1" si="8"/>
        <v>#DIV/0!</v>
      </c>
      <c r="I70" t="e">
        <f t="shared" ca="1" si="8"/>
        <v>#DIV/0!</v>
      </c>
    </row>
    <row r="71" spans="1:9" x14ac:dyDescent="0.3">
      <c r="A71" t="s">
        <v>4</v>
      </c>
      <c r="B71">
        <f t="shared" ca="1" si="8"/>
        <v>1.3</v>
      </c>
      <c r="C71">
        <f t="shared" ca="1" si="8"/>
        <v>1.3</v>
      </c>
      <c r="D71">
        <f t="shared" ca="1" si="8"/>
        <v>1</v>
      </c>
      <c r="E71">
        <f t="shared" ca="1" si="8"/>
        <v>1.4000000000000001</v>
      </c>
      <c r="F71">
        <f t="shared" ca="1" si="8"/>
        <v>0.9</v>
      </c>
      <c r="G71">
        <f t="shared" ca="1" si="8"/>
        <v>1.1000000000000001</v>
      </c>
      <c r="H71">
        <f t="shared" ca="1" si="8"/>
        <v>0.8</v>
      </c>
      <c r="I71">
        <f t="shared" ca="1" si="8"/>
        <v>0.70000000000000007</v>
      </c>
    </row>
    <row r="72" spans="1:9" x14ac:dyDescent="0.3">
      <c r="A72" t="s">
        <v>5</v>
      </c>
      <c r="B72">
        <f t="shared" ca="1" si="8"/>
        <v>1.2000000000000002</v>
      </c>
      <c r="C72">
        <f t="shared" ca="1" si="8"/>
        <v>0.9</v>
      </c>
      <c r="D72">
        <f t="shared" ca="1" si="8"/>
        <v>1.1000000000000001</v>
      </c>
      <c r="E72">
        <f t="shared" ca="1" si="8"/>
        <v>1.2000000000000002</v>
      </c>
      <c r="F72">
        <f t="shared" ca="1" si="8"/>
        <v>1</v>
      </c>
      <c r="G72" t="e">
        <f t="shared" ca="1" si="8"/>
        <v>#DIV/0!</v>
      </c>
      <c r="H72" t="e">
        <f t="shared" ca="1" si="8"/>
        <v>#DIV/0!</v>
      </c>
      <c r="I72" t="e">
        <f t="shared" ca="1" si="8"/>
        <v>#DIV/0!</v>
      </c>
    </row>
    <row r="73" spans="1:9" x14ac:dyDescent="0.3">
      <c r="A73" t="s">
        <v>6</v>
      </c>
      <c r="B73">
        <f t="shared" ca="1" si="8"/>
        <v>1</v>
      </c>
      <c r="C73">
        <f t="shared" ca="1" si="8"/>
        <v>1.3</v>
      </c>
      <c r="D73">
        <f t="shared" ca="1" si="8"/>
        <v>1.3</v>
      </c>
      <c r="E73">
        <f t="shared" ca="1" si="8"/>
        <v>1.3</v>
      </c>
      <c r="F73" t="e">
        <f t="shared" ca="1" si="8"/>
        <v>#DIV/0!</v>
      </c>
      <c r="G73" t="e">
        <f t="shared" ca="1" si="8"/>
        <v>#DIV/0!</v>
      </c>
      <c r="H73" t="e">
        <f t="shared" ca="1" si="8"/>
        <v>#DIV/0!</v>
      </c>
      <c r="I73" t="e">
        <f t="shared" ca="1" si="8"/>
        <v>#DIV/0!</v>
      </c>
    </row>
    <row r="74" spans="1:9" x14ac:dyDescent="0.3">
      <c r="A74" t="s">
        <v>7</v>
      </c>
      <c r="B74">
        <f t="shared" ca="1" si="8"/>
        <v>0.8</v>
      </c>
      <c r="C74">
        <f t="shared" ca="1" si="8"/>
        <v>1.1000000000000001</v>
      </c>
      <c r="D74">
        <f t="shared" ca="1" si="8"/>
        <v>0.8</v>
      </c>
      <c r="E74">
        <f t="shared" ca="1" si="8"/>
        <v>1.2000000000000002</v>
      </c>
      <c r="F74">
        <f t="shared" ca="1" si="8"/>
        <v>1.1000000000000001</v>
      </c>
      <c r="G74">
        <f t="shared" ca="1" si="8"/>
        <v>1.3</v>
      </c>
      <c r="H74" t="e">
        <f t="shared" ca="1" si="8"/>
        <v>#DIV/0!</v>
      </c>
      <c r="I74" t="e">
        <f t="shared" ca="1" si="8"/>
        <v>#DIV/0!</v>
      </c>
    </row>
    <row r="75" spans="1:9" x14ac:dyDescent="0.3">
      <c r="A75" t="s">
        <v>8</v>
      </c>
      <c r="B75">
        <f t="shared" ca="1" si="8"/>
        <v>1.1000000000000001</v>
      </c>
      <c r="C75">
        <f t="shared" ca="1" si="8"/>
        <v>0.8</v>
      </c>
      <c r="D75">
        <f t="shared" ca="1" si="8"/>
        <v>0.8</v>
      </c>
      <c r="E75">
        <f t="shared" ca="1" si="8"/>
        <v>1.1000000000000001</v>
      </c>
      <c r="F75">
        <f t="shared" ca="1" si="8"/>
        <v>1.1000000000000001</v>
      </c>
      <c r="G75">
        <f t="shared" ca="1" si="8"/>
        <v>1.2000000000000002</v>
      </c>
      <c r="H75" t="e">
        <f t="shared" ca="1" si="8"/>
        <v>#DIV/0!</v>
      </c>
      <c r="I75" t="e">
        <f t="shared" ca="1" si="8"/>
        <v>#DIV/0!</v>
      </c>
    </row>
    <row r="76" spans="1:9" x14ac:dyDescent="0.3">
      <c r="A76" t="s">
        <v>9</v>
      </c>
      <c r="B76">
        <f t="shared" ca="1" si="8"/>
        <v>0.9</v>
      </c>
      <c r="C76">
        <f t="shared" ca="1" si="8"/>
        <v>1.1000000000000001</v>
      </c>
      <c r="D76">
        <f t="shared" ca="1" si="8"/>
        <v>1.1000000000000001</v>
      </c>
      <c r="E76">
        <f t="shared" ca="1" si="8"/>
        <v>1.2000000000000002</v>
      </c>
      <c r="F76">
        <f t="shared" ca="1" si="8"/>
        <v>0.8</v>
      </c>
      <c r="G76">
        <f t="shared" ca="1" si="8"/>
        <v>1.2000000000000002</v>
      </c>
      <c r="H76">
        <f t="shared" ca="1" si="8"/>
        <v>1</v>
      </c>
      <c r="I76">
        <f t="shared" ca="1" si="8"/>
        <v>1</v>
      </c>
    </row>
    <row r="79" spans="1:9" x14ac:dyDescent="0.3">
      <c r="A79" t="s">
        <v>26</v>
      </c>
    </row>
    <row r="80" spans="1:9" x14ac:dyDescent="0.3">
      <c r="A80" t="s">
        <v>0</v>
      </c>
      <c r="B80">
        <f>E27/10</f>
        <v>347.3</v>
      </c>
      <c r="C80">
        <f t="shared" ref="C80:I89" si="9">F27/10</f>
        <v>2022</v>
      </c>
      <c r="D80">
        <f t="shared" si="9"/>
        <v>5389.5</v>
      </c>
      <c r="E80">
        <f t="shared" si="9"/>
        <v>4809.2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</row>
    <row r="81" spans="1:9" x14ac:dyDescent="0.3">
      <c r="A81" t="s">
        <v>1</v>
      </c>
      <c r="B81">
        <f t="shared" ref="B81:B89" si="10">E28/10</f>
        <v>7961.3</v>
      </c>
      <c r="C81">
        <f t="shared" si="9"/>
        <v>313.8</v>
      </c>
      <c r="D81">
        <f t="shared" si="9"/>
        <v>3485.4</v>
      </c>
      <c r="E81">
        <f t="shared" si="9"/>
        <v>564.79999999999995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</row>
    <row r="82" spans="1:9" x14ac:dyDescent="0.3">
      <c r="A82" t="s">
        <v>3</v>
      </c>
      <c r="B82">
        <f t="shared" si="10"/>
        <v>4507.5</v>
      </c>
      <c r="C82">
        <f t="shared" si="9"/>
        <v>3160.9</v>
      </c>
      <c r="D82">
        <f t="shared" si="9"/>
        <v>5401.2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</row>
    <row r="83" spans="1:9" x14ac:dyDescent="0.3">
      <c r="A83" t="s">
        <v>2</v>
      </c>
      <c r="B83">
        <f t="shared" si="10"/>
        <v>603.9</v>
      </c>
      <c r="C83">
        <f t="shared" si="9"/>
        <v>3793.2</v>
      </c>
      <c r="D83">
        <f t="shared" si="9"/>
        <v>1268.5999999999999</v>
      </c>
      <c r="E83">
        <f t="shared" si="9"/>
        <v>6862.8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</row>
    <row r="84" spans="1:9" x14ac:dyDescent="0.3">
      <c r="A84" t="s">
        <v>4</v>
      </c>
      <c r="B84">
        <f t="shared" si="10"/>
        <v>897.7</v>
      </c>
      <c r="C84">
        <f t="shared" si="9"/>
        <v>5279.6</v>
      </c>
      <c r="D84">
        <f t="shared" si="9"/>
        <v>5253.6</v>
      </c>
      <c r="E84">
        <f t="shared" si="9"/>
        <v>605.20000000000005</v>
      </c>
      <c r="F84">
        <f t="shared" si="9"/>
        <v>1162.5</v>
      </c>
      <c r="G84">
        <f t="shared" si="9"/>
        <v>706.4</v>
      </c>
      <c r="H84">
        <f t="shared" si="9"/>
        <v>4030.9</v>
      </c>
      <c r="I84">
        <f t="shared" si="9"/>
        <v>7145.9</v>
      </c>
    </row>
    <row r="85" spans="1:9" x14ac:dyDescent="0.3">
      <c r="A85" t="s">
        <v>5</v>
      </c>
      <c r="B85">
        <f t="shared" si="10"/>
        <v>3629.5</v>
      </c>
      <c r="C85">
        <f t="shared" si="9"/>
        <v>6223.2</v>
      </c>
      <c r="D85">
        <f t="shared" si="9"/>
        <v>1567.4</v>
      </c>
      <c r="E85">
        <f t="shared" si="9"/>
        <v>12024.6</v>
      </c>
      <c r="F85">
        <f t="shared" si="9"/>
        <v>1425.8</v>
      </c>
      <c r="G85">
        <f t="shared" si="9"/>
        <v>0</v>
      </c>
      <c r="H85">
        <f t="shared" si="9"/>
        <v>0</v>
      </c>
      <c r="I85">
        <f t="shared" si="9"/>
        <v>0</v>
      </c>
    </row>
    <row r="86" spans="1:9" x14ac:dyDescent="0.3">
      <c r="A86" t="s">
        <v>6</v>
      </c>
      <c r="B86">
        <f t="shared" si="10"/>
        <v>5445</v>
      </c>
      <c r="C86">
        <f t="shared" si="9"/>
        <v>3033.2</v>
      </c>
      <c r="D86">
        <f t="shared" si="9"/>
        <v>6123.9</v>
      </c>
      <c r="E86">
        <f t="shared" si="9"/>
        <v>10416.5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</row>
    <row r="87" spans="1:9" x14ac:dyDescent="0.3">
      <c r="A87" t="s">
        <v>7</v>
      </c>
      <c r="B87">
        <f t="shared" si="10"/>
        <v>1709.7</v>
      </c>
      <c r="C87">
        <f t="shared" si="9"/>
        <v>594.9</v>
      </c>
      <c r="D87">
        <f t="shared" si="9"/>
        <v>2004.2</v>
      </c>
      <c r="E87">
        <f t="shared" si="9"/>
        <v>8642.7999999999993</v>
      </c>
      <c r="F87">
        <f t="shared" si="9"/>
        <v>7592</v>
      </c>
      <c r="G87">
        <f t="shared" si="9"/>
        <v>4677.1000000000004</v>
      </c>
      <c r="H87">
        <f t="shared" si="9"/>
        <v>0</v>
      </c>
      <c r="I87">
        <f t="shared" si="9"/>
        <v>0</v>
      </c>
    </row>
    <row r="88" spans="1:9" x14ac:dyDescent="0.3">
      <c r="A88" t="s">
        <v>8</v>
      </c>
      <c r="B88">
        <f t="shared" si="10"/>
        <v>4775.6000000000004</v>
      </c>
      <c r="C88">
        <f t="shared" si="9"/>
        <v>2255.9</v>
      </c>
      <c r="D88">
        <f t="shared" si="9"/>
        <v>6274.2</v>
      </c>
      <c r="E88">
        <f t="shared" si="9"/>
        <v>505</v>
      </c>
      <c r="F88">
        <f t="shared" si="9"/>
        <v>1792.7</v>
      </c>
      <c r="G88">
        <f t="shared" si="9"/>
        <v>9827.6</v>
      </c>
      <c r="H88">
        <f t="shared" si="9"/>
        <v>0</v>
      </c>
      <c r="I88">
        <f t="shared" si="9"/>
        <v>0</v>
      </c>
    </row>
    <row r="89" spans="1:9" x14ac:dyDescent="0.3">
      <c r="A89" t="s">
        <v>9</v>
      </c>
      <c r="B89">
        <f t="shared" si="10"/>
        <v>1446.5</v>
      </c>
      <c r="C89">
        <f t="shared" si="9"/>
        <v>261.60000000000002</v>
      </c>
      <c r="D89">
        <f t="shared" si="9"/>
        <v>647.5</v>
      </c>
      <c r="E89">
        <f t="shared" si="9"/>
        <v>386.4</v>
      </c>
      <c r="F89">
        <f t="shared" si="9"/>
        <v>299.7</v>
      </c>
      <c r="G89">
        <f t="shared" si="9"/>
        <v>13850.6</v>
      </c>
      <c r="H89">
        <f t="shared" si="9"/>
        <v>7567.9</v>
      </c>
      <c r="I89">
        <f t="shared" si="9"/>
        <v>413.9</v>
      </c>
    </row>
    <row r="92" spans="1:9" x14ac:dyDescent="0.3">
      <c r="A92" t="s">
        <v>27</v>
      </c>
    </row>
    <row r="93" spans="1:9" x14ac:dyDescent="0.3">
      <c r="A93" t="s">
        <v>0</v>
      </c>
      <c r="B93">
        <f>(E27/9)</f>
        <v>385.88888888888891</v>
      </c>
      <c r="C93">
        <f t="shared" ref="C93:I102" si="11">(F27/9)</f>
        <v>2246.6666666666665</v>
      </c>
      <c r="D93">
        <f t="shared" si="11"/>
        <v>5988.333333333333</v>
      </c>
      <c r="E93">
        <f t="shared" si="11"/>
        <v>5343.5555555555557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</row>
    <row r="94" spans="1:9" x14ac:dyDescent="0.3">
      <c r="A94" t="s">
        <v>1</v>
      </c>
      <c r="B94">
        <f t="shared" ref="B94:B102" si="12">(E28/9)</f>
        <v>8845.8888888888887</v>
      </c>
      <c r="C94">
        <f t="shared" si="11"/>
        <v>348.66666666666669</v>
      </c>
      <c r="D94">
        <f t="shared" si="11"/>
        <v>3872.6666666666665</v>
      </c>
      <c r="E94">
        <f t="shared" si="11"/>
        <v>627.55555555555554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</row>
    <row r="95" spans="1:9" x14ac:dyDescent="0.3">
      <c r="A95" t="s">
        <v>3</v>
      </c>
      <c r="B95">
        <f t="shared" si="12"/>
        <v>5008.333333333333</v>
      </c>
      <c r="C95">
        <f t="shared" si="11"/>
        <v>3512.1111111111113</v>
      </c>
      <c r="D95">
        <f t="shared" si="11"/>
        <v>6001.333333333333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</row>
    <row r="96" spans="1:9" x14ac:dyDescent="0.3">
      <c r="A96" t="s">
        <v>2</v>
      </c>
      <c r="B96">
        <f t="shared" si="12"/>
        <v>671</v>
      </c>
      <c r="C96">
        <f t="shared" si="11"/>
        <v>4214.666666666667</v>
      </c>
      <c r="D96">
        <f t="shared" si="11"/>
        <v>1409.5555555555557</v>
      </c>
      <c r="E96">
        <f t="shared" si="11"/>
        <v>7625.333333333333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</row>
    <row r="97" spans="1:9" x14ac:dyDescent="0.3">
      <c r="A97" t="s">
        <v>4</v>
      </c>
      <c r="B97">
        <f t="shared" si="12"/>
        <v>997.44444444444446</v>
      </c>
      <c r="C97">
        <f t="shared" si="11"/>
        <v>5866.2222222222226</v>
      </c>
      <c r="D97">
        <f t="shared" si="11"/>
        <v>5837.333333333333</v>
      </c>
      <c r="E97">
        <f t="shared" si="11"/>
        <v>672.44444444444446</v>
      </c>
      <c r="F97">
        <f t="shared" si="11"/>
        <v>1291.6666666666667</v>
      </c>
      <c r="G97">
        <f t="shared" si="11"/>
        <v>784.88888888888891</v>
      </c>
      <c r="H97">
        <f t="shared" si="11"/>
        <v>4478.7777777777774</v>
      </c>
      <c r="I97">
        <f t="shared" si="11"/>
        <v>7939.8888888888887</v>
      </c>
    </row>
    <row r="98" spans="1:9" x14ac:dyDescent="0.3">
      <c r="A98" t="s">
        <v>5</v>
      </c>
      <c r="B98">
        <f t="shared" si="12"/>
        <v>4032.7777777777778</v>
      </c>
      <c r="C98">
        <f t="shared" si="11"/>
        <v>6914.666666666667</v>
      </c>
      <c r="D98">
        <f t="shared" si="11"/>
        <v>1741.5555555555557</v>
      </c>
      <c r="E98">
        <f t="shared" si="11"/>
        <v>13360.666666666666</v>
      </c>
      <c r="F98">
        <f t="shared" si="11"/>
        <v>1584.2222222222222</v>
      </c>
      <c r="G98">
        <f t="shared" si="11"/>
        <v>0</v>
      </c>
      <c r="H98">
        <f t="shared" si="11"/>
        <v>0</v>
      </c>
      <c r="I98">
        <f t="shared" si="11"/>
        <v>0</v>
      </c>
    </row>
    <row r="99" spans="1:9" x14ac:dyDescent="0.3">
      <c r="A99" t="s">
        <v>6</v>
      </c>
      <c r="B99">
        <f t="shared" si="12"/>
        <v>6050</v>
      </c>
      <c r="C99">
        <f t="shared" si="11"/>
        <v>3370.2222222222222</v>
      </c>
      <c r="D99">
        <f t="shared" si="11"/>
        <v>6804.333333333333</v>
      </c>
      <c r="E99">
        <f t="shared" si="11"/>
        <v>11573.888888888889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</row>
    <row r="100" spans="1:9" x14ac:dyDescent="0.3">
      <c r="A100" t="s">
        <v>7</v>
      </c>
      <c r="B100">
        <f t="shared" si="12"/>
        <v>1899.6666666666667</v>
      </c>
      <c r="C100">
        <f t="shared" si="11"/>
        <v>661</v>
      </c>
      <c r="D100">
        <f t="shared" si="11"/>
        <v>2226.8888888888887</v>
      </c>
      <c r="E100">
        <f t="shared" si="11"/>
        <v>9603.1111111111113</v>
      </c>
      <c r="F100">
        <f t="shared" si="11"/>
        <v>8435.5555555555547</v>
      </c>
      <c r="G100">
        <f t="shared" si="11"/>
        <v>5196.7777777777774</v>
      </c>
      <c r="H100">
        <f t="shared" si="11"/>
        <v>0</v>
      </c>
      <c r="I100">
        <f t="shared" si="11"/>
        <v>0</v>
      </c>
    </row>
    <row r="101" spans="1:9" x14ac:dyDescent="0.3">
      <c r="A101" t="s">
        <v>8</v>
      </c>
      <c r="B101">
        <f t="shared" si="12"/>
        <v>5306.2222222222226</v>
      </c>
      <c r="C101">
        <f t="shared" si="11"/>
        <v>2506.5555555555557</v>
      </c>
      <c r="D101">
        <f t="shared" si="11"/>
        <v>6971.333333333333</v>
      </c>
      <c r="E101">
        <f t="shared" si="11"/>
        <v>561.11111111111109</v>
      </c>
      <c r="F101">
        <f t="shared" si="11"/>
        <v>1991.8888888888889</v>
      </c>
      <c r="G101">
        <f t="shared" si="11"/>
        <v>10919.555555555555</v>
      </c>
      <c r="H101">
        <f t="shared" si="11"/>
        <v>0</v>
      </c>
      <c r="I101">
        <f t="shared" si="11"/>
        <v>0</v>
      </c>
    </row>
    <row r="102" spans="1:9" x14ac:dyDescent="0.3">
      <c r="A102" t="s">
        <v>9</v>
      </c>
      <c r="B102">
        <f t="shared" si="12"/>
        <v>1607.2222222222222</v>
      </c>
      <c r="C102">
        <f t="shared" si="11"/>
        <v>290.66666666666669</v>
      </c>
      <c r="D102">
        <f t="shared" si="11"/>
        <v>719.44444444444446</v>
      </c>
      <c r="E102">
        <f t="shared" si="11"/>
        <v>429.33333333333331</v>
      </c>
      <c r="F102">
        <f t="shared" si="11"/>
        <v>333</v>
      </c>
      <c r="G102">
        <f t="shared" si="11"/>
        <v>15389.555555555555</v>
      </c>
      <c r="H102">
        <f t="shared" si="11"/>
        <v>8408.7777777777774</v>
      </c>
      <c r="I102">
        <f t="shared" si="11"/>
        <v>459.88888888888891</v>
      </c>
    </row>
    <row r="105" spans="1:9" x14ac:dyDescent="0.3">
      <c r="A105" t="s">
        <v>26</v>
      </c>
    </row>
    <row r="106" spans="1:9" x14ac:dyDescent="0.3">
      <c r="A106" t="s">
        <v>0</v>
      </c>
      <c r="B106">
        <f>(E27/10)</f>
        <v>347.3</v>
      </c>
      <c r="C106">
        <f t="shared" ref="C106:I115" si="13">(F27/10)</f>
        <v>2022</v>
      </c>
      <c r="D106">
        <f t="shared" si="13"/>
        <v>5389.5</v>
      </c>
      <c r="E106">
        <f t="shared" si="13"/>
        <v>4809.2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</row>
    <row r="107" spans="1:9" x14ac:dyDescent="0.3">
      <c r="A107" t="s">
        <v>1</v>
      </c>
      <c r="B107">
        <f t="shared" ref="B107:B115" si="14">(E28/10)</f>
        <v>7961.3</v>
      </c>
      <c r="C107">
        <f t="shared" si="13"/>
        <v>313.8</v>
      </c>
      <c r="D107">
        <f t="shared" si="13"/>
        <v>3485.4</v>
      </c>
      <c r="E107">
        <f t="shared" si="13"/>
        <v>564.79999999999995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</row>
    <row r="108" spans="1:9" x14ac:dyDescent="0.3">
      <c r="A108" t="s">
        <v>3</v>
      </c>
      <c r="B108">
        <f t="shared" si="14"/>
        <v>4507.5</v>
      </c>
      <c r="C108">
        <f t="shared" si="13"/>
        <v>3160.9</v>
      </c>
      <c r="D108">
        <f t="shared" si="13"/>
        <v>5401.2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</row>
    <row r="109" spans="1:9" x14ac:dyDescent="0.3">
      <c r="A109" t="s">
        <v>2</v>
      </c>
      <c r="B109">
        <f t="shared" si="14"/>
        <v>603.9</v>
      </c>
      <c r="C109">
        <f t="shared" si="13"/>
        <v>3793.2</v>
      </c>
      <c r="D109">
        <f t="shared" si="13"/>
        <v>1268.5999999999999</v>
      </c>
      <c r="E109">
        <f t="shared" si="13"/>
        <v>6862.8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</row>
    <row r="110" spans="1:9" x14ac:dyDescent="0.3">
      <c r="A110" t="s">
        <v>4</v>
      </c>
      <c r="B110">
        <f t="shared" si="14"/>
        <v>897.7</v>
      </c>
      <c r="C110">
        <f t="shared" si="13"/>
        <v>5279.6</v>
      </c>
      <c r="D110">
        <f t="shared" si="13"/>
        <v>5253.6</v>
      </c>
      <c r="E110">
        <f t="shared" si="13"/>
        <v>605.20000000000005</v>
      </c>
      <c r="F110">
        <f t="shared" si="13"/>
        <v>1162.5</v>
      </c>
      <c r="G110">
        <f t="shared" si="13"/>
        <v>706.4</v>
      </c>
      <c r="H110">
        <f t="shared" si="13"/>
        <v>4030.9</v>
      </c>
      <c r="I110">
        <f t="shared" si="13"/>
        <v>7145.9</v>
      </c>
    </row>
    <row r="111" spans="1:9" x14ac:dyDescent="0.3">
      <c r="A111" t="s">
        <v>5</v>
      </c>
      <c r="B111">
        <f t="shared" si="14"/>
        <v>3629.5</v>
      </c>
      <c r="C111">
        <f t="shared" si="13"/>
        <v>6223.2</v>
      </c>
      <c r="D111">
        <f t="shared" si="13"/>
        <v>1567.4</v>
      </c>
      <c r="E111">
        <f t="shared" si="13"/>
        <v>12024.6</v>
      </c>
      <c r="F111">
        <f t="shared" si="13"/>
        <v>1425.8</v>
      </c>
      <c r="G111">
        <f t="shared" si="13"/>
        <v>0</v>
      </c>
      <c r="H111">
        <f t="shared" si="13"/>
        <v>0</v>
      </c>
      <c r="I111">
        <f t="shared" si="13"/>
        <v>0</v>
      </c>
    </row>
    <row r="112" spans="1:9" x14ac:dyDescent="0.3">
      <c r="A112" t="s">
        <v>6</v>
      </c>
      <c r="B112">
        <f t="shared" si="14"/>
        <v>5445</v>
      </c>
      <c r="C112">
        <f t="shared" si="13"/>
        <v>3033.2</v>
      </c>
      <c r="D112">
        <f t="shared" si="13"/>
        <v>6123.9</v>
      </c>
      <c r="E112">
        <f t="shared" si="13"/>
        <v>10416.5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</row>
    <row r="113" spans="1:9" x14ac:dyDescent="0.3">
      <c r="A113" t="s">
        <v>7</v>
      </c>
      <c r="B113">
        <f t="shared" si="14"/>
        <v>1709.7</v>
      </c>
      <c r="C113">
        <f t="shared" si="13"/>
        <v>594.9</v>
      </c>
      <c r="D113">
        <f t="shared" si="13"/>
        <v>2004.2</v>
      </c>
      <c r="E113">
        <f t="shared" si="13"/>
        <v>8642.7999999999993</v>
      </c>
      <c r="F113">
        <f t="shared" si="13"/>
        <v>7592</v>
      </c>
      <c r="G113">
        <f t="shared" si="13"/>
        <v>4677.1000000000004</v>
      </c>
      <c r="H113">
        <f t="shared" si="13"/>
        <v>0</v>
      </c>
      <c r="I113">
        <f t="shared" si="13"/>
        <v>0</v>
      </c>
    </row>
    <row r="114" spans="1:9" x14ac:dyDescent="0.3">
      <c r="A114" t="s">
        <v>8</v>
      </c>
      <c r="B114">
        <f t="shared" si="14"/>
        <v>4775.6000000000004</v>
      </c>
      <c r="C114">
        <f t="shared" si="13"/>
        <v>2255.9</v>
      </c>
      <c r="D114">
        <f t="shared" si="13"/>
        <v>6274.2</v>
      </c>
      <c r="E114">
        <f t="shared" si="13"/>
        <v>505</v>
      </c>
      <c r="F114">
        <f t="shared" si="13"/>
        <v>1792.7</v>
      </c>
      <c r="G114">
        <f t="shared" si="13"/>
        <v>9827.6</v>
      </c>
      <c r="H114">
        <f t="shared" si="13"/>
        <v>0</v>
      </c>
      <c r="I114">
        <f t="shared" si="13"/>
        <v>0</v>
      </c>
    </row>
    <row r="115" spans="1:9" x14ac:dyDescent="0.3">
      <c r="A115" t="s">
        <v>9</v>
      </c>
      <c r="B115">
        <f t="shared" si="14"/>
        <v>1446.5</v>
      </c>
      <c r="C115">
        <f t="shared" si="13"/>
        <v>261.60000000000002</v>
      </c>
      <c r="D115">
        <f t="shared" si="13"/>
        <v>647.5</v>
      </c>
      <c r="E115">
        <f t="shared" si="13"/>
        <v>386.4</v>
      </c>
      <c r="F115">
        <f t="shared" si="13"/>
        <v>299.7</v>
      </c>
      <c r="G115">
        <f t="shared" si="13"/>
        <v>13850.6</v>
      </c>
      <c r="H115">
        <f t="shared" si="13"/>
        <v>7567.9</v>
      </c>
      <c r="I115">
        <f t="shared" si="13"/>
        <v>413.9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3850-EF83-461A-BFA0-52D93EB5C163}">
  <dimension ref="A1:S25"/>
  <sheetViews>
    <sheetView workbookViewId="0">
      <selection activeCell="I23" sqref="I23"/>
    </sheetView>
  </sheetViews>
  <sheetFormatPr baseColWidth="10" defaultRowHeight="14.4" x14ac:dyDescent="0.3"/>
  <cols>
    <col min="4" max="5" width="20.6640625" bestFit="1" customWidth="1"/>
    <col min="6" max="6" width="19.6640625" bestFit="1" customWidth="1"/>
    <col min="8" max="8" width="17.6640625" bestFit="1" customWidth="1"/>
    <col min="9" max="9" width="13.5546875" bestFit="1" customWidth="1"/>
    <col min="10" max="11" width="14.5546875" bestFit="1" customWidth="1"/>
    <col min="12" max="12" width="13.5546875" bestFit="1" customWidth="1"/>
    <col min="13" max="13" width="14.5546875" bestFit="1" customWidth="1"/>
    <col min="14" max="16" width="13.5546875" bestFit="1" customWidth="1"/>
    <col min="17" max="17" width="12.5546875" bestFit="1" customWidth="1"/>
  </cols>
  <sheetData>
    <row r="1" spans="1:19" x14ac:dyDescent="0.3">
      <c r="J1">
        <v>20</v>
      </c>
      <c r="N1">
        <v>50</v>
      </c>
    </row>
    <row r="2" spans="1:19" x14ac:dyDescent="0.3">
      <c r="A2" t="s">
        <v>21</v>
      </c>
      <c r="B2" t="s">
        <v>18</v>
      </c>
      <c r="C2" t="s">
        <v>19</v>
      </c>
      <c r="D2" t="s">
        <v>22</v>
      </c>
      <c r="E2" t="s">
        <v>23</v>
      </c>
      <c r="F2" t="s">
        <v>24</v>
      </c>
      <c r="G2" t="s">
        <v>20</v>
      </c>
      <c r="H2" t="s">
        <v>22</v>
      </c>
      <c r="I2" t="s">
        <v>25</v>
      </c>
      <c r="J2" t="s">
        <v>45</v>
      </c>
      <c r="K2" t="s">
        <v>20</v>
      </c>
      <c r="L2" t="s">
        <v>22</v>
      </c>
      <c r="M2" t="s">
        <v>25</v>
      </c>
      <c r="N2" t="s">
        <v>45</v>
      </c>
      <c r="P2" t="s">
        <v>44</v>
      </c>
      <c r="R2" t="s">
        <v>46</v>
      </c>
      <c r="S2" t="s">
        <v>46</v>
      </c>
    </row>
    <row r="3" spans="1:19" x14ac:dyDescent="0.3">
      <c r="A3" t="s">
        <v>0</v>
      </c>
      <c r="B3">
        <v>82.5</v>
      </c>
      <c r="C3" s="2">
        <v>288.75</v>
      </c>
      <c r="D3" s="3">
        <v>1252179000</v>
      </c>
      <c r="E3" s="3">
        <v>1038419000</v>
      </c>
      <c r="F3" s="3">
        <f>D3-E3</f>
        <v>213760000</v>
      </c>
      <c r="G3" s="5">
        <v>4.32</v>
      </c>
      <c r="H3" s="6">
        <v>1523741083.7488</v>
      </c>
      <c r="I3" s="6">
        <v>127429446.73379999</v>
      </c>
      <c r="J3" s="6">
        <f>H3-I3*_xlfn.T.DIST.RT(0.05,$J$1-1)</f>
        <v>1462533899.1546919</v>
      </c>
      <c r="K3" s="6">
        <v>10.45</v>
      </c>
      <c r="L3" s="6">
        <v>1544854637.6447999</v>
      </c>
      <c r="M3" s="6">
        <v>126529854.5315</v>
      </c>
      <c r="N3" s="6">
        <f t="shared" ref="N3:N12" si="0">L3-M3*_xlfn.T.DIST.RT(0.05,$N$1-1)</f>
        <v>1484099705.2248411</v>
      </c>
      <c r="P3" s="3">
        <f t="shared" ref="P3:P12" si="1">ABS(D3-H3)</f>
        <v>271562083.74880004</v>
      </c>
      <c r="Q3" s="3">
        <f t="shared" ref="Q3:Q12" si="2">ABS(D3-L3)</f>
        <v>292675637.64479995</v>
      </c>
      <c r="R3" s="2">
        <f>P3/H3</f>
        <v>0.17822062202371453</v>
      </c>
      <c r="S3" s="2">
        <f>Q3/L3</f>
        <v>0.18945189438081828</v>
      </c>
    </row>
    <row r="4" spans="1:19" x14ac:dyDescent="0.3">
      <c r="A4" t="s">
        <v>1</v>
      </c>
      <c r="C4" s="2">
        <v>313.95999999999998</v>
      </c>
      <c r="D4" s="3">
        <v>1228219000</v>
      </c>
      <c r="E4" s="3">
        <v>1018630000</v>
      </c>
      <c r="F4" s="3">
        <f t="shared" ref="F4:F12" si="3">D4-E4</f>
        <v>209589000</v>
      </c>
      <c r="G4" s="5">
        <v>4.6100000000000003</v>
      </c>
      <c r="H4" s="6">
        <v>1487922391.8750999</v>
      </c>
      <c r="I4" s="6">
        <v>117847190.35250001</v>
      </c>
      <c r="J4" s="6">
        <f>H4-I4*_xlfn.T.DIST.RT(0.05,$J$1-1)</f>
        <v>1431317777.1750877</v>
      </c>
      <c r="K4" s="6">
        <v>11.03</v>
      </c>
      <c r="L4" s="6">
        <v>1485872013.4128001</v>
      </c>
      <c r="M4" s="6">
        <v>102989353.1068</v>
      </c>
      <c r="N4" s="6">
        <f t="shared" si="0"/>
        <v>1436420354.6627998</v>
      </c>
      <c r="P4" s="3">
        <f t="shared" si="1"/>
        <v>259703391.8750999</v>
      </c>
      <c r="Q4" s="3">
        <f t="shared" si="2"/>
        <v>257653013.41280007</v>
      </c>
      <c r="R4" s="2">
        <f t="shared" ref="R4:R12" si="4">P4/H4</f>
        <v>0.17454095273599463</v>
      </c>
      <c r="S4" s="2">
        <f t="shared" ref="S4:S12" si="5">Q4/L4</f>
        <v>0.17340188864652892</v>
      </c>
    </row>
    <row r="5" spans="1:19" x14ac:dyDescent="0.3">
      <c r="A5" t="s">
        <v>3</v>
      </c>
      <c r="C5" s="2">
        <v>179.36</v>
      </c>
      <c r="D5" s="3">
        <v>1302679000</v>
      </c>
      <c r="E5" s="3">
        <v>1080395000</v>
      </c>
      <c r="F5" s="3">
        <f t="shared" si="3"/>
        <v>222284000</v>
      </c>
      <c r="G5" s="5">
        <v>3.47</v>
      </c>
      <c r="H5" s="6">
        <v>1578160487.9674001</v>
      </c>
      <c r="I5" s="6">
        <v>88989360.321999997</v>
      </c>
      <c r="J5" s="6">
        <f t="shared" ref="J5:J12" si="6">H5-I5*_xlfn.T.DIST.RT(0.05,$J$1-1)</f>
        <v>1535416927.9524329</v>
      </c>
      <c r="K5" s="6">
        <v>8.3699999999999992</v>
      </c>
      <c r="L5" s="6">
        <v>1608805916.6893001</v>
      </c>
      <c r="M5" s="6">
        <v>171925322.62749001</v>
      </c>
      <c r="N5" s="6">
        <f t="shared" si="0"/>
        <v>1526253768.0585406</v>
      </c>
      <c r="P5" s="3">
        <f t="shared" si="1"/>
        <v>275481487.96740007</v>
      </c>
      <c r="Q5" s="3">
        <f t="shared" si="2"/>
        <v>306126916.68930006</v>
      </c>
      <c r="R5" s="2">
        <f t="shared" si="4"/>
        <v>0.17455860165540443</v>
      </c>
      <c r="S5" s="2">
        <f t="shared" si="5"/>
        <v>0.19028206790739985</v>
      </c>
    </row>
    <row r="6" spans="1:19" x14ac:dyDescent="0.3">
      <c r="A6" t="s">
        <v>2</v>
      </c>
      <c r="C6" s="2">
        <v>296.95</v>
      </c>
      <c r="D6" s="3">
        <v>1249186000</v>
      </c>
      <c r="E6" s="3">
        <v>1036140000</v>
      </c>
      <c r="F6" s="3">
        <f t="shared" si="3"/>
        <v>213046000</v>
      </c>
      <c r="G6" s="5">
        <v>3.78</v>
      </c>
      <c r="H6" s="6">
        <v>1511588695.9158001</v>
      </c>
      <c r="I6" s="6">
        <v>131536210.6336</v>
      </c>
      <c r="J6" s="6">
        <f t="shared" si="6"/>
        <v>1448408941.6955791</v>
      </c>
      <c r="K6" s="6">
        <v>8.61</v>
      </c>
      <c r="L6" s="6">
        <v>1547113419.2902</v>
      </c>
      <c r="M6" s="6">
        <v>157432172.53470001</v>
      </c>
      <c r="N6" s="6">
        <f t="shared" si="0"/>
        <v>1471520342.5535803</v>
      </c>
      <c r="P6" s="3">
        <f t="shared" si="1"/>
        <v>262402695.91580009</v>
      </c>
      <c r="Q6" s="3">
        <f t="shared" si="2"/>
        <v>297927419.2902</v>
      </c>
      <c r="R6" s="2">
        <f t="shared" si="4"/>
        <v>0.17359397872238169</v>
      </c>
      <c r="S6" s="2">
        <f t="shared" si="5"/>
        <v>0.19256986305948151</v>
      </c>
    </row>
    <row r="7" spans="1:19" x14ac:dyDescent="0.3">
      <c r="A7" t="s">
        <v>4</v>
      </c>
      <c r="C7" s="2">
        <v>894.2</v>
      </c>
      <c r="D7" s="3">
        <v>2499413000</v>
      </c>
      <c r="E7" s="3">
        <v>2072859000</v>
      </c>
      <c r="F7" s="3">
        <f t="shared" si="3"/>
        <v>426554000</v>
      </c>
      <c r="G7" s="5">
        <v>7.64</v>
      </c>
      <c r="H7" s="6">
        <v>3046094397.9663</v>
      </c>
      <c r="I7" s="6">
        <v>173138810.86289999</v>
      </c>
      <c r="J7" s="6">
        <f t="shared" si="6"/>
        <v>2962931993.7613463</v>
      </c>
      <c r="K7" s="6">
        <v>19.66</v>
      </c>
      <c r="L7" s="6">
        <v>3144165162.0696998</v>
      </c>
      <c r="M7" s="6">
        <v>365682589.13499999</v>
      </c>
      <c r="N7" s="6">
        <f t="shared" si="0"/>
        <v>2968577976.9558382</v>
      </c>
      <c r="P7" s="3">
        <f t="shared" si="1"/>
        <v>546681397.96630001</v>
      </c>
      <c r="Q7" s="3">
        <f t="shared" si="2"/>
        <v>644752162.06969976</v>
      </c>
      <c r="R7" s="2">
        <f t="shared" si="4"/>
        <v>0.17946961799059391</v>
      </c>
      <c r="S7" s="2">
        <f t="shared" si="5"/>
        <v>0.20506307042893407</v>
      </c>
    </row>
    <row r="8" spans="1:19" x14ac:dyDescent="0.3">
      <c r="A8" t="s">
        <v>5</v>
      </c>
      <c r="C8" s="2">
        <v>428.33</v>
      </c>
      <c r="D8" s="3">
        <v>2478993000</v>
      </c>
      <c r="E8" s="3">
        <v>2056052000</v>
      </c>
      <c r="F8" s="3">
        <f t="shared" si="3"/>
        <v>422941000</v>
      </c>
      <c r="G8" s="5">
        <v>6.48</v>
      </c>
      <c r="H8" s="6">
        <v>3140468053.5272002</v>
      </c>
      <c r="I8" s="6">
        <v>290752702.41259998</v>
      </c>
      <c r="J8" s="6">
        <f t="shared" si="6"/>
        <v>3000813093.202528</v>
      </c>
      <c r="K8" s="6">
        <v>13.03</v>
      </c>
      <c r="L8" s="6">
        <v>3063755203.2698002</v>
      </c>
      <c r="M8" s="6">
        <v>340915397.48659998</v>
      </c>
      <c r="N8" s="6">
        <f t="shared" si="0"/>
        <v>2900060302.8693151</v>
      </c>
      <c r="P8" s="3">
        <f t="shared" si="1"/>
        <v>661475053.52720022</v>
      </c>
      <c r="Q8" s="3">
        <f t="shared" si="2"/>
        <v>584762203.26980019</v>
      </c>
      <c r="R8" s="2">
        <f t="shared" si="4"/>
        <v>0.21062944830286301</v>
      </c>
      <c r="S8" s="2">
        <f t="shared" si="5"/>
        <v>0.19086453207675055</v>
      </c>
    </row>
    <row r="9" spans="1:19" x14ac:dyDescent="0.3">
      <c r="A9" t="s">
        <v>6</v>
      </c>
      <c r="C9" s="2">
        <v>271.61</v>
      </c>
      <c r="D9" s="3">
        <v>2492350000</v>
      </c>
      <c r="E9" s="3">
        <v>2066949000</v>
      </c>
      <c r="F9" s="3">
        <f t="shared" si="3"/>
        <v>425401000</v>
      </c>
      <c r="G9" s="5">
        <v>4.49</v>
      </c>
      <c r="H9" s="6">
        <v>3106597185.2512002</v>
      </c>
      <c r="I9" s="6">
        <v>220419312.10519999</v>
      </c>
      <c r="J9" s="6">
        <f t="shared" si="6"/>
        <v>3000724909.494463</v>
      </c>
      <c r="K9" s="6">
        <v>12.01</v>
      </c>
      <c r="L9" s="6">
        <v>3039633133.816</v>
      </c>
      <c r="M9" s="6">
        <v>260032471.2128</v>
      </c>
      <c r="N9" s="6">
        <f t="shared" si="0"/>
        <v>2914775207.803009</v>
      </c>
      <c r="P9" s="3">
        <f t="shared" si="1"/>
        <v>614247185.2512002</v>
      </c>
      <c r="Q9" s="3">
        <f t="shared" si="2"/>
        <v>547283133.81599998</v>
      </c>
      <c r="R9" s="2">
        <f t="shared" si="4"/>
        <v>0.19772347318390171</v>
      </c>
      <c r="S9" s="2">
        <f t="shared" si="5"/>
        <v>0.18004907491218611</v>
      </c>
    </row>
    <row r="10" spans="1:19" x14ac:dyDescent="0.3">
      <c r="A10" t="s">
        <v>7</v>
      </c>
      <c r="C10" s="2">
        <v>527.36</v>
      </c>
      <c r="D10" s="3">
        <v>2513217000</v>
      </c>
      <c r="E10" s="3">
        <v>2084369000</v>
      </c>
      <c r="F10" s="3">
        <f t="shared" si="3"/>
        <v>428848000</v>
      </c>
      <c r="G10" s="5">
        <v>7.05</v>
      </c>
      <c r="H10" s="6">
        <v>3036867809.7368999</v>
      </c>
      <c r="I10" s="6">
        <v>319661440.28049999</v>
      </c>
      <c r="J10" s="6">
        <f t="shared" si="6"/>
        <v>2883327342.565764</v>
      </c>
      <c r="K10" s="6">
        <v>16.14</v>
      </c>
      <c r="L10" s="6">
        <v>3141011302.6381998</v>
      </c>
      <c r="M10" s="6">
        <v>278040094.45569998</v>
      </c>
      <c r="N10" s="6">
        <f t="shared" si="0"/>
        <v>3007506785.3743343</v>
      </c>
      <c r="P10" s="3">
        <f t="shared" si="1"/>
        <v>523650809.73689985</v>
      </c>
      <c r="Q10" s="3">
        <f t="shared" si="2"/>
        <v>627794302.63819981</v>
      </c>
      <c r="R10" s="2">
        <f t="shared" si="4"/>
        <v>0.17243121615565696</v>
      </c>
      <c r="S10" s="2">
        <f t="shared" si="5"/>
        <v>0.19987011893618545</v>
      </c>
    </row>
    <row r="11" spans="1:19" x14ac:dyDescent="0.3">
      <c r="A11" t="s">
        <v>8</v>
      </c>
      <c r="C11" s="2">
        <v>559.55999999999995</v>
      </c>
      <c r="D11" s="3">
        <v>2533503000</v>
      </c>
      <c r="E11" s="3">
        <v>2101019000</v>
      </c>
      <c r="F11" s="3">
        <f t="shared" si="3"/>
        <v>432484000</v>
      </c>
      <c r="G11" s="5">
        <v>6.27</v>
      </c>
      <c r="H11" s="6">
        <v>3034778957.8263998</v>
      </c>
      <c r="I11" s="6">
        <v>177278628.44999999</v>
      </c>
      <c r="J11" s="6">
        <f t="shared" si="6"/>
        <v>2949628107.5775042</v>
      </c>
      <c r="K11" s="6">
        <v>16.97</v>
      </c>
      <c r="L11" s="6">
        <v>3101485927.8060002</v>
      </c>
      <c r="M11" s="6">
        <v>304955861.17580003</v>
      </c>
      <c r="N11" s="6">
        <f t="shared" si="0"/>
        <v>2955057459.9522448</v>
      </c>
      <c r="P11" s="3">
        <f t="shared" si="1"/>
        <v>501275957.8263998</v>
      </c>
      <c r="Q11" s="3">
        <f t="shared" si="2"/>
        <v>567982927.80600023</v>
      </c>
      <c r="R11" s="2">
        <f t="shared" si="4"/>
        <v>0.16517709025682342</v>
      </c>
      <c r="S11" s="2">
        <f t="shared" si="5"/>
        <v>0.18313251809844353</v>
      </c>
    </row>
    <row r="12" spans="1:19" x14ac:dyDescent="0.3">
      <c r="A12" t="s">
        <v>9</v>
      </c>
      <c r="C12" s="2">
        <v>898.13</v>
      </c>
      <c r="D12" s="3">
        <v>2479327000</v>
      </c>
      <c r="E12" s="3">
        <v>2056322000</v>
      </c>
      <c r="F12" s="3">
        <f t="shared" si="3"/>
        <v>423005000</v>
      </c>
      <c r="G12" s="5">
        <v>7.89</v>
      </c>
      <c r="H12" s="6">
        <v>3020668867.0029998</v>
      </c>
      <c r="I12" s="6">
        <v>237132544.0131</v>
      </c>
      <c r="J12" s="6">
        <f t="shared" si="6"/>
        <v>2906768855.9247088</v>
      </c>
      <c r="K12" s="6">
        <v>18.899999999999999</v>
      </c>
      <c r="L12" s="6">
        <v>3044605866.3085999</v>
      </c>
      <c r="M12" s="6">
        <v>260933507.64989999</v>
      </c>
      <c r="N12" s="6">
        <f t="shared" si="0"/>
        <v>2919315296.0943913</v>
      </c>
      <c r="P12" s="3">
        <f t="shared" si="1"/>
        <v>541341867.00299978</v>
      </c>
      <c r="Q12" s="3">
        <f t="shared" si="2"/>
        <v>565278866.30859995</v>
      </c>
      <c r="R12" s="2">
        <f t="shared" si="4"/>
        <v>0.17921258199350396</v>
      </c>
      <c r="S12" s="2">
        <f t="shared" si="5"/>
        <v>0.18566569570266456</v>
      </c>
    </row>
    <row r="14" spans="1:19" x14ac:dyDescent="0.3">
      <c r="J14">
        <v>20</v>
      </c>
      <c r="N14">
        <v>50</v>
      </c>
    </row>
    <row r="15" spans="1:19" ht="15" thickBot="1" x14ac:dyDescent="0.35">
      <c r="A15" t="s">
        <v>28</v>
      </c>
      <c r="B15" t="s">
        <v>18</v>
      </c>
      <c r="C15" t="s">
        <v>19</v>
      </c>
      <c r="D15" t="s">
        <v>22</v>
      </c>
      <c r="E15" t="s">
        <v>23</v>
      </c>
      <c r="F15" t="s">
        <v>24</v>
      </c>
      <c r="G15" t="s">
        <v>20</v>
      </c>
      <c r="H15" t="s">
        <v>22</v>
      </c>
      <c r="I15" t="s">
        <v>25</v>
      </c>
      <c r="J15" t="s">
        <v>31</v>
      </c>
      <c r="K15" t="s">
        <v>20</v>
      </c>
      <c r="L15" t="s">
        <v>22</v>
      </c>
      <c r="M15" t="s">
        <v>25</v>
      </c>
      <c r="N15" t="s">
        <v>31</v>
      </c>
    </row>
    <row r="16" spans="1:19" ht="15" thickBot="1" x14ac:dyDescent="0.35">
      <c r="A16" t="s">
        <v>0</v>
      </c>
      <c r="E16" s="4">
        <f>F3/D3</f>
        <v>0.1707104176000396</v>
      </c>
      <c r="H16" s="1">
        <v>2935028398.32196</v>
      </c>
      <c r="I16" s="1">
        <v>380623781.82090002</v>
      </c>
      <c r="J16" s="1">
        <f>H16+I16*_xlfn.T.DIST.RT(0.05,J14-1)</f>
        <v>3117850427.8602862</v>
      </c>
      <c r="L16" s="1">
        <v>2935028398.32196</v>
      </c>
      <c r="M16" s="1">
        <v>380623781.82090002</v>
      </c>
      <c r="N16" s="1">
        <f>L16+M16*_xlfn.T.DIST.RT(0.05,N14-1)</f>
        <v>3117789788.7272649</v>
      </c>
    </row>
    <row r="17" spans="1:5" ht="15" thickBot="1" x14ac:dyDescent="0.35">
      <c r="A17" t="s">
        <v>1</v>
      </c>
      <c r="E17" s="4">
        <f t="shared" ref="E17:E25" si="7">F4/D4</f>
        <v>0.17064464887776529</v>
      </c>
    </row>
    <row r="18" spans="1:5" ht="15" thickBot="1" x14ac:dyDescent="0.35">
      <c r="A18" t="s">
        <v>3</v>
      </c>
      <c r="E18" s="4">
        <f t="shared" si="7"/>
        <v>0.17063605078457547</v>
      </c>
    </row>
    <row r="19" spans="1:5" ht="15" thickBot="1" x14ac:dyDescent="0.35">
      <c r="A19" t="s">
        <v>2</v>
      </c>
      <c r="E19" s="4">
        <f t="shared" si="7"/>
        <v>0.17054786076693143</v>
      </c>
    </row>
    <row r="20" spans="1:5" ht="15" thickBot="1" x14ac:dyDescent="0.35">
      <c r="A20" t="s">
        <v>4</v>
      </c>
      <c r="E20" s="4">
        <f t="shared" si="7"/>
        <v>0.17066167136043542</v>
      </c>
    </row>
    <row r="21" spans="1:5" ht="15" thickBot="1" x14ac:dyDescent="0.35">
      <c r="A21" t="s">
        <v>5</v>
      </c>
      <c r="E21" s="4">
        <f t="shared" si="7"/>
        <v>0.17061000172247359</v>
      </c>
    </row>
    <row r="22" spans="1:5" ht="15" thickBot="1" x14ac:dyDescent="0.35">
      <c r="A22" t="s">
        <v>6</v>
      </c>
      <c r="E22" s="4">
        <f t="shared" si="7"/>
        <v>0.17068268902842698</v>
      </c>
    </row>
    <row r="23" spans="1:5" ht="15" thickBot="1" x14ac:dyDescent="0.35">
      <c r="A23" t="s">
        <v>7</v>
      </c>
      <c r="E23" s="4">
        <f t="shared" si="7"/>
        <v>0.17063707590709437</v>
      </c>
    </row>
    <row r="24" spans="1:5" ht="15" thickBot="1" x14ac:dyDescent="0.35">
      <c r="A24" t="s">
        <v>8</v>
      </c>
      <c r="E24" s="4">
        <f t="shared" si="7"/>
        <v>0.17070593561562786</v>
      </c>
    </row>
    <row r="25" spans="1:5" x14ac:dyDescent="0.3">
      <c r="A25" t="s">
        <v>9</v>
      </c>
      <c r="E25" s="4">
        <f t="shared" si="7"/>
        <v>0.17061283162729241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F0BD-16AF-4890-8742-39A2AFBA63F4}">
  <dimension ref="B2:L29"/>
  <sheetViews>
    <sheetView topLeftCell="A8" workbookViewId="0">
      <selection activeCell="H21" sqref="H21"/>
    </sheetView>
  </sheetViews>
  <sheetFormatPr baseColWidth="10" defaultRowHeight="14.4" x14ac:dyDescent="0.3"/>
  <sheetData>
    <row r="2" spans="2:12" x14ac:dyDescent="0.3">
      <c r="B2">
        <v>10</v>
      </c>
      <c r="C2">
        <v>12</v>
      </c>
      <c r="D2">
        <v>14</v>
      </c>
    </row>
    <row r="3" spans="2:12" x14ac:dyDescent="0.3">
      <c r="B3">
        <v>9</v>
      </c>
      <c r="C3">
        <v>12</v>
      </c>
      <c r="D3">
        <v>15</v>
      </c>
    </row>
    <row r="4" spans="2:12" x14ac:dyDescent="0.3">
      <c r="B4">
        <v>10</v>
      </c>
      <c r="C4">
        <v>15</v>
      </c>
      <c r="D4">
        <v>20</v>
      </c>
    </row>
    <row r="7" spans="2:12" x14ac:dyDescent="0.3">
      <c r="B7" t="s">
        <v>29</v>
      </c>
      <c r="C7" t="s">
        <v>30</v>
      </c>
    </row>
    <row r="8" spans="2:12" x14ac:dyDescent="0.3">
      <c r="B8">
        <v>12</v>
      </c>
      <c r="C8">
        <f>(D2-B8)/SQRT(3)</f>
        <v>1.1547005383792517</v>
      </c>
    </row>
    <row r="9" spans="2:12" x14ac:dyDescent="0.3">
      <c r="B9">
        <v>12</v>
      </c>
      <c r="C9">
        <f>(D3-B9)/SQRT(3)</f>
        <v>1.7320508075688774</v>
      </c>
    </row>
    <row r="10" spans="2:12" x14ac:dyDescent="0.3">
      <c r="B10">
        <v>15</v>
      </c>
      <c r="C10">
        <f>(D4-B10)/SQRT(3)</f>
        <v>2.8867513459481291</v>
      </c>
    </row>
    <row r="12" spans="2:12" x14ac:dyDescent="0.3">
      <c r="C12" t="s">
        <v>36</v>
      </c>
      <c r="G12" t="s">
        <v>41</v>
      </c>
    </row>
    <row r="13" spans="2:12" x14ac:dyDescent="0.3">
      <c r="B13" t="s">
        <v>32</v>
      </c>
      <c r="C13" t="s">
        <v>37</v>
      </c>
      <c r="D13" t="s">
        <v>38</v>
      </c>
      <c r="E13" t="s">
        <v>39</v>
      </c>
      <c r="F13" t="s">
        <v>40</v>
      </c>
      <c r="G13" t="s">
        <v>37</v>
      </c>
      <c r="H13" t="s">
        <v>38</v>
      </c>
      <c r="I13" t="s">
        <v>39</v>
      </c>
      <c r="J13" t="s">
        <v>40</v>
      </c>
      <c r="K13" t="s">
        <v>42</v>
      </c>
      <c r="L13" t="s">
        <v>43</v>
      </c>
    </row>
    <row r="14" spans="2:12" x14ac:dyDescent="0.3">
      <c r="B14" t="s">
        <v>33</v>
      </c>
      <c r="C14">
        <v>708588</v>
      </c>
      <c r="D14">
        <v>708588</v>
      </c>
      <c r="E14">
        <v>531441</v>
      </c>
      <c r="F14">
        <v>708588</v>
      </c>
      <c r="G14">
        <v>1417176</v>
      </c>
      <c r="H14">
        <v>885735</v>
      </c>
      <c r="I14">
        <v>708588</v>
      </c>
      <c r="J14">
        <v>1062882</v>
      </c>
      <c r="K14">
        <v>1062882</v>
      </c>
      <c r="L14">
        <v>1417176</v>
      </c>
    </row>
    <row r="15" spans="2:12" x14ac:dyDescent="0.3">
      <c r="B15" t="s">
        <v>34</v>
      </c>
      <c r="C15">
        <v>472392</v>
      </c>
      <c r="D15">
        <v>472392</v>
      </c>
      <c r="E15">
        <v>354294</v>
      </c>
      <c r="F15">
        <v>472392</v>
      </c>
      <c r="G15">
        <v>944784</v>
      </c>
      <c r="H15">
        <v>590490</v>
      </c>
      <c r="I15">
        <v>472392</v>
      </c>
      <c r="J15">
        <v>708588</v>
      </c>
      <c r="K15">
        <v>708588</v>
      </c>
      <c r="L15">
        <v>944784</v>
      </c>
    </row>
    <row r="16" spans="2:12" x14ac:dyDescent="0.3">
      <c r="B16" t="s">
        <v>35</v>
      </c>
      <c r="C16">
        <v>1489849</v>
      </c>
      <c r="D16">
        <v>1489849</v>
      </c>
      <c r="E16">
        <v>1117387</v>
      </c>
      <c r="F16">
        <v>1489849</v>
      </c>
      <c r="G16">
        <v>2979697</v>
      </c>
      <c r="H16">
        <v>1862311</v>
      </c>
      <c r="I16">
        <v>1489849</v>
      </c>
      <c r="J16">
        <v>2234773</v>
      </c>
      <c r="K16">
        <v>2234773</v>
      </c>
      <c r="L16">
        <v>2979697</v>
      </c>
    </row>
    <row r="20" spans="3:5" x14ac:dyDescent="0.3">
      <c r="C20" s="5">
        <v>708588</v>
      </c>
      <c r="D20" s="5">
        <v>472392</v>
      </c>
      <c r="E20" s="5">
        <v>1489849</v>
      </c>
    </row>
    <row r="21" spans="3:5" x14ac:dyDescent="0.3">
      <c r="C21" s="5">
        <v>708588</v>
      </c>
      <c r="D21" s="5">
        <v>472392</v>
      </c>
      <c r="E21" s="5">
        <v>1489849</v>
      </c>
    </row>
    <row r="22" spans="3:5" x14ac:dyDescent="0.3">
      <c r="C22" s="5">
        <v>531441</v>
      </c>
      <c r="D22" s="5">
        <v>354294</v>
      </c>
      <c r="E22" s="5">
        <v>1117387</v>
      </c>
    </row>
    <row r="23" spans="3:5" x14ac:dyDescent="0.3">
      <c r="C23" s="5">
        <v>708588</v>
      </c>
      <c r="D23" s="5">
        <v>472392</v>
      </c>
      <c r="E23" s="5">
        <v>1489849</v>
      </c>
    </row>
    <row r="24" spans="3:5" x14ac:dyDescent="0.3">
      <c r="C24" s="5">
        <v>1417176</v>
      </c>
      <c r="D24" s="5">
        <v>944784</v>
      </c>
      <c r="E24" s="5">
        <v>2979697</v>
      </c>
    </row>
    <row r="25" spans="3:5" x14ac:dyDescent="0.3">
      <c r="C25" s="5">
        <v>885735</v>
      </c>
      <c r="D25" s="5">
        <v>590490</v>
      </c>
      <c r="E25" s="5">
        <v>1862311</v>
      </c>
    </row>
    <row r="26" spans="3:5" x14ac:dyDescent="0.3">
      <c r="C26" s="5">
        <v>708588</v>
      </c>
      <c r="D26" s="5">
        <v>472392</v>
      </c>
      <c r="E26" s="5">
        <v>1489849</v>
      </c>
    </row>
    <row r="27" spans="3:5" x14ac:dyDescent="0.3">
      <c r="C27" s="5">
        <v>1062882</v>
      </c>
      <c r="D27" s="5">
        <v>708588</v>
      </c>
      <c r="E27" s="5">
        <v>2234773</v>
      </c>
    </row>
    <row r="28" spans="3:5" x14ac:dyDescent="0.3">
      <c r="C28" s="5">
        <v>1062882</v>
      </c>
      <c r="D28" s="5">
        <v>708588</v>
      </c>
      <c r="E28" s="5">
        <v>2234773</v>
      </c>
    </row>
    <row r="29" spans="3:5" x14ac:dyDescent="0.3">
      <c r="C29" s="5">
        <v>1417176</v>
      </c>
      <c r="D29" s="5">
        <v>944784</v>
      </c>
      <c r="E29" s="5">
        <v>2979697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óptimos</vt:lpstr>
      <vt:lpstr>Resultados</vt:lpstr>
      <vt:lpstr>Hoja1</vt:lpstr>
      <vt:lpstr>MU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Gómez</dc:creator>
  <cp:lastModifiedBy>Emmanuel Gómez</cp:lastModifiedBy>
  <dcterms:created xsi:type="dcterms:W3CDTF">2023-04-04T20:29:16Z</dcterms:created>
  <dcterms:modified xsi:type="dcterms:W3CDTF">2023-06-08T19:57:32Z</dcterms:modified>
</cp:coreProperties>
</file>