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000\Documents\Python\things\data\Projects_Data_Analysis\projects\"/>
    </mc:Choice>
  </mc:AlternateContent>
  <xr:revisionPtr revIDLastSave="0" documentId="13_ncr:1_{62514D34-2F0E-4A21-89E4-87632FD8934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est-selling-mobile-phones" sheetId="1" r:id="rId1"/>
    <sheet name="table_formula_chart" sheetId="2" r:id="rId2"/>
    <sheet name="data_validation" sheetId="3" r:id="rId3"/>
    <sheet name="pivot_table" sheetId="4" r:id="rId4"/>
  </sheets>
  <calcPr calcId="191029"/>
  <pivotCaches>
    <pivotCache cacheId="0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5" i="3" l="1" a="1"/>
  <c r="H5" i="3" s="1"/>
  <c r="O4" i="3"/>
  <c r="O5" i="3"/>
  <c r="O6" i="3"/>
  <c r="O7" i="3"/>
  <c r="O8" i="3"/>
  <c r="O9" i="3"/>
  <c r="O10" i="3"/>
  <c r="O11" i="3"/>
  <c r="O12" i="3"/>
  <c r="O13" i="3"/>
  <c r="O14" i="3"/>
  <c r="O15" i="3"/>
  <c r="O16" i="3"/>
  <c r="O17" i="3"/>
  <c r="O18" i="3"/>
  <c r="O19" i="3"/>
  <c r="O20" i="3"/>
  <c r="O21" i="3"/>
  <c r="O22" i="3"/>
  <c r="O23" i="3"/>
  <c r="O24" i="3"/>
  <c r="O3" i="3"/>
  <c r="G12" i="3"/>
  <c r="G11" i="3"/>
  <c r="G10" i="3" a="1"/>
  <c r="G10" i="3" s="1"/>
  <c r="J9" i="2" a="1"/>
  <c r="E9" i="2" a="1"/>
  <c r="E9" i="2" s="1"/>
  <c r="E10" i="2" a="1"/>
  <c r="E10" i="2" s="1"/>
  <c r="E11" i="2" a="1"/>
  <c r="E11" i="2" s="1"/>
  <c r="E12" i="2" a="1"/>
  <c r="E12" i="2" s="1"/>
  <c r="E13" i="2" a="1"/>
  <c r="E13" i="2" s="1"/>
  <c r="E15" i="2" a="1"/>
  <c r="E15" i="2" s="1"/>
  <c r="E14" i="2" a="1"/>
  <c r="E14" i="2" s="1"/>
  <c r="E18" i="2" a="1"/>
  <c r="E18" i="2" s="1"/>
  <c r="E16" i="2" a="1"/>
  <c r="E16" i="2" s="1"/>
  <c r="E19" i="2" a="1"/>
  <c r="E19" i="2" s="1"/>
  <c r="E17" i="2" a="1"/>
  <c r="E17" i="2" s="1"/>
  <c r="E20" i="2" a="1"/>
  <c r="E20" i="2" s="1"/>
  <c r="E21" i="2" a="1"/>
  <c r="E21" i="2" s="1"/>
  <c r="E22" i="2" a="1"/>
  <c r="E22" i="2" s="1"/>
  <c r="D10" i="2"/>
  <c r="D11" i="2"/>
  <c r="D12" i="2"/>
  <c r="D13" i="2"/>
  <c r="D15" i="2"/>
  <c r="D14" i="2"/>
  <c r="D18" i="2"/>
  <c r="D16" i="2"/>
  <c r="D19" i="2"/>
  <c r="D17" i="2"/>
  <c r="D20" i="2"/>
  <c r="D21" i="2"/>
  <c r="D22" i="2"/>
  <c r="D9" i="2"/>
  <c r="G13" i="3" l="1" a="1"/>
  <c r="G13" i="3" s="1"/>
  <c r="J8" i="2"/>
  <c r="J9" i="2"/>
</calcChain>
</file>

<file path=xl/sharedStrings.xml><?xml version="1.0" encoding="utf-8"?>
<sst xmlns="http://schemas.openxmlformats.org/spreadsheetml/2006/main" count="536" uniqueCount="150">
  <si>
    <t>manufacturer</t>
  </si>
  <si>
    <t>model</t>
  </si>
  <si>
    <t>form</t>
  </si>
  <si>
    <t>smartphone</t>
  </si>
  <si>
    <t>year</t>
  </si>
  <si>
    <t>units_sold_m</t>
  </si>
  <si>
    <t>Nokia</t>
  </si>
  <si>
    <t>Bar</t>
  </si>
  <si>
    <t>No</t>
  </si>
  <si>
    <t>Apple</t>
  </si>
  <si>
    <t>iPhone 6 and iPhone 6 Plus</t>
  </si>
  <si>
    <t>Touchscreen</t>
  </si>
  <si>
    <t>Yes</t>
  </si>
  <si>
    <t>105 (2013), 105 (2015)</t>
  </si>
  <si>
    <t>iPhone 6S and iPhone 6S Plus</t>
  </si>
  <si>
    <t>iPhone 5S</t>
  </si>
  <si>
    <t>iPhone 7 and iPhone 7 Plus</t>
  </si>
  <si>
    <t>iPhone 11, iPhone 11 Pro and iPhone 11 Pro Max</t>
  </si>
  <si>
    <t>iPhone XR, iPhone XS and iPhone XS Max</t>
  </si>
  <si>
    <t>Samsung</t>
  </si>
  <si>
    <t>E1100</t>
  </si>
  <si>
    <t>iPhone 5</t>
  </si>
  <si>
    <t>2600 (2610/2626/2630)</t>
  </si>
  <si>
    <t>Motorola</t>
  </si>
  <si>
    <t>RAZR V3</t>
  </si>
  <si>
    <t>Flip phone</t>
  </si>
  <si>
    <t>1600 (1650/1661)</t>
  </si>
  <si>
    <t>3310 (3330)</t>
  </si>
  <si>
    <t>iPhone 8 and iPhone 8 Plus</t>
  </si>
  <si>
    <t>1208 (1209)</t>
  </si>
  <si>
    <t>6010 (6020/6030)</t>
  </si>
  <si>
    <t>Galaxy S III and Galaxy S III Mini</t>
  </si>
  <si>
    <t>Galaxy S4</t>
  </si>
  <si>
    <t>5130 (5220/5310)</t>
  </si>
  <si>
    <t>iPhone X</t>
  </si>
  <si>
    <t>iPhone 4S</t>
  </si>
  <si>
    <t>StarTAC</t>
  </si>
  <si>
    <t>C200</t>
  </si>
  <si>
    <t>C139</t>
  </si>
  <si>
    <t>Galaxy S7 and Galaxy S7 edge</t>
  </si>
  <si>
    <t>3100 (3120)</t>
  </si>
  <si>
    <t>6230 (6233)</t>
  </si>
  <si>
    <t>iPhone 4</t>
  </si>
  <si>
    <t>Galaxy S6 and Galaxy S6 edge</t>
  </si>
  <si>
    <t>N70 (N72/N73)</t>
  </si>
  <si>
    <t>Galaxy S8 and Galaxy S8+</t>
  </si>
  <si>
    <t>Galaxy S II</t>
  </si>
  <si>
    <t>Galaxy S10, Galaxy S10+ and Galaxy S10e</t>
  </si>
  <si>
    <t>Galaxy S9 and Galaxy S9+</t>
  </si>
  <si>
    <t>iPhone 3GS</t>
  </si>
  <si>
    <t>Huawei</t>
  </si>
  <si>
    <t>P20, P20 Pro and P20 Lite</t>
  </si>
  <si>
    <t>Galaxy A10</t>
  </si>
  <si>
    <t>E250</t>
  </si>
  <si>
    <t>Slider</t>
  </si>
  <si>
    <t>LG</t>
  </si>
  <si>
    <t>KP100</t>
  </si>
  <si>
    <t>Galaxy Note II</t>
  </si>
  <si>
    <t>5200 (5300)</t>
  </si>
  <si>
    <t>Xiaomi</t>
  </si>
  <si>
    <t>Redmi Note 8 and Redmi Note 8 Pro</t>
  </si>
  <si>
    <t>Galaxy S20, Galaxy S20+ and Galaxy S20 Ultra</t>
  </si>
  <si>
    <t>Galaxy S</t>
  </si>
  <si>
    <t>Galaxy Grand Prime Plus</t>
  </si>
  <si>
    <t>Galaxy A50</t>
  </si>
  <si>
    <t>iPhone SE (2nd generation)</t>
  </si>
  <si>
    <t>Galaxy A51</t>
  </si>
  <si>
    <t>Galaxy A20</t>
  </si>
  <si>
    <t>Chocolate VX8500</t>
  </si>
  <si>
    <t>Redmi Note 7 and Redmi Note 7 Pro</t>
  </si>
  <si>
    <t>P30 and P30 Pro</t>
  </si>
  <si>
    <t>Galaxy A21s</t>
  </si>
  <si>
    <t>Mate 10 and Mate 10 Pro</t>
  </si>
  <si>
    <t>Mate 20 and Mate 20 Pro</t>
  </si>
  <si>
    <t>Galaxy A01</t>
  </si>
  <si>
    <t>HTC</t>
  </si>
  <si>
    <t>Thunderbolt</t>
  </si>
  <si>
    <t>Mate 9</t>
  </si>
  <si>
    <t>Galaxy A11</t>
  </si>
  <si>
    <t>Galaxy J2 Core</t>
  </si>
  <si>
    <t>5610 XpressMusic</t>
  </si>
  <si>
    <t>5800 XpressMusic</t>
  </si>
  <si>
    <t>E71</t>
  </si>
  <si>
    <t>Keyboard bar</t>
  </si>
  <si>
    <t>Sony Ericsson</t>
  </si>
  <si>
    <t>K300 (K310)</t>
  </si>
  <si>
    <t>K750</t>
  </si>
  <si>
    <t>W800 (W810)</t>
  </si>
  <si>
    <t>Research In Motion (RIM)</t>
  </si>
  <si>
    <t>BlackBerry Pearl</t>
  </si>
  <si>
    <t>Redmi Note 9 Pro</t>
  </si>
  <si>
    <t>Galaxy S21, Galaxy S21+ and Galaxy S21 Ultra</t>
  </si>
  <si>
    <t>Droid Bionic</t>
  </si>
  <si>
    <t>Cookie (KP500)</t>
  </si>
  <si>
    <t>Mate 30 and Mate 30 Pro</t>
  </si>
  <si>
    <t>SGH-E700</t>
  </si>
  <si>
    <t>N95</t>
  </si>
  <si>
    <t>Shine</t>
  </si>
  <si>
    <t>Star/Tocco Lite (S5230)</t>
  </si>
  <si>
    <t>Galaxy Note</t>
  </si>
  <si>
    <t>Mi 2</t>
  </si>
  <si>
    <t>Galaxy Note 3</t>
  </si>
  <si>
    <t>G3</t>
  </si>
  <si>
    <t>Galaxy Note 8</t>
  </si>
  <si>
    <t>Redmi 6A</t>
  </si>
  <si>
    <t>Oppo</t>
  </si>
  <si>
    <t>A5</t>
  </si>
  <si>
    <t>Galaxy Note 9</t>
  </si>
  <si>
    <t>Galaxy A30</t>
  </si>
  <si>
    <t>Redmi 8A</t>
  </si>
  <si>
    <t>F1 Plus</t>
  </si>
  <si>
    <t>Redmi 8</t>
  </si>
  <si>
    <t>Galaxy J4+</t>
  </si>
  <si>
    <t>iPhone</t>
  </si>
  <si>
    <t>Viewty (KU990)</t>
  </si>
  <si>
    <t>Galaxy J6+</t>
  </si>
  <si>
    <t>Galaxy Note 4</t>
  </si>
  <si>
    <t>Galaxy A10s</t>
  </si>
  <si>
    <t>Galaxy A30s</t>
  </si>
  <si>
    <t>N-Gage</t>
  </si>
  <si>
    <t>Taco</t>
  </si>
  <si>
    <t>G2</t>
  </si>
  <si>
    <t>LeTV</t>
  </si>
  <si>
    <t>LeEco Le 1s</t>
  </si>
  <si>
    <t>Google</t>
  </si>
  <si>
    <t>Pixel and Pixel XL</t>
  </si>
  <si>
    <t>Palm</t>
  </si>
  <si>
    <t>Centro</t>
  </si>
  <si>
    <t>N97</t>
  </si>
  <si>
    <t>Tilt slider</t>
  </si>
  <si>
    <t>total_units_sold_in_millions</t>
  </si>
  <si>
    <t>best_seller</t>
  </si>
  <si>
    <t xml:space="preserve">   TOP SELLERS MANUFACTURERS WITH THEIR RESPECTIVE BEST SELLER PRODUCT</t>
  </si>
  <si>
    <t>SUMIFS FORMULA</t>
  </si>
  <si>
    <t>INDEX MATCH FORMULA</t>
  </si>
  <si>
    <t>UNIQUE VALUES</t>
  </si>
  <si>
    <t>SUM SUMIFS FORMULAS</t>
  </si>
  <si>
    <t>Total units sold all manufacturers (millions)</t>
  </si>
  <si>
    <t>Total units sold top 3 sellers (millions)</t>
  </si>
  <si>
    <t>Most sold product by manufacturer:</t>
  </si>
  <si>
    <t>Total phones:</t>
  </si>
  <si>
    <t>Total smartphones:</t>
  </si>
  <si>
    <t>Manufacturer:</t>
  </si>
  <si>
    <t>total_amount_sold_by_year</t>
  </si>
  <si>
    <t xml:space="preserve">   INDEX MATCH, COUNTIFS FORMULAS</t>
  </si>
  <si>
    <t>Total manufacturers:</t>
  </si>
  <si>
    <t>Row Labels</t>
  </si>
  <si>
    <t xml:space="preserve">      PIVOT TABLE TO GET THE TOP 3 SOLD PHONES BY MANUFACTURER</t>
  </si>
  <si>
    <t>Best year sold all products:</t>
  </si>
  <si>
    <t>Max of units_sold_m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</si>
</sst>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i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9" fillId="33" borderId="0" xfId="0" applyFont="1" applyFill="1" applyAlignment="1">
      <alignment horizontal="left"/>
    </xf>
    <xf numFmtId="0" fontId="16" fillId="33" borderId="0" xfId="0" applyFont="1" applyFill="1" applyAlignment="1">
      <alignment horizontal="center"/>
    </xf>
    <xf numFmtId="0" fontId="20" fillId="0" borderId="0" xfId="0" applyFont="1"/>
    <xf numFmtId="0" fontId="20" fillId="0" borderId="0" xfId="0" applyFont="1" applyAlignment="1">
      <alignment horizontal="center"/>
    </xf>
    <xf numFmtId="0" fontId="0" fillId="33" borderId="10" xfId="0" applyFill="1" applyBorder="1"/>
    <xf numFmtId="0" fontId="0" fillId="33" borderId="11" xfId="0" applyFill="1" applyBorder="1"/>
    <xf numFmtId="0" fontId="20" fillId="33" borderId="10" xfId="0" applyFont="1" applyFill="1" applyBorder="1"/>
    <xf numFmtId="0" fontId="20" fillId="33" borderId="11" xfId="0" applyFont="1" applyFill="1" applyBorder="1"/>
    <xf numFmtId="0" fontId="0" fillId="34" borderId="0" xfId="0" applyFill="1"/>
    <xf numFmtId="0" fontId="21" fillId="34" borderId="10" xfId="0" applyFont="1" applyFill="1" applyBorder="1"/>
    <xf numFmtId="0" fontId="16" fillId="34" borderId="10" xfId="0" applyFont="1" applyFill="1" applyBorder="1"/>
    <xf numFmtId="0" fontId="16" fillId="34" borderId="12" xfId="0" applyFont="1" applyFill="1" applyBorder="1"/>
    <xf numFmtId="0" fontId="0" fillId="34" borderId="13" xfId="0" applyFill="1" applyBorder="1"/>
    <xf numFmtId="0" fontId="22" fillId="34" borderId="10" xfId="0" applyFont="1" applyFill="1" applyBorder="1"/>
    <xf numFmtId="0" fontId="0" fillId="34" borderId="10" xfId="0" applyFill="1" applyBorder="1"/>
    <xf numFmtId="0" fontId="16" fillId="34" borderId="11" xfId="0" applyFont="1" applyFill="1" applyBorder="1"/>
    <xf numFmtId="0" fontId="22" fillId="34" borderId="11" xfId="0" applyFont="1" applyFill="1" applyBorder="1"/>
    <xf numFmtId="0" fontId="0" fillId="34" borderId="11" xfId="0" applyFill="1" applyBorder="1"/>
    <xf numFmtId="0" fontId="0" fillId="0" borderId="0" xfId="0" pivotButton="1"/>
    <xf numFmtId="0" fontId="0" fillId="0" borderId="0" xfId="0" applyNumberFormat="1"/>
    <xf numFmtId="0" fontId="0" fillId="0" borderId="0" xfId="0" applyAlignment="1">
      <alignment horizontal="left" indent="1"/>
    </xf>
    <xf numFmtId="0" fontId="16" fillId="33" borderId="0" xfId="0" applyFont="1" applyFill="1"/>
    <xf numFmtId="0" fontId="16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0"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>
          <bgColor theme="9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gradientFill>
          <stop position="0">
            <color theme="4" tint="0.80001220740379042"/>
          </stop>
          <stop position="1">
            <color rgb="FF00B050"/>
          </stop>
        </gradientFill>
      </fill>
    </dxf>
    <dxf>
      <font>
        <color theme="1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5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sz="1550" b="1" i="0" baseline="0"/>
              <a:t>Top sellers manufacturers (millions of units)</a:t>
            </a:r>
          </a:p>
        </c:rich>
      </c:tx>
      <c:layout>
        <c:manualLayout>
          <c:xMode val="edge"/>
          <c:yMode val="edge"/>
          <c:x val="0.18071215362785531"/>
          <c:y val="3.70370370370370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5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gradFill>
              <a:gsLst>
                <a:gs pos="12000">
                  <a:schemeClr val="accent1">
                    <a:lumMod val="5000"/>
                    <a:lumOff val="95000"/>
                  </a:schemeClr>
                </a:gs>
                <a:gs pos="74000">
                  <a:schemeClr val="accent1">
                    <a:lumMod val="45000"/>
                    <a:lumOff val="55000"/>
                  </a:schemeClr>
                </a:gs>
                <a:gs pos="83000">
                  <a:schemeClr val="accent1">
                    <a:lumMod val="45000"/>
                    <a:lumOff val="55000"/>
                  </a:schemeClr>
                </a:gs>
                <a:gs pos="100000">
                  <a:schemeClr val="accent1">
                    <a:lumMod val="30000"/>
                    <a:lumOff val="70000"/>
                  </a:schemeClr>
                </a:gs>
              </a:gsLst>
              <a:lin ang="5400000" scaled="1"/>
            </a:gradFill>
            <a:ln>
              <a:solidFill>
                <a:schemeClr val="tx1"/>
              </a:solidFill>
            </a:ln>
            <a:effectLst>
              <a:glow rad="38100">
                <a:schemeClr val="accent1">
                  <a:alpha val="40000"/>
                </a:schemeClr>
              </a:glow>
            </a:effectLst>
          </c:spPr>
          <c:invertIfNegative val="0"/>
          <c:dLbls>
            <c:dLbl>
              <c:idx val="0"/>
              <c:layout>
                <c:manualLayout>
                  <c:x val="-6.9444335083114608E-2"/>
                  <c:y val="-2.3133566637503645E-3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1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8.6305555555555538E-2"/>
                      <c:h val="6.0115923009623796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1671-40EA-BFFD-96A1F5FB9C6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1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table_formula_chart!$C$9:$C$16</c:f>
              <c:strCache>
                <c:ptCount val="8"/>
                <c:pt idx="0">
                  <c:v>Nokia</c:v>
                </c:pt>
                <c:pt idx="1">
                  <c:v>Apple</c:v>
                </c:pt>
                <c:pt idx="2">
                  <c:v>Samsung</c:v>
                </c:pt>
                <c:pt idx="3">
                  <c:v>Motorola</c:v>
                </c:pt>
                <c:pt idx="4">
                  <c:v>Huawei</c:v>
                </c:pt>
                <c:pt idx="5">
                  <c:v>Xiaomi</c:v>
                </c:pt>
                <c:pt idx="6">
                  <c:v>LG</c:v>
                </c:pt>
                <c:pt idx="7">
                  <c:v>Sony Ericsson</c:v>
                </c:pt>
              </c:strCache>
            </c:strRef>
          </c:cat>
          <c:val>
            <c:numRef>
              <c:f>table_formula_chart!$D$9:$D$16</c:f>
              <c:numCache>
                <c:formatCode>General</c:formatCode>
                <c:ptCount val="8"/>
                <c:pt idx="0">
                  <c:v>2376.5</c:v>
                </c:pt>
                <c:pt idx="1">
                  <c:v>1541.9</c:v>
                </c:pt>
                <c:pt idx="2">
                  <c:v>953.6</c:v>
                </c:pt>
                <c:pt idx="3">
                  <c:v>323</c:v>
                </c:pt>
                <c:pt idx="4">
                  <c:v>113.8</c:v>
                </c:pt>
                <c:pt idx="5">
                  <c:v>99.1</c:v>
                </c:pt>
                <c:pt idx="6">
                  <c:v>92</c:v>
                </c:pt>
                <c:pt idx="7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671-40EA-BFFD-96A1F5FB9C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3"/>
        <c:axId val="1074026816"/>
        <c:axId val="1074031808"/>
      </c:barChart>
      <c:catAx>
        <c:axId val="1074026816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6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74031808"/>
        <c:crosses val="autoZero"/>
        <c:auto val="1"/>
        <c:lblAlgn val="ctr"/>
        <c:lblOffset val="100"/>
        <c:noMultiLvlLbl val="0"/>
      </c:catAx>
      <c:valAx>
        <c:axId val="1074031808"/>
        <c:scaling>
          <c:orientation val="minMax"/>
        </c:scaling>
        <c:delete val="1"/>
        <c:axPos val="t"/>
        <c:majorGridlines>
          <c:spPr>
            <a:ln w="12700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ysDot"/>
              <a:round/>
            </a:ln>
            <a:effectLst>
              <a:glow>
                <a:schemeClr val="accent1">
                  <a:alpha val="40000"/>
                </a:schemeClr>
              </a:glow>
            </a:effectLst>
          </c:spPr>
        </c:majorGridlines>
        <c:numFmt formatCode="General" sourceLinked="1"/>
        <c:majorTickMark val="none"/>
        <c:minorTickMark val="none"/>
        <c:tickLblPos val="nextTo"/>
        <c:crossAx val="10740268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9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7620</xdr:colOff>
      <xdr:row>15</xdr:row>
      <xdr:rowOff>7620</xdr:rowOff>
    </xdr:from>
    <xdr:to>
      <xdr:col>10</xdr:col>
      <xdr:colOff>114300</xdr:colOff>
      <xdr:row>30</xdr:row>
      <xdr:rowOff>7620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883307D-8CF3-7EE7-ABCB-39DE2EE945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396240</xdr:colOff>
      <xdr:row>4</xdr:row>
      <xdr:rowOff>91440</xdr:rowOff>
    </xdr:from>
    <xdr:to>
      <xdr:col>3</xdr:col>
      <xdr:colOff>762000</xdr:colOff>
      <xdr:row>4</xdr:row>
      <xdr:rowOff>91440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DBA88F94-9A06-9027-33E6-A82FD3C6F66B}"/>
            </a:ext>
          </a:extLst>
        </xdr:cNvPr>
        <xdr:cNvCxnSpPr/>
      </xdr:nvCxnSpPr>
      <xdr:spPr>
        <a:xfrm flipH="1">
          <a:off x="2910840" y="822960"/>
          <a:ext cx="365760" cy="0"/>
        </a:xfrm>
        <a:prstGeom prst="straightConnector1">
          <a:avLst/>
        </a:prstGeom>
        <a:ln w="6350">
          <a:prstDash val="sysDash"/>
          <a:headEnd type="none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-B DE LUCA" refreshedDate="44714.950620717595" createdVersion="8" refreshedVersion="8" minRefreshableVersion="3" recordCount="111" xr:uid="{CAA104D6-1532-4B46-9250-26E2CC6BC615}">
  <cacheSource type="worksheet">
    <worksheetSource name="table1"/>
  </cacheSource>
  <cacheFields count="6">
    <cacheField name="manufacturer" numFmtId="0">
      <sharedItems count="14">
        <s v="Nokia"/>
        <s v="Apple"/>
        <s v="Samsung"/>
        <s v="Motorola"/>
        <s v="Huawei"/>
        <s v="LG"/>
        <s v="Xiaomi"/>
        <s v="HTC"/>
        <s v="Research In Motion (RIM)"/>
        <s v="Sony Ericsson"/>
        <s v="Oppo"/>
        <s v="LeTV"/>
        <s v="Google"/>
        <s v="Palm"/>
      </sharedItems>
    </cacheField>
    <cacheField name="model" numFmtId="0">
      <sharedItems containsMixedTypes="1" containsNumber="1" containsInteger="1" minValue="1100" maxValue="6600" count="111">
        <n v="1100"/>
        <n v="1110"/>
        <s v="iPhone 6 and iPhone 6 Plus"/>
        <s v="105 (2013), 105 (2015)"/>
        <s v="iPhone 6S and iPhone 6S Plus"/>
        <s v="iPhone 5S"/>
        <n v="3210"/>
        <s v="iPhone 7 and iPhone 7 Plus"/>
        <s v="iPhone 11, iPhone 11 Pro and iPhone 11 Pro Max"/>
        <s v="iPhone XR, iPhone XS and iPhone XS Max"/>
        <n v="5230"/>
        <n v="1200"/>
        <n v="6600"/>
        <s v="E1100"/>
        <s v="iPhone 5"/>
        <s v="2600 (2610/2626/2630)"/>
        <s v="RAZR V3"/>
        <s v="1600 (1650/1661)"/>
        <s v="3310 (3330)"/>
        <s v="iPhone 8 and iPhone 8 Plus"/>
        <n v="1280"/>
        <s v="1208 (1209)"/>
        <s v="6010 (6020/6030)"/>
        <s v="Galaxy S4"/>
        <s v="Galaxy S III and Galaxy S III Mini"/>
        <s v="5130 (5220/5310)"/>
        <s v="iPhone X"/>
        <s v="iPhone 4S"/>
        <s v="C139"/>
        <s v="C200"/>
        <s v="StarTAC"/>
        <s v="Galaxy S7 and Galaxy S7 edge"/>
        <s v="iPhone 4"/>
        <s v="6230 (6233)"/>
        <s v="3100 (3120)"/>
        <n v="6300"/>
        <s v="N70 (N72/N73)"/>
        <s v="Galaxy S6 and Galaxy S6 edge"/>
        <s v="Galaxy S8 and Galaxy S8+"/>
        <s v="Galaxy S II"/>
        <s v="Galaxy S10, Galaxy S10+ and Galaxy S10e"/>
        <s v="Galaxy S9 and Galaxy S9+"/>
        <s v="iPhone 3GS"/>
        <n v="2650"/>
        <s v="P20, P20 Pro and P20 Lite"/>
        <s v="Galaxy A10"/>
        <s v="KP100"/>
        <s v="5200 (5300)"/>
        <s v="Galaxy Note II"/>
        <s v="E250"/>
        <s v="Redmi Note 8 and Redmi Note 8 Pro"/>
        <s v="Galaxy S20, Galaxy S20+ and Galaxy S20 Ultra"/>
        <s v="Galaxy S"/>
        <s v="iPhone SE (2nd generation)"/>
        <s v="Galaxy A50"/>
        <s v="Galaxy Grand Prime Plus"/>
        <s v="Galaxy A51"/>
        <s v="Galaxy A20"/>
        <s v="Chocolate VX8500"/>
        <s v="P30 and P30 Pro"/>
        <n v="2100"/>
        <s v="Redmi Note 7 and Redmi Note 7 Pro"/>
        <s v="Galaxy A21s"/>
        <s v="Mate 20 and Mate 20 Pro"/>
        <s v="Mate 10 and Mate 10 Pro"/>
        <s v="Galaxy A01"/>
        <s v="Thunderbolt"/>
        <s v="Mate 9"/>
        <s v="Galaxy A11"/>
        <s v="Galaxy J2 Core"/>
        <s v="5800 XpressMusic"/>
        <s v="E71"/>
        <s v="5610 XpressMusic"/>
        <s v="BlackBerry Pearl"/>
        <s v="W800 (W810)"/>
        <s v="K750"/>
        <s v="K300 (K310)"/>
        <s v="Redmi Note 9 Pro"/>
        <s v="Galaxy S21, Galaxy S21+ and Galaxy S21 Ultra"/>
        <s v="Cookie (KP500)"/>
        <s v="Droid Bionic"/>
        <s v="Mate 30 and Mate 30 Pro"/>
        <s v="G3"/>
        <s v="Shine"/>
        <s v="N95"/>
        <s v="Galaxy Note 8"/>
        <s v="Galaxy Note 3"/>
        <s v="Galaxy Note"/>
        <s v="Star/Tocco Lite (S5230)"/>
        <s v="SGH-E700"/>
        <s v="Redmi 6A"/>
        <s v="Mi 2"/>
        <s v="A5"/>
        <s v="Galaxy Note 9"/>
        <s v="Galaxy A30"/>
        <s v="Redmi 8A"/>
        <s v="F1 Plus"/>
        <s v="Redmi 8"/>
        <s v="Galaxy J4+"/>
        <s v="iPhone"/>
        <s v="Viewty (KU990)"/>
        <s v="Galaxy J6+"/>
        <s v="Galaxy Note 4"/>
        <s v="Galaxy A10s"/>
        <s v="Galaxy A30s"/>
        <s v="LeEco Le 1s"/>
        <s v="G2"/>
        <s v="N-Gage"/>
        <s v="Pixel and Pixel XL"/>
        <s v="N97"/>
        <s v="Centro"/>
      </sharedItems>
    </cacheField>
    <cacheField name="form" numFmtId="0">
      <sharedItems/>
    </cacheField>
    <cacheField name="smartphone" numFmtId="0">
      <sharedItems/>
    </cacheField>
    <cacheField name="year" numFmtId="0">
      <sharedItems containsSemiMixedTypes="0" containsString="0" containsNumber="1" containsInteger="1" minValue="1996" maxValue="2021" count="22">
        <n v="2003"/>
        <n v="2005"/>
        <n v="2014"/>
        <n v="2013"/>
        <n v="2015"/>
        <n v="1999"/>
        <n v="2016"/>
        <n v="2019"/>
        <n v="2018"/>
        <n v="2009"/>
        <n v="2007"/>
        <n v="2012"/>
        <n v="2004"/>
        <n v="2000"/>
        <n v="2017"/>
        <n v="2010"/>
        <n v="2011"/>
        <n v="1996"/>
        <n v="2006"/>
        <n v="2008"/>
        <n v="2020"/>
        <n v="2021"/>
      </sharedItems>
    </cacheField>
    <cacheField name="units_sold_m" numFmtId="0">
      <sharedItems containsSemiMixedTypes="0" containsString="0" containsNumber="1" minValue="2" maxValue="250" count="69">
        <n v="250"/>
        <n v="247.5"/>
        <n v="224"/>
        <n v="200"/>
        <n v="174.1"/>
        <n v="164.5"/>
        <n v="161"/>
        <n v="159.9"/>
        <n v="159.19999999999999"/>
        <n v="151.1"/>
        <n v="150"/>
        <n v="146.19999999999999"/>
        <n v="135"/>
        <n v="130"/>
        <n v="126"/>
        <n v="124.7"/>
        <n v="100"/>
        <n v="75"/>
        <n v="70"/>
        <n v="65"/>
        <n v="63"/>
        <n v="60"/>
        <n v="55"/>
        <n v="50"/>
        <n v="47"/>
        <n v="45"/>
        <n v="41"/>
        <n v="40"/>
        <n v="37"/>
        <n v="35.4"/>
        <n v="35"/>
        <n v="32"/>
        <n v="30.3"/>
        <n v="30"/>
        <n v="28"/>
        <n v="25"/>
        <n v="24.2"/>
        <n v="23.2"/>
        <n v="23.1"/>
        <n v="21"/>
        <n v="20"/>
        <n v="19.399999999999999"/>
        <n v="17"/>
        <n v="16.899999999999999"/>
        <n v="16"/>
        <n v="15.8"/>
        <n v="15.3"/>
        <n v="15.2"/>
        <n v="15"/>
        <n v="13.5"/>
        <n v="13"/>
        <n v="12"/>
        <n v="10"/>
        <n v="9.6999999999999993"/>
        <n v="9.6"/>
        <n v="9.1999999999999993"/>
        <n v="7.3"/>
        <n v="7"/>
        <n v="6.8"/>
        <n v="6.4"/>
        <n v="6"/>
        <n v="5"/>
        <n v="4.9000000000000004"/>
        <n v="4.5"/>
        <n v="3.9"/>
        <n v="3.4"/>
        <n v="3"/>
        <n v="2.1"/>
        <n v="2"/>
      </sharedItems>
    </cacheField>
  </cacheFields>
  <extLst>
    <ext xmlns:x14="http://schemas.microsoft.com/office/spreadsheetml/2009/9/main" uri="{725AE2AE-9491-48be-B2B4-4EB974FC3084}">
      <x14:pivotCacheDefinition pivotCacheId="180683703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1">
  <r>
    <x v="0"/>
    <x v="0"/>
    <s v="Bar"/>
    <s v="No"/>
    <x v="0"/>
    <x v="0"/>
  </r>
  <r>
    <x v="0"/>
    <x v="1"/>
    <s v="Bar"/>
    <s v="No"/>
    <x v="1"/>
    <x v="1"/>
  </r>
  <r>
    <x v="1"/>
    <x v="2"/>
    <s v="Touchscreen"/>
    <s v="Yes"/>
    <x v="2"/>
    <x v="2"/>
  </r>
  <r>
    <x v="0"/>
    <x v="3"/>
    <s v="Bar"/>
    <s v="No"/>
    <x v="3"/>
    <x v="3"/>
  </r>
  <r>
    <x v="1"/>
    <x v="4"/>
    <s v="Touchscreen"/>
    <s v="Yes"/>
    <x v="4"/>
    <x v="4"/>
  </r>
  <r>
    <x v="1"/>
    <x v="5"/>
    <s v="Touchscreen"/>
    <s v="Yes"/>
    <x v="3"/>
    <x v="5"/>
  </r>
  <r>
    <x v="0"/>
    <x v="6"/>
    <s v="Bar"/>
    <s v="No"/>
    <x v="5"/>
    <x v="6"/>
  </r>
  <r>
    <x v="1"/>
    <x v="7"/>
    <s v="Touchscreen"/>
    <s v="Yes"/>
    <x v="6"/>
    <x v="7"/>
  </r>
  <r>
    <x v="1"/>
    <x v="8"/>
    <s v="Touchscreen"/>
    <s v="Yes"/>
    <x v="7"/>
    <x v="8"/>
  </r>
  <r>
    <x v="1"/>
    <x v="9"/>
    <s v="Touchscreen"/>
    <s v="Yes"/>
    <x v="8"/>
    <x v="9"/>
  </r>
  <r>
    <x v="0"/>
    <x v="10"/>
    <s v="Touchscreen"/>
    <s v="Yes"/>
    <x v="9"/>
    <x v="10"/>
  </r>
  <r>
    <x v="0"/>
    <x v="11"/>
    <s v="Bar"/>
    <s v="No"/>
    <x v="10"/>
    <x v="10"/>
  </r>
  <r>
    <x v="0"/>
    <x v="12"/>
    <s v="Bar"/>
    <s v="Yes"/>
    <x v="0"/>
    <x v="10"/>
  </r>
  <r>
    <x v="2"/>
    <x v="13"/>
    <s v="Bar"/>
    <s v="No"/>
    <x v="9"/>
    <x v="10"/>
  </r>
  <r>
    <x v="1"/>
    <x v="14"/>
    <s v="Touchscreen"/>
    <s v="Yes"/>
    <x v="11"/>
    <x v="11"/>
  </r>
  <r>
    <x v="0"/>
    <x v="15"/>
    <s v="Bar"/>
    <s v="No"/>
    <x v="12"/>
    <x v="12"/>
  </r>
  <r>
    <x v="3"/>
    <x v="16"/>
    <s v="Flip phone"/>
    <s v="No"/>
    <x v="12"/>
    <x v="13"/>
  </r>
  <r>
    <x v="0"/>
    <x v="17"/>
    <s v="Bar"/>
    <s v="No"/>
    <x v="1"/>
    <x v="13"/>
  </r>
  <r>
    <x v="0"/>
    <x v="18"/>
    <s v="Bar"/>
    <s v="No"/>
    <x v="13"/>
    <x v="14"/>
  </r>
  <r>
    <x v="1"/>
    <x v="19"/>
    <s v="Touchscreen"/>
    <s v="Yes"/>
    <x v="14"/>
    <x v="15"/>
  </r>
  <r>
    <x v="0"/>
    <x v="20"/>
    <s v="Bar"/>
    <s v="No"/>
    <x v="15"/>
    <x v="16"/>
  </r>
  <r>
    <x v="0"/>
    <x v="21"/>
    <s v="Bar"/>
    <s v="No"/>
    <x v="10"/>
    <x v="16"/>
  </r>
  <r>
    <x v="0"/>
    <x v="22"/>
    <s v="Bar"/>
    <s v="No"/>
    <x v="12"/>
    <x v="17"/>
  </r>
  <r>
    <x v="2"/>
    <x v="23"/>
    <s v="Touchscreen"/>
    <s v="Yes"/>
    <x v="3"/>
    <x v="18"/>
  </r>
  <r>
    <x v="2"/>
    <x v="24"/>
    <s v="Touchscreen"/>
    <s v="Yes"/>
    <x v="11"/>
    <x v="18"/>
  </r>
  <r>
    <x v="0"/>
    <x v="25"/>
    <s v="Bar"/>
    <s v="No"/>
    <x v="10"/>
    <x v="19"/>
  </r>
  <r>
    <x v="1"/>
    <x v="26"/>
    <s v="Touchscreen"/>
    <s v="Yes"/>
    <x v="14"/>
    <x v="20"/>
  </r>
  <r>
    <x v="1"/>
    <x v="27"/>
    <s v="Touchscreen"/>
    <s v="Yes"/>
    <x v="16"/>
    <x v="21"/>
  </r>
  <r>
    <x v="3"/>
    <x v="28"/>
    <s v="Bar"/>
    <s v="No"/>
    <x v="1"/>
    <x v="21"/>
  </r>
  <r>
    <x v="3"/>
    <x v="29"/>
    <s v="Bar"/>
    <s v="No"/>
    <x v="0"/>
    <x v="21"/>
  </r>
  <r>
    <x v="3"/>
    <x v="30"/>
    <s v="Flip phone"/>
    <s v="No"/>
    <x v="17"/>
    <x v="21"/>
  </r>
  <r>
    <x v="2"/>
    <x v="31"/>
    <s v="Touchscreen"/>
    <s v="Yes"/>
    <x v="6"/>
    <x v="22"/>
  </r>
  <r>
    <x v="1"/>
    <x v="32"/>
    <s v="Touchscreen"/>
    <s v="Yes"/>
    <x v="15"/>
    <x v="23"/>
  </r>
  <r>
    <x v="0"/>
    <x v="33"/>
    <s v="Bar"/>
    <s v="No"/>
    <x v="12"/>
    <x v="23"/>
  </r>
  <r>
    <x v="0"/>
    <x v="34"/>
    <s v="Bar"/>
    <s v="No"/>
    <x v="0"/>
    <x v="23"/>
  </r>
  <r>
    <x v="0"/>
    <x v="35"/>
    <s v="Bar"/>
    <s v="No"/>
    <x v="18"/>
    <x v="24"/>
  </r>
  <r>
    <x v="0"/>
    <x v="36"/>
    <s v="Bar"/>
    <s v="Yes"/>
    <x v="1"/>
    <x v="25"/>
  </r>
  <r>
    <x v="2"/>
    <x v="37"/>
    <s v="Touchscreen"/>
    <s v="Yes"/>
    <x v="4"/>
    <x v="25"/>
  </r>
  <r>
    <x v="2"/>
    <x v="38"/>
    <s v="Touchscreen"/>
    <s v="Yes"/>
    <x v="14"/>
    <x v="26"/>
  </r>
  <r>
    <x v="2"/>
    <x v="39"/>
    <s v="Touchscreen"/>
    <s v="Yes"/>
    <x v="16"/>
    <x v="27"/>
  </r>
  <r>
    <x v="2"/>
    <x v="40"/>
    <s v="Touchscreen"/>
    <s v="Yes"/>
    <x v="7"/>
    <x v="28"/>
  </r>
  <r>
    <x v="2"/>
    <x v="41"/>
    <s v="Touchscreen"/>
    <s v="Yes"/>
    <x v="8"/>
    <x v="29"/>
  </r>
  <r>
    <x v="1"/>
    <x v="42"/>
    <s v="Touchscreen"/>
    <s v="Yes"/>
    <x v="9"/>
    <x v="30"/>
  </r>
  <r>
    <x v="0"/>
    <x v="43"/>
    <s v="Flip phone"/>
    <s v="No"/>
    <x v="12"/>
    <x v="30"/>
  </r>
  <r>
    <x v="4"/>
    <x v="44"/>
    <s v="Touchscreen"/>
    <s v="Yes"/>
    <x v="8"/>
    <x v="31"/>
  </r>
  <r>
    <x v="2"/>
    <x v="45"/>
    <s v="Touchscreen"/>
    <s v="Yes"/>
    <x v="7"/>
    <x v="32"/>
  </r>
  <r>
    <x v="5"/>
    <x v="46"/>
    <s v="Bar"/>
    <s v="No"/>
    <x v="19"/>
    <x v="33"/>
  </r>
  <r>
    <x v="0"/>
    <x v="47"/>
    <s v="Slider"/>
    <s v="No"/>
    <x v="18"/>
    <x v="33"/>
  </r>
  <r>
    <x v="2"/>
    <x v="48"/>
    <s v="Touchscreen"/>
    <s v="Yes"/>
    <x v="11"/>
    <x v="33"/>
  </r>
  <r>
    <x v="2"/>
    <x v="49"/>
    <s v="Slider"/>
    <s v="No"/>
    <x v="18"/>
    <x v="33"/>
  </r>
  <r>
    <x v="6"/>
    <x v="50"/>
    <s v="Touchscreen"/>
    <s v="Yes"/>
    <x v="7"/>
    <x v="33"/>
  </r>
  <r>
    <x v="2"/>
    <x v="51"/>
    <s v="Touchscreen"/>
    <s v="Yes"/>
    <x v="20"/>
    <x v="34"/>
  </r>
  <r>
    <x v="2"/>
    <x v="52"/>
    <s v="Touchscreen"/>
    <s v="Yes"/>
    <x v="15"/>
    <x v="35"/>
  </r>
  <r>
    <x v="1"/>
    <x v="53"/>
    <s v="Touchscreen"/>
    <s v="Yes"/>
    <x v="20"/>
    <x v="36"/>
  </r>
  <r>
    <x v="2"/>
    <x v="54"/>
    <s v="Touchscreen"/>
    <s v="Yes"/>
    <x v="7"/>
    <x v="36"/>
  </r>
  <r>
    <x v="2"/>
    <x v="55"/>
    <s v="Touchscreen"/>
    <s v="Yes"/>
    <x v="6"/>
    <x v="36"/>
  </r>
  <r>
    <x v="2"/>
    <x v="56"/>
    <s v="Touchscreen"/>
    <s v="Yes"/>
    <x v="7"/>
    <x v="37"/>
  </r>
  <r>
    <x v="2"/>
    <x v="57"/>
    <s v="Touchscreen"/>
    <s v="Yes"/>
    <x v="7"/>
    <x v="38"/>
  </r>
  <r>
    <x v="5"/>
    <x v="58"/>
    <s v="Slider"/>
    <s v="No"/>
    <x v="18"/>
    <x v="39"/>
  </r>
  <r>
    <x v="4"/>
    <x v="59"/>
    <s v="Touchscreen"/>
    <s v="Yes"/>
    <x v="7"/>
    <x v="40"/>
  </r>
  <r>
    <x v="0"/>
    <x v="60"/>
    <s v="Bar"/>
    <s v="No"/>
    <x v="0"/>
    <x v="40"/>
  </r>
  <r>
    <x v="6"/>
    <x v="61"/>
    <s v="Touchscreen"/>
    <s v="Yes"/>
    <x v="7"/>
    <x v="40"/>
  </r>
  <r>
    <x v="2"/>
    <x v="62"/>
    <s v="Touchscreen"/>
    <s v="Yes"/>
    <x v="20"/>
    <x v="41"/>
  </r>
  <r>
    <x v="4"/>
    <x v="63"/>
    <s v="Touchscreen"/>
    <s v="Yes"/>
    <x v="8"/>
    <x v="42"/>
  </r>
  <r>
    <x v="4"/>
    <x v="64"/>
    <s v="Touchscreen"/>
    <s v="Yes"/>
    <x v="14"/>
    <x v="42"/>
  </r>
  <r>
    <x v="2"/>
    <x v="65"/>
    <s v="Touchscreen"/>
    <s v="Yes"/>
    <x v="7"/>
    <x v="43"/>
  </r>
  <r>
    <x v="7"/>
    <x v="66"/>
    <s v="Touchscreen"/>
    <s v="Yes"/>
    <x v="16"/>
    <x v="44"/>
  </r>
  <r>
    <x v="4"/>
    <x v="67"/>
    <s v="Touchscreen"/>
    <s v="Yes"/>
    <x v="6"/>
    <x v="45"/>
  </r>
  <r>
    <x v="2"/>
    <x v="68"/>
    <s v="Touchscreen"/>
    <s v="Yes"/>
    <x v="20"/>
    <x v="46"/>
  </r>
  <r>
    <x v="2"/>
    <x v="69"/>
    <s v="Touchscreen"/>
    <s v="Yes"/>
    <x v="8"/>
    <x v="47"/>
  </r>
  <r>
    <x v="0"/>
    <x v="70"/>
    <s v="Touchscreen"/>
    <s v="Yes"/>
    <x v="19"/>
    <x v="48"/>
  </r>
  <r>
    <x v="0"/>
    <x v="71"/>
    <s v="Keyboard bar"/>
    <s v="Yes"/>
    <x v="19"/>
    <x v="48"/>
  </r>
  <r>
    <x v="0"/>
    <x v="72"/>
    <s v="Slider"/>
    <s v="No"/>
    <x v="10"/>
    <x v="48"/>
  </r>
  <r>
    <x v="8"/>
    <x v="73"/>
    <s v="Bar"/>
    <s v="Yes"/>
    <x v="18"/>
    <x v="48"/>
  </r>
  <r>
    <x v="9"/>
    <x v="74"/>
    <s v="Bar"/>
    <s v="No"/>
    <x v="18"/>
    <x v="48"/>
  </r>
  <r>
    <x v="9"/>
    <x v="75"/>
    <s v="Bar"/>
    <s v="No"/>
    <x v="1"/>
    <x v="48"/>
  </r>
  <r>
    <x v="9"/>
    <x v="76"/>
    <s v="Bar"/>
    <s v="No"/>
    <x v="12"/>
    <x v="48"/>
  </r>
  <r>
    <x v="6"/>
    <x v="77"/>
    <s v="Touchscreen"/>
    <s v="Yes"/>
    <x v="20"/>
    <x v="48"/>
  </r>
  <r>
    <x v="2"/>
    <x v="78"/>
    <s v="Touchscreen"/>
    <s v="Yes"/>
    <x v="21"/>
    <x v="49"/>
  </r>
  <r>
    <x v="5"/>
    <x v="79"/>
    <s v="Touchscreen"/>
    <s v="No"/>
    <x v="9"/>
    <x v="50"/>
  </r>
  <r>
    <x v="3"/>
    <x v="80"/>
    <s v="Touchscreen"/>
    <s v="Yes"/>
    <x v="16"/>
    <x v="50"/>
  </r>
  <r>
    <x v="4"/>
    <x v="81"/>
    <s v="Touchscreen"/>
    <s v="Yes"/>
    <x v="7"/>
    <x v="51"/>
  </r>
  <r>
    <x v="5"/>
    <x v="82"/>
    <s v="Touchscreen"/>
    <s v="Yes"/>
    <x v="2"/>
    <x v="52"/>
  </r>
  <r>
    <x v="5"/>
    <x v="83"/>
    <s v="Slider"/>
    <s v="No"/>
    <x v="19"/>
    <x v="52"/>
  </r>
  <r>
    <x v="0"/>
    <x v="84"/>
    <s v="Slider"/>
    <s v="Yes"/>
    <x v="10"/>
    <x v="52"/>
  </r>
  <r>
    <x v="2"/>
    <x v="85"/>
    <s v="Touchscreen"/>
    <s v="Yes"/>
    <x v="14"/>
    <x v="52"/>
  </r>
  <r>
    <x v="2"/>
    <x v="86"/>
    <s v="Touchscreen"/>
    <s v="Yes"/>
    <x v="3"/>
    <x v="52"/>
  </r>
  <r>
    <x v="2"/>
    <x v="87"/>
    <s v="Touchscreen"/>
    <s v="Yes"/>
    <x v="16"/>
    <x v="52"/>
  </r>
  <r>
    <x v="2"/>
    <x v="88"/>
    <s v="Touchscreen"/>
    <s v="No"/>
    <x v="9"/>
    <x v="52"/>
  </r>
  <r>
    <x v="2"/>
    <x v="89"/>
    <s v="Flip phone"/>
    <s v="No"/>
    <x v="0"/>
    <x v="52"/>
  </r>
  <r>
    <x v="6"/>
    <x v="90"/>
    <s v="Touchscreen"/>
    <s v="Yes"/>
    <x v="7"/>
    <x v="52"/>
  </r>
  <r>
    <x v="6"/>
    <x v="91"/>
    <s v="Touchscreen"/>
    <s v="Yes"/>
    <x v="11"/>
    <x v="52"/>
  </r>
  <r>
    <x v="10"/>
    <x v="92"/>
    <s v="Touchscreen"/>
    <s v="Yes"/>
    <x v="7"/>
    <x v="53"/>
  </r>
  <r>
    <x v="2"/>
    <x v="93"/>
    <s v="Touchscreen"/>
    <s v="Yes"/>
    <x v="8"/>
    <x v="54"/>
  </r>
  <r>
    <x v="2"/>
    <x v="94"/>
    <s v="Touchscreen"/>
    <s v="Yes"/>
    <x v="7"/>
    <x v="55"/>
  </r>
  <r>
    <x v="6"/>
    <x v="95"/>
    <s v="Touchscreen"/>
    <s v="Yes"/>
    <x v="7"/>
    <x v="56"/>
  </r>
  <r>
    <x v="10"/>
    <x v="96"/>
    <s v="Touchscreen"/>
    <s v="Yes"/>
    <x v="6"/>
    <x v="57"/>
  </r>
  <r>
    <x v="6"/>
    <x v="97"/>
    <s v="Touchscreen"/>
    <s v="Yes"/>
    <x v="7"/>
    <x v="58"/>
  </r>
  <r>
    <x v="2"/>
    <x v="98"/>
    <s v="Touchscreen"/>
    <s v="Yes"/>
    <x v="8"/>
    <x v="59"/>
  </r>
  <r>
    <x v="1"/>
    <x v="99"/>
    <s v="Touchscreen"/>
    <s v="Yes"/>
    <x v="10"/>
    <x v="60"/>
  </r>
  <r>
    <x v="5"/>
    <x v="100"/>
    <s v="Bar"/>
    <s v="No"/>
    <x v="10"/>
    <x v="61"/>
  </r>
  <r>
    <x v="2"/>
    <x v="101"/>
    <s v="Touchscreen"/>
    <s v="Yes"/>
    <x v="8"/>
    <x v="62"/>
  </r>
  <r>
    <x v="2"/>
    <x v="102"/>
    <s v="Touchscreen"/>
    <s v="Yes"/>
    <x v="2"/>
    <x v="63"/>
  </r>
  <r>
    <x v="2"/>
    <x v="103"/>
    <s v="Touchscreen"/>
    <s v="Yes"/>
    <x v="7"/>
    <x v="64"/>
  </r>
  <r>
    <x v="2"/>
    <x v="104"/>
    <s v="Touchscreen"/>
    <s v="Yes"/>
    <x v="7"/>
    <x v="65"/>
  </r>
  <r>
    <x v="11"/>
    <x v="105"/>
    <s v="Touchscreen"/>
    <s v="Yes"/>
    <x v="6"/>
    <x v="66"/>
  </r>
  <r>
    <x v="5"/>
    <x v="106"/>
    <s v="Touchscreen"/>
    <s v="Yes"/>
    <x v="3"/>
    <x v="66"/>
  </r>
  <r>
    <x v="0"/>
    <x v="107"/>
    <s v="Taco"/>
    <s v="Yes"/>
    <x v="0"/>
    <x v="66"/>
  </r>
  <r>
    <x v="12"/>
    <x v="108"/>
    <s v="Touchscreen"/>
    <s v="Yes"/>
    <x v="6"/>
    <x v="67"/>
  </r>
  <r>
    <x v="0"/>
    <x v="109"/>
    <s v="Tilt slider"/>
    <s v="Yes"/>
    <x v="9"/>
    <x v="68"/>
  </r>
  <r>
    <x v="13"/>
    <x v="110"/>
    <s v="Keyboard bar"/>
    <s v="Yes"/>
    <x v="10"/>
    <x v="6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3663717-00C3-41B1-A6EC-AB9F3E78BB5C}" name="PivotTable1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3">
  <location ref="C5:D52" firstHeaderRow="1" firstDataRow="1" firstDataCol="1"/>
  <pivotFields count="6">
    <pivotField axis="axisRow" showAll="0" sortType="descending" defaultSubtotal="0">
      <items count="14">
        <item x="1"/>
        <item x="12"/>
        <item x="7"/>
        <item x="4"/>
        <item x="11"/>
        <item x="5"/>
        <item x="3"/>
        <item x="0"/>
        <item x="10"/>
        <item x="13"/>
        <item x="8"/>
        <item x="2"/>
        <item x="9"/>
        <item x="6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showAll="0" measureFilter="1" sortType="descending" defaultSubtotal="0">
      <items count="111">
        <item x="0"/>
        <item x="1"/>
        <item x="11"/>
        <item x="20"/>
        <item x="60"/>
        <item x="43"/>
        <item x="6"/>
        <item x="10"/>
        <item x="35"/>
        <item x="12"/>
        <item x="3"/>
        <item x="21"/>
        <item x="17"/>
        <item x="15"/>
        <item x="34"/>
        <item x="18"/>
        <item x="25"/>
        <item x="47"/>
        <item x="72"/>
        <item x="70"/>
        <item x="22"/>
        <item x="33"/>
        <item x="92"/>
        <item x="73"/>
        <item x="28"/>
        <item x="29"/>
        <item x="110"/>
        <item x="58"/>
        <item x="79"/>
        <item x="80"/>
        <item x="13"/>
        <item x="49"/>
        <item x="71"/>
        <item x="96"/>
        <item x="106"/>
        <item x="82"/>
        <item x="65"/>
        <item x="45"/>
        <item x="103"/>
        <item x="68"/>
        <item x="57"/>
        <item x="62"/>
        <item x="94"/>
        <item x="104"/>
        <item x="54"/>
        <item x="56"/>
        <item x="55"/>
        <item x="69"/>
        <item x="98"/>
        <item x="101"/>
        <item x="87"/>
        <item x="86"/>
        <item x="102"/>
        <item x="85"/>
        <item x="93"/>
        <item x="48"/>
        <item x="52"/>
        <item x="39"/>
        <item x="24"/>
        <item x="40"/>
        <item x="51"/>
        <item x="78"/>
        <item x="23"/>
        <item x="37"/>
        <item x="31"/>
        <item x="38"/>
        <item x="41"/>
        <item x="99"/>
        <item x="8"/>
        <item x="42"/>
        <item x="32"/>
        <item x="27"/>
        <item x="14"/>
        <item x="5"/>
        <item x="2"/>
        <item x="4"/>
        <item x="7"/>
        <item x="19"/>
        <item x="53"/>
        <item x="26"/>
        <item x="9"/>
        <item x="76"/>
        <item x="75"/>
        <item x="46"/>
        <item x="105"/>
        <item x="64"/>
        <item x="63"/>
        <item x="81"/>
        <item x="67"/>
        <item x="91"/>
        <item x="36"/>
        <item x="84"/>
        <item x="109"/>
        <item x="107"/>
        <item x="44"/>
        <item x="59"/>
        <item x="108"/>
        <item x="16"/>
        <item x="90"/>
        <item x="97"/>
        <item x="95"/>
        <item x="61"/>
        <item x="50"/>
        <item x="77"/>
        <item x="89"/>
        <item x="83"/>
        <item x="88"/>
        <item x="30"/>
        <item x="66"/>
        <item x="100"/>
        <item x="74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 defaultSubtotal="0"/>
    <pivotField showAll="0" defaultSubtotal="0"/>
    <pivotField multipleItemSelectionAllowed="1" showAll="0" defaultSubtotal="0">
      <items count="22">
        <item x="17"/>
        <item x="5"/>
        <item x="13"/>
        <item x="0"/>
        <item x="12"/>
        <item x="1"/>
        <item x="18"/>
        <item x="10"/>
        <item x="19"/>
        <item x="9"/>
        <item x="15"/>
        <item x="16"/>
        <item x="11"/>
        <item x="3"/>
        <item x="2"/>
        <item x="4"/>
        <item x="6"/>
        <item x="14"/>
        <item x="8"/>
        <item x="7"/>
        <item x="20"/>
        <item x="21"/>
      </items>
    </pivotField>
    <pivotField dataField="1" showAll="0" defaultSubtotal="0">
      <items count="69">
        <item x="68"/>
        <item x="67"/>
        <item x="66"/>
        <item x="65"/>
        <item x="64"/>
        <item x="63"/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</items>
    </pivotField>
  </pivotFields>
  <rowFields count="2">
    <field x="0"/>
    <field x="1"/>
  </rowFields>
  <rowItems count="47">
    <i>
      <x v="7"/>
    </i>
    <i r="1">
      <x/>
    </i>
    <i r="1">
      <x v="1"/>
    </i>
    <i r="1">
      <x v="10"/>
    </i>
    <i>
      <x/>
    </i>
    <i r="1">
      <x v="74"/>
    </i>
    <i r="1">
      <x v="75"/>
    </i>
    <i r="1">
      <x v="73"/>
    </i>
    <i>
      <x v="11"/>
    </i>
    <i r="1">
      <x v="30"/>
    </i>
    <i r="1">
      <x v="62"/>
    </i>
    <i r="1">
      <x v="58"/>
    </i>
    <i>
      <x v="6"/>
    </i>
    <i r="1">
      <x v="97"/>
    </i>
    <i r="1">
      <x v="107"/>
    </i>
    <i r="1">
      <x v="24"/>
    </i>
    <i r="1">
      <x v="25"/>
    </i>
    <i>
      <x v="3"/>
    </i>
    <i r="1">
      <x v="94"/>
    </i>
    <i r="1">
      <x v="95"/>
    </i>
    <i r="1">
      <x v="85"/>
    </i>
    <i r="1">
      <x v="86"/>
    </i>
    <i>
      <x v="13"/>
    </i>
    <i r="1">
      <x v="102"/>
    </i>
    <i r="1">
      <x v="101"/>
    </i>
    <i r="1">
      <x v="103"/>
    </i>
    <i>
      <x v="5"/>
    </i>
    <i r="1">
      <x v="83"/>
    </i>
    <i r="1">
      <x v="27"/>
    </i>
    <i r="1">
      <x v="28"/>
    </i>
    <i>
      <x v="2"/>
    </i>
    <i r="1">
      <x v="108"/>
    </i>
    <i>
      <x v="12"/>
    </i>
    <i r="1">
      <x v="81"/>
    </i>
    <i r="1">
      <x v="110"/>
    </i>
    <i r="1">
      <x v="82"/>
    </i>
    <i>
      <x v="10"/>
    </i>
    <i r="1">
      <x v="23"/>
    </i>
    <i>
      <x v="8"/>
    </i>
    <i r="1">
      <x v="22"/>
    </i>
    <i r="1">
      <x v="33"/>
    </i>
    <i>
      <x v="4"/>
    </i>
    <i r="1">
      <x v="84"/>
    </i>
    <i>
      <x v="1"/>
    </i>
    <i r="1">
      <x v="96"/>
    </i>
    <i>
      <x v="9"/>
    </i>
    <i r="1">
      <x v="26"/>
    </i>
  </rowItems>
  <colItems count="1">
    <i/>
  </colItems>
  <dataFields count="1">
    <dataField name="Max of units_sold_m" fld="5" subtotal="max" baseField="1" baseItem="0"/>
  </dataFields>
  <formats count="14">
    <format dxfId="13">
      <pivotArea collapsedLevelsAreSubtotals="1" fieldPosition="0">
        <references count="2">
          <reference field="0" count="1" selected="0">
            <x v="7"/>
          </reference>
          <reference field="1" count="1">
            <x v="0"/>
          </reference>
        </references>
      </pivotArea>
    </format>
    <format dxfId="12">
      <pivotArea collapsedLevelsAreSubtotals="1" fieldPosition="0">
        <references count="2">
          <reference field="0" count="1" selected="0">
            <x v="0"/>
          </reference>
          <reference field="1" count="1">
            <x v="74"/>
          </reference>
        </references>
      </pivotArea>
    </format>
    <format dxfId="11">
      <pivotArea collapsedLevelsAreSubtotals="1" fieldPosition="0">
        <references count="2">
          <reference field="0" count="1" selected="0">
            <x v="11"/>
          </reference>
          <reference field="1" count="1">
            <x v="30"/>
          </reference>
        </references>
      </pivotArea>
    </format>
    <format dxfId="10">
      <pivotArea collapsedLevelsAreSubtotals="1" fieldPosition="0">
        <references count="2">
          <reference field="0" count="1" selected="0">
            <x v="6"/>
          </reference>
          <reference field="1" count="1">
            <x v="97"/>
          </reference>
        </references>
      </pivotArea>
    </format>
    <format dxfId="9">
      <pivotArea collapsedLevelsAreSubtotals="1" fieldPosition="0">
        <references count="2">
          <reference field="0" count="1" selected="0">
            <x v="3"/>
          </reference>
          <reference field="1" count="1">
            <x v="94"/>
          </reference>
        </references>
      </pivotArea>
    </format>
    <format dxfId="8">
      <pivotArea collapsedLevelsAreSubtotals="1" fieldPosition="0">
        <references count="2">
          <reference field="0" count="1" selected="0">
            <x v="13"/>
          </reference>
          <reference field="1" count="1">
            <x v="102"/>
          </reference>
        </references>
      </pivotArea>
    </format>
    <format dxfId="7">
      <pivotArea collapsedLevelsAreSubtotals="1" fieldPosition="0">
        <references count="2">
          <reference field="0" count="1" selected="0">
            <x v="5"/>
          </reference>
          <reference field="1" count="1">
            <x v="83"/>
          </reference>
        </references>
      </pivotArea>
    </format>
    <format dxfId="6">
      <pivotArea collapsedLevelsAreSubtotals="1" fieldPosition="0">
        <references count="2">
          <reference field="0" count="1" selected="0">
            <x v="2"/>
          </reference>
          <reference field="1" count="1">
            <x v="108"/>
          </reference>
        </references>
      </pivotArea>
    </format>
    <format dxfId="5">
      <pivotArea collapsedLevelsAreSubtotals="1" fieldPosition="0">
        <references count="2">
          <reference field="0" count="1" selected="0">
            <x v="12"/>
          </reference>
          <reference field="1" count="3">
            <x v="81"/>
            <x v="82"/>
            <x v="110"/>
          </reference>
        </references>
      </pivotArea>
    </format>
    <format dxfId="4">
      <pivotArea collapsedLevelsAreSubtotals="1" fieldPosition="0">
        <references count="2">
          <reference field="0" count="1" selected="0">
            <x v="10"/>
          </reference>
          <reference field="1" count="1">
            <x v="23"/>
          </reference>
        </references>
      </pivotArea>
    </format>
    <format dxfId="3">
      <pivotArea collapsedLevelsAreSubtotals="1" fieldPosition="0">
        <references count="2">
          <reference field="0" count="1" selected="0">
            <x v="8"/>
          </reference>
          <reference field="1" count="1">
            <x v="22"/>
          </reference>
        </references>
      </pivotArea>
    </format>
    <format dxfId="2">
      <pivotArea collapsedLevelsAreSubtotals="1" fieldPosition="0">
        <references count="2">
          <reference field="0" count="1" selected="0">
            <x v="4"/>
          </reference>
          <reference field="1" count="1">
            <x v="84"/>
          </reference>
        </references>
      </pivotArea>
    </format>
    <format dxfId="1">
      <pivotArea collapsedLevelsAreSubtotals="1" fieldPosition="0">
        <references count="2">
          <reference field="0" count="1" selected="0">
            <x v="1"/>
          </reference>
          <reference field="1" count="1">
            <x v="96"/>
          </reference>
        </references>
      </pivotArea>
    </format>
    <format dxfId="0">
      <pivotArea collapsedLevelsAreSubtotals="1" fieldPosition="0">
        <references count="2">
          <reference field="0" count="1" selected="0">
            <x v="9"/>
          </reference>
          <reference field="1" count="1">
            <x v="26"/>
          </reference>
        </references>
      </pivotArea>
    </format>
  </formats>
  <pivotTableStyleInfo name="PivotStyleMedium13" showRowHeaders="1" showColHeaders="1" showRowStripes="0" showColStripes="0" showLastColumn="1"/>
  <filters count="1">
    <filter fld="1" type="count" evalOrder="-1" id="1" iMeasureFld="0">
      <autoFilter ref="A1">
        <filterColumn colId="0">
          <top10 val="3" filterVal="3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112" totalsRowShown="0">
  <autoFilter ref="A1:F112" xr:uid="{00000000-0009-0000-0100-000001000000}"/>
  <sortState xmlns:xlrd2="http://schemas.microsoft.com/office/spreadsheetml/2017/richdata2" ref="A2:F112">
    <sortCondition descending="1" ref="F1:F112"/>
  </sortState>
  <tableColumns count="6">
    <tableColumn id="1" xr3:uid="{00000000-0010-0000-0000-000001000000}" name="manufacturer"/>
    <tableColumn id="2" xr3:uid="{00000000-0010-0000-0000-000002000000}" name="model"/>
    <tableColumn id="3" xr3:uid="{00000000-0010-0000-0000-000003000000}" name="form"/>
    <tableColumn id="4" xr3:uid="{00000000-0010-0000-0000-000004000000}" name="smartphone"/>
    <tableColumn id="5" xr3:uid="{00000000-0010-0000-0000-000005000000}" name="year"/>
    <tableColumn id="6" xr3:uid="{00000000-0010-0000-0000-000006000000}" name="units_sold_m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C8:E22" totalsRowShown="0" headerRowDxfId="15">
  <autoFilter ref="C8:E22" xr:uid="{00000000-000C-0000-FFFF-FFFF01000000}"/>
  <sortState xmlns:xlrd2="http://schemas.microsoft.com/office/spreadsheetml/2017/richdata2" ref="C9:E22">
    <sortCondition descending="1" ref="D8:D22"/>
  </sortState>
  <tableColumns count="3">
    <tableColumn id="1" xr3:uid="{00000000-0010-0000-0100-000001000000}" name="manufacturer"/>
    <tableColumn id="2" xr3:uid="{00000000-0010-0000-0100-000002000000}" name="total_units_sold_in_millions">
      <calculatedColumnFormula>SUMIFS(table1[units_sold_m], table1[manufacturer], C9)</calculatedColumnFormula>
    </tableColumn>
    <tableColumn id="3" xr3:uid="{3C37C2E7-11C8-4216-8168-6665DE084520}" name="best_seller" dataDxfId="14">
      <calculatedColumnFormula array="1">INDEX(table1[model], MATCH(1, (_xlfn.MAXIFS(table1[units_sold_m], table1[manufacturer], C9)=table1[units_sold_m]) * (table1[manufacturer]=table2[[#This Row],[manufacturer]]), 0))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2"/>
  <sheetViews>
    <sheetView tabSelected="1" workbookViewId="0"/>
  </sheetViews>
  <sheetFormatPr defaultRowHeight="14.4" x14ac:dyDescent="0.3"/>
  <cols>
    <col min="1" max="1" width="14.44140625" customWidth="1"/>
    <col min="2" max="2" width="41" bestFit="1" customWidth="1"/>
    <col min="3" max="3" width="11.77734375" bestFit="1" customWidth="1"/>
    <col min="4" max="4" width="13.109375" customWidth="1"/>
    <col min="6" max="6" width="15.109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1100</v>
      </c>
      <c r="C2" t="s">
        <v>7</v>
      </c>
      <c r="D2" t="s">
        <v>8</v>
      </c>
      <c r="E2">
        <v>2003</v>
      </c>
      <c r="F2">
        <v>250</v>
      </c>
    </row>
    <row r="3" spans="1:6" x14ac:dyDescent="0.3">
      <c r="A3" t="s">
        <v>6</v>
      </c>
      <c r="B3">
        <v>1110</v>
      </c>
      <c r="C3" t="s">
        <v>7</v>
      </c>
      <c r="D3" t="s">
        <v>8</v>
      </c>
      <c r="E3">
        <v>2005</v>
      </c>
      <c r="F3">
        <v>247.5</v>
      </c>
    </row>
    <row r="4" spans="1:6" x14ac:dyDescent="0.3">
      <c r="A4" t="s">
        <v>9</v>
      </c>
      <c r="B4" t="s">
        <v>10</v>
      </c>
      <c r="C4" t="s">
        <v>11</v>
      </c>
      <c r="D4" t="s">
        <v>12</v>
      </c>
      <c r="E4">
        <v>2014</v>
      </c>
      <c r="F4">
        <v>224</v>
      </c>
    </row>
    <row r="5" spans="1:6" x14ac:dyDescent="0.3">
      <c r="A5" t="s">
        <v>6</v>
      </c>
      <c r="B5" t="s">
        <v>13</v>
      </c>
      <c r="C5" t="s">
        <v>7</v>
      </c>
      <c r="D5" t="s">
        <v>8</v>
      </c>
      <c r="E5">
        <v>2013</v>
      </c>
      <c r="F5">
        <v>200</v>
      </c>
    </row>
    <row r="6" spans="1:6" x14ac:dyDescent="0.3">
      <c r="A6" t="s">
        <v>9</v>
      </c>
      <c r="B6" t="s">
        <v>14</v>
      </c>
      <c r="C6" t="s">
        <v>11</v>
      </c>
      <c r="D6" t="s">
        <v>12</v>
      </c>
      <c r="E6">
        <v>2015</v>
      </c>
      <c r="F6">
        <v>174.1</v>
      </c>
    </row>
    <row r="7" spans="1:6" x14ac:dyDescent="0.3">
      <c r="A7" t="s">
        <v>9</v>
      </c>
      <c r="B7" t="s">
        <v>15</v>
      </c>
      <c r="C7" t="s">
        <v>11</v>
      </c>
      <c r="D7" t="s">
        <v>12</v>
      </c>
      <c r="E7">
        <v>2013</v>
      </c>
      <c r="F7">
        <v>164.5</v>
      </c>
    </row>
    <row r="8" spans="1:6" x14ac:dyDescent="0.3">
      <c r="A8" t="s">
        <v>6</v>
      </c>
      <c r="B8">
        <v>3210</v>
      </c>
      <c r="C8" t="s">
        <v>7</v>
      </c>
      <c r="D8" t="s">
        <v>8</v>
      </c>
      <c r="E8">
        <v>1999</v>
      </c>
      <c r="F8">
        <v>161</v>
      </c>
    </row>
    <row r="9" spans="1:6" x14ac:dyDescent="0.3">
      <c r="A9" t="s">
        <v>9</v>
      </c>
      <c r="B9" t="s">
        <v>16</v>
      </c>
      <c r="C9" t="s">
        <v>11</v>
      </c>
      <c r="D9" t="s">
        <v>12</v>
      </c>
      <c r="E9">
        <v>2016</v>
      </c>
      <c r="F9">
        <v>159.9</v>
      </c>
    </row>
    <row r="10" spans="1:6" x14ac:dyDescent="0.3">
      <c r="A10" t="s">
        <v>9</v>
      </c>
      <c r="B10" t="s">
        <v>17</v>
      </c>
      <c r="C10" t="s">
        <v>11</v>
      </c>
      <c r="D10" t="s">
        <v>12</v>
      </c>
      <c r="E10">
        <v>2019</v>
      </c>
      <c r="F10">
        <v>159.19999999999999</v>
      </c>
    </row>
    <row r="11" spans="1:6" x14ac:dyDescent="0.3">
      <c r="A11" t="s">
        <v>9</v>
      </c>
      <c r="B11" t="s">
        <v>18</v>
      </c>
      <c r="C11" t="s">
        <v>11</v>
      </c>
      <c r="D11" t="s">
        <v>12</v>
      </c>
      <c r="E11">
        <v>2018</v>
      </c>
      <c r="F11">
        <v>151.1</v>
      </c>
    </row>
    <row r="12" spans="1:6" x14ac:dyDescent="0.3">
      <c r="A12" t="s">
        <v>6</v>
      </c>
      <c r="B12">
        <v>5230</v>
      </c>
      <c r="C12" t="s">
        <v>11</v>
      </c>
      <c r="D12" t="s">
        <v>12</v>
      </c>
      <c r="E12">
        <v>2009</v>
      </c>
      <c r="F12">
        <v>150</v>
      </c>
    </row>
    <row r="13" spans="1:6" x14ac:dyDescent="0.3">
      <c r="A13" t="s">
        <v>6</v>
      </c>
      <c r="B13">
        <v>1200</v>
      </c>
      <c r="C13" t="s">
        <v>7</v>
      </c>
      <c r="D13" t="s">
        <v>8</v>
      </c>
      <c r="E13">
        <v>2007</v>
      </c>
      <c r="F13">
        <v>150</v>
      </c>
    </row>
    <row r="14" spans="1:6" x14ac:dyDescent="0.3">
      <c r="A14" t="s">
        <v>6</v>
      </c>
      <c r="B14">
        <v>6600</v>
      </c>
      <c r="C14" t="s">
        <v>7</v>
      </c>
      <c r="D14" t="s">
        <v>12</v>
      </c>
      <c r="E14">
        <v>2003</v>
      </c>
      <c r="F14">
        <v>150</v>
      </c>
    </row>
    <row r="15" spans="1:6" x14ac:dyDescent="0.3">
      <c r="A15" t="s">
        <v>19</v>
      </c>
      <c r="B15" t="s">
        <v>20</v>
      </c>
      <c r="C15" t="s">
        <v>7</v>
      </c>
      <c r="D15" t="s">
        <v>8</v>
      </c>
      <c r="E15">
        <v>2009</v>
      </c>
      <c r="F15">
        <v>150</v>
      </c>
    </row>
    <row r="16" spans="1:6" x14ac:dyDescent="0.3">
      <c r="A16" t="s">
        <v>9</v>
      </c>
      <c r="B16" t="s">
        <v>21</v>
      </c>
      <c r="C16" t="s">
        <v>11</v>
      </c>
      <c r="D16" t="s">
        <v>12</v>
      </c>
      <c r="E16">
        <v>2012</v>
      </c>
      <c r="F16">
        <v>146.19999999999999</v>
      </c>
    </row>
    <row r="17" spans="1:6" x14ac:dyDescent="0.3">
      <c r="A17" t="s">
        <v>6</v>
      </c>
      <c r="B17" t="s">
        <v>22</v>
      </c>
      <c r="C17" t="s">
        <v>7</v>
      </c>
      <c r="D17" t="s">
        <v>8</v>
      </c>
      <c r="E17">
        <v>2004</v>
      </c>
      <c r="F17">
        <v>135</v>
      </c>
    </row>
    <row r="18" spans="1:6" x14ac:dyDescent="0.3">
      <c r="A18" t="s">
        <v>23</v>
      </c>
      <c r="B18" t="s">
        <v>24</v>
      </c>
      <c r="C18" t="s">
        <v>25</v>
      </c>
      <c r="D18" t="s">
        <v>8</v>
      </c>
      <c r="E18">
        <v>2004</v>
      </c>
      <c r="F18">
        <v>130</v>
      </c>
    </row>
    <row r="19" spans="1:6" x14ac:dyDescent="0.3">
      <c r="A19" t="s">
        <v>6</v>
      </c>
      <c r="B19" t="s">
        <v>26</v>
      </c>
      <c r="C19" t="s">
        <v>7</v>
      </c>
      <c r="D19" t="s">
        <v>8</v>
      </c>
      <c r="E19">
        <v>2005</v>
      </c>
      <c r="F19">
        <v>130</v>
      </c>
    </row>
    <row r="20" spans="1:6" x14ac:dyDescent="0.3">
      <c r="A20" t="s">
        <v>6</v>
      </c>
      <c r="B20" t="s">
        <v>27</v>
      </c>
      <c r="C20" t="s">
        <v>7</v>
      </c>
      <c r="D20" t="s">
        <v>8</v>
      </c>
      <c r="E20">
        <v>2000</v>
      </c>
      <c r="F20">
        <v>126</v>
      </c>
    </row>
    <row r="21" spans="1:6" x14ac:dyDescent="0.3">
      <c r="A21" t="s">
        <v>9</v>
      </c>
      <c r="B21" t="s">
        <v>28</v>
      </c>
      <c r="C21" t="s">
        <v>11</v>
      </c>
      <c r="D21" t="s">
        <v>12</v>
      </c>
      <c r="E21">
        <v>2017</v>
      </c>
      <c r="F21">
        <v>124.7</v>
      </c>
    </row>
    <row r="22" spans="1:6" x14ac:dyDescent="0.3">
      <c r="A22" t="s">
        <v>6</v>
      </c>
      <c r="B22">
        <v>1280</v>
      </c>
      <c r="C22" t="s">
        <v>7</v>
      </c>
      <c r="D22" t="s">
        <v>8</v>
      </c>
      <c r="E22">
        <v>2010</v>
      </c>
      <c r="F22">
        <v>100</v>
      </c>
    </row>
    <row r="23" spans="1:6" x14ac:dyDescent="0.3">
      <c r="A23" t="s">
        <v>6</v>
      </c>
      <c r="B23" t="s">
        <v>29</v>
      </c>
      <c r="C23" t="s">
        <v>7</v>
      </c>
      <c r="D23" t="s">
        <v>8</v>
      </c>
      <c r="E23">
        <v>2007</v>
      </c>
      <c r="F23">
        <v>100</v>
      </c>
    </row>
    <row r="24" spans="1:6" x14ac:dyDescent="0.3">
      <c r="A24" t="s">
        <v>6</v>
      </c>
      <c r="B24" t="s">
        <v>30</v>
      </c>
      <c r="C24" t="s">
        <v>7</v>
      </c>
      <c r="D24" t="s">
        <v>8</v>
      </c>
      <c r="E24">
        <v>2004</v>
      </c>
      <c r="F24">
        <v>75</v>
      </c>
    </row>
    <row r="25" spans="1:6" x14ac:dyDescent="0.3">
      <c r="A25" t="s">
        <v>19</v>
      </c>
      <c r="B25" t="s">
        <v>32</v>
      </c>
      <c r="C25" t="s">
        <v>11</v>
      </c>
      <c r="D25" t="s">
        <v>12</v>
      </c>
      <c r="E25">
        <v>2013</v>
      </c>
      <c r="F25">
        <v>70</v>
      </c>
    </row>
    <row r="26" spans="1:6" x14ac:dyDescent="0.3">
      <c r="A26" t="s">
        <v>19</v>
      </c>
      <c r="B26" t="s">
        <v>31</v>
      </c>
      <c r="C26" t="s">
        <v>11</v>
      </c>
      <c r="D26" t="s">
        <v>12</v>
      </c>
      <c r="E26">
        <v>2012</v>
      </c>
      <c r="F26">
        <v>70</v>
      </c>
    </row>
    <row r="27" spans="1:6" x14ac:dyDescent="0.3">
      <c r="A27" t="s">
        <v>6</v>
      </c>
      <c r="B27" t="s">
        <v>33</v>
      </c>
      <c r="C27" t="s">
        <v>7</v>
      </c>
      <c r="D27" t="s">
        <v>8</v>
      </c>
      <c r="E27">
        <v>2007</v>
      </c>
      <c r="F27">
        <v>65</v>
      </c>
    </row>
    <row r="28" spans="1:6" x14ac:dyDescent="0.3">
      <c r="A28" t="s">
        <v>9</v>
      </c>
      <c r="B28" t="s">
        <v>34</v>
      </c>
      <c r="C28" t="s">
        <v>11</v>
      </c>
      <c r="D28" t="s">
        <v>12</v>
      </c>
      <c r="E28">
        <v>2017</v>
      </c>
      <c r="F28">
        <v>63</v>
      </c>
    </row>
    <row r="29" spans="1:6" x14ac:dyDescent="0.3">
      <c r="A29" t="s">
        <v>9</v>
      </c>
      <c r="B29" t="s">
        <v>35</v>
      </c>
      <c r="C29" t="s">
        <v>11</v>
      </c>
      <c r="D29" t="s">
        <v>12</v>
      </c>
      <c r="E29">
        <v>2011</v>
      </c>
      <c r="F29">
        <v>60</v>
      </c>
    </row>
    <row r="30" spans="1:6" x14ac:dyDescent="0.3">
      <c r="A30" t="s">
        <v>23</v>
      </c>
      <c r="B30" t="s">
        <v>38</v>
      </c>
      <c r="C30" t="s">
        <v>7</v>
      </c>
      <c r="D30" t="s">
        <v>8</v>
      </c>
      <c r="E30">
        <v>2005</v>
      </c>
      <c r="F30">
        <v>60</v>
      </c>
    </row>
    <row r="31" spans="1:6" x14ac:dyDescent="0.3">
      <c r="A31" t="s">
        <v>23</v>
      </c>
      <c r="B31" t="s">
        <v>37</v>
      </c>
      <c r="C31" t="s">
        <v>7</v>
      </c>
      <c r="D31" t="s">
        <v>8</v>
      </c>
      <c r="E31">
        <v>2003</v>
      </c>
      <c r="F31">
        <v>60</v>
      </c>
    </row>
    <row r="32" spans="1:6" x14ac:dyDescent="0.3">
      <c r="A32" t="s">
        <v>23</v>
      </c>
      <c r="B32" t="s">
        <v>36</v>
      </c>
      <c r="C32" t="s">
        <v>25</v>
      </c>
      <c r="D32" t="s">
        <v>8</v>
      </c>
      <c r="E32">
        <v>1996</v>
      </c>
      <c r="F32">
        <v>60</v>
      </c>
    </row>
    <row r="33" spans="1:6" x14ac:dyDescent="0.3">
      <c r="A33" t="s">
        <v>19</v>
      </c>
      <c r="B33" t="s">
        <v>39</v>
      </c>
      <c r="C33" t="s">
        <v>11</v>
      </c>
      <c r="D33" t="s">
        <v>12</v>
      </c>
      <c r="E33">
        <v>2016</v>
      </c>
      <c r="F33">
        <v>55</v>
      </c>
    </row>
    <row r="34" spans="1:6" x14ac:dyDescent="0.3">
      <c r="A34" t="s">
        <v>9</v>
      </c>
      <c r="B34" t="s">
        <v>42</v>
      </c>
      <c r="C34" t="s">
        <v>11</v>
      </c>
      <c r="D34" t="s">
        <v>12</v>
      </c>
      <c r="E34">
        <v>2010</v>
      </c>
      <c r="F34">
        <v>50</v>
      </c>
    </row>
    <row r="35" spans="1:6" x14ac:dyDescent="0.3">
      <c r="A35" t="s">
        <v>6</v>
      </c>
      <c r="B35" t="s">
        <v>41</v>
      </c>
      <c r="C35" t="s">
        <v>7</v>
      </c>
      <c r="D35" t="s">
        <v>8</v>
      </c>
      <c r="E35">
        <v>2004</v>
      </c>
      <c r="F35">
        <v>50</v>
      </c>
    </row>
    <row r="36" spans="1:6" x14ac:dyDescent="0.3">
      <c r="A36" t="s">
        <v>6</v>
      </c>
      <c r="B36" t="s">
        <v>40</v>
      </c>
      <c r="C36" t="s">
        <v>7</v>
      </c>
      <c r="D36" t="s">
        <v>8</v>
      </c>
      <c r="E36">
        <v>2003</v>
      </c>
      <c r="F36">
        <v>50</v>
      </c>
    </row>
    <row r="37" spans="1:6" x14ac:dyDescent="0.3">
      <c r="A37" t="s">
        <v>6</v>
      </c>
      <c r="B37">
        <v>6300</v>
      </c>
      <c r="C37" t="s">
        <v>7</v>
      </c>
      <c r="D37" t="s">
        <v>8</v>
      </c>
      <c r="E37">
        <v>2006</v>
      </c>
      <c r="F37">
        <v>47</v>
      </c>
    </row>
    <row r="38" spans="1:6" x14ac:dyDescent="0.3">
      <c r="A38" t="s">
        <v>6</v>
      </c>
      <c r="B38" t="s">
        <v>44</v>
      </c>
      <c r="C38" t="s">
        <v>7</v>
      </c>
      <c r="D38" t="s">
        <v>12</v>
      </c>
      <c r="E38">
        <v>2005</v>
      </c>
      <c r="F38">
        <v>45</v>
      </c>
    </row>
    <row r="39" spans="1:6" x14ac:dyDescent="0.3">
      <c r="A39" t="s">
        <v>19</v>
      </c>
      <c r="B39" t="s">
        <v>43</v>
      </c>
      <c r="C39" t="s">
        <v>11</v>
      </c>
      <c r="D39" t="s">
        <v>12</v>
      </c>
      <c r="E39">
        <v>2015</v>
      </c>
      <c r="F39">
        <v>45</v>
      </c>
    </row>
    <row r="40" spans="1:6" x14ac:dyDescent="0.3">
      <c r="A40" t="s">
        <v>19</v>
      </c>
      <c r="B40" t="s">
        <v>45</v>
      </c>
      <c r="C40" t="s">
        <v>11</v>
      </c>
      <c r="D40" t="s">
        <v>12</v>
      </c>
      <c r="E40">
        <v>2017</v>
      </c>
      <c r="F40">
        <v>41</v>
      </c>
    </row>
    <row r="41" spans="1:6" x14ac:dyDescent="0.3">
      <c r="A41" t="s">
        <v>19</v>
      </c>
      <c r="B41" t="s">
        <v>46</v>
      </c>
      <c r="C41" t="s">
        <v>11</v>
      </c>
      <c r="D41" t="s">
        <v>12</v>
      </c>
      <c r="E41">
        <v>2011</v>
      </c>
      <c r="F41">
        <v>40</v>
      </c>
    </row>
    <row r="42" spans="1:6" x14ac:dyDescent="0.3">
      <c r="A42" t="s">
        <v>19</v>
      </c>
      <c r="B42" t="s">
        <v>47</v>
      </c>
      <c r="C42" t="s">
        <v>11</v>
      </c>
      <c r="D42" t="s">
        <v>12</v>
      </c>
      <c r="E42">
        <v>2019</v>
      </c>
      <c r="F42">
        <v>37</v>
      </c>
    </row>
    <row r="43" spans="1:6" x14ac:dyDescent="0.3">
      <c r="A43" t="s">
        <v>19</v>
      </c>
      <c r="B43" t="s">
        <v>48</v>
      </c>
      <c r="C43" t="s">
        <v>11</v>
      </c>
      <c r="D43" t="s">
        <v>12</v>
      </c>
      <c r="E43">
        <v>2018</v>
      </c>
      <c r="F43">
        <v>35.4</v>
      </c>
    </row>
    <row r="44" spans="1:6" x14ac:dyDescent="0.3">
      <c r="A44" t="s">
        <v>9</v>
      </c>
      <c r="B44" t="s">
        <v>49</v>
      </c>
      <c r="C44" t="s">
        <v>11</v>
      </c>
      <c r="D44" t="s">
        <v>12</v>
      </c>
      <c r="E44">
        <v>2009</v>
      </c>
      <c r="F44">
        <v>35</v>
      </c>
    </row>
    <row r="45" spans="1:6" x14ac:dyDescent="0.3">
      <c r="A45" t="s">
        <v>6</v>
      </c>
      <c r="B45">
        <v>2650</v>
      </c>
      <c r="C45" t="s">
        <v>25</v>
      </c>
      <c r="D45" t="s">
        <v>8</v>
      </c>
      <c r="E45">
        <v>2004</v>
      </c>
      <c r="F45">
        <v>35</v>
      </c>
    </row>
    <row r="46" spans="1:6" x14ac:dyDescent="0.3">
      <c r="A46" t="s">
        <v>50</v>
      </c>
      <c r="B46" t="s">
        <v>51</v>
      </c>
      <c r="C46" t="s">
        <v>11</v>
      </c>
      <c r="D46" t="s">
        <v>12</v>
      </c>
      <c r="E46">
        <v>2018</v>
      </c>
      <c r="F46">
        <v>32</v>
      </c>
    </row>
    <row r="47" spans="1:6" x14ac:dyDescent="0.3">
      <c r="A47" t="s">
        <v>19</v>
      </c>
      <c r="B47" t="s">
        <v>52</v>
      </c>
      <c r="C47" t="s">
        <v>11</v>
      </c>
      <c r="D47" t="s">
        <v>12</v>
      </c>
      <c r="E47">
        <v>2019</v>
      </c>
      <c r="F47">
        <v>30.3</v>
      </c>
    </row>
    <row r="48" spans="1:6" x14ac:dyDescent="0.3">
      <c r="A48" t="s">
        <v>55</v>
      </c>
      <c r="B48" t="s">
        <v>56</v>
      </c>
      <c r="C48" t="s">
        <v>7</v>
      </c>
      <c r="D48" t="s">
        <v>8</v>
      </c>
      <c r="E48">
        <v>2008</v>
      </c>
      <c r="F48">
        <v>30</v>
      </c>
    </row>
    <row r="49" spans="1:6" x14ac:dyDescent="0.3">
      <c r="A49" t="s">
        <v>6</v>
      </c>
      <c r="B49" t="s">
        <v>58</v>
      </c>
      <c r="C49" t="s">
        <v>54</v>
      </c>
      <c r="D49" t="s">
        <v>8</v>
      </c>
      <c r="E49">
        <v>2006</v>
      </c>
      <c r="F49">
        <v>30</v>
      </c>
    </row>
    <row r="50" spans="1:6" x14ac:dyDescent="0.3">
      <c r="A50" t="s">
        <v>19</v>
      </c>
      <c r="B50" t="s">
        <v>57</v>
      </c>
      <c r="C50" t="s">
        <v>11</v>
      </c>
      <c r="D50" t="s">
        <v>12</v>
      </c>
      <c r="E50">
        <v>2012</v>
      </c>
      <c r="F50">
        <v>30</v>
      </c>
    </row>
    <row r="51" spans="1:6" x14ac:dyDescent="0.3">
      <c r="A51" t="s">
        <v>19</v>
      </c>
      <c r="B51" t="s">
        <v>53</v>
      </c>
      <c r="C51" t="s">
        <v>54</v>
      </c>
      <c r="D51" t="s">
        <v>8</v>
      </c>
      <c r="E51">
        <v>2006</v>
      </c>
      <c r="F51">
        <v>30</v>
      </c>
    </row>
    <row r="52" spans="1:6" x14ac:dyDescent="0.3">
      <c r="A52" t="s">
        <v>59</v>
      </c>
      <c r="B52" t="s">
        <v>60</v>
      </c>
      <c r="C52" t="s">
        <v>11</v>
      </c>
      <c r="D52" t="s">
        <v>12</v>
      </c>
      <c r="E52">
        <v>2019</v>
      </c>
      <c r="F52">
        <v>30</v>
      </c>
    </row>
    <row r="53" spans="1:6" x14ac:dyDescent="0.3">
      <c r="A53" t="s">
        <v>19</v>
      </c>
      <c r="B53" t="s">
        <v>61</v>
      </c>
      <c r="C53" t="s">
        <v>11</v>
      </c>
      <c r="D53" t="s">
        <v>12</v>
      </c>
      <c r="E53">
        <v>2020</v>
      </c>
      <c r="F53">
        <v>28</v>
      </c>
    </row>
    <row r="54" spans="1:6" x14ac:dyDescent="0.3">
      <c r="A54" t="s">
        <v>19</v>
      </c>
      <c r="B54" t="s">
        <v>62</v>
      </c>
      <c r="C54" t="s">
        <v>11</v>
      </c>
      <c r="D54" t="s">
        <v>12</v>
      </c>
      <c r="E54">
        <v>2010</v>
      </c>
      <c r="F54">
        <v>25</v>
      </c>
    </row>
    <row r="55" spans="1:6" x14ac:dyDescent="0.3">
      <c r="A55" t="s">
        <v>9</v>
      </c>
      <c r="B55" t="s">
        <v>65</v>
      </c>
      <c r="C55" t="s">
        <v>11</v>
      </c>
      <c r="D55" t="s">
        <v>12</v>
      </c>
      <c r="E55">
        <v>2020</v>
      </c>
      <c r="F55">
        <v>24.2</v>
      </c>
    </row>
    <row r="56" spans="1:6" x14ac:dyDescent="0.3">
      <c r="A56" t="s">
        <v>19</v>
      </c>
      <c r="B56" t="s">
        <v>64</v>
      </c>
      <c r="C56" t="s">
        <v>11</v>
      </c>
      <c r="D56" t="s">
        <v>12</v>
      </c>
      <c r="E56">
        <v>2019</v>
      </c>
      <c r="F56">
        <v>24.2</v>
      </c>
    </row>
    <row r="57" spans="1:6" x14ac:dyDescent="0.3">
      <c r="A57" t="s">
        <v>19</v>
      </c>
      <c r="B57" t="s">
        <v>63</v>
      </c>
      <c r="C57" t="s">
        <v>11</v>
      </c>
      <c r="D57" t="s">
        <v>12</v>
      </c>
      <c r="E57">
        <v>2016</v>
      </c>
      <c r="F57">
        <v>24.2</v>
      </c>
    </row>
    <row r="58" spans="1:6" x14ac:dyDescent="0.3">
      <c r="A58" t="s">
        <v>19</v>
      </c>
      <c r="B58" t="s">
        <v>66</v>
      </c>
      <c r="C58" t="s">
        <v>11</v>
      </c>
      <c r="D58" t="s">
        <v>12</v>
      </c>
      <c r="E58">
        <v>2019</v>
      </c>
      <c r="F58">
        <v>23.2</v>
      </c>
    </row>
    <row r="59" spans="1:6" x14ac:dyDescent="0.3">
      <c r="A59" t="s">
        <v>19</v>
      </c>
      <c r="B59" t="s">
        <v>67</v>
      </c>
      <c r="C59" t="s">
        <v>11</v>
      </c>
      <c r="D59" t="s">
        <v>12</v>
      </c>
      <c r="E59">
        <v>2019</v>
      </c>
      <c r="F59">
        <v>23.1</v>
      </c>
    </row>
    <row r="60" spans="1:6" x14ac:dyDescent="0.3">
      <c r="A60" t="s">
        <v>55</v>
      </c>
      <c r="B60" t="s">
        <v>68</v>
      </c>
      <c r="C60" t="s">
        <v>54</v>
      </c>
      <c r="D60" t="s">
        <v>8</v>
      </c>
      <c r="E60">
        <v>2006</v>
      </c>
      <c r="F60">
        <v>21</v>
      </c>
    </row>
    <row r="61" spans="1:6" x14ac:dyDescent="0.3">
      <c r="A61" t="s">
        <v>50</v>
      </c>
      <c r="B61" t="s">
        <v>70</v>
      </c>
      <c r="C61" t="s">
        <v>11</v>
      </c>
      <c r="D61" t="s">
        <v>12</v>
      </c>
      <c r="E61">
        <v>2019</v>
      </c>
      <c r="F61">
        <v>20</v>
      </c>
    </row>
    <row r="62" spans="1:6" x14ac:dyDescent="0.3">
      <c r="A62" t="s">
        <v>6</v>
      </c>
      <c r="B62">
        <v>2100</v>
      </c>
      <c r="C62" t="s">
        <v>7</v>
      </c>
      <c r="D62" t="s">
        <v>8</v>
      </c>
      <c r="E62">
        <v>2003</v>
      </c>
      <c r="F62">
        <v>20</v>
      </c>
    </row>
    <row r="63" spans="1:6" x14ac:dyDescent="0.3">
      <c r="A63" t="s">
        <v>59</v>
      </c>
      <c r="B63" t="s">
        <v>69</v>
      </c>
      <c r="C63" t="s">
        <v>11</v>
      </c>
      <c r="D63" t="s">
        <v>12</v>
      </c>
      <c r="E63">
        <v>2019</v>
      </c>
      <c r="F63">
        <v>20</v>
      </c>
    </row>
    <row r="64" spans="1:6" x14ac:dyDescent="0.3">
      <c r="A64" t="s">
        <v>19</v>
      </c>
      <c r="B64" t="s">
        <v>71</v>
      </c>
      <c r="C64" t="s">
        <v>11</v>
      </c>
      <c r="D64" t="s">
        <v>12</v>
      </c>
      <c r="E64">
        <v>2020</v>
      </c>
      <c r="F64">
        <v>19.399999999999999</v>
      </c>
    </row>
    <row r="65" spans="1:6" x14ac:dyDescent="0.3">
      <c r="A65" t="s">
        <v>50</v>
      </c>
      <c r="B65" t="s">
        <v>73</v>
      </c>
      <c r="C65" t="s">
        <v>11</v>
      </c>
      <c r="D65" t="s">
        <v>12</v>
      </c>
      <c r="E65">
        <v>2018</v>
      </c>
      <c r="F65">
        <v>17</v>
      </c>
    </row>
    <row r="66" spans="1:6" x14ac:dyDescent="0.3">
      <c r="A66" t="s">
        <v>50</v>
      </c>
      <c r="B66" t="s">
        <v>72</v>
      </c>
      <c r="C66" t="s">
        <v>11</v>
      </c>
      <c r="D66" t="s">
        <v>12</v>
      </c>
      <c r="E66">
        <v>2017</v>
      </c>
      <c r="F66">
        <v>17</v>
      </c>
    </row>
    <row r="67" spans="1:6" x14ac:dyDescent="0.3">
      <c r="A67" t="s">
        <v>19</v>
      </c>
      <c r="B67" t="s">
        <v>74</v>
      </c>
      <c r="C67" t="s">
        <v>11</v>
      </c>
      <c r="D67" t="s">
        <v>12</v>
      </c>
      <c r="E67">
        <v>2019</v>
      </c>
      <c r="F67">
        <v>16.899999999999999</v>
      </c>
    </row>
    <row r="68" spans="1:6" x14ac:dyDescent="0.3">
      <c r="A68" t="s">
        <v>75</v>
      </c>
      <c r="B68" t="s">
        <v>76</v>
      </c>
      <c r="C68" t="s">
        <v>11</v>
      </c>
      <c r="D68" t="s">
        <v>12</v>
      </c>
      <c r="E68">
        <v>2011</v>
      </c>
      <c r="F68">
        <v>16</v>
      </c>
    </row>
    <row r="69" spans="1:6" x14ac:dyDescent="0.3">
      <c r="A69" t="s">
        <v>50</v>
      </c>
      <c r="B69" t="s">
        <v>77</v>
      </c>
      <c r="C69" t="s">
        <v>11</v>
      </c>
      <c r="D69" t="s">
        <v>12</v>
      </c>
      <c r="E69">
        <v>2016</v>
      </c>
      <c r="F69">
        <v>15.8</v>
      </c>
    </row>
    <row r="70" spans="1:6" x14ac:dyDescent="0.3">
      <c r="A70" t="s">
        <v>19</v>
      </c>
      <c r="B70" t="s">
        <v>78</v>
      </c>
      <c r="C70" t="s">
        <v>11</v>
      </c>
      <c r="D70" t="s">
        <v>12</v>
      </c>
      <c r="E70">
        <v>2020</v>
      </c>
      <c r="F70">
        <v>15.3</v>
      </c>
    </row>
    <row r="71" spans="1:6" x14ac:dyDescent="0.3">
      <c r="A71" t="s">
        <v>19</v>
      </c>
      <c r="B71" t="s">
        <v>79</v>
      </c>
      <c r="C71" t="s">
        <v>11</v>
      </c>
      <c r="D71" t="s">
        <v>12</v>
      </c>
      <c r="E71">
        <v>2018</v>
      </c>
      <c r="F71">
        <v>15.2</v>
      </c>
    </row>
    <row r="72" spans="1:6" x14ac:dyDescent="0.3">
      <c r="A72" t="s">
        <v>6</v>
      </c>
      <c r="B72" t="s">
        <v>81</v>
      </c>
      <c r="C72" t="s">
        <v>11</v>
      </c>
      <c r="D72" t="s">
        <v>12</v>
      </c>
      <c r="E72">
        <v>2008</v>
      </c>
      <c r="F72">
        <v>15</v>
      </c>
    </row>
    <row r="73" spans="1:6" x14ac:dyDescent="0.3">
      <c r="A73" t="s">
        <v>6</v>
      </c>
      <c r="B73" t="s">
        <v>82</v>
      </c>
      <c r="C73" t="s">
        <v>83</v>
      </c>
      <c r="D73" t="s">
        <v>12</v>
      </c>
      <c r="E73">
        <v>2008</v>
      </c>
      <c r="F73">
        <v>15</v>
      </c>
    </row>
    <row r="74" spans="1:6" x14ac:dyDescent="0.3">
      <c r="A74" t="s">
        <v>6</v>
      </c>
      <c r="B74" t="s">
        <v>80</v>
      </c>
      <c r="C74" t="s">
        <v>54</v>
      </c>
      <c r="D74" t="s">
        <v>8</v>
      </c>
      <c r="E74">
        <v>2007</v>
      </c>
      <c r="F74">
        <v>15</v>
      </c>
    </row>
    <row r="75" spans="1:6" x14ac:dyDescent="0.3">
      <c r="A75" t="s">
        <v>88</v>
      </c>
      <c r="B75" t="s">
        <v>89</v>
      </c>
      <c r="C75" t="s">
        <v>7</v>
      </c>
      <c r="D75" t="s">
        <v>12</v>
      </c>
      <c r="E75">
        <v>2006</v>
      </c>
      <c r="F75">
        <v>15</v>
      </c>
    </row>
    <row r="76" spans="1:6" x14ac:dyDescent="0.3">
      <c r="A76" t="s">
        <v>84</v>
      </c>
      <c r="B76" t="s">
        <v>87</v>
      </c>
      <c r="C76" t="s">
        <v>7</v>
      </c>
      <c r="D76" t="s">
        <v>8</v>
      </c>
      <c r="E76">
        <v>2006</v>
      </c>
      <c r="F76">
        <v>15</v>
      </c>
    </row>
    <row r="77" spans="1:6" x14ac:dyDescent="0.3">
      <c r="A77" t="s">
        <v>84</v>
      </c>
      <c r="B77" t="s">
        <v>86</v>
      </c>
      <c r="C77" t="s">
        <v>7</v>
      </c>
      <c r="D77" t="s">
        <v>8</v>
      </c>
      <c r="E77">
        <v>2005</v>
      </c>
      <c r="F77">
        <v>15</v>
      </c>
    </row>
    <row r="78" spans="1:6" x14ac:dyDescent="0.3">
      <c r="A78" t="s">
        <v>84</v>
      </c>
      <c r="B78" t="s">
        <v>85</v>
      </c>
      <c r="C78" t="s">
        <v>7</v>
      </c>
      <c r="D78" t="s">
        <v>8</v>
      </c>
      <c r="E78">
        <v>2004</v>
      </c>
      <c r="F78">
        <v>15</v>
      </c>
    </row>
    <row r="79" spans="1:6" x14ac:dyDescent="0.3">
      <c r="A79" t="s">
        <v>59</v>
      </c>
      <c r="B79" t="s">
        <v>90</v>
      </c>
      <c r="C79" t="s">
        <v>11</v>
      </c>
      <c r="D79" t="s">
        <v>12</v>
      </c>
      <c r="E79">
        <v>2020</v>
      </c>
      <c r="F79">
        <v>15</v>
      </c>
    </row>
    <row r="80" spans="1:6" x14ac:dyDescent="0.3">
      <c r="A80" t="s">
        <v>19</v>
      </c>
      <c r="B80" t="s">
        <v>91</v>
      </c>
      <c r="C80" t="s">
        <v>11</v>
      </c>
      <c r="D80" t="s">
        <v>12</v>
      </c>
      <c r="E80">
        <v>2021</v>
      </c>
      <c r="F80">
        <v>13.5</v>
      </c>
    </row>
    <row r="81" spans="1:6" x14ac:dyDescent="0.3">
      <c r="A81" t="s">
        <v>55</v>
      </c>
      <c r="B81" t="s">
        <v>93</v>
      </c>
      <c r="C81" t="s">
        <v>11</v>
      </c>
      <c r="D81" t="s">
        <v>8</v>
      </c>
      <c r="E81">
        <v>2009</v>
      </c>
      <c r="F81">
        <v>13</v>
      </c>
    </row>
    <row r="82" spans="1:6" x14ac:dyDescent="0.3">
      <c r="A82" t="s">
        <v>23</v>
      </c>
      <c r="B82" t="s">
        <v>92</v>
      </c>
      <c r="C82" t="s">
        <v>11</v>
      </c>
      <c r="D82" t="s">
        <v>12</v>
      </c>
      <c r="E82">
        <v>2011</v>
      </c>
      <c r="F82">
        <v>13</v>
      </c>
    </row>
    <row r="83" spans="1:6" x14ac:dyDescent="0.3">
      <c r="A83" t="s">
        <v>50</v>
      </c>
      <c r="B83" t="s">
        <v>94</v>
      </c>
      <c r="C83" t="s">
        <v>11</v>
      </c>
      <c r="D83" t="s">
        <v>12</v>
      </c>
      <c r="E83">
        <v>2019</v>
      </c>
      <c r="F83">
        <v>12</v>
      </c>
    </row>
    <row r="84" spans="1:6" x14ac:dyDescent="0.3">
      <c r="A84" t="s">
        <v>55</v>
      </c>
      <c r="B84" t="s">
        <v>102</v>
      </c>
      <c r="C84" t="s">
        <v>11</v>
      </c>
      <c r="D84" t="s">
        <v>12</v>
      </c>
      <c r="E84">
        <v>2014</v>
      </c>
      <c r="F84">
        <v>10</v>
      </c>
    </row>
    <row r="85" spans="1:6" x14ac:dyDescent="0.3">
      <c r="A85" t="s">
        <v>55</v>
      </c>
      <c r="B85" t="s">
        <v>97</v>
      </c>
      <c r="C85" t="s">
        <v>54</v>
      </c>
      <c r="D85" t="s">
        <v>8</v>
      </c>
      <c r="E85">
        <v>2008</v>
      </c>
      <c r="F85">
        <v>10</v>
      </c>
    </row>
    <row r="86" spans="1:6" x14ac:dyDescent="0.3">
      <c r="A86" t="s">
        <v>6</v>
      </c>
      <c r="B86" t="s">
        <v>96</v>
      </c>
      <c r="C86" t="s">
        <v>54</v>
      </c>
      <c r="D86" t="s">
        <v>12</v>
      </c>
      <c r="E86">
        <v>2007</v>
      </c>
      <c r="F86">
        <v>10</v>
      </c>
    </row>
    <row r="87" spans="1:6" x14ac:dyDescent="0.3">
      <c r="A87" t="s">
        <v>19</v>
      </c>
      <c r="B87" t="s">
        <v>103</v>
      </c>
      <c r="C87" t="s">
        <v>11</v>
      </c>
      <c r="D87" t="s">
        <v>12</v>
      </c>
      <c r="E87">
        <v>2017</v>
      </c>
      <c r="F87">
        <v>10</v>
      </c>
    </row>
    <row r="88" spans="1:6" x14ac:dyDescent="0.3">
      <c r="A88" t="s">
        <v>19</v>
      </c>
      <c r="B88" t="s">
        <v>101</v>
      </c>
      <c r="C88" t="s">
        <v>11</v>
      </c>
      <c r="D88" t="s">
        <v>12</v>
      </c>
      <c r="E88">
        <v>2013</v>
      </c>
      <c r="F88">
        <v>10</v>
      </c>
    </row>
    <row r="89" spans="1:6" x14ac:dyDescent="0.3">
      <c r="A89" t="s">
        <v>19</v>
      </c>
      <c r="B89" t="s">
        <v>99</v>
      </c>
      <c r="C89" t="s">
        <v>11</v>
      </c>
      <c r="D89" t="s">
        <v>12</v>
      </c>
      <c r="E89">
        <v>2011</v>
      </c>
      <c r="F89">
        <v>10</v>
      </c>
    </row>
    <row r="90" spans="1:6" x14ac:dyDescent="0.3">
      <c r="A90" t="s">
        <v>19</v>
      </c>
      <c r="B90" t="s">
        <v>98</v>
      </c>
      <c r="C90" t="s">
        <v>11</v>
      </c>
      <c r="D90" t="s">
        <v>8</v>
      </c>
      <c r="E90">
        <v>2009</v>
      </c>
      <c r="F90">
        <v>10</v>
      </c>
    </row>
    <row r="91" spans="1:6" x14ac:dyDescent="0.3">
      <c r="A91" t="s">
        <v>19</v>
      </c>
      <c r="B91" t="s">
        <v>95</v>
      </c>
      <c r="C91" t="s">
        <v>25</v>
      </c>
      <c r="D91" t="s">
        <v>8</v>
      </c>
      <c r="E91">
        <v>2003</v>
      </c>
      <c r="F91">
        <v>10</v>
      </c>
    </row>
    <row r="92" spans="1:6" x14ac:dyDescent="0.3">
      <c r="A92" t="s">
        <v>59</v>
      </c>
      <c r="B92" t="s">
        <v>104</v>
      </c>
      <c r="C92" t="s">
        <v>11</v>
      </c>
      <c r="D92" t="s">
        <v>12</v>
      </c>
      <c r="E92">
        <v>2019</v>
      </c>
      <c r="F92">
        <v>10</v>
      </c>
    </row>
    <row r="93" spans="1:6" x14ac:dyDescent="0.3">
      <c r="A93" t="s">
        <v>59</v>
      </c>
      <c r="B93" t="s">
        <v>100</v>
      </c>
      <c r="C93" t="s">
        <v>11</v>
      </c>
      <c r="D93" t="s">
        <v>12</v>
      </c>
      <c r="E93">
        <v>2012</v>
      </c>
      <c r="F93">
        <v>10</v>
      </c>
    </row>
    <row r="94" spans="1:6" x14ac:dyDescent="0.3">
      <c r="A94" t="s">
        <v>105</v>
      </c>
      <c r="B94" t="s">
        <v>106</v>
      </c>
      <c r="C94" t="s">
        <v>11</v>
      </c>
      <c r="D94" t="s">
        <v>12</v>
      </c>
      <c r="E94">
        <v>2019</v>
      </c>
      <c r="F94">
        <v>9.6999999999999993</v>
      </c>
    </row>
    <row r="95" spans="1:6" x14ac:dyDescent="0.3">
      <c r="A95" t="s">
        <v>19</v>
      </c>
      <c r="B95" t="s">
        <v>107</v>
      </c>
      <c r="C95" t="s">
        <v>11</v>
      </c>
      <c r="D95" t="s">
        <v>12</v>
      </c>
      <c r="E95">
        <v>2018</v>
      </c>
      <c r="F95">
        <v>9.6</v>
      </c>
    </row>
    <row r="96" spans="1:6" x14ac:dyDescent="0.3">
      <c r="A96" t="s">
        <v>19</v>
      </c>
      <c r="B96" t="s">
        <v>108</v>
      </c>
      <c r="C96" t="s">
        <v>11</v>
      </c>
      <c r="D96" t="s">
        <v>12</v>
      </c>
      <c r="E96">
        <v>2019</v>
      </c>
      <c r="F96">
        <v>9.1999999999999993</v>
      </c>
    </row>
    <row r="97" spans="1:6" x14ac:dyDescent="0.3">
      <c r="A97" t="s">
        <v>59</v>
      </c>
      <c r="B97" t="s">
        <v>109</v>
      </c>
      <c r="C97" t="s">
        <v>11</v>
      </c>
      <c r="D97" t="s">
        <v>12</v>
      </c>
      <c r="E97">
        <v>2019</v>
      </c>
      <c r="F97">
        <v>7.3</v>
      </c>
    </row>
    <row r="98" spans="1:6" x14ac:dyDescent="0.3">
      <c r="A98" t="s">
        <v>105</v>
      </c>
      <c r="B98" t="s">
        <v>110</v>
      </c>
      <c r="C98" t="s">
        <v>11</v>
      </c>
      <c r="D98" t="s">
        <v>12</v>
      </c>
      <c r="E98">
        <v>2016</v>
      </c>
      <c r="F98">
        <v>7</v>
      </c>
    </row>
    <row r="99" spans="1:6" x14ac:dyDescent="0.3">
      <c r="A99" t="s">
        <v>59</v>
      </c>
      <c r="B99" t="s">
        <v>111</v>
      </c>
      <c r="C99" t="s">
        <v>11</v>
      </c>
      <c r="D99" t="s">
        <v>12</v>
      </c>
      <c r="E99">
        <v>2019</v>
      </c>
      <c r="F99">
        <v>6.8</v>
      </c>
    </row>
    <row r="100" spans="1:6" x14ac:dyDescent="0.3">
      <c r="A100" t="s">
        <v>19</v>
      </c>
      <c r="B100" t="s">
        <v>112</v>
      </c>
      <c r="C100" t="s">
        <v>11</v>
      </c>
      <c r="D100" t="s">
        <v>12</v>
      </c>
      <c r="E100">
        <v>2018</v>
      </c>
      <c r="F100">
        <v>6.4</v>
      </c>
    </row>
    <row r="101" spans="1:6" x14ac:dyDescent="0.3">
      <c r="A101" t="s">
        <v>9</v>
      </c>
      <c r="B101" t="s">
        <v>113</v>
      </c>
      <c r="C101" t="s">
        <v>11</v>
      </c>
      <c r="D101" t="s">
        <v>12</v>
      </c>
      <c r="E101">
        <v>2007</v>
      </c>
      <c r="F101">
        <v>6</v>
      </c>
    </row>
    <row r="102" spans="1:6" x14ac:dyDescent="0.3">
      <c r="A102" t="s">
        <v>55</v>
      </c>
      <c r="B102" t="s">
        <v>114</v>
      </c>
      <c r="C102" t="s">
        <v>7</v>
      </c>
      <c r="D102" t="s">
        <v>8</v>
      </c>
      <c r="E102">
        <v>2007</v>
      </c>
      <c r="F102">
        <v>5</v>
      </c>
    </row>
    <row r="103" spans="1:6" x14ac:dyDescent="0.3">
      <c r="A103" t="s">
        <v>19</v>
      </c>
      <c r="B103" t="s">
        <v>115</v>
      </c>
      <c r="C103" t="s">
        <v>11</v>
      </c>
      <c r="D103" t="s">
        <v>12</v>
      </c>
      <c r="E103">
        <v>2018</v>
      </c>
      <c r="F103">
        <v>4.9000000000000004</v>
      </c>
    </row>
    <row r="104" spans="1:6" x14ac:dyDescent="0.3">
      <c r="A104" t="s">
        <v>19</v>
      </c>
      <c r="B104" t="s">
        <v>116</v>
      </c>
      <c r="C104" t="s">
        <v>11</v>
      </c>
      <c r="D104" t="s">
        <v>12</v>
      </c>
      <c r="E104">
        <v>2014</v>
      </c>
      <c r="F104">
        <v>4.5</v>
      </c>
    </row>
    <row r="105" spans="1:6" x14ac:dyDescent="0.3">
      <c r="A105" t="s">
        <v>19</v>
      </c>
      <c r="B105" t="s">
        <v>117</v>
      </c>
      <c r="C105" t="s">
        <v>11</v>
      </c>
      <c r="D105" t="s">
        <v>12</v>
      </c>
      <c r="E105">
        <v>2019</v>
      </c>
      <c r="F105">
        <v>3.9</v>
      </c>
    </row>
    <row r="106" spans="1:6" x14ac:dyDescent="0.3">
      <c r="A106" t="s">
        <v>19</v>
      </c>
      <c r="B106" t="s">
        <v>118</v>
      </c>
      <c r="C106" t="s">
        <v>11</v>
      </c>
      <c r="D106" t="s">
        <v>12</v>
      </c>
      <c r="E106">
        <v>2019</v>
      </c>
      <c r="F106">
        <v>3.4</v>
      </c>
    </row>
    <row r="107" spans="1:6" x14ac:dyDescent="0.3">
      <c r="A107" t="s">
        <v>122</v>
      </c>
      <c r="B107" t="s">
        <v>123</v>
      </c>
      <c r="C107" t="s">
        <v>11</v>
      </c>
      <c r="D107" t="s">
        <v>12</v>
      </c>
      <c r="E107">
        <v>2016</v>
      </c>
      <c r="F107">
        <v>3</v>
      </c>
    </row>
    <row r="108" spans="1:6" x14ac:dyDescent="0.3">
      <c r="A108" t="s">
        <v>55</v>
      </c>
      <c r="B108" t="s">
        <v>121</v>
      </c>
      <c r="C108" t="s">
        <v>11</v>
      </c>
      <c r="D108" t="s">
        <v>12</v>
      </c>
      <c r="E108">
        <v>2013</v>
      </c>
      <c r="F108">
        <v>3</v>
      </c>
    </row>
    <row r="109" spans="1:6" x14ac:dyDescent="0.3">
      <c r="A109" t="s">
        <v>6</v>
      </c>
      <c r="B109" t="s">
        <v>119</v>
      </c>
      <c r="C109" t="s">
        <v>120</v>
      </c>
      <c r="D109" t="s">
        <v>12</v>
      </c>
      <c r="E109">
        <v>2003</v>
      </c>
      <c r="F109">
        <v>3</v>
      </c>
    </row>
    <row r="110" spans="1:6" x14ac:dyDescent="0.3">
      <c r="A110" t="s">
        <v>124</v>
      </c>
      <c r="B110" t="s">
        <v>125</v>
      </c>
      <c r="C110" t="s">
        <v>11</v>
      </c>
      <c r="D110" t="s">
        <v>12</v>
      </c>
      <c r="E110">
        <v>2016</v>
      </c>
      <c r="F110">
        <v>2.1</v>
      </c>
    </row>
    <row r="111" spans="1:6" x14ac:dyDescent="0.3">
      <c r="A111" t="s">
        <v>6</v>
      </c>
      <c r="B111" t="s">
        <v>128</v>
      </c>
      <c r="C111" t="s">
        <v>129</v>
      </c>
      <c r="D111" t="s">
        <v>12</v>
      </c>
      <c r="E111">
        <v>2009</v>
      </c>
      <c r="F111">
        <v>2</v>
      </c>
    </row>
    <row r="112" spans="1:6" x14ac:dyDescent="0.3">
      <c r="A112" t="s">
        <v>126</v>
      </c>
      <c r="B112" t="s">
        <v>127</v>
      </c>
      <c r="C112" t="s">
        <v>83</v>
      </c>
      <c r="D112" t="s">
        <v>12</v>
      </c>
      <c r="E112">
        <v>2007</v>
      </c>
      <c r="F112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4:J22"/>
  <sheetViews>
    <sheetView topLeftCell="A7" zoomScaleNormal="100" workbookViewId="0">
      <selection activeCell="J9" sqref="J9"/>
    </sheetView>
  </sheetViews>
  <sheetFormatPr defaultRowHeight="14.4" x14ac:dyDescent="0.3"/>
  <cols>
    <col min="3" max="3" width="22.109375" bestFit="1" customWidth="1"/>
    <col min="4" max="4" width="26.33203125" customWidth="1"/>
    <col min="5" max="5" width="30.88671875" bestFit="1" customWidth="1"/>
    <col min="9" max="9" width="38.44140625" bestFit="1" customWidth="1"/>
    <col min="10" max="10" width="21.5546875" bestFit="1" customWidth="1"/>
  </cols>
  <sheetData>
    <row r="4" spans="3:10" ht="15.6" x14ac:dyDescent="0.3">
      <c r="C4" s="3" t="s">
        <v>132</v>
      </c>
      <c r="D4" s="3"/>
      <c r="E4" s="3"/>
    </row>
    <row r="6" spans="3:10" x14ac:dyDescent="0.3">
      <c r="C6" s="4" t="s">
        <v>135</v>
      </c>
      <c r="D6" s="4" t="s">
        <v>133</v>
      </c>
      <c r="E6" s="4" t="s">
        <v>134</v>
      </c>
      <c r="J6" s="4" t="s">
        <v>136</v>
      </c>
    </row>
    <row r="8" spans="3:10" x14ac:dyDescent="0.3">
      <c r="C8" s="1" t="s">
        <v>0</v>
      </c>
      <c r="D8" s="2" t="s">
        <v>130</v>
      </c>
      <c r="E8" s="1" t="s">
        <v>131</v>
      </c>
      <c r="G8" s="7" t="s">
        <v>137</v>
      </c>
      <c r="H8" s="7"/>
      <c r="I8" s="7"/>
      <c r="J8" s="9">
        <f>SUM(table2[total_units_sold_in_millions])</f>
        <v>5599.7000000000007</v>
      </c>
    </row>
    <row r="9" spans="3:10" x14ac:dyDescent="0.3">
      <c r="C9" s="5" t="s">
        <v>6</v>
      </c>
      <c r="D9" s="5">
        <f>SUMIFS(table1[units_sold_m], table1[manufacturer], C9)</f>
        <v>2376.5</v>
      </c>
      <c r="E9" s="6">
        <f t="array" ref="E9">INDEX(table1[model], MATCH(1, (_xlfn.MAXIFS(table1[units_sold_m], table1[manufacturer], C9)=table1[units_sold_m]) * (table1[manufacturer]=table2[[#This Row],[manufacturer]]), 0))</f>
        <v>1100</v>
      </c>
      <c r="G9" s="8" t="s">
        <v>138</v>
      </c>
      <c r="H9" s="8"/>
      <c r="I9" s="8"/>
      <c r="J9" s="10">
        <f t="array" ref="J9">SUM(SUMIFS(table2[total_units_sold_in_millions], table2[manufacturer], {"Nokia","Apple","Samsung"}))</f>
        <v>4872</v>
      </c>
    </row>
    <row r="10" spans="3:10" x14ac:dyDescent="0.3">
      <c r="C10" s="5" t="s">
        <v>9</v>
      </c>
      <c r="D10" s="5">
        <f>SUMIFS(table1[units_sold_m], table1[manufacturer], C10)</f>
        <v>1541.9</v>
      </c>
      <c r="E10" s="6" t="str">
        <f t="array" ref="E10">INDEX(table1[model], MATCH(1, (_xlfn.MAXIFS(table1[units_sold_m], table1[manufacturer], C10)=table1[units_sold_m]) * (table1[manufacturer]=table2[[#This Row],[manufacturer]]), 0))</f>
        <v>iPhone 6 and iPhone 6 Plus</v>
      </c>
    </row>
    <row r="11" spans="3:10" x14ac:dyDescent="0.3">
      <c r="C11" s="5" t="s">
        <v>19</v>
      </c>
      <c r="D11" s="5">
        <f>SUMIFS(table1[units_sold_m], table1[manufacturer], C11)</f>
        <v>953.6</v>
      </c>
      <c r="E11" s="6" t="str">
        <f t="array" ref="E11">INDEX(table1[model], MATCH(1, (_xlfn.MAXIFS(table1[units_sold_m], table1[manufacturer], C11)=table1[units_sold_m]) * (table1[manufacturer]=table2[[#This Row],[manufacturer]]), 0))</f>
        <v>E1100</v>
      </c>
    </row>
    <row r="12" spans="3:10" x14ac:dyDescent="0.3">
      <c r="C12" t="s">
        <v>23</v>
      </c>
      <c r="D12">
        <f>SUMIFS(table1[units_sold_m], table1[manufacturer], C12)</f>
        <v>323</v>
      </c>
      <c r="E12" s="1" t="str">
        <f t="array" ref="E12">INDEX(table1[model], MATCH(1, (_xlfn.MAXIFS(table1[units_sold_m], table1[manufacturer], C12)=table1[units_sold_m]) * (table1[manufacturer]=table2[[#This Row],[manufacturer]]), 0))</f>
        <v>RAZR V3</v>
      </c>
    </row>
    <row r="13" spans="3:10" x14ac:dyDescent="0.3">
      <c r="C13" t="s">
        <v>50</v>
      </c>
      <c r="D13">
        <f>SUMIFS(table1[units_sold_m], table1[manufacturer], C13)</f>
        <v>113.8</v>
      </c>
      <c r="E13" s="1" t="str">
        <f t="array" ref="E13">INDEX(table1[model], MATCH(1, (_xlfn.MAXIFS(table1[units_sold_m], table1[manufacturer], C13)=table1[units_sold_m]) * (table1[manufacturer]=table2[[#This Row],[manufacturer]]), 0))</f>
        <v>P20, P20 Pro and P20 Lite</v>
      </c>
    </row>
    <row r="14" spans="3:10" x14ac:dyDescent="0.3">
      <c r="C14" t="s">
        <v>59</v>
      </c>
      <c r="D14">
        <f>SUMIFS(table1[units_sold_m], table1[manufacturer], C14)</f>
        <v>99.1</v>
      </c>
      <c r="E14" s="1" t="str">
        <f t="array" ref="E14">INDEX(table1[model], MATCH(1, (_xlfn.MAXIFS(table1[units_sold_m], table1[manufacturer], C14)=table1[units_sold_m]) * (table1[manufacturer]=table2[[#This Row],[manufacturer]]), 0))</f>
        <v>Redmi Note 8 and Redmi Note 8 Pro</v>
      </c>
    </row>
    <row r="15" spans="3:10" x14ac:dyDescent="0.3">
      <c r="C15" t="s">
        <v>55</v>
      </c>
      <c r="D15">
        <f>SUMIFS(table1[units_sold_m], table1[manufacturer], C15)</f>
        <v>92</v>
      </c>
      <c r="E15" s="1" t="str">
        <f t="array" ref="E15">INDEX(table1[model], MATCH(1, (_xlfn.MAXIFS(table1[units_sold_m], table1[manufacturer], C15)=table1[units_sold_m]) * (table1[manufacturer]=table2[[#This Row],[manufacturer]]), 0))</f>
        <v>KP100</v>
      </c>
    </row>
    <row r="16" spans="3:10" x14ac:dyDescent="0.3">
      <c r="C16" t="s">
        <v>84</v>
      </c>
      <c r="D16">
        <f>SUMIFS(table1[units_sold_m], table1[manufacturer], C16)</f>
        <v>45</v>
      </c>
      <c r="E16" s="1" t="str">
        <f t="array" ref="E16">INDEX(table1[model], MATCH(1, (_xlfn.MAXIFS(table1[units_sold_m], table1[manufacturer], C16)=table1[units_sold_m]) * (table1[manufacturer]=table2[[#This Row],[manufacturer]]), 0))</f>
        <v>W800 (W810)</v>
      </c>
    </row>
    <row r="17" spans="3:5" x14ac:dyDescent="0.3">
      <c r="C17" t="s">
        <v>105</v>
      </c>
      <c r="D17">
        <f>SUMIFS(table1[units_sold_m], table1[manufacturer], C17)</f>
        <v>16.7</v>
      </c>
      <c r="E17" s="1" t="str">
        <f t="array" ref="E17">INDEX(table1[model], MATCH(1, (_xlfn.MAXIFS(table1[units_sold_m], table1[manufacturer], C17)=table1[units_sold_m]) * (table1[manufacturer]=table2[[#This Row],[manufacturer]]), 0))</f>
        <v>A5</v>
      </c>
    </row>
    <row r="18" spans="3:5" x14ac:dyDescent="0.3">
      <c r="C18" t="s">
        <v>75</v>
      </c>
      <c r="D18">
        <f>SUMIFS(table1[units_sold_m], table1[manufacturer], C18)</f>
        <v>16</v>
      </c>
      <c r="E18" s="1" t="str">
        <f t="array" ref="E18">INDEX(table1[model], MATCH(1, (_xlfn.MAXIFS(table1[units_sold_m], table1[manufacturer], C18)=table1[units_sold_m]) * (table1[manufacturer]=table2[[#This Row],[manufacturer]]), 0))</f>
        <v>Thunderbolt</v>
      </c>
    </row>
    <row r="19" spans="3:5" x14ac:dyDescent="0.3">
      <c r="C19" t="s">
        <v>88</v>
      </c>
      <c r="D19">
        <f>SUMIFS(table1[units_sold_m], table1[manufacturer], C19)</f>
        <v>15</v>
      </c>
      <c r="E19" s="1" t="str">
        <f t="array" ref="E19">INDEX(table1[model], MATCH(1, (_xlfn.MAXIFS(table1[units_sold_m], table1[manufacturer], C19)=table1[units_sold_m]) * (table1[manufacturer]=table2[[#This Row],[manufacturer]]), 0))</f>
        <v>BlackBerry Pearl</v>
      </c>
    </row>
    <row r="20" spans="3:5" x14ac:dyDescent="0.3">
      <c r="C20" t="s">
        <v>122</v>
      </c>
      <c r="D20">
        <f>SUMIFS(table1[units_sold_m], table1[manufacturer], C20)</f>
        <v>3</v>
      </c>
      <c r="E20" s="1" t="str">
        <f t="array" ref="E20">INDEX(table1[model], MATCH(1, (_xlfn.MAXIFS(table1[units_sold_m], table1[manufacturer], C20)=table1[units_sold_m]) * (table1[manufacturer]=table2[[#This Row],[manufacturer]]), 0))</f>
        <v>LeEco Le 1s</v>
      </c>
    </row>
    <row r="21" spans="3:5" x14ac:dyDescent="0.3">
      <c r="C21" t="s">
        <v>124</v>
      </c>
      <c r="D21">
        <f>SUMIFS(table1[units_sold_m], table1[manufacturer], C21)</f>
        <v>2.1</v>
      </c>
      <c r="E21" s="1" t="str">
        <f t="array" ref="E21">INDEX(table1[model], MATCH(1, (_xlfn.MAXIFS(table1[units_sold_m], table1[manufacturer], C21)=table1[units_sold_m]) * (table1[manufacturer]=table2[[#This Row],[manufacturer]]), 0))</f>
        <v>Pixel and Pixel XL</v>
      </c>
    </row>
    <row r="22" spans="3:5" x14ac:dyDescent="0.3">
      <c r="C22" t="s">
        <v>126</v>
      </c>
      <c r="D22">
        <f>SUMIFS(table1[units_sold_m], table1[manufacturer], C22)</f>
        <v>2</v>
      </c>
      <c r="E22" s="1" t="str">
        <f t="array" ref="E22">INDEX(table1[model], MATCH(1, (_xlfn.MAXIFS(table1[units_sold_m], table1[manufacturer], C22)=table1[units_sold_m]) * (table1[manufacturer]=table2[[#This Row],[manufacturer]]), 0))</f>
        <v>Centro</v>
      </c>
    </row>
  </sheetData>
  <phoneticPr fontId="18" type="noConversion"/>
  <conditionalFormatting sqref="D9:D22">
    <cfRule type="top10" dxfId="19" priority="4" rank="3"/>
  </conditionalFormatting>
  <conditionalFormatting sqref="D9:D11">
    <cfRule type="top10" dxfId="18" priority="1" rank="3"/>
    <cfRule type="top10" dxfId="17" priority="2" rank="3"/>
    <cfRule type="top10" dxfId="16" priority="3" rank="3"/>
  </conditionalFormatting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691E0-64D6-4BFE-9F64-469475722913}">
  <dimension ref="B2:R24"/>
  <sheetViews>
    <sheetView workbookViewId="0">
      <selection activeCell="C5" sqref="C5"/>
    </sheetView>
  </sheetViews>
  <sheetFormatPr defaultRowHeight="14.4" x14ac:dyDescent="0.3"/>
  <cols>
    <col min="3" max="4" width="18.88671875" bestFit="1" customWidth="1"/>
    <col min="9" max="9" width="16" customWidth="1"/>
    <col min="11" max="11" width="24.33203125" bestFit="1" customWidth="1"/>
    <col min="19" max="19" width="15.44140625" customWidth="1"/>
  </cols>
  <sheetData>
    <row r="2" spans="2:18" x14ac:dyDescent="0.3">
      <c r="B2" s="11"/>
      <c r="C2" s="11"/>
      <c r="D2" s="11"/>
      <c r="E2" s="11"/>
      <c r="F2" s="11"/>
      <c r="G2" s="11"/>
      <c r="H2" s="11"/>
      <c r="I2" s="11"/>
      <c r="J2" s="11"/>
      <c r="N2" t="s">
        <v>4</v>
      </c>
      <c r="O2" t="s">
        <v>143</v>
      </c>
      <c r="R2" t="s">
        <v>6</v>
      </c>
    </row>
    <row r="3" spans="2:18" x14ac:dyDescent="0.3">
      <c r="B3" s="11"/>
      <c r="C3" s="12" t="s">
        <v>142</v>
      </c>
      <c r="D3" s="12"/>
      <c r="E3" s="11"/>
      <c r="F3" s="11"/>
      <c r="G3" s="11"/>
      <c r="H3" s="11"/>
      <c r="I3" s="11"/>
      <c r="J3" s="11"/>
      <c r="N3">
        <v>2021</v>
      </c>
      <c r="O3">
        <f>SUMIFS(table1[units_sold_m], table1[[manufacturer]:[manufacturer]], $C$5, table1[year], N3)</f>
        <v>0</v>
      </c>
      <c r="R3" t="s">
        <v>9</v>
      </c>
    </row>
    <row r="4" spans="2:18" x14ac:dyDescent="0.3">
      <c r="B4" s="11"/>
      <c r="C4" s="11"/>
      <c r="D4" s="11"/>
      <c r="E4" s="11"/>
      <c r="F4" s="11"/>
      <c r="G4" s="11"/>
      <c r="H4" s="11"/>
      <c r="I4" s="11"/>
      <c r="J4" s="11"/>
      <c r="N4">
        <v>2020</v>
      </c>
      <c r="O4">
        <f>SUMIFS(table1[units_sold_m], table1[[manufacturer]:[manufacturer]], $C$5, table1[year], N4)</f>
        <v>0</v>
      </c>
      <c r="R4" t="s">
        <v>19</v>
      </c>
    </row>
    <row r="5" spans="2:18" x14ac:dyDescent="0.3">
      <c r="B5" s="11"/>
      <c r="C5" s="13" t="s">
        <v>55</v>
      </c>
      <c r="D5" s="14"/>
      <c r="E5" s="15"/>
      <c r="F5" s="13" t="s">
        <v>145</v>
      </c>
      <c r="G5" s="13"/>
      <c r="H5" s="16">
        <f t="array" ref="H5">SUM(1/COUNTIF(table1[manufacturer], table1[manufacturer]))</f>
        <v>13.999999999999991</v>
      </c>
      <c r="I5" s="11"/>
      <c r="J5" s="11"/>
      <c r="N5">
        <v>2019</v>
      </c>
      <c r="O5">
        <f>SUMIFS(table1[units_sold_m], table1[[manufacturer]:[manufacturer]], $C$5, table1[year], N5)</f>
        <v>0</v>
      </c>
      <c r="R5" t="s">
        <v>23</v>
      </c>
    </row>
    <row r="6" spans="2:18" x14ac:dyDescent="0.3">
      <c r="B6" s="11"/>
      <c r="C6" s="11"/>
      <c r="D6" s="11"/>
      <c r="E6" s="11"/>
      <c r="F6" s="11"/>
      <c r="G6" s="11"/>
      <c r="H6" s="11"/>
      <c r="I6" s="11"/>
      <c r="J6" s="11"/>
      <c r="N6">
        <v>2018</v>
      </c>
      <c r="O6">
        <f>SUMIFS(table1[units_sold_m], table1[[manufacturer]:[manufacturer]], $C$5, table1[year], N6)</f>
        <v>0</v>
      </c>
      <c r="R6" t="s">
        <v>50</v>
      </c>
    </row>
    <row r="7" spans="2:18" x14ac:dyDescent="0.3">
      <c r="B7" s="11"/>
      <c r="C7" s="11"/>
      <c r="D7" s="11"/>
      <c r="E7" s="11"/>
      <c r="F7" s="11"/>
      <c r="G7" s="11"/>
      <c r="H7" s="11"/>
      <c r="I7" s="11"/>
      <c r="J7" s="11"/>
      <c r="N7">
        <v>2017</v>
      </c>
      <c r="O7">
        <f>SUMIFS(table1[units_sold_m], table1[[manufacturer]:[manufacturer]], $C$5, table1[year], N7)</f>
        <v>0</v>
      </c>
      <c r="R7" t="s">
        <v>59</v>
      </c>
    </row>
    <row r="8" spans="2:18" x14ac:dyDescent="0.3">
      <c r="B8" s="11"/>
      <c r="C8" s="11"/>
      <c r="D8" s="11"/>
      <c r="E8" s="13" t="s">
        <v>144</v>
      </c>
      <c r="F8" s="13"/>
      <c r="G8" s="13"/>
      <c r="H8" s="13"/>
      <c r="I8" s="11"/>
      <c r="J8" s="11"/>
      <c r="N8">
        <v>2016</v>
      </c>
      <c r="O8">
        <f>SUMIFS(table1[units_sold_m], table1[[manufacturer]:[manufacturer]], $C$5, table1[year], N8)</f>
        <v>0</v>
      </c>
      <c r="R8" t="s">
        <v>55</v>
      </c>
    </row>
    <row r="9" spans="2:18" x14ac:dyDescent="0.3">
      <c r="B9" s="11"/>
      <c r="C9" s="11"/>
      <c r="D9" s="11"/>
      <c r="E9" s="11"/>
      <c r="F9" s="11"/>
      <c r="G9" s="11"/>
      <c r="H9" s="11"/>
      <c r="I9" s="11"/>
      <c r="J9" s="11"/>
      <c r="N9">
        <v>2015</v>
      </c>
      <c r="O9">
        <f>SUMIFS(table1[units_sold_m], table1[[manufacturer]:[manufacturer]], $C$5, table1[year], N9)</f>
        <v>0</v>
      </c>
      <c r="R9" t="s">
        <v>84</v>
      </c>
    </row>
    <row r="10" spans="2:18" x14ac:dyDescent="0.3">
      <c r="B10" s="11"/>
      <c r="C10" s="13" t="s">
        <v>139</v>
      </c>
      <c r="D10" s="13"/>
      <c r="E10" s="13"/>
      <c r="F10" s="13"/>
      <c r="G10" s="16" t="str">
        <f t="array" ref="G10">INDEX(table1[model], MATCH(1, (MAX(IF(table1[manufacturer]=C5, table1[units_sold_m]))=table1[units_sold_m]) * (table1[manufacturer]=C5), 0))</f>
        <v>KP100</v>
      </c>
      <c r="H10" s="13"/>
      <c r="I10" s="17"/>
      <c r="J10" s="11"/>
      <c r="N10">
        <v>2014</v>
      </c>
      <c r="O10">
        <f>SUMIFS(table1[units_sold_m], table1[[manufacturer]:[manufacturer]], $C$5, table1[year], N10)</f>
        <v>10</v>
      </c>
      <c r="R10" t="s">
        <v>105</v>
      </c>
    </row>
    <row r="11" spans="2:18" x14ac:dyDescent="0.3">
      <c r="B11" s="11"/>
      <c r="C11" s="18" t="s">
        <v>140</v>
      </c>
      <c r="D11" s="18"/>
      <c r="E11" s="18"/>
      <c r="F11" s="18"/>
      <c r="G11" s="19">
        <f>COUNTIFS(table1[manufacturer], C5)</f>
        <v>7</v>
      </c>
      <c r="H11" s="18"/>
      <c r="I11" s="20"/>
      <c r="J11" s="11"/>
      <c r="N11">
        <v>2013</v>
      </c>
      <c r="O11">
        <f>SUMIFS(table1[units_sold_m], table1[[manufacturer]:[manufacturer]], $C$5, table1[year], N11)</f>
        <v>3</v>
      </c>
      <c r="R11" t="s">
        <v>75</v>
      </c>
    </row>
    <row r="12" spans="2:18" x14ac:dyDescent="0.3">
      <c r="B12" s="11"/>
      <c r="C12" s="18" t="s">
        <v>141</v>
      </c>
      <c r="D12" s="18"/>
      <c r="E12" s="18"/>
      <c r="F12" s="18"/>
      <c r="G12" s="19">
        <f>COUNTIFS(table1[manufacturer], C5, table1[smartphone], "Yes")</f>
        <v>2</v>
      </c>
      <c r="H12" s="18"/>
      <c r="I12" s="20"/>
      <c r="J12" s="11"/>
      <c r="N12">
        <v>2012</v>
      </c>
      <c r="O12">
        <f>SUMIFS(table1[units_sold_m], table1[[manufacturer]:[manufacturer]], $C$5, table1[year], N12)</f>
        <v>0</v>
      </c>
      <c r="R12" t="s">
        <v>88</v>
      </c>
    </row>
    <row r="13" spans="2:18" x14ac:dyDescent="0.3">
      <c r="B13" s="11"/>
      <c r="C13" s="18" t="s">
        <v>148</v>
      </c>
      <c r="D13" s="18"/>
      <c r="E13" s="18"/>
      <c r="F13" s="18"/>
      <c r="G13" s="19">
        <f t="array" ref="G13">INDEX(N3:N24, MATCH(MAX(O3:O24), O3:O24, 0))</f>
        <v>2008</v>
      </c>
      <c r="H13" s="18"/>
      <c r="I13" s="20"/>
      <c r="J13" s="11"/>
      <c r="N13">
        <v>2011</v>
      </c>
      <c r="O13">
        <f>SUMIFS(table1[units_sold_m], table1[[manufacturer]:[manufacturer]], $C$5, table1[year], N13)</f>
        <v>0</v>
      </c>
      <c r="R13" t="s">
        <v>122</v>
      </c>
    </row>
    <row r="14" spans="2:18" x14ac:dyDescent="0.3">
      <c r="B14" s="11"/>
      <c r="C14" s="11"/>
      <c r="D14" s="11"/>
      <c r="E14" s="11"/>
      <c r="F14" s="11"/>
      <c r="G14" s="11"/>
      <c r="H14" s="11"/>
      <c r="I14" s="11"/>
      <c r="J14" s="11"/>
      <c r="N14">
        <v>2010</v>
      </c>
      <c r="O14">
        <f>SUMIFS(table1[units_sold_m], table1[[manufacturer]:[manufacturer]], $C$5, table1[year], N14)</f>
        <v>0</v>
      </c>
      <c r="R14" t="s">
        <v>124</v>
      </c>
    </row>
    <row r="15" spans="2:18" x14ac:dyDescent="0.3">
      <c r="N15">
        <v>2009</v>
      </c>
      <c r="O15">
        <f>SUMIFS(table1[units_sold_m], table1[[manufacturer]:[manufacturer]], $C$5, table1[year], N15)</f>
        <v>13</v>
      </c>
      <c r="R15" t="s">
        <v>126</v>
      </c>
    </row>
    <row r="16" spans="2:18" x14ac:dyDescent="0.3">
      <c r="N16">
        <v>2008</v>
      </c>
      <c r="O16">
        <f>SUMIFS(table1[units_sold_m], table1[[manufacturer]:[manufacturer]], $C$5, table1[year], N16)</f>
        <v>40</v>
      </c>
    </row>
    <row r="17" spans="14:15" x14ac:dyDescent="0.3">
      <c r="N17">
        <v>2007</v>
      </c>
      <c r="O17">
        <f>SUMIFS(table1[units_sold_m], table1[[manufacturer]:[manufacturer]], $C$5, table1[year], N17)</f>
        <v>5</v>
      </c>
    </row>
    <row r="18" spans="14:15" x14ac:dyDescent="0.3">
      <c r="N18">
        <v>2006</v>
      </c>
      <c r="O18">
        <f>SUMIFS(table1[units_sold_m], table1[[manufacturer]:[manufacturer]], $C$5, table1[year], N18)</f>
        <v>21</v>
      </c>
    </row>
    <row r="19" spans="14:15" x14ac:dyDescent="0.3">
      <c r="N19">
        <v>2005</v>
      </c>
      <c r="O19">
        <f>SUMIFS(table1[units_sold_m], table1[[manufacturer]:[manufacturer]], $C$5, table1[year], N19)</f>
        <v>0</v>
      </c>
    </row>
    <row r="20" spans="14:15" x14ac:dyDescent="0.3">
      <c r="N20">
        <v>2004</v>
      </c>
      <c r="O20">
        <f>SUMIFS(table1[units_sold_m], table1[[manufacturer]:[manufacturer]], $C$5, table1[year], N20)</f>
        <v>0</v>
      </c>
    </row>
    <row r="21" spans="14:15" x14ac:dyDescent="0.3">
      <c r="N21">
        <v>2003</v>
      </c>
      <c r="O21">
        <f>SUMIFS(table1[units_sold_m], table1[[manufacturer]:[manufacturer]], $C$5, table1[year], N21)</f>
        <v>0</v>
      </c>
    </row>
    <row r="22" spans="14:15" x14ac:dyDescent="0.3">
      <c r="N22">
        <v>2000</v>
      </c>
      <c r="O22">
        <f>SUMIFS(table1[units_sold_m], table1[[manufacturer]:[manufacturer]], $C$5, table1[year], N22)</f>
        <v>0</v>
      </c>
    </row>
    <row r="23" spans="14:15" x14ac:dyDescent="0.3">
      <c r="N23">
        <v>1999</v>
      </c>
      <c r="O23">
        <f>SUMIFS(table1[units_sold_m], table1[[manufacturer]:[manufacturer]], $C$5, table1[year], N23)</f>
        <v>0</v>
      </c>
    </row>
    <row r="24" spans="14:15" x14ac:dyDescent="0.3">
      <c r="N24">
        <v>1996</v>
      </c>
      <c r="O24">
        <f>SUMIFS(table1[units_sold_m], table1[[manufacturer]:[manufacturer]], $C$5, table1[year], N24)</f>
        <v>0</v>
      </c>
    </row>
  </sheetData>
  <dataValidations count="1">
    <dataValidation type="list" allowBlank="1" showInputMessage="1" showErrorMessage="1" sqref="C5" xr:uid="{2FB689FF-614A-45A1-85F2-5A5E5A605D0A}">
      <formula1>$R$2:$R$15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A5D21-6A4D-4716-AE47-7A1C2AB5CBB4}">
  <dimension ref="C3:E52"/>
  <sheetViews>
    <sheetView workbookViewId="0">
      <selection activeCell="D7" sqref="D7"/>
    </sheetView>
  </sheetViews>
  <sheetFormatPr defaultRowHeight="14.4" x14ac:dyDescent="0.3"/>
  <cols>
    <col min="3" max="3" width="34.88671875" bestFit="1" customWidth="1"/>
    <col min="4" max="4" width="18.77734375" bestFit="1" customWidth="1"/>
  </cols>
  <sheetData>
    <row r="3" spans="3:5" x14ac:dyDescent="0.3">
      <c r="C3" s="24" t="s">
        <v>147</v>
      </c>
      <c r="D3" s="24"/>
      <c r="E3" s="24"/>
    </row>
    <row r="5" spans="3:5" x14ac:dyDescent="0.3">
      <c r="C5" s="21" t="s">
        <v>146</v>
      </c>
      <c r="D5" t="s">
        <v>149</v>
      </c>
    </row>
    <row r="6" spans="3:5" x14ac:dyDescent="0.3">
      <c r="C6" s="2" t="s">
        <v>6</v>
      </c>
      <c r="D6" s="22"/>
    </row>
    <row r="7" spans="3:5" x14ac:dyDescent="0.3">
      <c r="C7" s="23">
        <v>1100</v>
      </c>
      <c r="D7" s="25">
        <v>250</v>
      </c>
    </row>
    <row r="8" spans="3:5" x14ac:dyDescent="0.3">
      <c r="C8" s="23">
        <v>1110</v>
      </c>
      <c r="D8" s="22">
        <v>247.5</v>
      </c>
    </row>
    <row r="9" spans="3:5" x14ac:dyDescent="0.3">
      <c r="C9" s="23" t="s">
        <v>13</v>
      </c>
      <c r="D9" s="22">
        <v>200</v>
      </c>
    </row>
    <row r="10" spans="3:5" x14ac:dyDescent="0.3">
      <c r="C10" s="2" t="s">
        <v>9</v>
      </c>
      <c r="D10" s="22"/>
    </row>
    <row r="11" spans="3:5" x14ac:dyDescent="0.3">
      <c r="C11" s="23" t="s">
        <v>10</v>
      </c>
      <c r="D11" s="25">
        <v>224</v>
      </c>
    </row>
    <row r="12" spans="3:5" x14ac:dyDescent="0.3">
      <c r="C12" s="23" t="s">
        <v>14</v>
      </c>
      <c r="D12" s="22">
        <v>174.1</v>
      </c>
    </row>
    <row r="13" spans="3:5" x14ac:dyDescent="0.3">
      <c r="C13" s="23" t="s">
        <v>15</v>
      </c>
      <c r="D13" s="22">
        <v>164.5</v>
      </c>
    </row>
    <row r="14" spans="3:5" x14ac:dyDescent="0.3">
      <c r="C14" s="2" t="s">
        <v>19</v>
      </c>
      <c r="D14" s="22"/>
    </row>
    <row r="15" spans="3:5" x14ac:dyDescent="0.3">
      <c r="C15" s="23" t="s">
        <v>20</v>
      </c>
      <c r="D15" s="25">
        <v>150</v>
      </c>
    </row>
    <row r="16" spans="3:5" x14ac:dyDescent="0.3">
      <c r="C16" s="23" t="s">
        <v>32</v>
      </c>
      <c r="D16" s="22">
        <v>70</v>
      </c>
    </row>
    <row r="17" spans="3:4" x14ac:dyDescent="0.3">
      <c r="C17" s="23" t="s">
        <v>31</v>
      </c>
      <c r="D17" s="22">
        <v>70</v>
      </c>
    </row>
    <row r="18" spans="3:4" x14ac:dyDescent="0.3">
      <c r="C18" s="2" t="s">
        <v>23</v>
      </c>
      <c r="D18" s="22"/>
    </row>
    <row r="19" spans="3:4" x14ac:dyDescent="0.3">
      <c r="C19" s="23" t="s">
        <v>24</v>
      </c>
      <c r="D19" s="25">
        <v>130</v>
      </c>
    </row>
    <row r="20" spans="3:4" x14ac:dyDescent="0.3">
      <c r="C20" s="23" t="s">
        <v>36</v>
      </c>
      <c r="D20" s="22">
        <v>60</v>
      </c>
    </row>
    <row r="21" spans="3:4" x14ac:dyDescent="0.3">
      <c r="C21" s="23" t="s">
        <v>38</v>
      </c>
      <c r="D21" s="22">
        <v>60</v>
      </c>
    </row>
    <row r="22" spans="3:4" x14ac:dyDescent="0.3">
      <c r="C22" s="23" t="s">
        <v>37</v>
      </c>
      <c r="D22" s="22">
        <v>60</v>
      </c>
    </row>
    <row r="23" spans="3:4" x14ac:dyDescent="0.3">
      <c r="C23" s="2" t="s">
        <v>50</v>
      </c>
      <c r="D23" s="22"/>
    </row>
    <row r="24" spans="3:4" x14ac:dyDescent="0.3">
      <c r="C24" s="23" t="s">
        <v>51</v>
      </c>
      <c r="D24" s="25">
        <v>32</v>
      </c>
    </row>
    <row r="25" spans="3:4" x14ac:dyDescent="0.3">
      <c r="C25" s="23" t="s">
        <v>70</v>
      </c>
      <c r="D25" s="22">
        <v>20</v>
      </c>
    </row>
    <row r="26" spans="3:4" x14ac:dyDescent="0.3">
      <c r="C26" s="23" t="s">
        <v>72</v>
      </c>
      <c r="D26" s="22">
        <v>17</v>
      </c>
    </row>
    <row r="27" spans="3:4" x14ac:dyDescent="0.3">
      <c r="C27" s="23" t="s">
        <v>73</v>
      </c>
      <c r="D27" s="22">
        <v>17</v>
      </c>
    </row>
    <row r="28" spans="3:4" x14ac:dyDescent="0.3">
      <c r="C28" s="2" t="s">
        <v>59</v>
      </c>
      <c r="D28" s="22"/>
    </row>
    <row r="29" spans="3:4" x14ac:dyDescent="0.3">
      <c r="C29" s="23" t="s">
        <v>60</v>
      </c>
      <c r="D29" s="25">
        <v>30</v>
      </c>
    </row>
    <row r="30" spans="3:4" x14ac:dyDescent="0.3">
      <c r="C30" s="23" t="s">
        <v>69</v>
      </c>
      <c r="D30" s="22">
        <v>20</v>
      </c>
    </row>
    <row r="31" spans="3:4" x14ac:dyDescent="0.3">
      <c r="C31" s="23" t="s">
        <v>90</v>
      </c>
      <c r="D31" s="22">
        <v>15</v>
      </c>
    </row>
    <row r="32" spans="3:4" x14ac:dyDescent="0.3">
      <c r="C32" s="2" t="s">
        <v>55</v>
      </c>
      <c r="D32" s="22"/>
    </row>
    <row r="33" spans="3:4" x14ac:dyDescent="0.3">
      <c r="C33" s="23" t="s">
        <v>56</v>
      </c>
      <c r="D33" s="25">
        <v>30</v>
      </c>
    </row>
    <row r="34" spans="3:4" x14ac:dyDescent="0.3">
      <c r="C34" s="23" t="s">
        <v>68</v>
      </c>
      <c r="D34" s="22">
        <v>21</v>
      </c>
    </row>
    <row r="35" spans="3:4" x14ac:dyDescent="0.3">
      <c r="C35" s="23" t="s">
        <v>93</v>
      </c>
      <c r="D35" s="22">
        <v>13</v>
      </c>
    </row>
    <row r="36" spans="3:4" x14ac:dyDescent="0.3">
      <c r="C36" s="2" t="s">
        <v>75</v>
      </c>
      <c r="D36" s="22"/>
    </row>
    <row r="37" spans="3:4" x14ac:dyDescent="0.3">
      <c r="C37" s="23" t="s">
        <v>76</v>
      </c>
      <c r="D37" s="25">
        <v>16</v>
      </c>
    </row>
    <row r="38" spans="3:4" x14ac:dyDescent="0.3">
      <c r="C38" s="2" t="s">
        <v>84</v>
      </c>
      <c r="D38" s="22"/>
    </row>
    <row r="39" spans="3:4" x14ac:dyDescent="0.3">
      <c r="C39" s="23" t="s">
        <v>85</v>
      </c>
      <c r="D39" s="25">
        <v>15</v>
      </c>
    </row>
    <row r="40" spans="3:4" x14ac:dyDescent="0.3">
      <c r="C40" s="23" t="s">
        <v>87</v>
      </c>
      <c r="D40" s="25">
        <v>15</v>
      </c>
    </row>
    <row r="41" spans="3:4" x14ac:dyDescent="0.3">
      <c r="C41" s="23" t="s">
        <v>86</v>
      </c>
      <c r="D41" s="25">
        <v>15</v>
      </c>
    </row>
    <row r="42" spans="3:4" x14ac:dyDescent="0.3">
      <c r="C42" s="2" t="s">
        <v>88</v>
      </c>
      <c r="D42" s="22"/>
    </row>
    <row r="43" spans="3:4" x14ac:dyDescent="0.3">
      <c r="C43" s="23" t="s">
        <v>89</v>
      </c>
      <c r="D43" s="25">
        <v>15</v>
      </c>
    </row>
    <row r="44" spans="3:4" x14ac:dyDescent="0.3">
      <c r="C44" s="2" t="s">
        <v>105</v>
      </c>
      <c r="D44" s="22"/>
    </row>
    <row r="45" spans="3:4" x14ac:dyDescent="0.3">
      <c r="C45" s="23" t="s">
        <v>106</v>
      </c>
      <c r="D45" s="25">
        <v>9.6999999999999993</v>
      </c>
    </row>
    <row r="46" spans="3:4" x14ac:dyDescent="0.3">
      <c r="C46" s="23" t="s">
        <v>110</v>
      </c>
      <c r="D46" s="22">
        <v>7</v>
      </c>
    </row>
    <row r="47" spans="3:4" x14ac:dyDescent="0.3">
      <c r="C47" s="2" t="s">
        <v>122</v>
      </c>
      <c r="D47" s="22"/>
    </row>
    <row r="48" spans="3:4" x14ac:dyDescent="0.3">
      <c r="C48" s="23" t="s">
        <v>123</v>
      </c>
      <c r="D48" s="25">
        <v>3</v>
      </c>
    </row>
    <row r="49" spans="3:4" x14ac:dyDescent="0.3">
      <c r="C49" s="2" t="s">
        <v>124</v>
      </c>
      <c r="D49" s="22"/>
    </row>
    <row r="50" spans="3:4" x14ac:dyDescent="0.3">
      <c r="C50" s="23" t="s">
        <v>125</v>
      </c>
      <c r="D50" s="25">
        <v>2.1</v>
      </c>
    </row>
    <row r="51" spans="3:4" x14ac:dyDescent="0.3">
      <c r="C51" s="2" t="s">
        <v>126</v>
      </c>
      <c r="D51" s="22"/>
    </row>
    <row r="52" spans="3:4" x14ac:dyDescent="0.3">
      <c r="C52" s="23" t="s">
        <v>127</v>
      </c>
      <c r="D52" s="25">
        <v>2</v>
      </c>
    </row>
  </sheetData>
  <pageMargins left="0.7" right="0.7" top="0.75" bottom="0.75" header="0.3" footer="0.3"/>
  <pageSetup paperSize="9"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0F33D96-EEE7-4295-B831-D246C37445D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best-selling-mobile-phones</vt:lpstr>
      <vt:lpstr>table_formula_chart</vt:lpstr>
      <vt:lpstr>data_validation</vt:lpstr>
      <vt:lpstr>pivot_table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J-B DE LUCA</dc:creator>
  <cp:lastModifiedBy>J-B DE LUCA</cp:lastModifiedBy>
  <dcterms:created xsi:type="dcterms:W3CDTF">2022-05-29T10:04:50Z</dcterms:created>
  <dcterms:modified xsi:type="dcterms:W3CDTF">2022-06-24T19:32:17Z</dcterms:modified>
</cp:coreProperties>
</file>