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l\Downloads\"/>
    </mc:Choice>
  </mc:AlternateContent>
  <xr:revisionPtr revIDLastSave="0" documentId="13_ncr:1_{E00D638D-C813-4E4B-B102-27DEB7CE592B}" xr6:coauthVersionLast="47" xr6:coauthVersionMax="47" xr10:uidLastSave="{00000000-0000-0000-0000-000000000000}"/>
  <bookViews>
    <workbookView xWindow="-120" yWindow="-120" windowWidth="20730" windowHeight="11040" xr2:uid="{A2081708-8FCF-441B-AFDD-81492A0B7C99}"/>
  </bookViews>
  <sheets>
    <sheet name="EXPLICAÇÃ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D26" i="1"/>
  <c r="D22" i="1"/>
  <c r="D18" i="1"/>
  <c r="B14" i="1"/>
  <c r="D14" i="1"/>
  <c r="D10" i="1"/>
  <c r="B10" i="1"/>
</calcChain>
</file>

<file path=xl/sharedStrings.xml><?xml version="1.0" encoding="utf-8"?>
<sst xmlns="http://schemas.openxmlformats.org/spreadsheetml/2006/main" count="27" uniqueCount="23">
  <si>
    <t>Base de Dados - Aula 2</t>
  </si>
  <si>
    <t>ID</t>
  </si>
  <si>
    <t>User ID</t>
  </si>
  <si>
    <t>Product ID</t>
  </si>
  <si>
    <t>Subtotal</t>
  </si>
  <si>
    <t>Tax</t>
  </si>
  <si>
    <t>Total</t>
  </si>
  <si>
    <t>Discount ($)</t>
  </si>
  <si>
    <t>Created At</t>
  </si>
  <si>
    <t>Quantity</t>
  </si>
  <si>
    <t>Base de Dados</t>
  </si>
  <si>
    <t>Resolvendo Problemas de Negócios</t>
  </si>
  <si>
    <t>Quanto vendemos na primeira quinzena de maio de 2016?</t>
  </si>
  <si>
    <t>+</t>
  </si>
  <si>
    <t>Quanto vendemos do produto 34 em todo o período?</t>
  </si>
  <si>
    <t>Em quantos pedidos foram vendidos o produto 34?</t>
  </si>
  <si>
    <t>Qual o percentual de vezes que foi vendido o produto 34?</t>
  </si>
  <si>
    <t>Quantos pedidos no total tivemos em todo o período?</t>
  </si>
  <si>
    <r>
      <t>SOMA(</t>
    </r>
    <r>
      <rPr>
        <i/>
        <sz val="11"/>
        <color theme="1"/>
        <rFont val="Calibri"/>
        <family val="2"/>
        <scheme val="minor"/>
      </rPr>
      <t>numero1; [numero2]; ...</t>
    </r>
    <r>
      <rPr>
        <sz val="11"/>
        <color theme="1"/>
        <rFont val="Calibri"/>
        <family val="2"/>
        <scheme val="minor"/>
      </rPr>
      <t>)</t>
    </r>
  </si>
  <si>
    <r>
      <t>SOMASE(</t>
    </r>
    <r>
      <rPr>
        <i/>
        <sz val="11"/>
        <color theme="1"/>
        <rFont val="Calibri"/>
        <family val="2"/>
        <scheme val="minor"/>
      </rPr>
      <t>intervalo; critérios; [intervalo_soma]</t>
    </r>
    <r>
      <rPr>
        <sz val="11"/>
        <color theme="1"/>
        <rFont val="Calibri"/>
        <family val="2"/>
        <scheme val="minor"/>
      </rPr>
      <t>)</t>
    </r>
  </si>
  <si>
    <r>
      <t>CONT.SE(</t>
    </r>
    <r>
      <rPr>
        <i/>
        <sz val="11"/>
        <color theme="1"/>
        <rFont val="Calibri"/>
        <family val="2"/>
        <scheme val="minor"/>
      </rPr>
      <t>intervalo; critérios</t>
    </r>
    <r>
      <rPr>
        <sz val="11"/>
        <color theme="1"/>
        <rFont val="Calibri"/>
        <family val="2"/>
        <scheme val="minor"/>
      </rPr>
      <t>)</t>
    </r>
  </si>
  <si>
    <t>/</t>
  </si>
  <si>
    <r>
      <t>CONT.VALORES(</t>
    </r>
    <r>
      <rPr>
        <i/>
        <sz val="11"/>
        <color theme="1"/>
        <rFont val="Calibri"/>
        <family val="2"/>
        <scheme val="minor"/>
      </rPr>
      <t>valor1; [valor2];...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</si>
</sst>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"/>
    <numFmt numFmtId="167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</font>
    <font>
      <b/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D9E2F3"/>
      </patternFill>
    </fill>
  </fills>
  <borders count="2">
    <border>
      <left/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4" fillId="3" borderId="0" xfId="0" applyNumberFormat="1" applyFont="1" applyFill="1"/>
    <xf numFmtId="164" fontId="4" fillId="3" borderId="0" xfId="0" applyNumberFormat="1" applyFont="1" applyFill="1"/>
    <xf numFmtId="0" fontId="1" fillId="3" borderId="0" xfId="0" applyFont="1" applyFill="1"/>
    <xf numFmtId="14" fontId="4" fillId="3" borderId="0" xfId="0" applyNumberFormat="1" applyFont="1" applyFill="1"/>
    <xf numFmtId="3" fontId="4" fillId="3" borderId="0" xfId="0" applyNumberFormat="1" applyFont="1" applyFill="1"/>
    <xf numFmtId="0" fontId="5" fillId="4" borderId="0" xfId="0" applyFont="1" applyFill="1"/>
    <xf numFmtId="14" fontId="6" fillId="4" borderId="0" xfId="0" applyNumberFormat="1" applyFont="1" applyFill="1"/>
    <xf numFmtId="0" fontId="0" fillId="2" borderId="1" xfId="0" applyFill="1" applyBorder="1"/>
    <xf numFmtId="0" fontId="0" fillId="6" borderId="0" xfId="0" applyFill="1"/>
    <xf numFmtId="0" fontId="8" fillId="6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" fontId="0" fillId="2" borderId="1" xfId="0" applyNumberFormat="1" applyFill="1" applyBorder="1"/>
    <xf numFmtId="164" fontId="0" fillId="2" borderId="1" xfId="0" applyNumberFormat="1" applyFill="1" applyBorder="1"/>
    <xf numFmtId="1" fontId="4" fillId="7" borderId="0" xfId="0" applyNumberFormat="1" applyFont="1" applyFill="1"/>
    <xf numFmtId="167" fontId="0" fillId="2" borderId="1" xfId="0" applyNumberFormat="1" applyFill="1" applyBorder="1"/>
    <xf numFmtId="3" fontId="0" fillId="2" borderId="1" xfId="0" applyNumberFormat="1" applyFill="1" applyBorder="1"/>
    <xf numFmtId="1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135251</xdr:colOff>
      <xdr:row>0</xdr:row>
      <xdr:rowOff>140836</xdr:rowOff>
    </xdr:from>
    <xdr:to>
      <xdr:col>2</xdr:col>
      <xdr:colOff>509588</xdr:colOff>
      <xdr:row>4</xdr:row>
      <xdr:rowOff>49836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465AD6-5F95-F4CF-0489-4D4A4A213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1" y="140836"/>
          <a:ext cx="1203012" cy="63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4351-16FC-4EDB-9706-F43A0972E751}">
  <dimension ref="B2:S28"/>
  <sheetViews>
    <sheetView tabSelected="1" topLeftCell="A10" workbookViewId="0">
      <selection activeCell="F26" sqref="F26"/>
    </sheetView>
  </sheetViews>
  <sheetFormatPr defaultRowHeight="15" x14ac:dyDescent="0.25"/>
  <cols>
    <col min="1" max="1" width="2.5703125" customWidth="1"/>
    <col min="11" max="11" width="5.7109375" bestFit="1" customWidth="1"/>
    <col min="12" max="12" width="6.42578125" bestFit="1" customWidth="1"/>
    <col min="13" max="13" width="9" bestFit="1" customWidth="1"/>
    <col min="14" max="16" width="8.5703125" customWidth="1"/>
    <col min="17" max="17" width="10.28515625" bestFit="1" customWidth="1"/>
    <col min="18" max="18" width="10.5703125" bestFit="1" customWidth="1"/>
    <col min="19" max="19" width="7.7109375" bestFit="1" customWidth="1"/>
  </cols>
  <sheetData>
    <row r="2" spans="2:19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2:19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2:19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6" spans="2:19" x14ac:dyDescent="0.25">
      <c r="B6" s="13" t="s">
        <v>11</v>
      </c>
      <c r="C6" s="13"/>
      <c r="D6" s="13"/>
      <c r="E6" s="13"/>
      <c r="F6" s="13"/>
      <c r="G6" s="13"/>
      <c r="H6" s="13"/>
      <c r="I6" s="13"/>
      <c r="K6" s="12" t="s">
        <v>10</v>
      </c>
      <c r="L6" s="12"/>
      <c r="M6" s="12"/>
      <c r="N6" s="12"/>
      <c r="O6" s="12"/>
      <c r="P6" s="12"/>
      <c r="Q6" s="12"/>
      <c r="R6" s="12"/>
      <c r="S6" s="12"/>
    </row>
    <row r="8" spans="2:19" x14ac:dyDescent="0.25">
      <c r="B8" s="10" t="s">
        <v>12</v>
      </c>
      <c r="C8" s="10"/>
      <c r="D8" s="10"/>
      <c r="E8" s="10"/>
      <c r="F8" s="10"/>
      <c r="G8" s="10"/>
      <c r="H8" s="10"/>
      <c r="I8" s="10"/>
      <c r="K8" s="6" t="s">
        <v>1</v>
      </c>
      <c r="L8" s="6" t="s">
        <v>2</v>
      </c>
      <c r="M8" s="6" t="s">
        <v>3</v>
      </c>
      <c r="N8" s="6" t="s">
        <v>4</v>
      </c>
      <c r="O8" s="6" t="s">
        <v>5</v>
      </c>
      <c r="P8" s="7" t="s">
        <v>6</v>
      </c>
      <c r="Q8" s="6" t="s">
        <v>7</v>
      </c>
      <c r="R8" s="7" t="s">
        <v>8</v>
      </c>
      <c r="S8" s="6" t="s">
        <v>9</v>
      </c>
    </row>
    <row r="9" spans="2:19" ht="15.75" thickBot="1" x14ac:dyDescent="0.3">
      <c r="B9" s="9" t="s">
        <v>13</v>
      </c>
      <c r="D9" s="9" t="s">
        <v>18</v>
      </c>
      <c r="K9" s="1">
        <v>9550</v>
      </c>
      <c r="L9" s="1">
        <v>1269</v>
      </c>
      <c r="M9" s="1">
        <v>13</v>
      </c>
      <c r="N9" s="2">
        <v>75.086169274037104</v>
      </c>
      <c r="O9" s="2">
        <v>4.51</v>
      </c>
      <c r="P9" s="2">
        <v>79.596169274037109</v>
      </c>
      <c r="Q9" s="3">
        <v>0</v>
      </c>
      <c r="R9" s="4">
        <v>42521.540371597221</v>
      </c>
      <c r="S9" s="5">
        <v>4</v>
      </c>
    </row>
    <row r="10" spans="2:19" ht="15.75" thickBot="1" x14ac:dyDescent="0.3">
      <c r="B10" s="14">
        <f>P27+P26+P25+P24+P23+P22</f>
        <v>484.96414625335137</v>
      </c>
      <c r="D10" s="15">
        <f>SUM(P22:P27)</f>
        <v>484.96414625335137</v>
      </c>
      <c r="K10" s="1">
        <v>6482</v>
      </c>
      <c r="L10" s="1">
        <v>886</v>
      </c>
      <c r="M10" s="1">
        <v>131</v>
      </c>
      <c r="N10" s="2">
        <v>75.411481355584854</v>
      </c>
      <c r="O10" s="2">
        <v>5.66</v>
      </c>
      <c r="P10" s="2">
        <v>81.071481355584851</v>
      </c>
      <c r="Q10" s="3">
        <v>0</v>
      </c>
      <c r="R10" s="4">
        <v>42520.461196643519</v>
      </c>
      <c r="S10" s="5">
        <v>5</v>
      </c>
    </row>
    <row r="11" spans="2:19" x14ac:dyDescent="0.25">
      <c r="K11" s="1">
        <v>7393</v>
      </c>
      <c r="L11" s="1">
        <v>1007</v>
      </c>
      <c r="M11" s="1">
        <v>17</v>
      </c>
      <c r="N11" s="2">
        <v>53.290720311951766</v>
      </c>
      <c r="O11" s="2">
        <v>3.06</v>
      </c>
      <c r="P11" s="2">
        <v>56.350720311951768</v>
      </c>
      <c r="Q11" s="3">
        <v>0</v>
      </c>
      <c r="R11" s="4">
        <v>42520.443103993057</v>
      </c>
      <c r="S11" s="5">
        <v>4</v>
      </c>
    </row>
    <row r="12" spans="2:19" x14ac:dyDescent="0.25">
      <c r="B12" s="10" t="s">
        <v>14</v>
      </c>
      <c r="C12" s="10"/>
      <c r="D12" s="10"/>
      <c r="E12" s="10"/>
      <c r="F12" s="10"/>
      <c r="G12" s="10"/>
      <c r="H12" s="10"/>
      <c r="I12" s="10"/>
      <c r="K12" s="1">
        <v>7072</v>
      </c>
      <c r="L12" s="1">
        <v>962</v>
      </c>
      <c r="M12" s="16">
        <v>34</v>
      </c>
      <c r="N12" s="2">
        <v>49.535942579421324</v>
      </c>
      <c r="O12" s="2">
        <v>2.97</v>
      </c>
      <c r="P12" s="2">
        <v>52.505942579421323</v>
      </c>
      <c r="Q12" s="3">
        <v>0</v>
      </c>
      <c r="R12" s="4">
        <v>42519.125718356481</v>
      </c>
      <c r="S12" s="5">
        <v>5</v>
      </c>
    </row>
    <row r="13" spans="2:19" ht="15.75" thickBot="1" x14ac:dyDescent="0.3">
      <c r="B13" s="9" t="s">
        <v>13</v>
      </c>
      <c r="D13" s="9" t="s">
        <v>19</v>
      </c>
      <c r="K13" s="1">
        <v>13998</v>
      </c>
      <c r="L13" s="1">
        <v>1852</v>
      </c>
      <c r="M13" s="1">
        <v>43</v>
      </c>
      <c r="N13" s="2">
        <v>50.901701367838371</v>
      </c>
      <c r="O13" s="2">
        <v>3.31</v>
      </c>
      <c r="P13" s="2">
        <v>54.211701367838373</v>
      </c>
      <c r="Q13" s="3">
        <v>0</v>
      </c>
      <c r="R13" s="4">
        <v>42518.31554822917</v>
      </c>
      <c r="S13" s="5">
        <v>3</v>
      </c>
    </row>
    <row r="14" spans="2:19" ht="15.75" thickBot="1" x14ac:dyDescent="0.3">
      <c r="B14" s="17">
        <f>P12+P16+P21+P28</f>
        <v>210.77377031768529</v>
      </c>
      <c r="D14" s="8">
        <f>SUMIF(M9:M28, 34, P9:P28)</f>
        <v>210.77377031768529</v>
      </c>
      <c r="K14" s="1">
        <v>10814</v>
      </c>
      <c r="L14" s="1">
        <v>1424</v>
      </c>
      <c r="M14" s="1">
        <v>169</v>
      </c>
      <c r="N14" s="2">
        <v>39.687817956355161</v>
      </c>
      <c r="O14" s="2">
        <v>2.58</v>
      </c>
      <c r="P14" s="2">
        <v>42.267817956355159</v>
      </c>
      <c r="Q14" s="3">
        <v>0</v>
      </c>
      <c r="R14" s="4">
        <v>42518.307119826386</v>
      </c>
      <c r="S14" s="5">
        <v>4</v>
      </c>
    </row>
    <row r="15" spans="2:19" x14ac:dyDescent="0.25">
      <c r="K15" s="1">
        <v>5009</v>
      </c>
      <c r="L15" s="1">
        <v>678</v>
      </c>
      <c r="M15" s="1">
        <v>180</v>
      </c>
      <c r="N15" s="2">
        <v>45.549391048892794</v>
      </c>
      <c r="O15" s="5">
        <v>0</v>
      </c>
      <c r="P15" s="2">
        <v>45.549391048892794</v>
      </c>
      <c r="Q15" s="3">
        <v>0</v>
      </c>
      <c r="R15" s="4">
        <v>42517.95794025463</v>
      </c>
      <c r="S15" s="5">
        <v>2</v>
      </c>
    </row>
    <row r="16" spans="2:19" x14ac:dyDescent="0.25">
      <c r="B16" s="10" t="s">
        <v>17</v>
      </c>
      <c r="C16" s="10"/>
      <c r="D16" s="10"/>
      <c r="E16" s="10"/>
      <c r="F16" s="10"/>
      <c r="G16" s="10"/>
      <c r="H16" s="10"/>
      <c r="I16" s="10"/>
      <c r="K16" s="1">
        <v>13463</v>
      </c>
      <c r="L16" s="1">
        <v>1776</v>
      </c>
      <c r="M16" s="16">
        <v>34</v>
      </c>
      <c r="N16" s="2">
        <v>49.535942579421324</v>
      </c>
      <c r="O16" s="2">
        <v>3.47</v>
      </c>
      <c r="P16" s="2">
        <v>53.005942579421323</v>
      </c>
      <c r="Q16" s="3">
        <v>0</v>
      </c>
      <c r="R16" s="4">
        <v>42513.39415083333</v>
      </c>
      <c r="S16" s="5">
        <v>5</v>
      </c>
    </row>
    <row r="17" spans="2:19" ht="15.75" thickBot="1" x14ac:dyDescent="0.3">
      <c r="B17" s="9" t="s">
        <v>13</v>
      </c>
      <c r="D17" s="9" t="s">
        <v>18</v>
      </c>
      <c r="K17" s="1">
        <v>7021</v>
      </c>
      <c r="L17" s="1">
        <v>943</v>
      </c>
      <c r="M17" s="1">
        <v>45</v>
      </c>
      <c r="N17" s="2">
        <v>78.699678253227404</v>
      </c>
      <c r="O17" s="2">
        <v>3.74</v>
      </c>
      <c r="P17" s="2">
        <v>82.439678253227399</v>
      </c>
      <c r="Q17" s="3">
        <v>0</v>
      </c>
      <c r="R17" s="4">
        <v>42513.144605196758</v>
      </c>
      <c r="S17" s="5">
        <v>5</v>
      </c>
    </row>
    <row r="18" spans="2:19" ht="15.75" thickBot="1" x14ac:dyDescent="0.3">
      <c r="B18" s="8"/>
      <c r="D18" s="18">
        <f>SUM(S9:S28)</f>
        <v>77</v>
      </c>
      <c r="K18" s="1">
        <v>17892</v>
      </c>
      <c r="L18" s="1">
        <v>2379</v>
      </c>
      <c r="M18" s="1">
        <v>31</v>
      </c>
      <c r="N18" s="2">
        <v>70.435643114190157</v>
      </c>
      <c r="O18" s="2">
        <v>4.2300000000000004</v>
      </c>
      <c r="P18" s="2">
        <v>74.665643114190161</v>
      </c>
      <c r="Q18" s="3">
        <v>0</v>
      </c>
      <c r="R18" s="4">
        <v>42512.164574571761</v>
      </c>
      <c r="S18" s="5">
        <v>5</v>
      </c>
    </row>
    <row r="19" spans="2:19" x14ac:dyDescent="0.25">
      <c r="K19" s="1">
        <v>2216</v>
      </c>
      <c r="L19" s="1">
        <v>310</v>
      </c>
      <c r="M19" s="1">
        <v>125</v>
      </c>
      <c r="N19" s="2">
        <v>53.597994719939628</v>
      </c>
      <c r="O19" s="2">
        <v>2.5499999999999998</v>
      </c>
      <c r="P19" s="2">
        <v>56.147994719939625</v>
      </c>
      <c r="Q19" s="3">
        <v>0</v>
      </c>
      <c r="R19" s="4">
        <v>42511.059657673613</v>
      </c>
      <c r="S19" s="5">
        <v>3</v>
      </c>
    </row>
    <row r="20" spans="2:19" x14ac:dyDescent="0.25">
      <c r="B20" s="10" t="s">
        <v>15</v>
      </c>
      <c r="C20" s="10"/>
      <c r="D20" s="10"/>
      <c r="E20" s="10"/>
      <c r="F20" s="10"/>
      <c r="G20" s="10"/>
      <c r="H20" s="10"/>
      <c r="I20" s="10"/>
      <c r="K20" s="1">
        <v>4999</v>
      </c>
      <c r="L20" s="1">
        <v>678</v>
      </c>
      <c r="M20" s="1">
        <v>51</v>
      </c>
      <c r="N20" s="2">
        <v>50.433725012700116</v>
      </c>
      <c r="O20" s="5">
        <v>0</v>
      </c>
      <c r="P20" s="2">
        <v>50.433725012700116</v>
      </c>
      <c r="Q20" s="3">
        <v>0</v>
      </c>
      <c r="R20" s="4">
        <v>42508.668741712965</v>
      </c>
      <c r="S20" s="5">
        <v>2</v>
      </c>
    </row>
    <row r="21" spans="2:19" ht="15.75" thickBot="1" x14ac:dyDescent="0.3">
      <c r="B21" s="9" t="s">
        <v>13</v>
      </c>
      <c r="D21" s="9" t="s">
        <v>20</v>
      </c>
      <c r="K21" s="1">
        <v>8607</v>
      </c>
      <c r="L21" s="1">
        <v>1152</v>
      </c>
      <c r="M21" s="16">
        <v>34</v>
      </c>
      <c r="N21" s="2">
        <v>49.535942579421324</v>
      </c>
      <c r="O21" s="2">
        <v>2.97</v>
      </c>
      <c r="P21" s="2">
        <v>52.505942579421323</v>
      </c>
      <c r="Q21" s="3">
        <v>0</v>
      </c>
      <c r="R21" s="4">
        <v>42506.303388692133</v>
      </c>
      <c r="S21" s="5">
        <v>4</v>
      </c>
    </row>
    <row r="22" spans="2:19" ht="15.75" thickBot="1" x14ac:dyDescent="0.3">
      <c r="B22" s="8"/>
      <c r="D22" s="8">
        <f>COUNTIF(M9:M28, 34)</f>
        <v>4</v>
      </c>
      <c r="K22" s="1">
        <v>9876</v>
      </c>
      <c r="L22" s="1">
        <v>1304</v>
      </c>
      <c r="M22" s="1">
        <v>36</v>
      </c>
      <c r="N22" s="2">
        <v>87.291251538276228</v>
      </c>
      <c r="O22" s="2">
        <v>5.24</v>
      </c>
      <c r="P22" s="2">
        <v>92.531251538276223</v>
      </c>
      <c r="Q22" s="3">
        <v>0</v>
      </c>
      <c r="R22" s="4">
        <v>42504.393666886572</v>
      </c>
      <c r="S22" s="5">
        <v>5</v>
      </c>
    </row>
    <row r="23" spans="2:19" x14ac:dyDescent="0.25">
      <c r="K23" s="1">
        <v>14917</v>
      </c>
      <c r="L23" s="1">
        <v>1992</v>
      </c>
      <c r="M23" s="1">
        <v>45</v>
      </c>
      <c r="N23" s="2">
        <v>78.699678253227404</v>
      </c>
      <c r="O23" s="2">
        <v>4.72</v>
      </c>
      <c r="P23" s="2">
        <v>83.419678253227403</v>
      </c>
      <c r="Q23" s="3">
        <v>0</v>
      </c>
      <c r="R23" s="4">
        <v>42504.371512210651</v>
      </c>
      <c r="S23" s="5">
        <v>4</v>
      </c>
    </row>
    <row r="24" spans="2:19" x14ac:dyDescent="0.25">
      <c r="B24" s="10" t="s">
        <v>16</v>
      </c>
      <c r="C24" s="10"/>
      <c r="D24" s="10"/>
      <c r="E24" s="10"/>
      <c r="F24" s="10"/>
      <c r="G24" s="10"/>
      <c r="H24" s="10"/>
      <c r="I24" s="10"/>
      <c r="K24" s="1">
        <v>16653</v>
      </c>
      <c r="L24" s="1">
        <v>2214</v>
      </c>
      <c r="M24" s="1">
        <v>80</v>
      </c>
      <c r="N24" s="2">
        <v>36.608837873576093</v>
      </c>
      <c r="O24" s="2">
        <v>1.46</v>
      </c>
      <c r="P24" s="2">
        <v>38.068837873576094</v>
      </c>
      <c r="Q24" s="3">
        <v>0</v>
      </c>
      <c r="R24" s="4">
        <v>42500.402064641203</v>
      </c>
      <c r="S24" s="5">
        <v>3</v>
      </c>
    </row>
    <row r="25" spans="2:19" ht="15.75" thickBot="1" x14ac:dyDescent="0.3">
      <c r="B25" s="9" t="s">
        <v>21</v>
      </c>
      <c r="D25" s="9" t="s">
        <v>22</v>
      </c>
      <c r="K25" s="1">
        <v>17783</v>
      </c>
      <c r="L25" s="1">
        <v>2367</v>
      </c>
      <c r="M25" s="1">
        <v>57</v>
      </c>
      <c r="N25" s="2">
        <v>81.614928905599598</v>
      </c>
      <c r="O25" s="2">
        <v>3.26</v>
      </c>
      <c r="P25" s="2">
        <v>84.874928905599603</v>
      </c>
      <c r="Q25" s="3">
        <v>0</v>
      </c>
      <c r="R25" s="4">
        <v>42498.635398067127</v>
      </c>
      <c r="S25" s="5">
        <v>3</v>
      </c>
    </row>
    <row r="26" spans="2:19" ht="15.75" thickBot="1" x14ac:dyDescent="0.3">
      <c r="B26" s="19">
        <f>D22/D26</f>
        <v>0.2</v>
      </c>
      <c r="D26" s="8">
        <f>COUNTA(M9:M28)</f>
        <v>20</v>
      </c>
      <c r="K26" s="1">
        <v>5733</v>
      </c>
      <c r="L26" s="1">
        <v>783</v>
      </c>
      <c r="M26" s="1">
        <v>36</v>
      </c>
      <c r="N26" s="2">
        <v>87.291251538276228</v>
      </c>
      <c r="O26" s="5">
        <v>0</v>
      </c>
      <c r="P26" s="2">
        <v>87.291251538276228</v>
      </c>
      <c r="Q26" s="3">
        <v>0</v>
      </c>
      <c r="R26" s="4">
        <v>42496.019897905091</v>
      </c>
      <c r="S26" s="5">
        <v>5</v>
      </c>
    </row>
    <row r="27" spans="2:19" x14ac:dyDescent="0.25">
      <c r="K27" s="1">
        <v>5007</v>
      </c>
      <c r="L27" s="1">
        <v>678</v>
      </c>
      <c r="M27" s="1">
        <v>129</v>
      </c>
      <c r="N27" s="2">
        <v>98.778198144395802</v>
      </c>
      <c r="O27" s="5">
        <v>0</v>
      </c>
      <c r="P27" s="2">
        <v>98.778198144395802</v>
      </c>
      <c r="Q27" s="3">
        <v>0</v>
      </c>
      <c r="R27" s="4">
        <v>42494.770826180553</v>
      </c>
      <c r="S27" s="5">
        <v>4</v>
      </c>
    </row>
    <row r="28" spans="2:19" x14ac:dyDescent="0.25">
      <c r="K28" s="1">
        <v>8685</v>
      </c>
      <c r="L28" s="1">
        <v>1162</v>
      </c>
      <c r="M28" s="16">
        <v>34</v>
      </c>
      <c r="N28" s="2">
        <v>49.535942579421324</v>
      </c>
      <c r="O28" s="2">
        <v>3.22</v>
      </c>
      <c r="P28" s="2">
        <v>52.755942579421323</v>
      </c>
      <c r="Q28" s="3">
        <v>0</v>
      </c>
      <c r="R28" s="4">
        <v>42490.789043425924</v>
      </c>
      <c r="S28" s="5">
        <v>2</v>
      </c>
    </row>
  </sheetData>
  <mergeCells count="8">
    <mergeCell ref="B16:I16"/>
    <mergeCell ref="B20:I20"/>
    <mergeCell ref="B24:I24"/>
    <mergeCell ref="B2:S4"/>
    <mergeCell ref="K6:S6"/>
    <mergeCell ref="B6:I6"/>
    <mergeCell ref="B8:I8"/>
    <mergeCell ref="B12:I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EXPLICAÇÃO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Menezes</dc:creator>
  <cp:lastModifiedBy>Jean-Lucas Luquetti Silva</cp:lastModifiedBy>
  <dcterms:created xsi:type="dcterms:W3CDTF">2023-04-03T08:07:12Z</dcterms:created>
  <dcterms:modified xsi:type="dcterms:W3CDTF">2023-05-17T20:43:18Z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2023-05-04T17:55:18Z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5c80ecf6-4c67-404b-bf8a-5bac3d66a304</vt:lpwstr>
  </property>
  <property fmtid="{D5CDD505-2E9C-101B-9397-08002B2CF9AE}" pid="7" name="MSIP_Label_defa4170-0d19-0005-0004-bc88714345d2_ActionId">
    <vt:lpwstr>b0a36e35-d76f-4ac7-8b1b-c7b0c9bb9100</vt:lpwstr>
  </property>
  <property fmtid="{D5CDD505-2E9C-101B-9397-08002B2CF9AE}" pid="8" name="MSIP_Label_defa4170-0d19-0005-0004-bc88714345d2_ContentBits">
    <vt:lpwstr>0</vt:lpwstr>
  </property>
</Properties>
</file>