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jean_\OneDrive\Documents\CSharp\Bloc 4 - Collaboratif\Document\"/>
    </mc:Choice>
  </mc:AlternateContent>
  <xr:revisionPtr revIDLastSave="0" documentId="13_ncr:1_{FE2678C8-46C5-4630-B6B9-577E3E24734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Grille à point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9" i="1" l="1"/>
  <c r="E18" i="1"/>
  <c r="E17" i="1"/>
  <c r="E16" i="1"/>
  <c r="E15" i="1"/>
  <c r="E14" i="1"/>
  <c r="H86" i="1" l="1"/>
  <c r="F86" i="1"/>
  <c r="D86" i="1"/>
  <c r="C86" i="1"/>
  <c r="H4" i="1" l="1"/>
  <c r="C4" i="1" s="1"/>
  <c r="H6" i="1" l="1"/>
  <c r="C6" i="1" s="1"/>
  <c r="B145" i="1" l="1"/>
  <c r="B136" i="1"/>
  <c r="B127" i="1"/>
  <c r="B107" i="1"/>
  <c r="E152" i="1"/>
  <c r="D152" i="1"/>
  <c r="E143" i="1"/>
  <c r="D143" i="1"/>
  <c r="E134" i="1"/>
  <c r="D134" i="1"/>
  <c r="D124" i="1" s="1"/>
  <c r="B98" i="1"/>
  <c r="B89" i="1"/>
  <c r="E114" i="1"/>
  <c r="D114" i="1"/>
  <c r="E105" i="1"/>
  <c r="D105" i="1"/>
  <c r="E96" i="1"/>
  <c r="D96" i="1"/>
  <c r="E64" i="1"/>
  <c r="H96" i="1" l="1"/>
  <c r="F14" i="1" s="1"/>
  <c r="H14" i="1" s="1"/>
  <c r="H114" i="1"/>
  <c r="F16" i="1" s="1"/>
  <c r="H16" i="1" s="1"/>
  <c r="H134" i="1"/>
  <c r="F17" i="1" s="1"/>
  <c r="H105" i="1"/>
  <c r="F15" i="1" s="1"/>
  <c r="H143" i="1"/>
  <c r="F18" i="1" s="1"/>
  <c r="H152" i="1"/>
  <c r="F19" i="1" s="1"/>
  <c r="H124" i="1"/>
  <c r="C124" i="1"/>
  <c r="F124" i="1"/>
  <c r="D64" i="1"/>
  <c r="H64" i="1" s="1"/>
  <c r="H19" i="1" l="1"/>
  <c r="G19" i="1"/>
  <c r="H17" i="1"/>
  <c r="G17" i="1"/>
  <c r="H18" i="1"/>
  <c r="G18" i="1"/>
  <c r="H15" i="1"/>
  <c r="G15" i="1"/>
  <c r="C66" i="1"/>
  <c r="D66" i="1"/>
  <c r="G16" i="1"/>
  <c r="G14" i="1"/>
  <c r="H66" i="1"/>
  <c r="F66" i="1"/>
</calcChain>
</file>

<file path=xl/sharedStrings.xml><?xml version="1.0" encoding="utf-8"?>
<sst xmlns="http://schemas.openxmlformats.org/spreadsheetml/2006/main" count="119" uniqueCount="70">
  <si>
    <t>Référence bloc de compétences :</t>
  </si>
  <si>
    <t>Nom bloc de compétences :</t>
  </si>
  <si>
    <t>Promotion :</t>
  </si>
  <si>
    <t>Date :</t>
  </si>
  <si>
    <t>Coef</t>
  </si>
  <si>
    <t>Nom-Prénom</t>
  </si>
  <si>
    <t>Note collective</t>
  </si>
  <si>
    <t>Note individuelle</t>
  </si>
  <si>
    <t>Note* finale</t>
  </si>
  <si>
    <t>Candidat 1</t>
  </si>
  <si>
    <t>Candidat 2</t>
  </si>
  <si>
    <t>Candidat 3</t>
  </si>
  <si>
    <t>Candidat 4</t>
  </si>
  <si>
    <t>Candidat 5</t>
  </si>
  <si>
    <t>Candidat 6</t>
  </si>
  <si>
    <t>*</t>
  </si>
  <si>
    <t>A : Acquis : les objectifs définis sont atteints</t>
  </si>
  <si>
    <t xml:space="preserve">B : Acquis : les objectifs définis sont partiellement atteints - écarts mineurs constatés </t>
  </si>
  <si>
    <t>C : Non acquis : les objectifs définis ne sont pas atteints - écarts majeurs constatés</t>
  </si>
  <si>
    <t>D : Non acquis : les objectifs définis ne sont pas atteints - écarts critiques constatés</t>
  </si>
  <si>
    <t>Signature ?</t>
  </si>
  <si>
    <t>Evaluateur 1</t>
  </si>
  <si>
    <t>Evaluateur 2</t>
  </si>
  <si>
    <t>Evaluateur 3</t>
  </si>
  <si>
    <t>Commentaires :</t>
  </si>
  <si>
    <t>NOTATION DU TRAVAIL COLLECTIF</t>
  </si>
  <si>
    <t>Thèmes</t>
  </si>
  <si>
    <t>Critères</t>
  </si>
  <si>
    <t>Points à attribuer</t>
  </si>
  <si>
    <t>Points obtenus</t>
  </si>
  <si>
    <t>Commentaires/Argumentations</t>
  </si>
  <si>
    <t>Total :</t>
  </si>
  <si>
    <t>Note (lettre) collective :</t>
  </si>
  <si>
    <t>Conversion lettre</t>
  </si>
  <si>
    <t>NOTATION INDIVIDUELLE</t>
  </si>
  <si>
    <t>Compétences techniques</t>
  </si>
  <si>
    <t>Participation individuelle et efficacité</t>
  </si>
  <si>
    <t>Maîtrise des outils</t>
  </si>
  <si>
    <t>Réaction face à un imprévu</t>
  </si>
  <si>
    <t>Qualité de la prestation orale</t>
  </si>
  <si>
    <t>Animation, prise en compte de l’auditoire</t>
  </si>
  <si>
    <t>Les réponses aux questions sont argumentées et justifiées</t>
  </si>
  <si>
    <t>Note (lettre) individuelle :</t>
  </si>
  <si>
    <t>Modules</t>
  </si>
  <si>
    <t>Gestion de stock</t>
  </si>
  <si>
    <t>Gestion d'inventaire</t>
  </si>
  <si>
    <t>Gestion des commandes fournisseurs</t>
  </si>
  <si>
    <t>Documentation</t>
  </si>
  <si>
    <t>Rapport technique présent et complet</t>
  </si>
  <si>
    <t>Procédure d'installation présente et accessible</t>
  </si>
  <si>
    <t>Conception</t>
  </si>
  <si>
    <t>Base de données : MCD</t>
  </si>
  <si>
    <t>Base de données présente, cohérente et fonctionnelle</t>
  </si>
  <si>
    <t>Infrastructure</t>
  </si>
  <si>
    <t>Architecture</t>
  </si>
  <si>
    <t>L'architecture logicielle présentée est cohérente, fonctionnelle et viable</t>
  </si>
  <si>
    <t>Back-office</t>
  </si>
  <si>
    <t>API REST pré+B52:C58sente et fonctionnelle</t>
  </si>
  <si>
    <t>Client lourd : interfaces fonctionnelles</t>
  </si>
  <si>
    <t>Client lourd : espace admin sécurisé</t>
  </si>
  <si>
    <t>Client lourd : CRUD sur les différentes modules complets et fonctionnels</t>
  </si>
  <si>
    <t>Client lourd : alertes et notifications fonctionnelles</t>
  </si>
  <si>
    <t>Front-Office</t>
  </si>
  <si>
    <t>Client léger : interfaces claires et ergonomiques</t>
  </si>
  <si>
    <t>Client léger : détails des articles / produits consultables</t>
  </si>
  <si>
    <t>Client léger : recherche, filtre, tri fonctionnels sur le catalogue de produits</t>
  </si>
  <si>
    <t>Client léger : commander des produits</t>
  </si>
  <si>
    <t>Diagrammes UML</t>
  </si>
  <si>
    <t>Interface</t>
  </si>
  <si>
    <t>API entre le Front-Office et le Back-Office opérationnelle.
Intéraction fonctionnelle (stocks, commandes passées, comptes clients)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</si>
</sst>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1"/>
      <color theme="1"/>
      <name val="Calibri"/>
      <family val="2"/>
    </font>
    <font>
      <sz val="4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9">
    <xf numFmtId="0" fontId="0" fillId="0" borderId="0" xfId="0"/>
    <xf numFmtId="0" fontId="2" fillId="0" borderId="9" xfId="0" applyFont="1" applyBorder="1" applyAlignment="1">
      <alignment horizontal="center" vertical="center" wrapText="1"/>
    </xf>
    <xf numFmtId="0" fontId="2" fillId="0" borderId="0" xfId="0" applyFont="1"/>
    <xf numFmtId="0" fontId="0" fillId="0" borderId="0" xfId="0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2" fillId="0" borderId="0" xfId="0" applyFont="1" applyAlignment="1">
      <alignment horizontal="right"/>
    </xf>
    <xf numFmtId="0" fontId="5" fillId="0" borderId="0" xfId="0" applyFont="1"/>
    <xf numFmtId="0" fontId="7" fillId="0" borderId="2" xfId="0" applyFont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3" fillId="0" borderId="30" xfId="0" applyFont="1" applyBorder="1" applyAlignment="1">
      <alignment horizontal="center" vertical="center" wrapText="1"/>
    </xf>
    <xf numFmtId="0" fontId="3" fillId="0" borderId="3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right"/>
    </xf>
    <xf numFmtId="0" fontId="7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0" fillId="0" borderId="0" xfId="0" applyFont="1" applyAlignment="1">
      <alignment horizontal="right"/>
    </xf>
    <xf numFmtId="0" fontId="9" fillId="0" borderId="10" xfId="0" applyFont="1" applyBorder="1" applyAlignment="1">
      <alignment horizontal="center" vertical="center" wrapText="1"/>
    </xf>
    <xf numFmtId="0" fontId="2" fillId="0" borderId="9" xfId="0" applyFont="1" applyBorder="1" applyAlignment="1">
      <alignment vertical="center"/>
    </xf>
    <xf numFmtId="0" fontId="11" fillId="0" borderId="0" xfId="0" applyFont="1"/>
    <xf numFmtId="0" fontId="11" fillId="0" borderId="0" xfId="0" applyFont="1" applyAlignment="1">
      <alignment horizontal="right"/>
    </xf>
    <xf numFmtId="0" fontId="6" fillId="0" borderId="0" xfId="0" applyFont="1" applyAlignment="1">
      <alignment vertical="center"/>
    </xf>
    <xf numFmtId="0" fontId="3" fillId="0" borderId="36" xfId="0" applyFont="1" applyBorder="1" applyAlignment="1">
      <alignment horizontal="center" vertical="center" wrapText="1"/>
    </xf>
    <xf numFmtId="0" fontId="0" fillId="0" borderId="37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33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/>
    </xf>
    <xf numFmtId="0" fontId="4" fillId="0" borderId="4" xfId="0" applyFont="1" applyBorder="1" applyAlignment="1">
      <alignment horizontal="left"/>
    </xf>
    <xf numFmtId="0" fontId="4" fillId="0" borderId="5" xfId="0" applyFont="1" applyBorder="1" applyAlignment="1">
      <alignment horizontal="left"/>
    </xf>
    <xf numFmtId="0" fontId="2" fillId="0" borderId="45" xfId="0" applyFont="1" applyBorder="1" applyAlignment="1">
      <alignment vertical="top"/>
    </xf>
    <xf numFmtId="0" fontId="2" fillId="0" borderId="46" xfId="0" applyFont="1" applyBorder="1" applyAlignment="1">
      <alignment vertical="top"/>
    </xf>
    <xf numFmtId="0" fontId="2" fillId="0" borderId="47" xfId="0" applyFont="1" applyBorder="1" applyAlignment="1">
      <alignment vertical="top"/>
    </xf>
    <xf numFmtId="0" fontId="0" fillId="0" borderId="7" xfId="0" applyBorder="1" applyAlignment="1">
      <alignment horizontal="center" vertical="center"/>
    </xf>
    <xf numFmtId="0" fontId="12" fillId="0" borderId="0" xfId="0" applyFont="1" applyAlignment="1">
      <alignment horizontal="left" vertical="center"/>
    </xf>
    <xf numFmtId="0" fontId="12" fillId="0" borderId="0" xfId="0" applyFont="1" applyAlignment="1">
      <alignment vertical="center"/>
    </xf>
    <xf numFmtId="0" fontId="13" fillId="5" borderId="0" xfId="0" applyFont="1" applyFill="1" applyAlignment="1">
      <alignment horizontal="center" vertical="center"/>
    </xf>
    <xf numFmtId="0" fontId="14" fillId="0" borderId="0" xfId="0" applyFont="1" applyAlignment="1">
      <alignment horizontal="left" vertical="center"/>
    </xf>
    <xf numFmtId="0" fontId="2" fillId="0" borderId="0" xfId="0" quotePrefix="1" applyFont="1" applyAlignment="1">
      <alignment horizontal="right" vertical="center"/>
    </xf>
    <xf numFmtId="0" fontId="0" fillId="0" borderId="36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15" fillId="0" borderId="0" xfId="0" applyFont="1" applyAlignment="1">
      <alignment wrapText="1"/>
    </xf>
    <xf numFmtId="0" fontId="13" fillId="0" borderId="0" xfId="0" applyFont="1"/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top"/>
    </xf>
    <xf numFmtId="0" fontId="4" fillId="0" borderId="18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18" xfId="0" applyFont="1" applyBorder="1" applyAlignment="1">
      <alignment horizontal="left"/>
    </xf>
    <xf numFmtId="0" fontId="4" fillId="0" borderId="25" xfId="0" applyFont="1" applyBorder="1" applyAlignment="1">
      <alignment horizontal="left"/>
    </xf>
    <xf numFmtId="0" fontId="4" fillId="0" borderId="18" xfId="0" applyFont="1" applyBorder="1" applyAlignment="1">
      <alignment horizontal="center"/>
    </xf>
    <xf numFmtId="0" fontId="4" fillId="0" borderId="19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4" fillId="0" borderId="21" xfId="0" applyFont="1" applyBorder="1" applyAlignment="1">
      <alignment horizontal="left"/>
    </xf>
    <xf numFmtId="0" fontId="4" fillId="0" borderId="26" xfId="0" applyFont="1" applyBorder="1" applyAlignment="1">
      <alignment horizontal="left"/>
    </xf>
    <xf numFmtId="0" fontId="4" fillId="0" borderId="21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4" fillId="0" borderId="28" xfId="0" applyFont="1" applyBorder="1" applyAlignment="1">
      <alignment horizontal="left" vertical="center"/>
    </xf>
    <xf numFmtId="0" fontId="4" fillId="0" borderId="29" xfId="0" applyFont="1" applyBorder="1" applyAlignment="1">
      <alignment horizontal="left" vertic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2" fillId="0" borderId="27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 wrapText="1"/>
    </xf>
    <xf numFmtId="0" fontId="2" fillId="4" borderId="12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5" fillId="0" borderId="21" xfId="0" applyFont="1" applyBorder="1" applyAlignment="1">
      <alignment horizontal="left" wrapText="1"/>
    </xf>
    <xf numFmtId="0" fontId="5" fillId="0" borderId="26" xfId="0" applyFont="1" applyBorder="1" applyAlignment="1">
      <alignment horizontal="left" wrapText="1"/>
    </xf>
    <xf numFmtId="0" fontId="4" fillId="0" borderId="18" xfId="0" applyFont="1" applyBorder="1" applyAlignment="1">
      <alignment horizontal="left" vertical="center" wrapText="1"/>
    </xf>
    <xf numFmtId="0" fontId="4" fillId="0" borderId="25" xfId="0" applyFont="1" applyBorder="1" applyAlignment="1">
      <alignment horizontal="left" vertical="center" wrapText="1"/>
    </xf>
    <xf numFmtId="0" fontId="4" fillId="0" borderId="21" xfId="0" applyFont="1" applyBorder="1" applyAlignment="1">
      <alignment horizontal="left" vertical="center" wrapText="1"/>
    </xf>
    <xf numFmtId="0" fontId="4" fillId="0" borderId="26" xfId="0" applyFont="1" applyBorder="1" applyAlignment="1">
      <alignment horizontal="left" vertical="center" wrapText="1"/>
    </xf>
    <xf numFmtId="0" fontId="4" fillId="0" borderId="18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5" fillId="0" borderId="18" xfId="0" applyFont="1" applyBorder="1" applyAlignment="1">
      <alignment horizontal="left" wrapText="1"/>
    </xf>
    <xf numFmtId="0" fontId="5" fillId="0" borderId="25" xfId="0" applyFont="1" applyBorder="1" applyAlignment="1">
      <alignment horizontal="left" wrapText="1"/>
    </xf>
    <xf numFmtId="0" fontId="4" fillId="0" borderId="21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5" fillId="0" borderId="28" xfId="0" applyFont="1" applyBorder="1" applyAlignment="1">
      <alignment horizontal="left" vertical="center" wrapText="1"/>
    </xf>
    <xf numFmtId="0" fontId="5" fillId="0" borderId="29" xfId="0" applyFont="1" applyBorder="1" applyAlignment="1">
      <alignment horizontal="left" vertical="center" wrapText="1"/>
    </xf>
    <xf numFmtId="0" fontId="4" fillId="0" borderId="28" xfId="0" applyFont="1" applyBorder="1" applyAlignment="1">
      <alignment horizontal="left" vertical="center" wrapText="1"/>
    </xf>
    <xf numFmtId="0" fontId="4" fillId="0" borderId="29" xfId="0" applyFont="1" applyBorder="1" applyAlignment="1">
      <alignment horizontal="left" vertical="center" wrapText="1"/>
    </xf>
    <xf numFmtId="0" fontId="8" fillId="0" borderId="41" xfId="0" applyFont="1" applyBorder="1" applyAlignment="1">
      <alignment horizontal="center" vertical="center" wrapText="1"/>
    </xf>
    <xf numFmtId="0" fontId="8" fillId="0" borderId="42" xfId="0" applyFont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 wrapText="1"/>
    </xf>
    <xf numFmtId="0" fontId="8" fillId="0" borderId="40" xfId="0" applyFont="1" applyBorder="1" applyAlignment="1">
      <alignment horizontal="center" vertical="center" wrapText="1"/>
    </xf>
    <xf numFmtId="0" fontId="8" fillId="0" borderId="43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/>
    </xf>
    <xf numFmtId="0" fontId="2" fillId="0" borderId="35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0" fillId="0" borderId="44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48" xfId="0" applyBorder="1" applyAlignment="1">
      <alignment horizontal="left" vertical="top"/>
    </xf>
    <xf numFmtId="0" fontId="0" fillId="0" borderId="49" xfId="0" applyBorder="1" applyAlignment="1">
      <alignment horizontal="left" vertical="top"/>
    </xf>
    <xf numFmtId="0" fontId="0" fillId="0" borderId="50" xfId="0" applyBorder="1" applyAlignment="1">
      <alignment horizontal="left" vertical="top"/>
    </xf>
    <xf numFmtId="0" fontId="0" fillId="0" borderId="51" xfId="0" applyBorder="1" applyAlignment="1">
      <alignment horizontal="left" vertical="top"/>
    </xf>
    <xf numFmtId="0" fontId="8" fillId="0" borderId="39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12" fillId="0" borderId="0" xfId="0" applyFont="1" applyAlignment="1">
      <alignment horizontal="right" vertical="center" wrapText="1"/>
    </xf>
    <xf numFmtId="0" fontId="12" fillId="0" borderId="48" xfId="0" applyFont="1" applyBorder="1" applyAlignment="1">
      <alignment horizontal="right" vertical="center" wrapText="1"/>
    </xf>
    <xf numFmtId="0" fontId="4" fillId="0" borderId="14" xfId="0" applyFont="1" applyBorder="1" applyAlignment="1">
      <alignment horizontal="center" vertical="center"/>
    </xf>
    <xf numFmtId="0" fontId="4" fillId="0" borderId="43" xfId="0" applyFont="1" applyBorder="1" applyAlignment="1">
      <alignment horizontal="center" vertical="center"/>
    </xf>
    <xf numFmtId="0" fontId="4" fillId="0" borderId="41" xfId="0" applyFont="1" applyBorder="1" applyAlignment="1">
      <alignment horizontal="center" vertical="center"/>
    </xf>
    <xf numFmtId="0" fontId="4" fillId="0" borderId="40" xfId="0" applyFont="1" applyBorder="1" applyAlignment="1">
      <alignment horizontal="center" vertical="center"/>
    </xf>
    <xf numFmtId="0" fontId="4" fillId="0" borderId="42" xfId="0" applyFont="1" applyBorder="1" applyAlignment="1">
      <alignment horizontal="center" vertical="center"/>
    </xf>
    <xf numFmtId="0" fontId="12" fillId="4" borderId="12" xfId="0" applyFont="1" applyFill="1" applyBorder="1" applyAlignment="1">
      <alignment horizontal="center" vertical="center"/>
    </xf>
    <xf numFmtId="0" fontId="12" fillId="4" borderId="35" xfId="0" applyFont="1" applyFill="1" applyBorder="1" applyAlignment="1">
      <alignment horizontal="center" vertical="center"/>
    </xf>
    <xf numFmtId="0" fontId="12" fillId="4" borderId="1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156"/>
  <sheetViews>
    <sheetView showGridLines="0" tabSelected="1" topLeftCell="A19" zoomScale="115" zoomScaleNormal="115" zoomScalePageLayoutView="130" workbookViewId="0">
      <selection activeCell="F62" sqref="F62:H62"/>
    </sheetView>
  </sheetViews>
  <sheetFormatPr baseColWidth="10" defaultColWidth="11.44140625" defaultRowHeight="14.4" x14ac:dyDescent="0.3"/>
  <cols>
    <col min="1" max="1" width="14.33203125" customWidth="1"/>
    <col min="2" max="2" width="11.44140625" customWidth="1"/>
    <col min="3" max="3" width="40.109375" customWidth="1"/>
    <col min="4" max="5" width="8.6640625" customWidth="1"/>
    <col min="6" max="6" width="9.5546875" customWidth="1"/>
    <col min="7" max="7" width="8.6640625" customWidth="1"/>
    <col min="8" max="8" width="16.6640625" customWidth="1"/>
  </cols>
  <sheetData>
    <row r="2" spans="1:8" ht="10.199999999999999" customHeight="1" x14ac:dyDescent="0.3"/>
    <row r="3" spans="1:8" ht="15" thickBot="1" x14ac:dyDescent="0.35"/>
    <row r="4" spans="1:8" s="30" customFormat="1" ht="30.75" customHeight="1" thickBot="1" x14ac:dyDescent="0.5">
      <c r="A4" s="139" t="s">
        <v>0</v>
      </c>
      <c r="B4" s="140"/>
      <c r="C4" s="146" t="str">
        <f ca="1">LEFT(H4,(SEARCH("-",H4)-2))</f>
        <v xml:space="preserve"> INFCDL4</v>
      </c>
      <c r="D4" s="147"/>
      <c r="E4" s="147"/>
      <c r="F4" s="147"/>
      <c r="G4" s="148"/>
      <c r="H4" s="52" t="str">
        <f ca="1">RIGHT(MID(CELL("nomfichier",A1),FIND("[",CELL("nomfichier",A1))+1,FIND("]", CELL("nomfichier",A1))-FIND("[",CELL("nomfichier",A1))-1),(LEN(MID(CELL("nomfichier",A1),FIND("[",CELL("nomfichier",A1))+1,FIND("]", CELL("nomfichier",A1))-FIND("[",CELL("nomfichier",A1))-1))-SEARCH("-",MID(CELL("nomfichier",A1),FIND("[",CELL("nomfichier",A1))+1,FIND("]", CELL("nomfichier",A1))-FIND("[",CELL("nomfichier",A1))-1))))</f>
        <v xml:space="preserve"> INFCDL4 - Développer une application informatique - V1 - 26.05.2021.xlsx</v>
      </c>
    </row>
    <row r="5" spans="1:8" s="30" customFormat="1" ht="10.199999999999999" customHeight="1" thickBot="1" x14ac:dyDescent="0.5">
      <c r="B5" s="31"/>
      <c r="C5" s="47"/>
      <c r="D5" s="47"/>
      <c r="E5" s="47"/>
      <c r="F5" s="47"/>
      <c r="G5" s="47"/>
      <c r="H5" s="53"/>
    </row>
    <row r="6" spans="1:8" ht="34.5" customHeight="1" thickBot="1" x14ac:dyDescent="0.35">
      <c r="A6" s="139" t="s">
        <v>1</v>
      </c>
      <c r="B6" s="140"/>
      <c r="C6" s="146" t="str">
        <f ca="1">LEFT(H6,(SEARCH("-",H6)-2))</f>
        <v>Développer une application informatique</v>
      </c>
      <c r="D6" s="147"/>
      <c r="E6" s="147"/>
      <c r="F6" s="147"/>
      <c r="G6" s="148"/>
      <c r="H6" s="52" t="str">
        <f ca="1">RIGHT(H4,(LEN(H4)-SEARCH("-",H4)-1))</f>
        <v>Développer une application informatique - V1 - 26.05.2021.xlsx</v>
      </c>
    </row>
    <row r="8" spans="1:8" ht="15" thickBot="1" x14ac:dyDescent="0.35"/>
    <row r="9" spans="1:8" ht="24" customHeight="1" thickBot="1" x14ac:dyDescent="0.35">
      <c r="A9" s="46" t="s">
        <v>2</v>
      </c>
      <c r="B9" s="95"/>
      <c r="C9" s="96"/>
      <c r="E9" s="45" t="s">
        <v>3</v>
      </c>
      <c r="F9" s="95"/>
      <c r="G9" s="96"/>
    </row>
    <row r="10" spans="1:8" ht="15" thickBot="1" x14ac:dyDescent="0.35"/>
    <row r="11" spans="1:8" ht="12.6" customHeight="1" x14ac:dyDescent="0.3">
      <c r="E11" s="137" t="s">
        <v>4</v>
      </c>
      <c r="F11" s="138"/>
    </row>
    <row r="12" spans="1:8" ht="8.4" customHeight="1" thickBot="1" x14ac:dyDescent="0.35">
      <c r="E12" s="36">
        <v>1</v>
      </c>
      <c r="F12" s="37">
        <v>2</v>
      </c>
    </row>
    <row r="13" spans="1:8" ht="24.6" thickBot="1" x14ac:dyDescent="0.35">
      <c r="A13" s="20"/>
      <c r="B13" s="82" t="s">
        <v>5</v>
      </c>
      <c r="C13" s="93"/>
      <c r="D13" s="94"/>
      <c r="E13" s="14" t="s">
        <v>6</v>
      </c>
      <c r="F13" s="15" t="s">
        <v>7</v>
      </c>
      <c r="H13" s="33" t="s">
        <v>8</v>
      </c>
    </row>
    <row r="14" spans="1:8" s="3" customFormat="1" ht="19.2" customHeight="1" x14ac:dyDescent="0.3">
      <c r="A14" s="5" t="s">
        <v>9</v>
      </c>
      <c r="B14" s="83"/>
      <c r="C14" s="83"/>
      <c r="D14" s="83"/>
      <c r="E14" s="16" t="str">
        <f>IF(B14="","",H64)</f>
        <v/>
      </c>
      <c r="F14" s="17" t="str">
        <f>H96</f>
        <v/>
      </c>
      <c r="G14" s="32">
        <f>(E12*(IF(E14="A", 4, IF(E14="B", 3, IF(E14="C", 2, IF(E14="D",1, 0)))))+(F12*IF(F14="A", 4, IF(F14="B", 3, IF(F14="C", 2, IF(F14="D",1, 0))))))/(E12+F12)</f>
        <v>0</v>
      </c>
      <c r="H14" s="50" t="str">
        <f>IF(F14="",E14,IF(G14&gt;0,IF(G14&gt;=3.6, "A", IF(G14&gt;=2.6, "B", IF(G14&gt;=1.6, "C", "D"))),""))</f>
        <v/>
      </c>
    </row>
    <row r="15" spans="1:8" s="3" customFormat="1" ht="19.2" customHeight="1" x14ac:dyDescent="0.3">
      <c r="A15" s="5" t="s">
        <v>10</v>
      </c>
      <c r="B15" s="83"/>
      <c r="C15" s="83"/>
      <c r="D15" s="83"/>
      <c r="E15" s="16" t="str">
        <f>IF(B15="","",H64)</f>
        <v/>
      </c>
      <c r="F15" s="17" t="str">
        <f>H105</f>
        <v/>
      </c>
      <c r="G15" s="32">
        <f t="shared" ref="G15:G19" si="0">(IF(E15="A", 4, IF(E15="B", 3, IF(E15="C", 2, IF(E15="D",1, 0))))+(2*IF(F15="A", 4, IF(F15="B", 3, IF(F15="C", 2, IF(F15="D",1, 0))))))/3</f>
        <v>0</v>
      </c>
      <c r="H15" s="34" t="str">
        <f t="shared" ref="H15:H19" si="1">IF(F15="",E15,IF(G15&gt;0,IF(G15&gt;=3.6, "A", IF(G15&gt;=2.6, "B", IF(G15&gt;=1.6, "C", "D"))),""))</f>
        <v/>
      </c>
    </row>
    <row r="16" spans="1:8" s="3" customFormat="1" ht="19.2" customHeight="1" x14ac:dyDescent="0.3">
      <c r="A16" s="5" t="s">
        <v>11</v>
      </c>
      <c r="B16" s="83"/>
      <c r="C16" s="83"/>
      <c r="D16" s="83"/>
      <c r="E16" s="16" t="str">
        <f>IF(B16="","",H64)</f>
        <v/>
      </c>
      <c r="F16" s="17" t="str">
        <f>H114</f>
        <v/>
      </c>
      <c r="G16" s="32">
        <f t="shared" si="0"/>
        <v>0</v>
      </c>
      <c r="H16" s="34" t="str">
        <f t="shared" si="1"/>
        <v/>
      </c>
    </row>
    <row r="17" spans="1:8" s="3" customFormat="1" ht="19.2" customHeight="1" x14ac:dyDescent="0.3">
      <c r="A17" s="5" t="s">
        <v>12</v>
      </c>
      <c r="B17" s="83"/>
      <c r="C17" s="83"/>
      <c r="D17" s="83"/>
      <c r="E17" s="16" t="str">
        <f>IF(B17="","",H64)</f>
        <v/>
      </c>
      <c r="F17" s="17" t="str">
        <f>H134</f>
        <v/>
      </c>
      <c r="G17" s="32">
        <f t="shared" si="0"/>
        <v>0</v>
      </c>
      <c r="H17" s="34" t="str">
        <f t="shared" si="1"/>
        <v/>
      </c>
    </row>
    <row r="18" spans="1:8" s="3" customFormat="1" ht="19.2" customHeight="1" x14ac:dyDescent="0.3">
      <c r="A18" s="5" t="s">
        <v>13</v>
      </c>
      <c r="B18" s="83"/>
      <c r="C18" s="83"/>
      <c r="D18" s="83"/>
      <c r="E18" s="16" t="str">
        <f>IF(B18="","",H64)</f>
        <v/>
      </c>
      <c r="F18" s="17" t="str">
        <f>H143</f>
        <v/>
      </c>
      <c r="G18" s="32">
        <f t="shared" si="0"/>
        <v>0</v>
      </c>
      <c r="H18" s="34" t="str">
        <f t="shared" si="1"/>
        <v/>
      </c>
    </row>
    <row r="19" spans="1:8" s="3" customFormat="1" ht="19.2" customHeight="1" thickBot="1" x14ac:dyDescent="0.35">
      <c r="A19" s="6" t="s">
        <v>14</v>
      </c>
      <c r="B19" s="86"/>
      <c r="C19" s="91"/>
      <c r="D19" s="92"/>
      <c r="E19" s="18" t="str">
        <f>IF(B19="","",H64)</f>
        <v/>
      </c>
      <c r="F19" s="19" t="str">
        <f>H152</f>
        <v/>
      </c>
      <c r="G19" s="32">
        <f t="shared" si="0"/>
        <v>0</v>
      </c>
      <c r="H19" s="35" t="str">
        <f t="shared" si="1"/>
        <v/>
      </c>
    </row>
    <row r="20" spans="1:8" s="3" customFormat="1" ht="19.2" customHeight="1" x14ac:dyDescent="0.3">
      <c r="A20" s="21"/>
      <c r="B20" s="22"/>
      <c r="C20" s="22"/>
      <c r="D20" s="22"/>
      <c r="E20" s="23"/>
      <c r="F20" s="23"/>
      <c r="G20" s="32"/>
      <c r="H20" s="23"/>
    </row>
    <row r="21" spans="1:8" s="3" customFormat="1" ht="15" customHeight="1" x14ac:dyDescent="0.3">
      <c r="A21" s="49" t="s">
        <v>15</v>
      </c>
      <c r="B21" s="48" t="s">
        <v>16</v>
      </c>
      <c r="D21" s="22"/>
      <c r="E21" s="23"/>
      <c r="F21" s="23"/>
      <c r="G21" s="32"/>
      <c r="H21" s="23"/>
    </row>
    <row r="22" spans="1:8" s="3" customFormat="1" ht="15" customHeight="1" x14ac:dyDescent="0.3">
      <c r="A22" s="21"/>
      <c r="B22" s="48" t="s">
        <v>17</v>
      </c>
      <c r="D22" s="22"/>
      <c r="E22" s="23"/>
      <c r="F22" s="23"/>
      <c r="G22" s="32"/>
      <c r="H22" s="23"/>
    </row>
    <row r="23" spans="1:8" s="3" customFormat="1" ht="15" customHeight="1" x14ac:dyDescent="0.3">
      <c r="A23" s="21"/>
      <c r="B23" s="48" t="s">
        <v>18</v>
      </c>
      <c r="D23" s="22"/>
      <c r="E23" s="23"/>
      <c r="F23" s="23"/>
      <c r="G23" s="32"/>
      <c r="H23" s="23"/>
    </row>
    <row r="24" spans="1:8" s="3" customFormat="1" ht="15" customHeight="1" x14ac:dyDescent="0.3">
      <c r="A24" s="21"/>
      <c r="B24" s="48" t="s">
        <v>19</v>
      </c>
      <c r="D24" s="22"/>
      <c r="E24" s="23"/>
      <c r="F24" s="23"/>
      <c r="G24" s="32"/>
      <c r="H24" s="23"/>
    </row>
    <row r="25" spans="1:8" s="3" customFormat="1" ht="19.2" customHeight="1" thickBot="1" x14ac:dyDescent="0.35">
      <c r="A25" s="21"/>
      <c r="B25" s="22"/>
      <c r="C25" s="22"/>
      <c r="D25" s="22"/>
      <c r="E25" s="23"/>
      <c r="F25" s="23"/>
      <c r="G25" s="32"/>
      <c r="H25" s="23"/>
    </row>
    <row r="26" spans="1:8" ht="15" thickBot="1" x14ac:dyDescent="0.35">
      <c r="A26" s="2"/>
      <c r="B26" s="2"/>
      <c r="E26" s="122" t="s">
        <v>20</v>
      </c>
      <c r="F26" s="123"/>
      <c r="G26" s="124"/>
    </row>
    <row r="27" spans="1:8" ht="37.200000000000003" customHeight="1" x14ac:dyDescent="0.3">
      <c r="A27" s="4" t="s">
        <v>21</v>
      </c>
      <c r="B27" s="81"/>
      <c r="C27" s="81"/>
      <c r="D27" s="82"/>
      <c r="E27" s="125"/>
      <c r="F27" s="81"/>
      <c r="G27" s="126"/>
      <c r="H27" s="21"/>
    </row>
    <row r="28" spans="1:8" ht="37.200000000000003" customHeight="1" x14ac:dyDescent="0.3">
      <c r="A28" s="5" t="s">
        <v>22</v>
      </c>
      <c r="B28" s="83"/>
      <c r="C28" s="83"/>
      <c r="D28" s="84"/>
      <c r="E28" s="127"/>
      <c r="F28" s="83"/>
      <c r="G28" s="128"/>
      <c r="H28" s="21"/>
    </row>
    <row r="29" spans="1:8" ht="37.200000000000003" customHeight="1" thickBot="1" x14ac:dyDescent="0.35">
      <c r="A29" s="6" t="s">
        <v>23</v>
      </c>
      <c r="B29" s="85"/>
      <c r="C29" s="85"/>
      <c r="D29" s="86"/>
      <c r="E29" s="129"/>
      <c r="F29" s="85"/>
      <c r="G29" s="130"/>
      <c r="H29" s="21"/>
    </row>
    <row r="30" spans="1:8" ht="18" customHeight="1" thickBot="1" x14ac:dyDescent="0.35">
      <c r="A30" s="21"/>
      <c r="B30" s="22"/>
      <c r="C30" s="22"/>
      <c r="D30" s="22"/>
      <c r="E30" s="21"/>
      <c r="F30" s="21"/>
      <c r="G30" s="21"/>
      <c r="H30" s="21"/>
    </row>
    <row r="31" spans="1:8" ht="21" customHeight="1" x14ac:dyDescent="0.3">
      <c r="A31" s="41" t="s">
        <v>24</v>
      </c>
      <c r="B31" s="42"/>
      <c r="C31" s="42"/>
      <c r="D31" s="42"/>
      <c r="E31" s="42"/>
      <c r="F31" s="42"/>
      <c r="G31" s="42"/>
      <c r="H31" s="43"/>
    </row>
    <row r="32" spans="1:8" ht="16.95" customHeight="1" x14ac:dyDescent="0.3">
      <c r="A32" s="131"/>
      <c r="B32" s="132"/>
      <c r="C32" s="132"/>
      <c r="D32" s="132"/>
      <c r="E32" s="132"/>
      <c r="F32" s="132"/>
      <c r="G32" s="132"/>
      <c r="H32" s="133"/>
    </row>
    <row r="33" spans="1:8" ht="16.95" customHeight="1" x14ac:dyDescent="0.3">
      <c r="A33" s="131"/>
      <c r="B33" s="132"/>
      <c r="C33" s="132"/>
      <c r="D33" s="132"/>
      <c r="E33" s="132"/>
      <c r="F33" s="132"/>
      <c r="G33" s="132"/>
      <c r="H33" s="133"/>
    </row>
    <row r="34" spans="1:8" ht="16.95" customHeight="1" x14ac:dyDescent="0.3">
      <c r="A34" s="131"/>
      <c r="B34" s="132"/>
      <c r="C34" s="132"/>
      <c r="D34" s="132"/>
      <c r="E34" s="132"/>
      <c r="F34" s="132"/>
      <c r="G34" s="132"/>
      <c r="H34" s="133"/>
    </row>
    <row r="35" spans="1:8" ht="16.95" customHeight="1" x14ac:dyDescent="0.3">
      <c r="A35" s="131"/>
      <c r="B35" s="132"/>
      <c r="C35" s="132"/>
      <c r="D35" s="132"/>
      <c r="E35" s="132"/>
      <c r="F35" s="132"/>
      <c r="G35" s="132"/>
      <c r="H35" s="133"/>
    </row>
    <row r="36" spans="1:8" ht="16.95" customHeight="1" x14ac:dyDescent="0.3">
      <c r="A36" s="131"/>
      <c r="B36" s="132"/>
      <c r="C36" s="132"/>
      <c r="D36" s="132"/>
      <c r="E36" s="132"/>
      <c r="F36" s="132"/>
      <c r="G36" s="132"/>
      <c r="H36" s="133"/>
    </row>
    <row r="37" spans="1:8" ht="16.95" customHeight="1" thickBot="1" x14ac:dyDescent="0.35">
      <c r="A37" s="134"/>
      <c r="B37" s="135"/>
      <c r="C37" s="135"/>
      <c r="D37" s="135"/>
      <c r="E37" s="135"/>
      <c r="F37" s="135"/>
      <c r="G37" s="135"/>
      <c r="H37" s="136"/>
    </row>
    <row r="38" spans="1:8" ht="16.95" customHeight="1" x14ac:dyDescent="0.3">
      <c r="A38" s="56"/>
      <c r="B38" s="56"/>
      <c r="C38" s="56"/>
      <c r="D38" s="56"/>
      <c r="E38" s="56"/>
      <c r="F38" s="56"/>
      <c r="G38" s="56"/>
      <c r="H38" s="56"/>
    </row>
    <row r="39" spans="1:8" ht="16.95" customHeight="1" x14ac:dyDescent="0.3">
      <c r="A39" s="56"/>
      <c r="B39" s="56"/>
      <c r="C39" s="56"/>
      <c r="D39" s="56"/>
      <c r="E39" s="56"/>
      <c r="F39" s="56"/>
      <c r="G39" s="56"/>
      <c r="H39" s="56"/>
    </row>
    <row r="40" spans="1:8" ht="16.95" customHeight="1" x14ac:dyDescent="0.3">
      <c r="A40" s="56"/>
      <c r="B40" s="56"/>
      <c r="C40" s="56"/>
      <c r="D40" s="56"/>
      <c r="E40" s="56"/>
      <c r="F40" s="56"/>
      <c r="G40" s="56"/>
      <c r="H40" s="56"/>
    </row>
    <row r="41" spans="1:8" s="3" customFormat="1" ht="12.6" customHeight="1" thickBot="1" x14ac:dyDescent="0.35">
      <c r="A41" s="21"/>
      <c r="B41" s="22"/>
      <c r="C41" s="22"/>
      <c r="D41" s="22"/>
      <c r="E41" s="23"/>
      <c r="F41" s="23"/>
      <c r="G41" s="23"/>
    </row>
    <row r="42" spans="1:8" ht="15" thickBot="1" x14ac:dyDescent="0.35">
      <c r="A42" s="88" t="s">
        <v>25</v>
      </c>
      <c r="B42" s="89"/>
      <c r="C42" s="89"/>
      <c r="D42" s="89"/>
      <c r="E42" s="89"/>
      <c r="F42" s="89"/>
      <c r="G42" s="89"/>
      <c r="H42" s="90"/>
    </row>
    <row r="43" spans="1:8" ht="15" thickBot="1" x14ac:dyDescent="0.35"/>
    <row r="44" spans="1:8" ht="21" thickBot="1" x14ac:dyDescent="0.35">
      <c r="A44" s="1" t="s">
        <v>26</v>
      </c>
      <c r="B44" s="77" t="s">
        <v>27</v>
      </c>
      <c r="C44" s="78"/>
      <c r="D44" s="28" t="s">
        <v>28</v>
      </c>
      <c r="E44" s="28" t="s">
        <v>29</v>
      </c>
      <c r="F44" s="79" t="s">
        <v>30</v>
      </c>
      <c r="G44" s="79"/>
      <c r="H44" s="80"/>
    </row>
    <row r="45" spans="1:8" ht="39.6" customHeight="1" x14ac:dyDescent="0.3">
      <c r="A45" s="141" t="s">
        <v>50</v>
      </c>
      <c r="B45" s="115" t="s">
        <v>67</v>
      </c>
      <c r="C45" s="116"/>
      <c r="D45" s="44">
        <v>3</v>
      </c>
      <c r="E45" s="44">
        <v>3</v>
      </c>
      <c r="F45" s="111"/>
      <c r="G45" s="111"/>
      <c r="H45" s="112"/>
    </row>
    <row r="46" spans="1:8" ht="39.6" customHeight="1" x14ac:dyDescent="0.3">
      <c r="A46" s="142"/>
      <c r="B46" s="99" t="s">
        <v>51</v>
      </c>
      <c r="C46" s="100"/>
      <c r="D46" s="16">
        <v>2</v>
      </c>
      <c r="E46" s="16">
        <v>1</v>
      </c>
      <c r="F46" s="103"/>
      <c r="G46" s="104"/>
      <c r="H46" s="105"/>
    </row>
    <row r="47" spans="1:8" ht="39.6" customHeight="1" x14ac:dyDescent="0.3">
      <c r="A47" s="60" t="s">
        <v>53</v>
      </c>
      <c r="B47" s="99" t="s">
        <v>52</v>
      </c>
      <c r="C47" s="100"/>
      <c r="D47" s="16">
        <v>4</v>
      </c>
      <c r="E47" s="16">
        <v>3</v>
      </c>
      <c r="F47" s="103"/>
      <c r="G47" s="104"/>
      <c r="H47" s="105"/>
    </row>
    <row r="48" spans="1:8" ht="39.6" customHeight="1" x14ac:dyDescent="0.3">
      <c r="A48" s="60" t="s">
        <v>54</v>
      </c>
      <c r="B48" s="99" t="s">
        <v>55</v>
      </c>
      <c r="C48" s="100"/>
      <c r="D48" s="16">
        <v>2</v>
      </c>
      <c r="E48" s="16">
        <v>1</v>
      </c>
      <c r="F48" s="57"/>
      <c r="G48" s="58"/>
      <c r="H48" s="59"/>
    </row>
    <row r="49" spans="1:8" ht="39.6" customHeight="1" x14ac:dyDescent="0.3">
      <c r="A49" s="143" t="s">
        <v>43</v>
      </c>
      <c r="B49" s="99" t="s">
        <v>44</v>
      </c>
      <c r="C49" s="100"/>
      <c r="D49" s="16">
        <v>2</v>
      </c>
      <c r="E49" s="16">
        <v>2</v>
      </c>
      <c r="F49" s="103"/>
      <c r="G49" s="104"/>
      <c r="H49" s="105"/>
    </row>
    <row r="50" spans="1:8" ht="39.6" customHeight="1" x14ac:dyDescent="0.3">
      <c r="A50" s="144"/>
      <c r="B50" s="99" t="s">
        <v>45</v>
      </c>
      <c r="C50" s="100"/>
      <c r="D50" s="16">
        <v>2</v>
      </c>
      <c r="E50" s="16">
        <v>0</v>
      </c>
      <c r="F50" s="103"/>
      <c r="G50" s="104"/>
      <c r="H50" s="105"/>
    </row>
    <row r="51" spans="1:8" ht="39.6" customHeight="1" x14ac:dyDescent="0.3">
      <c r="A51" s="142"/>
      <c r="B51" s="99" t="s">
        <v>46</v>
      </c>
      <c r="C51" s="100"/>
      <c r="D51" s="16">
        <v>2</v>
      </c>
      <c r="E51" s="16">
        <v>0</v>
      </c>
      <c r="F51" s="103"/>
      <c r="G51" s="104"/>
      <c r="H51" s="105"/>
    </row>
    <row r="52" spans="1:8" ht="39.6" customHeight="1" x14ac:dyDescent="0.3">
      <c r="A52" s="143" t="s">
        <v>56</v>
      </c>
      <c r="B52" s="99" t="s">
        <v>57</v>
      </c>
      <c r="C52" s="100"/>
      <c r="D52" s="16">
        <v>2</v>
      </c>
      <c r="E52" s="16">
        <v>2</v>
      </c>
      <c r="F52" s="103"/>
      <c r="G52" s="104"/>
      <c r="H52" s="105"/>
    </row>
    <row r="53" spans="1:8" ht="39.6" customHeight="1" x14ac:dyDescent="0.3">
      <c r="A53" s="144"/>
      <c r="B53" s="99" t="s">
        <v>59</v>
      </c>
      <c r="C53" s="100"/>
      <c r="D53" s="16">
        <v>2</v>
      </c>
      <c r="E53" s="16">
        <v>2</v>
      </c>
      <c r="F53" s="57"/>
      <c r="G53" s="58"/>
      <c r="H53" s="59"/>
    </row>
    <row r="54" spans="1:8" ht="39.6" customHeight="1" x14ac:dyDescent="0.3">
      <c r="A54" s="144"/>
      <c r="B54" s="99" t="s">
        <v>58</v>
      </c>
      <c r="C54" s="100"/>
      <c r="D54" s="16">
        <v>2</v>
      </c>
      <c r="E54" s="16">
        <v>2</v>
      </c>
      <c r="F54" s="57"/>
      <c r="G54" s="58"/>
      <c r="H54" s="59"/>
    </row>
    <row r="55" spans="1:8" ht="39.6" customHeight="1" x14ac:dyDescent="0.3">
      <c r="A55" s="144"/>
      <c r="B55" s="99" t="s">
        <v>60</v>
      </c>
      <c r="C55" s="100"/>
      <c r="D55" s="16">
        <v>5</v>
      </c>
      <c r="E55" s="16">
        <v>2</v>
      </c>
      <c r="F55" s="57"/>
      <c r="G55" s="58"/>
      <c r="H55" s="59"/>
    </row>
    <row r="56" spans="1:8" ht="39.6" customHeight="1" x14ac:dyDescent="0.3">
      <c r="A56" s="142"/>
      <c r="B56" s="99" t="s">
        <v>61</v>
      </c>
      <c r="C56" s="100"/>
      <c r="D56" s="16">
        <v>2</v>
      </c>
      <c r="E56" s="16">
        <v>0</v>
      </c>
      <c r="F56" s="57"/>
      <c r="G56" s="58"/>
      <c r="H56" s="59"/>
    </row>
    <row r="57" spans="1:8" ht="39.6" customHeight="1" x14ac:dyDescent="0.3">
      <c r="A57" s="143" t="s">
        <v>62</v>
      </c>
      <c r="B57" s="99" t="s">
        <v>63</v>
      </c>
      <c r="C57" s="100"/>
      <c r="D57" s="16">
        <v>3</v>
      </c>
      <c r="E57" s="16"/>
      <c r="F57" s="57"/>
      <c r="G57" s="58"/>
      <c r="H57" s="59"/>
    </row>
    <row r="58" spans="1:8" ht="39.6" customHeight="1" x14ac:dyDescent="0.3">
      <c r="A58" s="144"/>
      <c r="B58" s="99" t="s">
        <v>64</v>
      </c>
      <c r="C58" s="100"/>
      <c r="D58" s="16">
        <v>2</v>
      </c>
      <c r="E58" s="16"/>
      <c r="F58" s="57"/>
      <c r="G58" s="58"/>
      <c r="H58" s="59"/>
    </row>
    <row r="59" spans="1:8" ht="39.6" customHeight="1" x14ac:dyDescent="0.3">
      <c r="A59" s="144"/>
      <c r="B59" s="99" t="s">
        <v>65</v>
      </c>
      <c r="C59" s="100"/>
      <c r="D59" s="16">
        <v>3</v>
      </c>
      <c r="E59" s="16"/>
      <c r="F59" s="57"/>
      <c r="G59" s="58"/>
      <c r="H59" s="59"/>
    </row>
    <row r="60" spans="1:8" ht="39.6" customHeight="1" x14ac:dyDescent="0.3">
      <c r="A60" s="142"/>
      <c r="B60" s="99" t="s">
        <v>66</v>
      </c>
      <c r="C60" s="100"/>
      <c r="D60" s="16">
        <v>4</v>
      </c>
      <c r="E60" s="16"/>
      <c r="F60" s="57"/>
      <c r="G60" s="58"/>
      <c r="H60" s="59"/>
    </row>
    <row r="61" spans="1:8" ht="39.6" customHeight="1" x14ac:dyDescent="0.3">
      <c r="A61" s="60" t="s">
        <v>68</v>
      </c>
      <c r="B61" s="99" t="s">
        <v>69</v>
      </c>
      <c r="C61" s="100"/>
      <c r="D61" s="16">
        <v>4</v>
      </c>
      <c r="E61" s="16">
        <v>1</v>
      </c>
      <c r="F61" s="57"/>
      <c r="G61" s="58"/>
      <c r="H61" s="59"/>
    </row>
    <row r="62" spans="1:8" ht="39.6" customHeight="1" x14ac:dyDescent="0.3">
      <c r="A62" s="143" t="s">
        <v>47</v>
      </c>
      <c r="B62" s="99" t="s">
        <v>49</v>
      </c>
      <c r="C62" s="100"/>
      <c r="D62" s="16">
        <v>2</v>
      </c>
      <c r="E62" s="16">
        <v>1</v>
      </c>
      <c r="F62" s="103"/>
      <c r="G62" s="104"/>
      <c r="H62" s="105"/>
    </row>
    <row r="63" spans="1:8" ht="39.6" customHeight="1" thickBot="1" x14ac:dyDescent="0.35">
      <c r="A63" s="145"/>
      <c r="B63" s="101" t="s">
        <v>48</v>
      </c>
      <c r="C63" s="102"/>
      <c r="D63" s="18">
        <v>2</v>
      </c>
      <c r="E63" s="18">
        <v>2</v>
      </c>
      <c r="F63" s="108"/>
      <c r="G63" s="109"/>
      <c r="H63" s="110"/>
    </row>
    <row r="64" spans="1:8" ht="15" thickBot="1" x14ac:dyDescent="0.35">
      <c r="C64" s="10" t="s">
        <v>31</v>
      </c>
      <c r="D64" s="13">
        <f>IF(COUNTA(D45:D63)=0,"",SUM(D45:D63))</f>
        <v>50</v>
      </c>
      <c r="E64" s="12">
        <f>IF(COUNTA(E45:E63)=0,"",SUM(E45:E63))</f>
        <v>22</v>
      </c>
      <c r="F64" s="11"/>
      <c r="G64" s="27" t="s">
        <v>32</v>
      </c>
      <c r="H64" s="51" t="str">
        <f>IF(E64="","",IF(E64&gt;=MROUND(16*D64/20,1),"A",IF(E64&gt;=MROUND(12*D64/20,1),"B",IF(E64&gt;=MROUND(8*D64/20,1),"C","D"))))</f>
        <v>C</v>
      </c>
    </row>
    <row r="65" spans="1:8" ht="15" thickBot="1" x14ac:dyDescent="0.35"/>
    <row r="66" spans="1:8" ht="29.4" thickBot="1" x14ac:dyDescent="0.35">
      <c r="A66" s="87" t="s">
        <v>33</v>
      </c>
      <c r="B66" s="78"/>
      <c r="C66" s="54" t="str">
        <f>"De "&amp;MROUND(16*D64/20,1)&amp;" à "&amp; D64 &amp;""&amp; CHAR(10) &amp; " =  A"</f>
        <v>De 40 à 50
 =  A</v>
      </c>
      <c r="D66" s="79" t="str">
        <f>"De "&amp;MROUND(12*D64/20,1)&amp;" à "&amp; MROUND(16*D64/20,1)-0.01 &amp;""&amp;CHAR(10)&amp; " =  B"</f>
        <v>De 30 à 39,99
 =  B</v>
      </c>
      <c r="E66" s="79"/>
      <c r="F66" s="79" t="str">
        <f>"De "&amp;MROUND(8*D64/20,1)&amp;" à "&amp; MROUND(12*D64/20,1)-0.01 &amp;""&amp;CHAR(10)&amp; " =  C"</f>
        <v>De 20 à 29,99
 =  C</v>
      </c>
      <c r="G66" s="79"/>
      <c r="H66" s="55" t="str">
        <f>"De "&amp;0&amp;" à "&amp; MROUND(8*D64/20,1)-0.01 &amp;""&amp;CHAR(10)&amp; " =  D"</f>
        <v>De 0 à 19,99
 =  D</v>
      </c>
    </row>
    <row r="83" spans="1:8" ht="15" thickBot="1" x14ac:dyDescent="0.35"/>
    <row r="84" spans="1:8" ht="15" thickBot="1" x14ac:dyDescent="0.35">
      <c r="A84" s="88" t="s">
        <v>34</v>
      </c>
      <c r="B84" s="89"/>
      <c r="C84" s="89"/>
      <c r="D84" s="89"/>
      <c r="E84" s="89"/>
      <c r="F84" s="89"/>
      <c r="G84" s="89"/>
      <c r="H84" s="90"/>
    </row>
    <row r="85" spans="1:8" ht="15" thickBot="1" x14ac:dyDescent="0.35"/>
    <row r="86" spans="1:8" ht="15" thickBot="1" x14ac:dyDescent="0.35">
      <c r="A86" s="87" t="s">
        <v>33</v>
      </c>
      <c r="B86" s="78"/>
      <c r="C86" s="54" t="str">
        <f>IF(SUM(D91:D95)=0,"","De "&amp;MROUND(16*D96/20,1)&amp;" à "&amp; D96 &amp;""&amp; CHAR(10) &amp; " =  A")</f>
        <v/>
      </c>
      <c r="D86" s="79" t="str">
        <f>IF(SUM(D91:D95)=0,"","De "&amp;MROUND(12*D96/20,1)&amp;" à "&amp; MROUND(16*D96/20,1)-0.01 &amp;""&amp;CHAR(10)&amp; " =  B")</f>
        <v/>
      </c>
      <c r="E86" s="79"/>
      <c r="F86" s="79" t="str">
        <f>IF(SUM(D91:D95)=0,"","De "&amp;MROUND(8*D96/20,1)&amp;" à "&amp; MROUND(12*D96/20,1)-0.01 &amp;""&amp;CHAR(10)&amp; " =  C")</f>
        <v/>
      </c>
      <c r="G86" s="79"/>
      <c r="H86" s="55" t="str">
        <f>IF(SUM(D91:D95)=0,"","De "&amp;0&amp;" à "&amp; MROUND(8*D96/20,1)-0.01 &amp;""&amp;CHAR(10)&amp; " =  D")</f>
        <v/>
      </c>
    </row>
    <row r="88" spans="1:8" ht="15" thickBot="1" x14ac:dyDescent="0.35"/>
    <row r="89" spans="1:8" ht="15" thickBot="1" x14ac:dyDescent="0.35">
      <c r="A89" s="29" t="s">
        <v>9</v>
      </c>
      <c r="B89" s="71" t="str">
        <f>IF($B$14="","",$B$14)</f>
        <v/>
      </c>
      <c r="C89" s="71"/>
      <c r="D89" s="72"/>
    </row>
    <row r="90" spans="1:8" ht="21" thickBot="1" x14ac:dyDescent="0.35">
      <c r="A90" s="1" t="s">
        <v>26</v>
      </c>
      <c r="B90" s="77" t="s">
        <v>27</v>
      </c>
      <c r="C90" s="78"/>
      <c r="D90" s="28" t="s">
        <v>28</v>
      </c>
      <c r="E90" s="28" t="s">
        <v>29</v>
      </c>
      <c r="F90" s="79" t="s">
        <v>30</v>
      </c>
      <c r="G90" s="79"/>
      <c r="H90" s="80"/>
    </row>
    <row r="91" spans="1:8" ht="19.95" customHeight="1" x14ac:dyDescent="0.3">
      <c r="A91" s="119" t="s">
        <v>35</v>
      </c>
      <c r="B91" s="113" t="s">
        <v>36</v>
      </c>
      <c r="C91" s="114"/>
      <c r="D91" s="7"/>
      <c r="E91" s="7"/>
      <c r="F91" s="75"/>
      <c r="G91" s="75"/>
      <c r="H91" s="76"/>
    </row>
    <row r="92" spans="1:8" ht="19.95" customHeight="1" x14ac:dyDescent="0.3">
      <c r="A92" s="120"/>
      <c r="B92" s="106" t="s">
        <v>37</v>
      </c>
      <c r="C92" s="107"/>
      <c r="D92" s="8"/>
      <c r="E92" s="8"/>
      <c r="F92" s="63"/>
      <c r="G92" s="64"/>
      <c r="H92" s="65"/>
    </row>
    <row r="93" spans="1:8" ht="19.95" customHeight="1" x14ac:dyDescent="0.3">
      <c r="A93" s="121"/>
      <c r="B93" s="106" t="s">
        <v>38</v>
      </c>
      <c r="C93" s="107"/>
      <c r="D93" s="8"/>
      <c r="E93" s="8"/>
      <c r="F93" s="63"/>
      <c r="G93" s="64"/>
      <c r="H93" s="65"/>
    </row>
    <row r="94" spans="1:8" ht="27" customHeight="1" x14ac:dyDescent="0.3">
      <c r="A94" s="117" t="s">
        <v>39</v>
      </c>
      <c r="B94" s="106" t="s">
        <v>40</v>
      </c>
      <c r="C94" s="107"/>
      <c r="D94" s="8"/>
      <c r="E94" s="8"/>
      <c r="F94" s="63"/>
      <c r="G94" s="64"/>
      <c r="H94" s="65"/>
    </row>
    <row r="95" spans="1:8" ht="27" customHeight="1" thickBot="1" x14ac:dyDescent="0.35">
      <c r="A95" s="118"/>
      <c r="B95" s="97" t="s">
        <v>41</v>
      </c>
      <c r="C95" s="98"/>
      <c r="D95" s="9"/>
      <c r="E95" s="9"/>
      <c r="F95" s="68"/>
      <c r="G95" s="69"/>
      <c r="H95" s="70"/>
    </row>
    <row r="96" spans="1:8" ht="15" thickBot="1" x14ac:dyDescent="0.35">
      <c r="C96" s="10" t="s">
        <v>31</v>
      </c>
      <c r="D96" s="13" t="str">
        <f>IF(COUNTA(D91:D95)=0,"",SUM(D91:D95))</f>
        <v/>
      </c>
      <c r="E96" s="12" t="str">
        <f>IF(COUNTA(E91:E95)=0,"",SUM(E91:E95))</f>
        <v/>
      </c>
      <c r="F96" s="11"/>
      <c r="G96" s="27" t="s">
        <v>42</v>
      </c>
      <c r="H96" s="51" t="str">
        <f>IF(E96="","",IF(E96&gt;=MROUND(16*D96/20,1),"A",IF(E96&gt;=MROUND(12*D96/20,1),"B",IF(E96&gt;=MROUND(8*D96/20,1),"C","D"))))</f>
        <v/>
      </c>
    </row>
    <row r="97" spans="1:8" ht="15" thickBot="1" x14ac:dyDescent="0.35">
      <c r="C97" s="10"/>
      <c r="D97" s="26"/>
      <c r="E97" s="25"/>
      <c r="F97" s="11"/>
      <c r="G97" s="24"/>
    </row>
    <row r="98" spans="1:8" ht="15" thickBot="1" x14ac:dyDescent="0.35">
      <c r="A98" s="29" t="s">
        <v>10</v>
      </c>
      <c r="B98" s="71" t="str">
        <f>IF($B$15="","",$B$15)</f>
        <v/>
      </c>
      <c r="C98" s="71"/>
      <c r="D98" s="72"/>
    </row>
    <row r="99" spans="1:8" ht="21" thickBot="1" x14ac:dyDescent="0.35">
      <c r="A99" s="1" t="s">
        <v>26</v>
      </c>
      <c r="B99" s="77" t="s">
        <v>27</v>
      </c>
      <c r="C99" s="78"/>
      <c r="D99" s="28" t="s">
        <v>28</v>
      </c>
      <c r="E99" s="28" t="s">
        <v>29</v>
      </c>
      <c r="F99" s="79" t="s">
        <v>30</v>
      </c>
      <c r="G99" s="79"/>
      <c r="H99" s="80"/>
    </row>
    <row r="100" spans="1:8" ht="19.95" customHeight="1" x14ac:dyDescent="0.3">
      <c r="A100" s="38"/>
      <c r="B100" s="73"/>
      <c r="C100" s="74"/>
      <c r="D100" s="7">
        <v>2</v>
      </c>
      <c r="E100" s="7"/>
      <c r="F100" s="75"/>
      <c r="G100" s="75"/>
      <c r="H100" s="76"/>
    </row>
    <row r="101" spans="1:8" ht="19.95" customHeight="1" x14ac:dyDescent="0.3">
      <c r="A101" s="39"/>
      <c r="B101" s="61"/>
      <c r="C101" s="62"/>
      <c r="D101" s="8">
        <v>3</v>
      </c>
      <c r="E101" s="8"/>
      <c r="F101" s="63"/>
      <c r="G101" s="64"/>
      <c r="H101" s="65"/>
    </row>
    <row r="102" spans="1:8" ht="19.95" customHeight="1" x14ac:dyDescent="0.3">
      <c r="A102" s="39"/>
      <c r="B102" s="61"/>
      <c r="C102" s="62"/>
      <c r="D102" s="8">
        <v>4</v>
      </c>
      <c r="E102" s="8"/>
      <c r="F102" s="63"/>
      <c r="G102" s="64"/>
      <c r="H102" s="65"/>
    </row>
    <row r="103" spans="1:8" ht="19.95" customHeight="1" x14ac:dyDescent="0.3">
      <c r="A103" s="39"/>
      <c r="B103" s="61"/>
      <c r="C103" s="62"/>
      <c r="D103" s="8">
        <v>2</v>
      </c>
      <c r="E103" s="8"/>
      <c r="F103" s="63"/>
      <c r="G103" s="64"/>
      <c r="H103" s="65"/>
    </row>
    <row r="104" spans="1:8" ht="19.95" customHeight="1" thickBot="1" x14ac:dyDescent="0.35">
      <c r="A104" s="40"/>
      <c r="B104" s="66"/>
      <c r="C104" s="67"/>
      <c r="D104" s="9">
        <v>1</v>
      </c>
      <c r="E104" s="9"/>
      <c r="F104" s="68"/>
      <c r="G104" s="69"/>
      <c r="H104" s="70"/>
    </row>
    <row r="105" spans="1:8" ht="15" thickBot="1" x14ac:dyDescent="0.35">
      <c r="C105" s="10" t="s">
        <v>31</v>
      </c>
      <c r="D105" s="13">
        <f>IF(COUNTA(D100:D104)=0,"",SUM(D100:D104))</f>
        <v>12</v>
      </c>
      <c r="E105" s="12" t="str">
        <f>IF(COUNTA(E100:E104)=0,"",SUM(E100:E104))</f>
        <v/>
      </c>
      <c r="F105" s="11"/>
      <c r="G105" s="27" t="s">
        <v>42</v>
      </c>
      <c r="H105" s="51" t="str">
        <f>IF(E105="","",IF(E105&gt;=MROUND(16*D105/20,1),"A",IF(E105&gt;=MROUND(12*D105/20,1),"B",IF(E105&gt;=MROUND(8*D105/20,1),"C","D"))))</f>
        <v/>
      </c>
    </row>
    <row r="106" spans="1:8" ht="15" thickBot="1" x14ac:dyDescent="0.35">
      <c r="C106" s="10"/>
      <c r="D106" s="26"/>
      <c r="E106" s="25"/>
      <c r="F106" s="11"/>
      <c r="G106" s="24"/>
    </row>
    <row r="107" spans="1:8" ht="15" thickBot="1" x14ac:dyDescent="0.35">
      <c r="A107" s="29" t="s">
        <v>11</v>
      </c>
      <c r="B107" s="71" t="str">
        <f>IF($B$16="","",$B$16)</f>
        <v/>
      </c>
      <c r="C107" s="71"/>
      <c r="D107" s="72"/>
    </row>
    <row r="108" spans="1:8" ht="21" thickBot="1" x14ac:dyDescent="0.35">
      <c r="A108" s="1" t="s">
        <v>26</v>
      </c>
      <c r="B108" s="77" t="s">
        <v>27</v>
      </c>
      <c r="C108" s="78"/>
      <c r="D108" s="28" t="s">
        <v>28</v>
      </c>
      <c r="E108" s="28" t="s">
        <v>29</v>
      </c>
      <c r="F108" s="79" t="s">
        <v>30</v>
      </c>
      <c r="G108" s="79"/>
      <c r="H108" s="80"/>
    </row>
    <row r="109" spans="1:8" ht="19.95" customHeight="1" x14ac:dyDescent="0.3">
      <c r="A109" s="38"/>
      <c r="B109" s="73"/>
      <c r="C109" s="74"/>
      <c r="D109" s="7">
        <v>2</v>
      </c>
      <c r="E109" s="7"/>
      <c r="F109" s="75"/>
      <c r="G109" s="75"/>
      <c r="H109" s="76"/>
    </row>
    <row r="110" spans="1:8" ht="19.95" customHeight="1" x14ac:dyDescent="0.3">
      <c r="A110" s="39"/>
      <c r="B110" s="61"/>
      <c r="C110" s="62"/>
      <c r="D110" s="8">
        <v>3</v>
      </c>
      <c r="E110" s="8"/>
      <c r="F110" s="63"/>
      <c r="G110" s="64"/>
      <c r="H110" s="65"/>
    </row>
    <row r="111" spans="1:8" ht="19.95" customHeight="1" x14ac:dyDescent="0.3">
      <c r="A111" s="39"/>
      <c r="B111" s="61"/>
      <c r="C111" s="62"/>
      <c r="D111" s="8">
        <v>4</v>
      </c>
      <c r="E111" s="8"/>
      <c r="F111" s="63"/>
      <c r="G111" s="64"/>
      <c r="H111" s="65"/>
    </row>
    <row r="112" spans="1:8" ht="19.95" customHeight="1" x14ac:dyDescent="0.3">
      <c r="A112" s="39"/>
      <c r="B112" s="61"/>
      <c r="C112" s="62"/>
      <c r="D112" s="8">
        <v>2</v>
      </c>
      <c r="E112" s="8"/>
      <c r="F112" s="63"/>
      <c r="G112" s="64"/>
      <c r="H112" s="65"/>
    </row>
    <row r="113" spans="1:8" ht="19.95" customHeight="1" thickBot="1" x14ac:dyDescent="0.35">
      <c r="A113" s="40"/>
      <c r="B113" s="66"/>
      <c r="C113" s="67"/>
      <c r="D113" s="9">
        <v>1</v>
      </c>
      <c r="E113" s="9"/>
      <c r="F113" s="68"/>
      <c r="G113" s="69"/>
      <c r="H113" s="70"/>
    </row>
    <row r="114" spans="1:8" ht="15" thickBot="1" x14ac:dyDescent="0.35">
      <c r="C114" s="10" t="s">
        <v>31</v>
      </c>
      <c r="D114" s="13">
        <f>IF(COUNTA(D109:D113)=0,"",SUM(D109:D113))</f>
        <v>12</v>
      </c>
      <c r="E114" s="12" t="str">
        <f>IF(COUNTA(E109:E113)=0,"",SUM(E109:E113))</f>
        <v/>
      </c>
      <c r="F114" s="11"/>
      <c r="G114" s="27" t="s">
        <v>42</v>
      </c>
      <c r="H114" s="51" t="str">
        <f>IF(E114="","",IF(E114&gt;=MROUND(16*D114/20,1),"A",IF(E114&gt;=MROUND(12*D114/20,1),"B",IF(E114&gt;=MROUND(8*D114/20,1),"C","D"))))</f>
        <v/>
      </c>
    </row>
    <row r="115" spans="1:8" x14ac:dyDescent="0.3">
      <c r="C115" s="10"/>
      <c r="D115" s="26"/>
      <c r="E115" s="25"/>
      <c r="F115" s="11"/>
      <c r="G115" s="24"/>
    </row>
    <row r="116" spans="1:8" x14ac:dyDescent="0.3">
      <c r="C116" s="10"/>
      <c r="D116" s="26"/>
      <c r="E116" s="25"/>
      <c r="F116" s="11"/>
      <c r="G116" s="24"/>
    </row>
    <row r="117" spans="1:8" x14ac:dyDescent="0.3">
      <c r="C117" s="10"/>
      <c r="D117" s="26"/>
      <c r="E117" s="25"/>
      <c r="F117" s="11"/>
      <c r="G117" s="24"/>
    </row>
    <row r="118" spans="1:8" x14ac:dyDescent="0.3">
      <c r="C118" s="10"/>
      <c r="D118" s="26"/>
      <c r="E118" s="25"/>
      <c r="F118" s="11"/>
      <c r="G118" s="24"/>
    </row>
    <row r="119" spans="1:8" x14ac:dyDescent="0.3">
      <c r="C119" s="10"/>
      <c r="D119" s="26"/>
      <c r="E119" s="25"/>
      <c r="F119" s="11"/>
      <c r="G119" s="24"/>
    </row>
    <row r="120" spans="1:8" x14ac:dyDescent="0.3">
      <c r="C120" s="10"/>
      <c r="D120" s="26"/>
      <c r="E120" s="25"/>
      <c r="F120" s="11"/>
      <c r="G120" s="24"/>
    </row>
    <row r="121" spans="1:8" x14ac:dyDescent="0.3">
      <c r="C121" s="10"/>
      <c r="D121" s="26"/>
      <c r="E121" s="25"/>
      <c r="F121" s="11"/>
      <c r="G121" s="24"/>
    </row>
    <row r="122" spans="1:8" x14ac:dyDescent="0.3">
      <c r="C122" s="10"/>
      <c r="D122" s="26"/>
      <c r="E122" s="25"/>
      <c r="F122" s="11"/>
      <c r="G122" s="24"/>
    </row>
    <row r="123" spans="1:8" ht="15" thickBot="1" x14ac:dyDescent="0.35"/>
    <row r="124" spans="1:8" ht="29.4" thickBot="1" x14ac:dyDescent="0.35">
      <c r="A124" s="87" t="s">
        <v>33</v>
      </c>
      <c r="B124" s="78"/>
      <c r="C124" s="54" t="str">
        <f>"De "&amp;MROUND(15.99*D134/20,1)&amp;" à "&amp; D134 &amp;""&amp; CHAR(10) &amp; " =  A"</f>
        <v>De 10 à 12
 =  A</v>
      </c>
      <c r="D124" s="79" t="str">
        <f>"De "&amp;MROUND(12*D134/20,1)&amp;" à "&amp; MROUND(15.99*D134/20,1)-0.01 &amp;""&amp;CHAR(10)&amp; " =  B"</f>
        <v>De 7 à 9,99
 =  B</v>
      </c>
      <c r="E124" s="79"/>
      <c r="F124" s="79" t="str">
        <f>"De "&amp;MROUND(8*D134/20,1)&amp;" à "&amp; MROUND(12*D134/20,1)-0.01 &amp;""&amp;CHAR(10)&amp; " =  C"</f>
        <v>De 5 à 6,99
 =  C</v>
      </c>
      <c r="G124" s="79"/>
      <c r="H124" s="55" t="str">
        <f>"De "&amp;0&amp;" à "&amp; MROUND(8*D134/20,1)-0.01 &amp;""&amp;CHAR(10)&amp; " =  D"</f>
        <v>De 0 à 4,99
 =  D</v>
      </c>
    </row>
    <row r="126" spans="1:8" ht="15" thickBot="1" x14ac:dyDescent="0.35"/>
    <row r="127" spans="1:8" ht="15" thickBot="1" x14ac:dyDescent="0.35">
      <c r="A127" s="29" t="s">
        <v>12</v>
      </c>
      <c r="B127" s="71" t="str">
        <f>IF($B$17="","",$B$17)</f>
        <v/>
      </c>
      <c r="C127" s="71"/>
      <c r="D127" s="72"/>
    </row>
    <row r="128" spans="1:8" ht="21" thickBot="1" x14ac:dyDescent="0.35">
      <c r="A128" s="1" t="s">
        <v>26</v>
      </c>
      <c r="B128" s="77" t="s">
        <v>27</v>
      </c>
      <c r="C128" s="78"/>
      <c r="D128" s="28" t="s">
        <v>28</v>
      </c>
      <c r="E128" s="28" t="s">
        <v>29</v>
      </c>
      <c r="F128" s="79" t="s">
        <v>30</v>
      </c>
      <c r="G128" s="79"/>
      <c r="H128" s="80"/>
    </row>
    <row r="129" spans="1:8" ht="19.95" customHeight="1" x14ac:dyDescent="0.3">
      <c r="A129" s="38"/>
      <c r="B129" s="73"/>
      <c r="C129" s="74"/>
      <c r="D129" s="7">
        <v>2</v>
      </c>
      <c r="E129" s="7"/>
      <c r="F129" s="75"/>
      <c r="G129" s="75"/>
      <c r="H129" s="76"/>
    </row>
    <row r="130" spans="1:8" ht="19.95" customHeight="1" x14ac:dyDescent="0.3">
      <c r="A130" s="39"/>
      <c r="B130" s="61"/>
      <c r="C130" s="62"/>
      <c r="D130" s="8">
        <v>3</v>
      </c>
      <c r="E130" s="8"/>
      <c r="F130" s="63"/>
      <c r="G130" s="64"/>
      <c r="H130" s="65"/>
    </row>
    <row r="131" spans="1:8" ht="19.95" customHeight="1" x14ac:dyDescent="0.3">
      <c r="A131" s="39"/>
      <c r="B131" s="61"/>
      <c r="C131" s="62"/>
      <c r="D131" s="8">
        <v>4</v>
      </c>
      <c r="E131" s="8"/>
      <c r="F131" s="63"/>
      <c r="G131" s="64"/>
      <c r="H131" s="65"/>
    </row>
    <row r="132" spans="1:8" ht="19.95" customHeight="1" x14ac:dyDescent="0.3">
      <c r="A132" s="39"/>
      <c r="B132" s="61"/>
      <c r="C132" s="62"/>
      <c r="D132" s="8">
        <v>2</v>
      </c>
      <c r="E132" s="8"/>
      <c r="F132" s="63"/>
      <c r="G132" s="64"/>
      <c r="H132" s="65"/>
    </row>
    <row r="133" spans="1:8" ht="19.95" customHeight="1" thickBot="1" x14ac:dyDescent="0.35">
      <c r="A133" s="40"/>
      <c r="B133" s="66"/>
      <c r="C133" s="67"/>
      <c r="D133" s="9">
        <v>1</v>
      </c>
      <c r="E133" s="9"/>
      <c r="F133" s="68"/>
      <c r="G133" s="69"/>
      <c r="H133" s="70"/>
    </row>
    <row r="134" spans="1:8" ht="15" thickBot="1" x14ac:dyDescent="0.35">
      <c r="C134" s="10" t="s">
        <v>31</v>
      </c>
      <c r="D134" s="13">
        <f>IF(COUNTA(D129:D133)=0,"",SUM(D129:D133))</f>
        <v>12</v>
      </c>
      <c r="E134" s="12" t="str">
        <f>IF(COUNTA(E129:E133)=0,"",SUM(E129:E133))</f>
        <v/>
      </c>
      <c r="F134" s="11"/>
      <c r="G134" s="27" t="s">
        <v>42</v>
      </c>
      <c r="H134" s="51" t="str">
        <f>IF(E134="","",IF(E134&gt;=MROUND(16*D134/20,1),"A",IF(E134&gt;=MROUND(12*D134/20,1),"B",IF(E134&gt;=MROUND(8*D134/20,1),"C","D"))))</f>
        <v/>
      </c>
    </row>
    <row r="135" spans="1:8" ht="15" thickBot="1" x14ac:dyDescent="0.35">
      <c r="C135" s="10"/>
      <c r="D135" s="26"/>
      <c r="E135" s="25"/>
      <c r="F135" s="11"/>
      <c r="G135" s="24"/>
    </row>
    <row r="136" spans="1:8" ht="15" thickBot="1" x14ac:dyDescent="0.35">
      <c r="A136" s="29" t="s">
        <v>13</v>
      </c>
      <c r="B136" s="71" t="str">
        <f>IF($B$18="","",$B$18)</f>
        <v/>
      </c>
      <c r="C136" s="71"/>
      <c r="D136" s="72"/>
    </row>
    <row r="137" spans="1:8" ht="21" thickBot="1" x14ac:dyDescent="0.35">
      <c r="A137" s="1" t="s">
        <v>26</v>
      </c>
      <c r="B137" s="77" t="s">
        <v>27</v>
      </c>
      <c r="C137" s="78"/>
      <c r="D137" s="28" t="s">
        <v>28</v>
      </c>
      <c r="E137" s="28" t="s">
        <v>29</v>
      </c>
      <c r="F137" s="79" t="s">
        <v>30</v>
      </c>
      <c r="G137" s="79"/>
      <c r="H137" s="80"/>
    </row>
    <row r="138" spans="1:8" ht="19.95" customHeight="1" x14ac:dyDescent="0.3">
      <c r="A138" s="38"/>
      <c r="B138" s="73"/>
      <c r="C138" s="74"/>
      <c r="D138" s="7">
        <v>2</v>
      </c>
      <c r="E138" s="7"/>
      <c r="F138" s="75"/>
      <c r="G138" s="75"/>
      <c r="H138" s="76"/>
    </row>
    <row r="139" spans="1:8" ht="19.95" customHeight="1" x14ac:dyDescent="0.3">
      <c r="A139" s="39"/>
      <c r="B139" s="61"/>
      <c r="C139" s="62"/>
      <c r="D139" s="8">
        <v>3</v>
      </c>
      <c r="E139" s="8"/>
      <c r="F139" s="63"/>
      <c r="G139" s="64"/>
      <c r="H139" s="65"/>
    </row>
    <row r="140" spans="1:8" ht="19.95" customHeight="1" x14ac:dyDescent="0.3">
      <c r="A140" s="39"/>
      <c r="B140" s="61"/>
      <c r="C140" s="62"/>
      <c r="D140" s="8">
        <v>4</v>
      </c>
      <c r="E140" s="8"/>
      <c r="F140" s="63"/>
      <c r="G140" s="64"/>
      <c r="H140" s="65"/>
    </row>
    <row r="141" spans="1:8" ht="19.95" customHeight="1" x14ac:dyDescent="0.3">
      <c r="A141" s="39"/>
      <c r="B141" s="61"/>
      <c r="C141" s="62"/>
      <c r="D141" s="8">
        <v>2</v>
      </c>
      <c r="E141" s="8"/>
      <c r="F141" s="63"/>
      <c r="G141" s="64"/>
      <c r="H141" s="65"/>
    </row>
    <row r="142" spans="1:8" ht="19.95" customHeight="1" thickBot="1" x14ac:dyDescent="0.35">
      <c r="A142" s="40"/>
      <c r="B142" s="66"/>
      <c r="C142" s="67"/>
      <c r="D142" s="9">
        <v>1</v>
      </c>
      <c r="E142" s="9"/>
      <c r="F142" s="68"/>
      <c r="G142" s="69"/>
      <c r="H142" s="70"/>
    </row>
    <row r="143" spans="1:8" ht="15" thickBot="1" x14ac:dyDescent="0.35">
      <c r="C143" s="10" t="s">
        <v>31</v>
      </c>
      <c r="D143" s="13">
        <f>IF(COUNTA(D138:D142)=0,"",SUM(D138:D142))</f>
        <v>12</v>
      </c>
      <c r="E143" s="12" t="str">
        <f>IF(COUNTA(E138:E142)=0,"",SUM(E138:E142))</f>
        <v/>
      </c>
      <c r="F143" s="11"/>
      <c r="G143" s="27" t="s">
        <v>42</v>
      </c>
      <c r="H143" s="51" t="str">
        <f>IF(E143="","",IF(E143&gt;=MROUND(16*D143/20,1),"A",IF(E143&gt;=MROUND(12*D143/20,1),"B",IF(E143&gt;=MROUND(8*D143/20,1),"C","D"))))</f>
        <v/>
      </c>
    </row>
    <row r="144" spans="1:8" ht="15" thickBot="1" x14ac:dyDescent="0.35">
      <c r="C144" s="10"/>
      <c r="D144" s="26"/>
      <c r="E144" s="25"/>
      <c r="F144" s="11"/>
      <c r="G144" s="24"/>
    </row>
    <row r="145" spans="1:8" ht="15" thickBot="1" x14ac:dyDescent="0.35">
      <c r="A145" s="29" t="s">
        <v>14</v>
      </c>
      <c r="B145" s="71" t="str">
        <f>IF($B$19="","",$B$19)</f>
        <v/>
      </c>
      <c r="C145" s="71"/>
      <c r="D145" s="72"/>
    </row>
    <row r="146" spans="1:8" ht="21" thickBot="1" x14ac:dyDescent="0.35">
      <c r="A146" s="1" t="s">
        <v>26</v>
      </c>
      <c r="B146" s="77" t="s">
        <v>27</v>
      </c>
      <c r="C146" s="78"/>
      <c r="D146" s="28" t="s">
        <v>28</v>
      </c>
      <c r="E146" s="28" t="s">
        <v>29</v>
      </c>
      <c r="F146" s="79" t="s">
        <v>30</v>
      </c>
      <c r="G146" s="79"/>
      <c r="H146" s="80"/>
    </row>
    <row r="147" spans="1:8" ht="19.95" customHeight="1" x14ac:dyDescent="0.3">
      <c r="A147" s="38"/>
      <c r="B147" s="73"/>
      <c r="C147" s="74"/>
      <c r="D147" s="7">
        <v>2</v>
      </c>
      <c r="E147" s="7"/>
      <c r="F147" s="75"/>
      <c r="G147" s="75"/>
      <c r="H147" s="76"/>
    </row>
    <row r="148" spans="1:8" ht="19.95" customHeight="1" x14ac:dyDescent="0.3">
      <c r="A148" s="39"/>
      <c r="B148" s="61"/>
      <c r="C148" s="62"/>
      <c r="D148" s="8">
        <v>3</v>
      </c>
      <c r="E148" s="8"/>
      <c r="F148" s="63"/>
      <c r="G148" s="64"/>
      <c r="H148" s="65"/>
    </row>
    <row r="149" spans="1:8" ht="19.95" customHeight="1" x14ac:dyDescent="0.3">
      <c r="A149" s="39"/>
      <c r="B149" s="61"/>
      <c r="C149" s="62"/>
      <c r="D149" s="8">
        <v>4</v>
      </c>
      <c r="E149" s="8"/>
      <c r="F149" s="63"/>
      <c r="G149" s="64"/>
      <c r="H149" s="65"/>
    </row>
    <row r="150" spans="1:8" ht="19.95" customHeight="1" x14ac:dyDescent="0.3">
      <c r="A150" s="39"/>
      <c r="B150" s="61"/>
      <c r="C150" s="62"/>
      <c r="D150" s="8">
        <v>2</v>
      </c>
      <c r="E150" s="8"/>
      <c r="F150" s="63"/>
      <c r="G150" s="64"/>
      <c r="H150" s="65"/>
    </row>
    <row r="151" spans="1:8" ht="19.95" customHeight="1" thickBot="1" x14ac:dyDescent="0.35">
      <c r="A151" s="40"/>
      <c r="B151" s="66"/>
      <c r="C151" s="67"/>
      <c r="D151" s="9">
        <v>1</v>
      </c>
      <c r="E151" s="9"/>
      <c r="F151" s="68"/>
      <c r="G151" s="69"/>
      <c r="H151" s="70"/>
    </row>
    <row r="152" spans="1:8" ht="15" thickBot="1" x14ac:dyDescent="0.35">
      <c r="C152" s="10" t="s">
        <v>31</v>
      </c>
      <c r="D152" s="13">
        <f>IF(COUNTA(D147:D151)=0,"",SUM(D147:D151))</f>
        <v>12</v>
      </c>
      <c r="E152" s="12" t="str">
        <f>IF(COUNTA(E147:E151)=0,"",SUM(E147:E151))</f>
        <v/>
      </c>
      <c r="F152" s="11"/>
      <c r="G152" s="27" t="s">
        <v>42</v>
      </c>
      <c r="H152" s="51" t="str">
        <f>IF(E152="","",IF(E152&gt;=MROUND(16*D152/20,1),"A",IF(E152&gt;=MROUND(12*D152/20,1),"B",IF(E152&gt;=MROUND(8*D152/20,1),"C","D"))))</f>
        <v/>
      </c>
    </row>
    <row r="153" spans="1:8" x14ac:dyDescent="0.3">
      <c r="C153" s="10"/>
      <c r="D153" s="26"/>
      <c r="E153" s="25"/>
      <c r="F153" s="11"/>
      <c r="G153" s="24"/>
    </row>
    <row r="154" spans="1:8" x14ac:dyDescent="0.3">
      <c r="C154" s="10"/>
      <c r="D154" s="26"/>
      <c r="E154" s="25"/>
      <c r="F154" s="11"/>
      <c r="G154" s="24"/>
    </row>
    <row r="155" spans="1:8" x14ac:dyDescent="0.3">
      <c r="C155" s="10"/>
      <c r="D155" s="26"/>
      <c r="E155" s="25"/>
      <c r="F155" s="11"/>
      <c r="G155" s="24"/>
    </row>
    <row r="156" spans="1:8" x14ac:dyDescent="0.3">
      <c r="C156" s="10"/>
      <c r="D156" s="26"/>
      <c r="E156" s="25"/>
      <c r="F156" s="11"/>
      <c r="G156" s="24"/>
    </row>
  </sheetData>
  <mergeCells count="148">
    <mergeCell ref="B59:C59"/>
    <mergeCell ref="C4:G4"/>
    <mergeCell ref="C6:G6"/>
    <mergeCell ref="F49:H49"/>
    <mergeCell ref="F50:H50"/>
    <mergeCell ref="B14:D14"/>
    <mergeCell ref="B15:D15"/>
    <mergeCell ref="B16:D16"/>
    <mergeCell ref="B17:D17"/>
    <mergeCell ref="A94:A95"/>
    <mergeCell ref="A91:A93"/>
    <mergeCell ref="E26:G26"/>
    <mergeCell ref="E27:G27"/>
    <mergeCell ref="E28:G28"/>
    <mergeCell ref="E29:G29"/>
    <mergeCell ref="A32:H37"/>
    <mergeCell ref="E11:F11"/>
    <mergeCell ref="A4:B4"/>
    <mergeCell ref="A6:B6"/>
    <mergeCell ref="B48:C48"/>
    <mergeCell ref="B53:C53"/>
    <mergeCell ref="B54:C54"/>
    <mergeCell ref="B55:C55"/>
    <mergeCell ref="B56:C56"/>
    <mergeCell ref="B61:C61"/>
    <mergeCell ref="A45:A46"/>
    <mergeCell ref="A49:A51"/>
    <mergeCell ref="A52:A56"/>
    <mergeCell ref="A57:A60"/>
    <mergeCell ref="A62:A63"/>
    <mergeCell ref="B60:C60"/>
    <mergeCell ref="B57:C57"/>
    <mergeCell ref="B58:C58"/>
    <mergeCell ref="B109:C109"/>
    <mergeCell ref="F109:H109"/>
    <mergeCell ref="F92:H92"/>
    <mergeCell ref="B93:C93"/>
    <mergeCell ref="F93:H93"/>
    <mergeCell ref="B94:C94"/>
    <mergeCell ref="F94:H94"/>
    <mergeCell ref="F63:H63"/>
    <mergeCell ref="F44:H44"/>
    <mergeCell ref="F45:H45"/>
    <mergeCell ref="B90:C90"/>
    <mergeCell ref="F90:H90"/>
    <mergeCell ref="B89:D89"/>
    <mergeCell ref="A84:H84"/>
    <mergeCell ref="D66:E66"/>
    <mergeCell ref="F66:G66"/>
    <mergeCell ref="B91:C91"/>
    <mergeCell ref="F91:H91"/>
    <mergeCell ref="B99:C99"/>
    <mergeCell ref="F99:H99"/>
    <mergeCell ref="B92:C92"/>
    <mergeCell ref="A66:B66"/>
    <mergeCell ref="B44:C44"/>
    <mergeCell ref="B45:C45"/>
    <mergeCell ref="B102:C102"/>
    <mergeCell ref="F102:H102"/>
    <mergeCell ref="B103:C103"/>
    <mergeCell ref="F103:H103"/>
    <mergeCell ref="B104:C104"/>
    <mergeCell ref="F104:H104"/>
    <mergeCell ref="B107:D107"/>
    <mergeCell ref="B108:C108"/>
    <mergeCell ref="F108:H108"/>
    <mergeCell ref="F101:H101"/>
    <mergeCell ref="B18:D18"/>
    <mergeCell ref="B19:D19"/>
    <mergeCell ref="B13:D13"/>
    <mergeCell ref="B9:C9"/>
    <mergeCell ref="B95:C95"/>
    <mergeCell ref="F95:H95"/>
    <mergeCell ref="A86:B86"/>
    <mergeCell ref="D86:E86"/>
    <mergeCell ref="F86:G86"/>
    <mergeCell ref="B46:C46"/>
    <mergeCell ref="B47:C47"/>
    <mergeCell ref="B49:C49"/>
    <mergeCell ref="B50:C50"/>
    <mergeCell ref="B63:C63"/>
    <mergeCell ref="B62:C62"/>
    <mergeCell ref="B51:C51"/>
    <mergeCell ref="B52:C52"/>
    <mergeCell ref="F52:H52"/>
    <mergeCell ref="F9:G9"/>
    <mergeCell ref="F46:H46"/>
    <mergeCell ref="F47:H47"/>
    <mergeCell ref="F51:H51"/>
    <mergeCell ref="F62:H62"/>
    <mergeCell ref="B128:C128"/>
    <mergeCell ref="F128:H128"/>
    <mergeCell ref="B129:C129"/>
    <mergeCell ref="F129:H129"/>
    <mergeCell ref="B27:D27"/>
    <mergeCell ref="B28:D28"/>
    <mergeCell ref="B29:D29"/>
    <mergeCell ref="A124:B124"/>
    <mergeCell ref="D124:E124"/>
    <mergeCell ref="F124:G124"/>
    <mergeCell ref="B127:D127"/>
    <mergeCell ref="B113:C113"/>
    <mergeCell ref="F113:H113"/>
    <mergeCell ref="B110:C110"/>
    <mergeCell ref="F110:H110"/>
    <mergeCell ref="B111:C111"/>
    <mergeCell ref="F111:H111"/>
    <mergeCell ref="B112:C112"/>
    <mergeCell ref="F112:H112"/>
    <mergeCell ref="A42:H42"/>
    <mergeCell ref="B98:D98"/>
    <mergeCell ref="B100:C100"/>
    <mergeCell ref="F100:H100"/>
    <mergeCell ref="B101:C101"/>
    <mergeCell ref="B133:C133"/>
    <mergeCell ref="F133:H133"/>
    <mergeCell ref="B136:D136"/>
    <mergeCell ref="B137:C137"/>
    <mergeCell ref="F137:H137"/>
    <mergeCell ref="B130:C130"/>
    <mergeCell ref="F130:H130"/>
    <mergeCell ref="B131:C131"/>
    <mergeCell ref="F131:H131"/>
    <mergeCell ref="B132:C132"/>
    <mergeCell ref="F132:H132"/>
    <mergeCell ref="B149:C149"/>
    <mergeCell ref="F149:H149"/>
    <mergeCell ref="B150:C150"/>
    <mergeCell ref="F150:H150"/>
    <mergeCell ref="B151:C151"/>
    <mergeCell ref="F151:H151"/>
    <mergeCell ref="B146:C146"/>
    <mergeCell ref="F146:H146"/>
    <mergeCell ref="B147:C147"/>
    <mergeCell ref="F147:H147"/>
    <mergeCell ref="B148:C148"/>
    <mergeCell ref="F148:H148"/>
    <mergeCell ref="B141:C141"/>
    <mergeCell ref="F141:H141"/>
    <mergeCell ref="B142:C142"/>
    <mergeCell ref="F142:H142"/>
    <mergeCell ref="B145:D145"/>
    <mergeCell ref="B138:C138"/>
    <mergeCell ref="F138:H138"/>
    <mergeCell ref="B139:C139"/>
    <mergeCell ref="F139:H139"/>
    <mergeCell ref="B140:C140"/>
    <mergeCell ref="F140:H140"/>
  </mergeCells>
  <pageMargins left="0.39370078740157483" right="0.39370078740157483" top="0.74803149606299213" bottom="0.74803149606299213" header="0.31496062992125984" footer="0.31496062992125984"/>
  <pageSetup paperSize="9" orientation="portrait" r:id="rId1"/>
  <headerFooter>
    <oddHeader>&amp;L&amp;G&amp;R&amp;"-,Gras"&amp;14
Grille d'évaluation
&amp;12Projet collaboratif</oddHeader>
    <oddFooter>&amp;L&amp;F&amp;R&amp;P/&amp;N</oddFooter>
  </headerFooter>
  <legacyDrawingHF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BF595D37C635E428F9C37C3159BE9F5" ma:contentTypeVersion="11" ma:contentTypeDescription="Crée un document." ma:contentTypeScope="" ma:versionID="03fe39d87a38f6ca1322c171c10871f1">
  <xsd:schema xmlns:xsd="http://www.w3.org/2001/XMLSchema" xmlns:xs="http://www.w3.org/2001/XMLSchema" xmlns:p="http://schemas.microsoft.com/office/2006/metadata/properties" xmlns:ns2="4eb62db4-8441-4185-a3aa-602ea428e806" xmlns:ns3="c73468cf-a3cd-46bf-b321-b74fe50edc82" targetNamespace="http://schemas.microsoft.com/office/2006/metadata/properties" ma:root="true" ma:fieldsID="82d2dac587cee35912e97e8bb1fa70bc" ns2:_="" ns3:_="">
    <xsd:import namespace="4eb62db4-8441-4185-a3aa-602ea428e806"/>
    <xsd:import namespace="c73468cf-a3cd-46bf-b321-b74fe50edc8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eb62db4-8441-4185-a3aa-602ea428e80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73468cf-a3cd-46bf-b321-b74fe50edc82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c73468cf-a3cd-46bf-b321-b74fe50edc82">
      <UserInfo>
        <DisplayName>RABOURDIN NEMBRINI Elodie</DisplayName>
        <AccountId>31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BF70554D-ADCC-4D5E-8246-92EB082410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eb62db4-8441-4185-a3aa-602ea428e806"/>
    <ds:schemaRef ds:uri="c73468cf-a3cd-46bf-b321-b74fe50edc8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BB1290F-2D51-4A93-910F-B931BC0AE03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6841854-EBC3-4731-9E6E-C099C34CAF10}">
  <ds:schemaRefs>
    <ds:schemaRef ds:uri="http://schemas.microsoft.com/office/2006/metadata/properties"/>
    <ds:schemaRef ds:uri="http://schemas.microsoft.com/office/infopath/2007/PartnerControls"/>
    <ds:schemaRef ds:uri="c73468cf-a3cd-46bf-b321-b74fe50edc8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Grille à points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FACON Cédric</dc:creator>
  <cp:keywords/>
  <dc:description/>
  <cp:lastModifiedBy>Jean ROBERT</cp:lastModifiedBy>
  <cp:revision/>
  <dcterms:created xsi:type="dcterms:W3CDTF">2020-02-01T09:20:16Z</dcterms:created>
  <dcterms:modified xsi:type="dcterms:W3CDTF">2022-10-18T15:16:05Z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0x010100FBF595D37C635E428F9C37C3159BE9F5</vt:lpwstr>
  </property>
</Properties>
</file>