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 Alves\Dropbox\Engenharia de Computação\ENGENHARIA DE COMPUTAÇÃO\Aulas 2º termo\2 - Probabilidade e Estatística\Trabalhos\Trabalho 2\"/>
    </mc:Choice>
  </mc:AlternateContent>
  <xr:revisionPtr revIDLastSave="0" documentId="13_ncr:1_{12228FE0-ECE5-4908-B393-300E934D7E86}" xr6:coauthVersionLast="47" xr6:coauthVersionMax="47" xr10:uidLastSave="{00000000-0000-0000-0000-000000000000}"/>
  <bookViews>
    <workbookView xWindow="-120" yWindow="-120" windowWidth="29040" windowHeight="15840" activeTab="5" xr2:uid="{1CFD41E3-8828-3849-B1F0-4583305CF707}"/>
  </bookViews>
  <sheets>
    <sheet name="Exemplo de aula-passo-a-passo" sheetId="5" r:id="rId1"/>
    <sheet name="Exemplo de aula-Automatizado" sheetId="1" r:id="rId2"/>
    <sheet name="Exercício-1" sheetId="3" r:id="rId3"/>
    <sheet name="Exercício-2" sheetId="4" r:id="rId4"/>
    <sheet name="Exercício-3" sheetId="2" r:id="rId5"/>
    <sheet name="Exercício-4" sheetId="6" r:id="rId6"/>
  </sheets>
  <definedNames>
    <definedName name="_xlnm._FilterDatabase" localSheetId="0" hidden="1">'Exemplo de aula-passo-a-passo'!$D$82:$D$97</definedName>
    <definedName name="_xlnm._FilterDatabase" localSheetId="2" hidden="1">'Exercício-1'!$D$3:$D$13</definedName>
    <definedName name="_xlnm._FilterDatabase" localSheetId="3" hidden="1">'Exercício-2'!$E$3:$E$18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5" i="6" l="1"/>
  <c r="H35" i="6" s="1"/>
  <c r="F35" i="6"/>
  <c r="E35" i="6"/>
  <c r="D35" i="6"/>
  <c r="G34" i="6"/>
  <c r="F34" i="6"/>
  <c r="E34" i="6"/>
  <c r="D34" i="6"/>
  <c r="C35" i="6"/>
  <c r="C34" i="6"/>
  <c r="I137" i="2"/>
  <c r="H137" i="2"/>
  <c r="G137" i="2"/>
  <c r="F137" i="2"/>
  <c r="E136" i="2"/>
  <c r="E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E134" i="2"/>
  <c r="E135" i="2"/>
  <c r="I131" i="2"/>
  <c r="H131" i="2"/>
  <c r="G131" i="2"/>
  <c r="F131" i="2"/>
  <c r="E131" i="2"/>
  <c r="D131" i="2"/>
  <c r="F26" i="4"/>
  <c r="C27" i="4"/>
  <c r="I21" i="3"/>
  <c r="H26" i="4"/>
  <c r="H27" i="4"/>
  <c r="G27" i="4"/>
  <c r="G26" i="4"/>
  <c r="F27" i="4"/>
  <c r="E27" i="4"/>
  <c r="E26" i="4"/>
  <c r="D27" i="4"/>
  <c r="D26" i="4"/>
  <c r="C26" i="4"/>
  <c r="H21" i="3"/>
  <c r="G21" i="3"/>
  <c r="E21" i="3"/>
  <c r="D21" i="3"/>
  <c r="H5" i="1"/>
  <c r="G5" i="1"/>
  <c r="F5" i="1"/>
  <c r="E5" i="1"/>
  <c r="D5" i="1"/>
  <c r="F79" i="5"/>
  <c r="F78" i="5"/>
  <c r="G69" i="5"/>
  <c r="G65" i="5"/>
  <c r="F73" i="5"/>
  <c r="F66" i="5"/>
  <c r="F67" i="5"/>
  <c r="F68" i="5"/>
  <c r="F69" i="5"/>
  <c r="F70" i="5"/>
  <c r="F71" i="5"/>
  <c r="F72" i="5"/>
  <c r="F65" i="5"/>
  <c r="E73" i="5"/>
  <c r="E66" i="5"/>
  <c r="E67" i="5"/>
  <c r="E68" i="5"/>
  <c r="E69" i="5"/>
  <c r="E70" i="5"/>
  <c r="E71" i="5"/>
  <c r="E72" i="5"/>
  <c r="E65" i="5"/>
  <c r="E54" i="5"/>
  <c r="E49" i="5"/>
  <c r="D50" i="5"/>
  <c r="D51" i="5"/>
  <c r="D52" i="5"/>
  <c r="D53" i="5"/>
  <c r="D54" i="5"/>
  <c r="D55" i="5"/>
  <c r="D56" i="5"/>
  <c r="D57" i="5"/>
  <c r="D58" i="5"/>
  <c r="D49" i="5"/>
  <c r="E6" i="5"/>
  <c r="E5" i="5"/>
  <c r="H34" i="6" l="1"/>
  <c r="J137" i="2"/>
  <c r="J136" i="2"/>
  <c r="J135" i="2"/>
  <c r="J134" i="2"/>
</calcChain>
</file>

<file path=xl/sharedStrings.xml><?xml version="1.0" encoding="utf-8"?>
<sst xmlns="http://schemas.openxmlformats.org/spreadsheetml/2006/main" count="380" uniqueCount="212">
  <si>
    <t>Idade dos pacientes</t>
  </si>
  <si>
    <t>Realizou-se uma experiência com uma perfuradora hidráulica a fim de conhecer a sua capacidade de perfuração em estruturas rochosas. Para tal foi observada a profundidade (em polegadas) de perfuração em 10 locais, cujos dados se encontram abaixo:</t>
  </si>
  <si>
    <t>Semente do tipo 1</t>
  </si>
  <si>
    <t xml:space="preserve">Semente do tipo2 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</si>
  <si>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</si>
  <si>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</si>
  <si>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</si>
  <si>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</si>
  <si>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</si>
  <si>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</si>
  <si>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</si>
  <si>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</si>
  <si>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</si>
  <si>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</si>
  <si>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</si>
  <si>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</si>
  <si>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</si>
  <si>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</si>
  <si>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</si>
  <si>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Num estudo para analisar a capacidade de germinaçãoo de certo tipo de cereal foram semeadas dois tipos sementes em em um canteiro com 10 vasos de cada tipo, controlando o mesmo tipo de solo, e registou-se a taxa de crescimento (cm) das sementes germinadas com 15 semanas. Obtiveram-se os seguintes resultados:</t>
  </si>
  <si>
    <t>Profundidade (polegadas)</t>
  </si>
  <si>
    <t>Local 1</t>
  </si>
  <si>
    <t>Local 2</t>
  </si>
  <si>
    <t>Local 3</t>
  </si>
  <si>
    <t>Local 4</t>
  </si>
  <si>
    <t>Local 5</t>
  </si>
  <si>
    <t>Local 6</t>
  </si>
  <si>
    <t>Local 7</t>
  </si>
  <si>
    <t>Local 8</t>
  </si>
  <si>
    <t>Local 9</t>
  </si>
  <si>
    <t>Local 10</t>
  </si>
  <si>
    <t>A)Calcule a média, mediana, variância e desvio padrão. Qual a conclusão sobre a profundidade média de perfuração nestes locais?</t>
  </si>
  <si>
    <t>Salário</t>
  </si>
  <si>
    <t>Funcionário 1</t>
  </si>
  <si>
    <t>Funcionário 2</t>
  </si>
  <si>
    <t>Funcionário 3</t>
  </si>
  <si>
    <t>Funcionário 4</t>
  </si>
  <si>
    <t>Funcionário 5</t>
  </si>
  <si>
    <t>Funcionário 6</t>
  </si>
  <si>
    <t>Funcionário 7</t>
  </si>
  <si>
    <t>Funcionário 8</t>
  </si>
  <si>
    <t>Funcionário 9</t>
  </si>
  <si>
    <t>Funcionário 10</t>
  </si>
  <si>
    <t>Funcionário 11</t>
  </si>
  <si>
    <t>Funcionário 12</t>
  </si>
  <si>
    <t>Funcionário 13</t>
  </si>
  <si>
    <t>Funcionário 14</t>
  </si>
  <si>
    <t>Funcionário 15</t>
  </si>
  <si>
    <t>Funcionário 16</t>
  </si>
  <si>
    <t>Funcionário 17</t>
  </si>
  <si>
    <t>Funcionário 18</t>
  </si>
  <si>
    <t>Funcionário 19</t>
  </si>
  <si>
    <t>Funcionário 20</t>
  </si>
  <si>
    <t>Funcionário 21</t>
  </si>
  <si>
    <t>Funcionário 22</t>
  </si>
  <si>
    <t>Funcionário 23</t>
  </si>
  <si>
    <t>Funcionário 24</t>
  </si>
  <si>
    <t>Funcionário 25</t>
  </si>
  <si>
    <t>Funcionário 26</t>
  </si>
  <si>
    <t>Funcionário 27</t>
  </si>
  <si>
    <t>Funcionário 28</t>
  </si>
  <si>
    <t>Funcionário 29</t>
  </si>
  <si>
    <t>Funcionário 30</t>
  </si>
  <si>
    <t>Funcionário 31</t>
  </si>
  <si>
    <t>Funcionário 32</t>
  </si>
  <si>
    <t>Funcionário 33</t>
  </si>
  <si>
    <t>Funcionário 34</t>
  </si>
  <si>
    <t>Funcionário 35</t>
  </si>
  <si>
    <t>Funcionário 36</t>
  </si>
  <si>
    <t>Funcionário 37</t>
  </si>
  <si>
    <t>Funcionário 38</t>
  </si>
  <si>
    <t>Funcionário 39</t>
  </si>
  <si>
    <t>Funcionário 40</t>
  </si>
  <si>
    <t>Funcionário 41</t>
  </si>
  <si>
    <t>Funcionário 42</t>
  </si>
  <si>
    <t>Funcionário 43</t>
  </si>
  <si>
    <t>Funcionário 44</t>
  </si>
  <si>
    <t>Funcionário 45</t>
  </si>
  <si>
    <t>Funcionário 46</t>
  </si>
  <si>
    <t>Funcionário 47</t>
  </si>
  <si>
    <t>Funcionário 48</t>
  </si>
  <si>
    <t>Funcionário 49</t>
  </si>
  <si>
    <t>Funcionário 50</t>
  </si>
  <si>
    <t>Funcionário 51</t>
  </si>
  <si>
    <t>Funcionário 52</t>
  </si>
  <si>
    <t>Funcionário 53</t>
  </si>
  <si>
    <t>Funcionário 54</t>
  </si>
  <si>
    <t>Funcionário 55</t>
  </si>
  <si>
    <t>Funcionário 56</t>
  </si>
  <si>
    <t>Funcionário 57</t>
  </si>
  <si>
    <t>Funcionário 58</t>
  </si>
  <si>
    <t>Funcionário 59</t>
  </si>
  <si>
    <t>Funcionário 60</t>
  </si>
  <si>
    <t>Funcionário 61</t>
  </si>
  <si>
    <t>Funcionário 62</t>
  </si>
  <si>
    <t>Funcionário 63</t>
  </si>
  <si>
    <t>Funcionário 64</t>
  </si>
  <si>
    <t>Funcionário 65</t>
  </si>
  <si>
    <t>Funcionário 66</t>
  </si>
  <si>
    <t>Funcionário 67</t>
  </si>
  <si>
    <t>Funcionário 68</t>
  </si>
  <si>
    <t>Funcionário 69</t>
  </si>
  <si>
    <t>Funcionário 70</t>
  </si>
  <si>
    <t>Funcionário 71</t>
  </si>
  <si>
    <t>Funcionário 72</t>
  </si>
  <si>
    <t>Funcionário 73</t>
  </si>
  <si>
    <t>Funcionário 74</t>
  </si>
  <si>
    <t>Funcionário 75</t>
  </si>
  <si>
    <t>Funcionário 76</t>
  </si>
  <si>
    <t>Funcionário 77</t>
  </si>
  <si>
    <t>Funcionário 78</t>
  </si>
  <si>
    <t>Funcionário 79</t>
  </si>
  <si>
    <t>Funcionário 80</t>
  </si>
  <si>
    <t>Funcionário 81</t>
  </si>
  <si>
    <t>Funcionário 82</t>
  </si>
  <si>
    <t>Funcionário 83</t>
  </si>
  <si>
    <t>Funcionário 84</t>
  </si>
  <si>
    <t>Funcionário 85</t>
  </si>
  <si>
    <t>Funcionário 86</t>
  </si>
  <si>
    <t>Funcionário 87</t>
  </si>
  <si>
    <t>Funcionário 88</t>
  </si>
  <si>
    <t>Funcionário 89</t>
  </si>
  <si>
    <t>Funcionário 90</t>
  </si>
  <si>
    <t>Funcionário 91</t>
  </si>
  <si>
    <t>Funcionário 92</t>
  </si>
  <si>
    <t>Funcionário 93</t>
  </si>
  <si>
    <t>Funcionário 94</t>
  </si>
  <si>
    <t>Funcionário 95</t>
  </si>
  <si>
    <t>Funcionário 96</t>
  </si>
  <si>
    <t>Funcionário 97</t>
  </si>
  <si>
    <t>Funcionário 98</t>
  </si>
  <si>
    <t>Funcionário 99</t>
  </si>
  <si>
    <t>Funcionário 100</t>
  </si>
  <si>
    <t>Funcionário 101</t>
  </si>
  <si>
    <t>Funcionário 102</t>
  </si>
  <si>
    <t>Funcionário 103</t>
  </si>
  <si>
    <t>Funcionário 104</t>
  </si>
  <si>
    <t>Funcionário 105</t>
  </si>
  <si>
    <t>Funcionário 106</t>
  </si>
  <si>
    <t>Funcionário 107</t>
  </si>
  <si>
    <t>Funcionário 108</t>
  </si>
  <si>
    <t>Funcionário 109</t>
  </si>
  <si>
    <t>Funcionário 110</t>
  </si>
  <si>
    <t>Funcionário 111</t>
  </si>
  <si>
    <t>Funcionário 112</t>
  </si>
  <si>
    <t>Funcionário 113</t>
  </si>
  <si>
    <t>Funcionário 114</t>
  </si>
  <si>
    <t>Funcionário 115</t>
  </si>
  <si>
    <t>Funcionário 116</t>
  </si>
  <si>
    <t>Funcionário 117</t>
  </si>
  <si>
    <t>Funcionário 118</t>
  </si>
  <si>
    <t>Funcionário 119</t>
  </si>
  <si>
    <t>Funcionário 120</t>
  </si>
  <si>
    <t>O departamento de pessoal de uma certa firma fez um levantamento dos salários de 120 funcionários do setor administrativo, tendo obtido os seguintes resultados,</t>
  </si>
  <si>
    <t>Sub-departamento</t>
  </si>
  <si>
    <t>Compras</t>
  </si>
  <si>
    <t>Auditoria</t>
  </si>
  <si>
    <t>Funcionário</t>
  </si>
  <si>
    <t>Financeiro</t>
  </si>
  <si>
    <t>Planejamento e Produção</t>
  </si>
  <si>
    <t>Local</t>
  </si>
  <si>
    <t>Semana</t>
  </si>
  <si>
    <t>A)Calcule a média, mediana, variância e desvio padrão por tipo de semente. B) Informe qual teve maior crescimento em média c) Informe qual teve maior variabilidade</t>
  </si>
  <si>
    <t>Considere X, sendo a característica de interesse idade dos pacientes:</t>
  </si>
  <si>
    <t>Média</t>
  </si>
  <si>
    <t>Mediana</t>
  </si>
  <si>
    <t>Moda</t>
  </si>
  <si>
    <t>Variância</t>
  </si>
  <si>
    <t>Desvio Padrão</t>
  </si>
  <si>
    <r>
      <t xml:space="preserve">Exemplo: </t>
    </r>
    <r>
      <rPr>
        <sz val="14"/>
        <color rgb="FF000000"/>
        <rFont val="Calibri"/>
        <family val="2"/>
        <scheme val="minor"/>
      </rPr>
      <t>Considere X o volume expiratório forçado (VEF) em um segundo ( em litros) para uma amostra de n=13 adolescentes que sofrem asma.</t>
    </r>
  </si>
  <si>
    <t>VEF (l/s)</t>
  </si>
  <si>
    <t>Adolescente</t>
  </si>
  <si>
    <t>Obtenção da mediana</t>
  </si>
  <si>
    <t>Obtenção da Média</t>
  </si>
  <si>
    <t>Paciente</t>
  </si>
  <si>
    <t>Exemplo: Níveis de albumina(g/l) no sangue de oito indivíduos;</t>
  </si>
  <si>
    <t>Individuos</t>
  </si>
  <si>
    <t>Níveis de albumina (g/l)</t>
  </si>
  <si>
    <t>Obtenção da moda</t>
  </si>
  <si>
    <t>Exemplo: Níveis de albumina(g/l) no sangue de 10 indivíduos;</t>
  </si>
  <si>
    <t>Obtenção da Média- Translação no tempo</t>
  </si>
  <si>
    <t>Níveis de albumina (g/l)- CORRIGIDO</t>
  </si>
  <si>
    <t>Obtenção da variância</t>
  </si>
  <si>
    <t>Desvio médio</t>
  </si>
  <si>
    <t>Desvio médio ao quadrado</t>
  </si>
  <si>
    <t>Peso (g)</t>
  </si>
  <si>
    <t>Tamanho (mm)</t>
  </si>
  <si>
    <t>Veja a tabela com as medidas descritivas, segundo o peso e tamanho da largura bobinas térmicas de um estudo com 30 unidades para controle de qualidade:</t>
  </si>
  <si>
    <t>Coeficiente de Variação</t>
  </si>
  <si>
    <t>Bobina</t>
  </si>
  <si>
    <t>Veja a tabela com as medidas descritivas, segundo o peso e tamanho da largura bobinas térmicas de um estudo com 25 unidades para controle de qualidade:</t>
  </si>
  <si>
    <t>A) Calcule: média, mediana, variância e desvio padrão  do peso e do tamanho.  B)Qual medida tem maior variação (peso ou tamanho)? Justifique sua resposta.</t>
  </si>
  <si>
    <t>A) Calcule: média, mediana, variância e devio padrão geral dos salários.  B) Calcule: média, mediana, variância e desvio padrão por subdepartamentos dos salários. C) Há diferenças na média salarial por subdepartamento? D) Qual salarios dos sub-departamentos tem menor variação?</t>
  </si>
  <si>
    <t>soma</t>
  </si>
  <si>
    <t>média</t>
  </si>
  <si>
    <t>1) Ordenar os valores</t>
  </si>
  <si>
    <t>2) Encontrar o termo central</t>
  </si>
  <si>
    <t>Mediana=2,82</t>
  </si>
  <si>
    <t>Variancia</t>
  </si>
  <si>
    <t>Não há</t>
  </si>
  <si>
    <t>CV</t>
  </si>
  <si>
    <t>R: A média de 31,37 diz que em todos os locais teriam "em média" a perfuração de 31,37, porém, através do desvio padrão, fica nítido que os locais são heterogêneos, pois possuem a variabilidade alta. Portanto, deve-se tomar cuidado na hora de tomar decisão com base apenas na média, por isso os outros parâmetros são importantes.</t>
  </si>
  <si>
    <t>Amostra 1</t>
  </si>
  <si>
    <t>Amostra 2</t>
  </si>
  <si>
    <t>B) R: A amostra 2 teve maior crescimento.</t>
  </si>
  <si>
    <t>A)</t>
  </si>
  <si>
    <t>C) R: A amostra 1 teve maior variabilidade.</t>
  </si>
  <si>
    <t>B)</t>
  </si>
  <si>
    <t>Plane e Produção</t>
  </si>
  <si>
    <t>D) A Auditoria tem menor variação</t>
  </si>
  <si>
    <t>C) Há diferença em todas, e a mais substâncial é a do financeiro.</t>
  </si>
  <si>
    <t>R: O peso tem maior variação, pois a proporção do desvio padrão em relação a média (CV) é maior nele.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</si>
</sst>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72" formatCode="_-[$R$-416]\ * #,##0.00_-;\-[$R$-416]\ * #,##0.00_-;_-[$R$-416]\ * &quot;-&quot;??_-;_-@_-"/>
  </numFmts>
  <fonts count="1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8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2">
    <xf numFmtId="0" fontId="0" fillId="0" borderId="0" xfId="0"/>
    <xf numFmtId="0" fontId="3" fillId="0" borderId="0" xfId="0" applyFont="1" applyAlignment="1">
      <alignment horizontal="center" vertical="center" readingOrder="1"/>
    </xf>
    <xf numFmtId="0" fontId="4" fillId="0" borderId="0" xfId="0" applyFont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6" fillId="0" borderId="0" xfId="0" applyFont="1" applyBorder="1" applyAlignment="1">
      <alignment vertical="center" wrapText="1"/>
    </xf>
    <xf numFmtId="44" fontId="0" fillId="0" borderId="4" xfId="1" applyFont="1" applyBorder="1"/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3" borderId="13" xfId="0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indent="4"/>
    </xf>
    <xf numFmtId="0" fontId="10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9" fontId="10" fillId="0" borderId="0" xfId="2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2" fillId="3" borderId="22" xfId="0" applyFont="1" applyFill="1" applyBorder="1" applyAlignment="1">
      <alignment horizontal="center" vertical="center"/>
    </xf>
    <xf numFmtId="0" fontId="12" fillId="3" borderId="23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2" fillId="3" borderId="21" xfId="0" applyFont="1" applyFill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2" fontId="10" fillId="0" borderId="4" xfId="0" applyNumberFormat="1" applyFont="1" applyBorder="1" applyAlignment="1">
      <alignment horizontal="center" vertical="center"/>
    </xf>
    <xf numFmtId="2" fontId="10" fillId="0" borderId="0" xfId="0" applyNumberFormat="1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readingOrder="1"/>
    </xf>
    <xf numFmtId="0" fontId="10" fillId="0" borderId="10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2" fontId="10" fillId="0" borderId="9" xfId="0" applyNumberFormat="1" applyFont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 wrapText="1"/>
    </xf>
    <xf numFmtId="2" fontId="10" fillId="0" borderId="19" xfId="0" applyNumberFormat="1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 readingOrder="1"/>
    </xf>
    <xf numFmtId="0" fontId="10" fillId="0" borderId="19" xfId="0" applyFont="1" applyBorder="1" applyAlignment="1">
      <alignment horizontal="center" vertical="center"/>
    </xf>
    <xf numFmtId="0" fontId="10" fillId="3" borderId="19" xfId="0" applyFont="1" applyFill="1" applyBorder="1" applyAlignment="1">
      <alignment horizontal="center" vertical="center" wrapText="1"/>
    </xf>
    <xf numFmtId="2" fontId="10" fillId="0" borderId="4" xfId="0" applyNumberFormat="1" applyFont="1" applyFill="1" applyBorder="1" applyAlignment="1">
      <alignment horizontal="center" vertical="center"/>
    </xf>
    <xf numFmtId="9" fontId="10" fillId="0" borderId="4" xfId="2" applyFont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/>
    </xf>
    <xf numFmtId="2" fontId="13" fillId="0" borderId="9" xfId="0" applyNumberFormat="1" applyFont="1" applyBorder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 readingOrder="1"/>
    </xf>
    <xf numFmtId="0" fontId="8" fillId="0" borderId="2" xfId="0" applyFont="1" applyBorder="1" applyAlignment="1">
      <alignment horizontal="center" vertical="center" wrapText="1" readingOrder="1"/>
    </xf>
    <xf numFmtId="0" fontId="8" fillId="0" borderId="3" xfId="0" applyFont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0" fillId="4" borderId="4" xfId="0" applyFill="1" applyBorder="1"/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/>
    </xf>
    <xf numFmtId="10" fontId="0" fillId="0" borderId="4" xfId="2" applyNumberFormat="1" applyFont="1" applyBorder="1" applyAlignment="1">
      <alignment horizontal="center" vertical="center"/>
    </xf>
    <xf numFmtId="9" fontId="0" fillId="0" borderId="4" xfId="2" applyFont="1" applyBorder="1"/>
    <xf numFmtId="10" fontId="0" fillId="0" borderId="4" xfId="2" applyNumberFormat="1" applyFont="1" applyBorder="1" applyAlignment="1">
      <alignment horizontal="center"/>
    </xf>
    <xf numFmtId="44" fontId="0" fillId="0" borderId="4" xfId="0" applyNumberFormat="1" applyBorder="1"/>
    <xf numFmtId="172" fontId="0" fillId="0" borderId="4" xfId="0" applyNumberFormat="1" applyBorder="1"/>
    <xf numFmtId="0" fontId="10" fillId="0" borderId="0" xfId="0" applyFont="1" applyAlignment="1">
      <alignment horizontal="left" vertical="center"/>
    </xf>
    <xf numFmtId="0" fontId="0" fillId="4" borderId="4" xfId="0" applyFill="1" applyBorder="1" applyAlignment="1">
      <alignment horizontal="center"/>
    </xf>
    <xf numFmtId="0" fontId="10" fillId="0" borderId="0" xfId="0" applyFont="1" applyAlignment="1">
      <alignment horizontal="left" vertic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54735-6A13-5249-9EB8-183D927CED5C}">
  <dimension ref="B1:H100"/>
  <sheetViews>
    <sheetView topLeftCell="A72" zoomScale="150" zoomScaleNormal="150" workbookViewId="0">
      <selection activeCell="E49" sqref="E49"/>
    </sheetView>
  </sheetViews>
  <sheetFormatPr defaultColWidth="10.875" defaultRowHeight="18.75" x14ac:dyDescent="0.25"/>
  <cols>
    <col min="1" max="1" width="10.875" style="29"/>
    <col min="2" max="2" width="14" style="29" bestFit="1" customWidth="1"/>
    <col min="3" max="3" width="12.375" style="29" customWidth="1"/>
    <col min="4" max="4" width="12.875" style="29" customWidth="1"/>
    <col min="5" max="5" width="28.25" style="29" customWidth="1"/>
    <col min="6" max="6" width="19.875" style="29" customWidth="1"/>
    <col min="7" max="7" width="17.5" style="29" customWidth="1"/>
    <col min="8" max="8" width="13.125" style="29" customWidth="1"/>
    <col min="9" max="16384" width="10.875" style="29"/>
  </cols>
  <sheetData>
    <row r="1" spans="2:8" ht="19.5" thickBot="1" x14ac:dyDescent="0.3"/>
    <row r="2" spans="2:8" ht="27.95" customHeight="1" thickBot="1" x14ac:dyDescent="0.3">
      <c r="B2" s="72" t="s">
        <v>163</v>
      </c>
      <c r="C2" s="73"/>
      <c r="D2" s="73"/>
      <c r="E2" s="73"/>
      <c r="F2" s="73"/>
      <c r="G2" s="74"/>
    </row>
    <row r="3" spans="2:8" ht="19.5" thickBot="1" x14ac:dyDescent="0.3"/>
    <row r="4" spans="2:8" ht="37.5" x14ac:dyDescent="0.25">
      <c r="B4" s="39" t="s">
        <v>174</v>
      </c>
      <c r="C4" s="40" t="s">
        <v>0</v>
      </c>
      <c r="E4" s="59" t="s">
        <v>173</v>
      </c>
      <c r="F4" s="42"/>
      <c r="G4" s="42"/>
      <c r="H4" s="42"/>
    </row>
    <row r="5" spans="2:8" x14ac:dyDescent="0.25">
      <c r="B5" s="43">
        <v>1</v>
      </c>
      <c r="C5" s="44">
        <v>38</v>
      </c>
      <c r="D5" s="29" t="s">
        <v>193</v>
      </c>
      <c r="E5" s="45">
        <f>SUM(C5:C12)</f>
        <v>402</v>
      </c>
      <c r="F5" s="46"/>
      <c r="G5" s="46"/>
      <c r="H5" s="46"/>
    </row>
    <row r="6" spans="2:8" ht="18.95" customHeight="1" x14ac:dyDescent="0.25">
      <c r="B6" s="43">
        <v>2</v>
      </c>
      <c r="C6" s="44">
        <v>40</v>
      </c>
      <c r="D6" s="29" t="s">
        <v>194</v>
      </c>
      <c r="E6" s="47">
        <f>E5/8</f>
        <v>50.25</v>
      </c>
    </row>
    <row r="7" spans="2:8" x14ac:dyDescent="0.25">
      <c r="B7" s="43">
        <v>3</v>
      </c>
      <c r="C7" s="44">
        <v>49</v>
      </c>
      <c r="E7" s="36"/>
    </row>
    <row r="8" spans="2:8" x14ac:dyDescent="0.25">
      <c r="B8" s="43">
        <v>4</v>
      </c>
      <c r="C8" s="44">
        <v>67</v>
      </c>
    </row>
    <row r="9" spans="2:8" x14ac:dyDescent="0.25">
      <c r="B9" s="43">
        <v>5</v>
      </c>
      <c r="C9" s="44">
        <v>33</v>
      </c>
    </row>
    <row r="10" spans="2:8" x14ac:dyDescent="0.25">
      <c r="B10" s="43">
        <v>6</v>
      </c>
      <c r="C10" s="44">
        <v>57</v>
      </c>
    </row>
    <row r="11" spans="2:8" x14ac:dyDescent="0.25">
      <c r="B11" s="43">
        <v>7</v>
      </c>
      <c r="C11" s="44">
        <v>54</v>
      </c>
    </row>
    <row r="12" spans="2:8" ht="19.5" thickBot="1" x14ac:dyDescent="0.3">
      <c r="B12" s="48">
        <v>8</v>
      </c>
      <c r="C12" s="49">
        <v>64</v>
      </c>
    </row>
    <row r="14" spans="2:8" ht="19.5" thickBot="1" x14ac:dyDescent="0.3"/>
    <row r="15" spans="2:8" ht="60" customHeight="1" thickBot="1" x14ac:dyDescent="0.3">
      <c r="B15" s="75" t="s">
        <v>169</v>
      </c>
      <c r="C15" s="76"/>
      <c r="D15" s="76"/>
      <c r="E15" s="76"/>
      <c r="F15" s="76"/>
      <c r="G15" s="77"/>
    </row>
    <row r="16" spans="2:8" ht="19.5" thickBot="1" x14ac:dyDescent="0.3"/>
    <row r="17" spans="2:5" ht="21.95" customHeight="1" x14ac:dyDescent="0.25">
      <c r="B17" s="39" t="s">
        <v>171</v>
      </c>
      <c r="C17" s="50" t="s">
        <v>170</v>
      </c>
      <c r="E17" s="59" t="s">
        <v>172</v>
      </c>
    </row>
    <row r="18" spans="2:5" x14ac:dyDescent="0.25">
      <c r="B18" s="43">
        <v>2</v>
      </c>
      <c r="C18" s="51">
        <v>2.15</v>
      </c>
      <c r="E18" s="45" t="s">
        <v>195</v>
      </c>
    </row>
    <row r="19" spans="2:5" ht="18.95" customHeight="1" x14ac:dyDescent="0.25">
      <c r="B19" s="43">
        <v>8</v>
      </c>
      <c r="C19" s="51">
        <v>2.25</v>
      </c>
      <c r="E19" s="47" t="s">
        <v>196</v>
      </c>
    </row>
    <row r="20" spans="2:5" x14ac:dyDescent="0.25">
      <c r="B20" s="43">
        <v>1</v>
      </c>
      <c r="C20" s="51">
        <v>2.2999999999999998</v>
      </c>
      <c r="E20" s="36" t="s">
        <v>197</v>
      </c>
    </row>
    <row r="21" spans="2:5" x14ac:dyDescent="0.25">
      <c r="B21" s="43">
        <v>4</v>
      </c>
      <c r="C21" s="51">
        <v>2.6</v>
      </c>
    </row>
    <row r="22" spans="2:5" x14ac:dyDescent="0.25">
      <c r="B22" s="43">
        <v>9</v>
      </c>
      <c r="C22" s="51">
        <v>2.68</v>
      </c>
    </row>
    <row r="23" spans="2:5" x14ac:dyDescent="0.25">
      <c r="B23" s="43">
        <v>5</v>
      </c>
      <c r="C23" s="51">
        <v>2.75</v>
      </c>
    </row>
    <row r="24" spans="2:5" x14ac:dyDescent="0.25">
      <c r="B24" s="64">
        <v>6</v>
      </c>
      <c r="C24" s="65">
        <v>2.82</v>
      </c>
    </row>
    <row r="25" spans="2:5" x14ac:dyDescent="0.25">
      <c r="B25" s="43">
        <v>12</v>
      </c>
      <c r="C25" s="51">
        <v>2.85</v>
      </c>
    </row>
    <row r="26" spans="2:5" x14ac:dyDescent="0.25">
      <c r="B26" s="43">
        <v>10</v>
      </c>
      <c r="C26" s="51">
        <v>3</v>
      </c>
    </row>
    <row r="27" spans="2:5" x14ac:dyDescent="0.25">
      <c r="B27" s="43">
        <v>12</v>
      </c>
      <c r="C27" s="51">
        <v>3.38</v>
      </c>
    </row>
    <row r="28" spans="2:5" x14ac:dyDescent="0.25">
      <c r="B28" s="43">
        <v>3</v>
      </c>
      <c r="C28" s="51">
        <v>3.5</v>
      </c>
    </row>
    <row r="29" spans="2:5" x14ac:dyDescent="0.25">
      <c r="B29" s="43">
        <v>11</v>
      </c>
      <c r="C29" s="51">
        <v>4.0199999999999996</v>
      </c>
    </row>
    <row r="30" spans="2:5" x14ac:dyDescent="0.25">
      <c r="B30" s="43">
        <v>7</v>
      </c>
      <c r="C30" s="51">
        <v>4.05</v>
      </c>
    </row>
    <row r="32" spans="2:5" ht="19.5" thickBot="1" x14ac:dyDescent="0.3"/>
    <row r="33" spans="2:7" ht="19.5" thickBot="1" x14ac:dyDescent="0.3">
      <c r="B33" s="78" t="s">
        <v>175</v>
      </c>
      <c r="C33" s="79"/>
      <c r="D33" s="79"/>
      <c r="E33" s="79"/>
      <c r="F33" s="79"/>
      <c r="G33" s="80"/>
    </row>
    <row r="35" spans="2:7" ht="42.95" customHeight="1" x14ac:dyDescent="0.25">
      <c r="B35" s="41" t="s">
        <v>176</v>
      </c>
      <c r="C35" s="52" t="s">
        <v>177</v>
      </c>
      <c r="E35" s="41" t="s">
        <v>178</v>
      </c>
    </row>
    <row r="36" spans="2:7" x14ac:dyDescent="0.25">
      <c r="B36" s="36">
        <v>7</v>
      </c>
      <c r="C36" s="36">
        <v>34</v>
      </c>
      <c r="E36" s="45"/>
    </row>
    <row r="37" spans="2:7" ht="18.95" customHeight="1" x14ac:dyDescent="0.25">
      <c r="B37" s="36">
        <v>6</v>
      </c>
      <c r="C37" s="36">
        <v>38</v>
      </c>
      <c r="E37" s="47"/>
    </row>
    <row r="38" spans="2:7" x14ac:dyDescent="0.25">
      <c r="B38" s="36">
        <v>4</v>
      </c>
      <c r="C38" s="36">
        <v>40</v>
      </c>
      <c r="E38" s="36"/>
    </row>
    <row r="39" spans="2:7" x14ac:dyDescent="0.25">
      <c r="B39" s="36">
        <v>2</v>
      </c>
      <c r="C39" s="36">
        <v>42</v>
      </c>
    </row>
    <row r="40" spans="2:7" x14ac:dyDescent="0.25">
      <c r="B40" s="36">
        <v>3</v>
      </c>
      <c r="C40" s="36">
        <v>42</v>
      </c>
    </row>
    <row r="41" spans="2:7" x14ac:dyDescent="0.25">
      <c r="B41" s="36">
        <v>5</v>
      </c>
      <c r="C41" s="36">
        <v>42</v>
      </c>
    </row>
    <row r="42" spans="2:7" x14ac:dyDescent="0.25">
      <c r="B42" s="36">
        <v>8</v>
      </c>
      <c r="C42" s="36">
        <v>42</v>
      </c>
    </row>
    <row r="43" spans="2:7" x14ac:dyDescent="0.25">
      <c r="B43" s="36">
        <v>1</v>
      </c>
      <c r="C43" s="36">
        <v>43</v>
      </c>
    </row>
    <row r="44" spans="2:7" x14ac:dyDescent="0.25">
      <c r="B44" s="30"/>
      <c r="C44" s="30"/>
    </row>
    <row r="45" spans="2:7" ht="19.5" thickBot="1" x14ac:dyDescent="0.3"/>
    <row r="46" spans="2:7" ht="19.5" thickBot="1" x14ac:dyDescent="0.3">
      <c r="B46" s="78" t="s">
        <v>179</v>
      </c>
      <c r="C46" s="79"/>
      <c r="D46" s="79"/>
      <c r="E46" s="79"/>
      <c r="F46" s="79"/>
      <c r="G46" s="80"/>
    </row>
    <row r="48" spans="2:7" ht="75" x14ac:dyDescent="0.25">
      <c r="B48" s="41" t="s">
        <v>176</v>
      </c>
      <c r="C48" s="52" t="s">
        <v>177</v>
      </c>
      <c r="D48" s="52" t="s">
        <v>181</v>
      </c>
      <c r="E48" s="41" t="s">
        <v>173</v>
      </c>
    </row>
    <row r="49" spans="2:7" x14ac:dyDescent="0.25">
      <c r="B49" s="36">
        <v>1</v>
      </c>
      <c r="C49" s="36">
        <v>43</v>
      </c>
      <c r="D49" s="36">
        <f>C49+10</f>
        <v>53</v>
      </c>
      <c r="E49" s="53">
        <f>SUM(C49:C58)/10</f>
        <v>39</v>
      </c>
    </row>
    <row r="50" spans="2:7" ht="21.95" customHeight="1" x14ac:dyDescent="0.25">
      <c r="B50" s="36">
        <v>2</v>
      </c>
      <c r="C50" s="36">
        <v>39</v>
      </c>
      <c r="D50" s="36">
        <f t="shared" ref="D50:D58" si="0">C50+10</f>
        <v>49</v>
      </c>
      <c r="E50" s="54"/>
    </row>
    <row r="51" spans="2:7" x14ac:dyDescent="0.25">
      <c r="B51" s="36">
        <v>3</v>
      </c>
      <c r="C51" s="36">
        <v>41</v>
      </c>
      <c r="D51" s="36">
        <f t="shared" si="0"/>
        <v>51</v>
      </c>
      <c r="E51" s="55"/>
    </row>
    <row r="52" spans="2:7" x14ac:dyDescent="0.25">
      <c r="B52" s="36">
        <v>4</v>
      </c>
      <c r="C52" s="36">
        <v>32</v>
      </c>
      <c r="D52" s="36">
        <f t="shared" si="0"/>
        <v>42</v>
      </c>
    </row>
    <row r="53" spans="2:7" ht="37.5" x14ac:dyDescent="0.25">
      <c r="B53" s="36">
        <v>5</v>
      </c>
      <c r="C53" s="36">
        <v>42</v>
      </c>
      <c r="D53" s="36">
        <f t="shared" si="0"/>
        <v>52</v>
      </c>
      <c r="E53" s="56" t="s">
        <v>180</v>
      </c>
    </row>
    <row r="54" spans="2:7" x14ac:dyDescent="0.25">
      <c r="B54" s="36">
        <v>6</v>
      </c>
      <c r="C54" s="36">
        <v>38</v>
      </c>
      <c r="D54" s="36">
        <f t="shared" si="0"/>
        <v>48</v>
      </c>
      <c r="E54" s="45">
        <f>SUM(D49:D58)/10</f>
        <v>49</v>
      </c>
    </row>
    <row r="55" spans="2:7" ht="27" customHeight="1" x14ac:dyDescent="0.25">
      <c r="B55" s="36">
        <v>7</v>
      </c>
      <c r="C55" s="36">
        <v>34</v>
      </c>
      <c r="D55" s="36">
        <f t="shared" si="0"/>
        <v>44</v>
      </c>
      <c r="E55" s="47"/>
    </row>
    <row r="56" spans="2:7" x14ac:dyDescent="0.25">
      <c r="B56" s="36">
        <v>8</v>
      </c>
      <c r="C56" s="36">
        <v>43</v>
      </c>
      <c r="D56" s="36">
        <f t="shared" si="0"/>
        <v>53</v>
      </c>
      <c r="E56" s="36"/>
    </row>
    <row r="57" spans="2:7" x14ac:dyDescent="0.25">
      <c r="B57" s="36">
        <v>9</v>
      </c>
      <c r="C57" s="36">
        <v>40</v>
      </c>
      <c r="D57" s="36">
        <f t="shared" si="0"/>
        <v>50</v>
      </c>
      <c r="E57" s="36"/>
    </row>
    <row r="58" spans="2:7" x14ac:dyDescent="0.25">
      <c r="B58" s="36">
        <v>10</v>
      </c>
      <c r="C58" s="36">
        <v>38</v>
      </c>
      <c r="D58" s="36">
        <f t="shared" si="0"/>
        <v>48</v>
      </c>
      <c r="E58" s="36"/>
    </row>
    <row r="60" spans="2:7" ht="19.5" thickBot="1" x14ac:dyDescent="0.3"/>
    <row r="61" spans="2:7" ht="19.5" thickBot="1" x14ac:dyDescent="0.3">
      <c r="B61" s="72" t="s">
        <v>163</v>
      </c>
      <c r="C61" s="73"/>
      <c r="D61" s="73"/>
      <c r="E61" s="73"/>
      <c r="F61" s="73"/>
      <c r="G61" s="74"/>
    </row>
    <row r="63" spans="2:7" ht="19.5" thickBot="1" x14ac:dyDescent="0.3">
      <c r="E63" s="71" t="s">
        <v>182</v>
      </c>
      <c r="F63" s="71"/>
      <c r="G63" s="61"/>
    </row>
    <row r="64" spans="2:7" ht="37.5" x14ac:dyDescent="0.25">
      <c r="B64" s="39" t="s">
        <v>174</v>
      </c>
      <c r="C64" s="40" t="s">
        <v>0</v>
      </c>
      <c r="E64" s="62" t="s">
        <v>183</v>
      </c>
      <c r="F64" s="63" t="s">
        <v>184</v>
      </c>
      <c r="G64" s="60" t="s">
        <v>198</v>
      </c>
    </row>
    <row r="65" spans="2:7" x14ac:dyDescent="0.25">
      <c r="B65" s="43">
        <v>1</v>
      </c>
      <c r="C65" s="44">
        <v>38</v>
      </c>
      <c r="E65" s="45">
        <f>C65-50.25</f>
        <v>-12.25</v>
      </c>
      <c r="F65" s="57">
        <f>E65^2</f>
        <v>150.0625</v>
      </c>
      <c r="G65" s="46">
        <f>1083.5/(8-1)</f>
        <v>154.78571428571428</v>
      </c>
    </row>
    <row r="66" spans="2:7" ht="18.95" customHeight="1" x14ac:dyDescent="0.25">
      <c r="B66" s="43">
        <v>2</v>
      </c>
      <c r="C66" s="44">
        <v>40</v>
      </c>
      <c r="E66" s="45">
        <f t="shared" ref="E66:E72" si="1">C66-50.25</f>
        <v>-10.25</v>
      </c>
      <c r="F66" s="57">
        <f t="shared" ref="F66:F72" si="2">E66^2</f>
        <v>105.0625</v>
      </c>
    </row>
    <row r="67" spans="2:7" x14ac:dyDescent="0.25">
      <c r="B67" s="43">
        <v>3</v>
      </c>
      <c r="C67" s="44">
        <v>49</v>
      </c>
      <c r="E67" s="45">
        <f t="shared" si="1"/>
        <v>-1.25</v>
      </c>
      <c r="F67" s="57">
        <f t="shared" si="2"/>
        <v>1.5625</v>
      </c>
    </row>
    <row r="68" spans="2:7" x14ac:dyDescent="0.25">
      <c r="B68" s="43">
        <v>4</v>
      </c>
      <c r="C68" s="44">
        <v>67</v>
      </c>
      <c r="E68" s="45">
        <f t="shared" si="1"/>
        <v>16.75</v>
      </c>
      <c r="F68" s="57">
        <f t="shared" si="2"/>
        <v>280.5625</v>
      </c>
      <c r="G68" s="67" t="s">
        <v>168</v>
      </c>
    </row>
    <row r="69" spans="2:7" x14ac:dyDescent="0.25">
      <c r="B69" s="43">
        <v>5</v>
      </c>
      <c r="C69" s="44">
        <v>33</v>
      </c>
      <c r="E69" s="45">
        <f t="shared" si="1"/>
        <v>-17.25</v>
      </c>
      <c r="F69" s="57">
        <f t="shared" si="2"/>
        <v>297.5625</v>
      </c>
      <c r="G69" s="66">
        <f>SQRT(G65)</f>
        <v>12.441290700153031</v>
      </c>
    </row>
    <row r="70" spans="2:7" x14ac:dyDescent="0.25">
      <c r="B70" s="43">
        <v>6</v>
      </c>
      <c r="C70" s="44">
        <v>57</v>
      </c>
      <c r="E70" s="45">
        <f t="shared" si="1"/>
        <v>6.75</v>
      </c>
      <c r="F70" s="57">
        <f t="shared" si="2"/>
        <v>45.5625</v>
      </c>
    </row>
    <row r="71" spans="2:7" x14ac:dyDescent="0.25">
      <c r="B71" s="43">
        <v>7</v>
      </c>
      <c r="C71" s="44">
        <v>54</v>
      </c>
      <c r="E71" s="45">
        <f t="shared" si="1"/>
        <v>3.75</v>
      </c>
      <c r="F71" s="57">
        <f t="shared" si="2"/>
        <v>14.0625</v>
      </c>
    </row>
    <row r="72" spans="2:7" ht="19.5" thickBot="1" x14ac:dyDescent="0.3">
      <c r="B72" s="48">
        <v>8</v>
      </c>
      <c r="C72" s="49">
        <v>64</v>
      </c>
      <c r="E72" s="45">
        <f t="shared" si="1"/>
        <v>13.75</v>
      </c>
      <c r="F72" s="57">
        <f t="shared" si="2"/>
        <v>189.0625</v>
      </c>
    </row>
    <row r="73" spans="2:7" x14ac:dyDescent="0.25">
      <c r="D73" s="29" t="s">
        <v>193</v>
      </c>
      <c r="E73" s="66">
        <f>SUM(E65:E72)</f>
        <v>0</v>
      </c>
      <c r="F73" s="66">
        <f>SUM(F65:F72)</f>
        <v>1083.5</v>
      </c>
    </row>
    <row r="74" spans="2:7" ht="19.5" thickBot="1" x14ac:dyDescent="0.3"/>
    <row r="75" spans="2:7" ht="57.95" customHeight="1" thickBot="1" x14ac:dyDescent="0.3">
      <c r="B75" s="68" t="s">
        <v>187</v>
      </c>
      <c r="C75" s="69"/>
      <c r="D75" s="69"/>
      <c r="E75" s="69"/>
      <c r="F75" s="69"/>
      <c r="G75" s="70"/>
    </row>
    <row r="76" spans="2:7" x14ac:dyDescent="0.25">
      <c r="B76" s="28"/>
    </row>
    <row r="77" spans="2:7" ht="37.5" x14ac:dyDescent="0.25">
      <c r="B77" s="36"/>
      <c r="C77" s="41" t="s">
        <v>164</v>
      </c>
      <c r="D77" s="41" t="s">
        <v>167</v>
      </c>
      <c r="E77" s="41" t="s">
        <v>168</v>
      </c>
      <c r="F77" s="52" t="s">
        <v>188</v>
      </c>
    </row>
    <row r="78" spans="2:7" x14ac:dyDescent="0.25">
      <c r="B78" s="59" t="s">
        <v>185</v>
      </c>
      <c r="C78" s="36">
        <v>20</v>
      </c>
      <c r="D78" s="36">
        <v>27.04</v>
      </c>
      <c r="E78" s="36">
        <v>5.2</v>
      </c>
      <c r="F78" s="58">
        <f>E78/C78</f>
        <v>0.26</v>
      </c>
    </row>
    <row r="79" spans="2:7" x14ac:dyDescent="0.25">
      <c r="B79" s="59" t="s">
        <v>186</v>
      </c>
      <c r="C79" s="36">
        <v>5.7</v>
      </c>
      <c r="D79" s="36">
        <v>3.24</v>
      </c>
      <c r="E79" s="36">
        <v>1.8</v>
      </c>
      <c r="F79" s="58">
        <f>E79/C79</f>
        <v>0.31578947368421051</v>
      </c>
    </row>
    <row r="83" spans="7:7" x14ac:dyDescent="0.25">
      <c r="G83" s="66"/>
    </row>
    <row r="100" spans="3:3" x14ac:dyDescent="0.25">
      <c r="C100" s="66"/>
    </row>
  </sheetData>
  <mergeCells count="7">
    <mergeCell ref="B75:G75"/>
    <mergeCell ref="E63:F63"/>
    <mergeCell ref="B2:G2"/>
    <mergeCell ref="B15:G15"/>
    <mergeCell ref="B33:G33"/>
    <mergeCell ref="B46:G46"/>
    <mergeCell ref="B61:G6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144F1-5B9C-674E-B5DE-6FFC3377B2F4}">
  <dimension ref="B1:H12"/>
  <sheetViews>
    <sheetView zoomScale="190" zoomScaleNormal="190" workbookViewId="0">
      <selection activeCell="H5" sqref="H5"/>
    </sheetView>
  </sheetViews>
  <sheetFormatPr defaultColWidth="10.875" defaultRowHeight="15.75" x14ac:dyDescent="0.25"/>
  <cols>
    <col min="1" max="1" width="10.875" style="22"/>
    <col min="2" max="2" width="16.625" style="22" customWidth="1"/>
    <col min="3" max="7" width="10.875" style="22"/>
    <col min="8" max="8" width="13.125" style="22" customWidth="1"/>
    <col min="9" max="16384" width="10.875" style="22"/>
  </cols>
  <sheetData>
    <row r="1" spans="2:8" ht="16.5" thickBot="1" x14ac:dyDescent="0.3"/>
    <row r="2" spans="2:8" ht="19.5" thickBot="1" x14ac:dyDescent="0.3">
      <c r="B2" s="72" t="s">
        <v>163</v>
      </c>
      <c r="C2" s="73"/>
      <c r="D2" s="73"/>
      <c r="E2" s="73"/>
      <c r="F2" s="73"/>
      <c r="G2" s="73"/>
      <c r="H2" s="74"/>
    </row>
    <row r="3" spans="2:8" ht="16.5" thickBot="1" x14ac:dyDescent="0.3"/>
    <row r="4" spans="2:8" ht="31.5" x14ac:dyDescent="0.25">
      <c r="B4" s="27" t="s">
        <v>0</v>
      </c>
      <c r="D4" s="25" t="s">
        <v>164</v>
      </c>
      <c r="E4" s="25" t="s">
        <v>165</v>
      </c>
      <c r="F4" s="25" t="s">
        <v>166</v>
      </c>
      <c r="G4" s="25" t="s">
        <v>167</v>
      </c>
      <c r="H4" s="25" t="s">
        <v>168</v>
      </c>
    </row>
    <row r="5" spans="2:8" x14ac:dyDescent="0.25">
      <c r="B5" s="23">
        <v>38</v>
      </c>
      <c r="D5" s="26">
        <f>AVERAGE(B5:B12)</f>
        <v>50.25</v>
      </c>
      <c r="E5" s="26">
        <f>MEDIAN(B5:B12)</f>
        <v>51.5</v>
      </c>
      <c r="F5" s="26" t="e">
        <f>MODE(B5:B12)</f>
        <v>#N/A</v>
      </c>
      <c r="G5" s="26">
        <f>_xlfn.VAR.S(B5:B12)</f>
        <v>154.78571428571428</v>
      </c>
      <c r="H5" s="26">
        <f>_xlfn.STDEV.S(B5:B12)</f>
        <v>12.441290700153031</v>
      </c>
    </row>
    <row r="6" spans="2:8" ht="18.95" customHeight="1" x14ac:dyDescent="0.25">
      <c r="B6" s="23">
        <v>40</v>
      </c>
      <c r="D6" s="1"/>
    </row>
    <row r="7" spans="2:8" x14ac:dyDescent="0.25">
      <c r="B7" s="23">
        <v>49</v>
      </c>
    </row>
    <row r="8" spans="2:8" x14ac:dyDescent="0.25">
      <c r="B8" s="23">
        <v>67</v>
      </c>
    </row>
    <row r="9" spans="2:8" x14ac:dyDescent="0.25">
      <c r="B9" s="23">
        <v>33</v>
      </c>
    </row>
    <row r="10" spans="2:8" x14ac:dyDescent="0.25">
      <c r="B10" s="23">
        <v>57</v>
      </c>
    </row>
    <row r="11" spans="2:8" x14ac:dyDescent="0.25">
      <c r="B11" s="23">
        <v>54</v>
      </c>
    </row>
    <row r="12" spans="2:8" ht="16.5" thickBot="1" x14ac:dyDescent="0.3">
      <c r="B12" s="24">
        <v>64</v>
      </c>
    </row>
  </sheetData>
  <mergeCells count="1">
    <mergeCell ref="B2:H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F7388-A983-6241-A3D0-5385B17F070A}">
  <dimension ref="A1:AC23"/>
  <sheetViews>
    <sheetView topLeftCell="A5" zoomScale="118" zoomScaleNormal="130" workbookViewId="0">
      <selection activeCell="J24" sqref="J24"/>
    </sheetView>
  </sheetViews>
  <sheetFormatPr defaultColWidth="11" defaultRowHeight="15.75" x14ac:dyDescent="0.25"/>
  <cols>
    <col min="4" max="4" width="15" customWidth="1"/>
    <col min="8" max="8" width="12.875" customWidth="1"/>
    <col min="10" max="10" width="12.625" customWidth="1"/>
  </cols>
  <sheetData>
    <row r="1" spans="1:14" ht="87" customHeight="1" thickBot="1" x14ac:dyDescent="0.3">
      <c r="A1" s="81" t="s">
        <v>1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3"/>
    </row>
    <row r="2" spans="1:14" ht="16.5" thickBot="1" x14ac:dyDescent="0.3"/>
    <row r="3" spans="1:14" ht="31.5" x14ac:dyDescent="0.25">
      <c r="C3" s="20" t="s">
        <v>160</v>
      </c>
      <c r="D3" s="21" t="s">
        <v>20</v>
      </c>
    </row>
    <row r="4" spans="1:14" x14ac:dyDescent="0.25">
      <c r="C4" s="5" t="s">
        <v>21</v>
      </c>
      <c r="D4" s="6">
        <v>17.93</v>
      </c>
    </row>
    <row r="5" spans="1:14" x14ac:dyDescent="0.25">
      <c r="C5" s="5" t="s">
        <v>22</v>
      </c>
      <c r="D5" s="6">
        <v>23.79</v>
      </c>
    </row>
    <row r="6" spans="1:14" x14ac:dyDescent="0.25">
      <c r="C6" s="5" t="s">
        <v>23</v>
      </c>
      <c r="D6" s="6">
        <v>25.07</v>
      </c>
    </row>
    <row r="7" spans="1:14" x14ac:dyDescent="0.25">
      <c r="C7" s="5" t="s">
        <v>24</v>
      </c>
      <c r="D7" s="6">
        <v>27.97</v>
      </c>
    </row>
    <row r="8" spans="1:14" x14ac:dyDescent="0.25">
      <c r="C8" s="5" t="s">
        <v>25</v>
      </c>
      <c r="D8" s="6">
        <v>31.12</v>
      </c>
    </row>
    <row r="9" spans="1:14" x14ac:dyDescent="0.25">
      <c r="C9" s="5" t="s">
        <v>26</v>
      </c>
      <c r="D9" s="6">
        <v>32.119999999999997</v>
      </c>
    </row>
    <row r="10" spans="1:14" x14ac:dyDescent="0.25">
      <c r="C10" s="5" t="s">
        <v>27</v>
      </c>
      <c r="D10" s="6">
        <v>34.46</v>
      </c>
    </row>
    <row r="11" spans="1:14" x14ac:dyDescent="0.25">
      <c r="C11" s="5" t="s">
        <v>28</v>
      </c>
      <c r="D11" s="6">
        <v>34.89</v>
      </c>
    </row>
    <row r="12" spans="1:14" x14ac:dyDescent="0.25">
      <c r="C12" s="5" t="s">
        <v>29</v>
      </c>
      <c r="D12" s="6">
        <v>39.659999999999997</v>
      </c>
    </row>
    <row r="13" spans="1:14" ht="16.5" thickBot="1" x14ac:dyDescent="0.3">
      <c r="C13" s="7" t="s">
        <v>30</v>
      </c>
      <c r="D13" s="8">
        <v>46.64</v>
      </c>
    </row>
    <row r="15" spans="1:14" ht="16.5" thickBot="1" x14ac:dyDescent="0.3"/>
    <row r="16" spans="1:14" ht="39" customHeight="1" thickBot="1" x14ac:dyDescent="0.3">
      <c r="A16" s="81" t="s">
        <v>31</v>
      </c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3"/>
    </row>
    <row r="20" spans="2:29" x14ac:dyDescent="0.25">
      <c r="D20" s="25" t="s">
        <v>164</v>
      </c>
      <c r="E20" s="25" t="s">
        <v>165</v>
      </c>
      <c r="F20" s="25" t="s">
        <v>166</v>
      </c>
      <c r="G20" s="25" t="s">
        <v>167</v>
      </c>
      <c r="H20" s="25" t="s">
        <v>168</v>
      </c>
      <c r="I20" s="25" t="s">
        <v>200</v>
      </c>
    </row>
    <row r="21" spans="2:29" x14ac:dyDescent="0.25">
      <c r="D21" s="88">
        <f>AVERAGE(D4:D13)</f>
        <v>31.364999999999998</v>
      </c>
      <c r="E21" s="87">
        <f>MEDIAN(D4:D13)</f>
        <v>31.619999999999997</v>
      </c>
      <c r="F21" s="87" t="s">
        <v>199</v>
      </c>
      <c r="G21" s="88">
        <f>_xlfn.VAR.S(D4:D13)</f>
        <v>68.200027777778004</v>
      </c>
      <c r="H21" s="88">
        <f>_xlfn.STDEV.S(D4:D13)</f>
        <v>8.2583308106286228</v>
      </c>
      <c r="I21" s="96">
        <f>(H21/D21)</f>
        <v>0.26329765058595961</v>
      </c>
    </row>
    <row r="23" spans="2:29" ht="33" customHeight="1" x14ac:dyDescent="0.25">
      <c r="B23" s="90" t="s">
        <v>201</v>
      </c>
      <c r="C23" s="90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</row>
  </sheetData>
  <autoFilter ref="D3:D13" xr:uid="{0D1F7388-A983-6241-A3D0-5385B17F070A}">
    <sortState xmlns:xlrd2="http://schemas.microsoft.com/office/spreadsheetml/2017/richdata2" ref="D4:D13">
      <sortCondition ref="D3:D13"/>
    </sortState>
  </autoFilter>
  <mergeCells count="3">
    <mergeCell ref="A16:N16"/>
    <mergeCell ref="A1:N1"/>
    <mergeCell ref="B23:N23"/>
  </mergeCells>
  <phoneticPr fontId="5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99595-AB61-7642-AA03-3E18DD033B14}">
  <dimension ref="A1:N31"/>
  <sheetViews>
    <sheetView topLeftCell="A18" zoomScale="120" zoomScaleNormal="120" workbookViewId="0">
      <selection activeCell="H27" sqref="B25:H27"/>
    </sheetView>
  </sheetViews>
  <sheetFormatPr defaultColWidth="11" defaultRowHeight="15.75" x14ac:dyDescent="0.25"/>
  <cols>
    <col min="4" max="4" width="10.375" customWidth="1"/>
    <col min="7" max="7" width="12.375" customWidth="1"/>
    <col min="8" max="8" width="12.625" customWidth="1"/>
  </cols>
  <sheetData>
    <row r="1" spans="1:14" ht="78.95" customHeight="1" thickBot="1" x14ac:dyDescent="0.3">
      <c r="A1" s="81" t="s">
        <v>19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3"/>
    </row>
    <row r="2" spans="1:14" ht="16.5" thickBot="1" x14ac:dyDescent="0.3"/>
    <row r="3" spans="1:14" ht="36" customHeight="1" x14ac:dyDescent="0.25">
      <c r="C3" s="11" t="s">
        <v>161</v>
      </c>
      <c r="D3" s="12" t="s">
        <v>2</v>
      </c>
      <c r="E3" s="13" t="s">
        <v>3</v>
      </c>
    </row>
    <row r="4" spans="1:14" x14ac:dyDescent="0.25">
      <c r="C4" s="14" t="s">
        <v>4</v>
      </c>
      <c r="D4" s="15">
        <v>24.43</v>
      </c>
      <c r="E4" s="16">
        <v>37.1</v>
      </c>
    </row>
    <row r="5" spans="1:14" x14ac:dyDescent="0.25">
      <c r="C5" s="14" t="s">
        <v>5</v>
      </c>
      <c r="D5" s="15">
        <v>25.52</v>
      </c>
      <c r="E5" s="16">
        <v>39.049999999999997</v>
      </c>
    </row>
    <row r="6" spans="1:14" x14ac:dyDescent="0.25">
      <c r="C6" s="14" t="s">
        <v>6</v>
      </c>
      <c r="D6" s="15">
        <v>27.8</v>
      </c>
      <c r="E6" s="16">
        <v>42.76</v>
      </c>
    </row>
    <row r="7" spans="1:14" x14ac:dyDescent="0.25">
      <c r="C7" s="14" t="s">
        <v>7</v>
      </c>
      <c r="D7" s="15">
        <v>28.26</v>
      </c>
      <c r="E7" s="16">
        <v>43.58</v>
      </c>
    </row>
    <row r="8" spans="1:14" x14ac:dyDescent="0.25">
      <c r="C8" s="14" t="s">
        <v>8</v>
      </c>
      <c r="D8" s="15">
        <v>30.59</v>
      </c>
      <c r="E8" s="16">
        <v>43.77</v>
      </c>
    </row>
    <row r="9" spans="1:14" x14ac:dyDescent="0.25">
      <c r="C9" s="14" t="s">
        <v>9</v>
      </c>
      <c r="D9" s="15">
        <v>39.19</v>
      </c>
      <c r="E9" s="16">
        <v>44.3</v>
      </c>
    </row>
    <row r="10" spans="1:14" x14ac:dyDescent="0.25">
      <c r="C10" s="14" t="s">
        <v>10</v>
      </c>
      <c r="D10" s="15">
        <v>39.200000000000003</v>
      </c>
      <c r="E10" s="16">
        <v>45.23</v>
      </c>
    </row>
    <row r="11" spans="1:14" x14ac:dyDescent="0.25">
      <c r="C11" s="14" t="s">
        <v>11</v>
      </c>
      <c r="D11" s="15">
        <v>45.98</v>
      </c>
      <c r="E11" s="16">
        <v>47.17</v>
      </c>
    </row>
    <row r="12" spans="1:14" x14ac:dyDescent="0.25">
      <c r="C12" s="14" t="s">
        <v>12</v>
      </c>
      <c r="D12" s="15">
        <v>46.82</v>
      </c>
      <c r="E12" s="16">
        <v>47.39</v>
      </c>
    </row>
    <row r="13" spans="1:14" x14ac:dyDescent="0.25">
      <c r="C13" s="14" t="s">
        <v>13</v>
      </c>
      <c r="D13" s="15">
        <v>47.47</v>
      </c>
      <c r="E13" s="16">
        <v>49.94</v>
      </c>
    </row>
    <row r="14" spans="1:14" x14ac:dyDescent="0.25">
      <c r="C14" s="14" t="s">
        <v>14</v>
      </c>
      <c r="D14" s="15">
        <v>49.61</v>
      </c>
      <c r="E14" s="16">
        <v>50.83</v>
      </c>
    </row>
    <row r="15" spans="1:14" x14ac:dyDescent="0.25">
      <c r="C15" s="14" t="s">
        <v>15</v>
      </c>
      <c r="D15" s="15">
        <v>50.42</v>
      </c>
      <c r="E15" s="16">
        <v>50.96</v>
      </c>
    </row>
    <row r="16" spans="1:14" x14ac:dyDescent="0.25">
      <c r="C16" s="14" t="s">
        <v>16</v>
      </c>
      <c r="D16" s="15">
        <v>51.32</v>
      </c>
      <c r="E16" s="16">
        <v>55.81</v>
      </c>
    </row>
    <row r="17" spans="1:14" x14ac:dyDescent="0.25">
      <c r="C17" s="14" t="s">
        <v>17</v>
      </c>
      <c r="D17" s="15">
        <v>54.55</v>
      </c>
      <c r="E17" s="16">
        <v>56.11</v>
      </c>
    </row>
    <row r="18" spans="1:14" ht="16.5" thickBot="1" x14ac:dyDescent="0.3">
      <c r="C18" s="17" t="s">
        <v>18</v>
      </c>
      <c r="D18" s="18">
        <v>68.06</v>
      </c>
      <c r="E18" s="19">
        <v>62.02</v>
      </c>
    </row>
    <row r="21" spans="1:14" ht="16.5" thickBot="1" x14ac:dyDescent="0.3"/>
    <row r="22" spans="1:14" ht="54" customHeight="1" thickBot="1" x14ac:dyDescent="0.3">
      <c r="A22" s="81" t="s">
        <v>162</v>
      </c>
      <c r="B22" s="82"/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3"/>
    </row>
    <row r="24" spans="1:14" x14ac:dyDescent="0.25">
      <c r="B24" t="s">
        <v>205</v>
      </c>
    </row>
    <row r="25" spans="1:14" x14ac:dyDescent="0.25">
      <c r="C25" s="25" t="s">
        <v>164</v>
      </c>
      <c r="D25" s="25" t="s">
        <v>165</v>
      </c>
      <c r="E25" s="25" t="s">
        <v>166</v>
      </c>
      <c r="F25" s="25" t="s">
        <v>167</v>
      </c>
      <c r="G25" s="25" t="s">
        <v>168</v>
      </c>
      <c r="H25" s="25" t="s">
        <v>200</v>
      </c>
    </row>
    <row r="26" spans="1:14" x14ac:dyDescent="0.25">
      <c r="B26" s="91" t="s">
        <v>202</v>
      </c>
      <c r="C26" s="26">
        <f>AVERAGE(D4:D18)</f>
        <v>41.948</v>
      </c>
      <c r="D26" s="92">
        <f>MEDIAN(D4:D18)</f>
        <v>45.98</v>
      </c>
      <c r="E26" s="92" t="e">
        <f>MODE(D4:D18)</f>
        <v>#N/A</v>
      </c>
      <c r="F26" s="92">
        <f>_xlfn.VAR.S(D4:D18)</f>
        <v>159.84980285714275</v>
      </c>
      <c r="G26" s="26">
        <f>_xlfn.STDEV.S(D4:D18)</f>
        <v>12.643172183322616</v>
      </c>
      <c r="H26" s="94">
        <f>(G26/C26)</f>
        <v>0.30140107235917363</v>
      </c>
    </row>
    <row r="27" spans="1:14" x14ac:dyDescent="0.25">
      <c r="B27" s="91" t="s">
        <v>203</v>
      </c>
      <c r="C27" s="26">
        <f>AVERAGE(E4:E18)</f>
        <v>47.734666666666676</v>
      </c>
      <c r="D27" s="92">
        <f>MEDIAN(E4:E18)</f>
        <v>47.17</v>
      </c>
      <c r="E27" s="92" t="e">
        <f>MODE(E4:E18)</f>
        <v>#N/A</v>
      </c>
      <c r="F27" s="92">
        <f>_xlfn.VAR.S(E4:E18)</f>
        <v>44.930712380951654</v>
      </c>
      <c r="G27" s="26">
        <f>_xlfn.STDEV.S(E4:E18)</f>
        <v>6.7030375488245371</v>
      </c>
      <c r="H27" s="94">
        <f>G27/C27</f>
        <v>0.14042284186526638</v>
      </c>
    </row>
    <row r="29" spans="1:14" x14ac:dyDescent="0.25">
      <c r="B29" s="93" t="s">
        <v>204</v>
      </c>
      <c r="C29" s="93"/>
      <c r="D29" s="93"/>
      <c r="E29" s="93"/>
    </row>
    <row r="31" spans="1:14" x14ac:dyDescent="0.25">
      <c r="B31" s="93" t="s">
        <v>206</v>
      </c>
      <c r="C31" s="93"/>
      <c r="D31" s="93"/>
      <c r="E31" s="93"/>
    </row>
  </sheetData>
  <autoFilter ref="E3:E18" xr:uid="{D9C99595-AB61-7642-AA03-3E18DD033B14}">
    <sortState xmlns:xlrd2="http://schemas.microsoft.com/office/spreadsheetml/2017/richdata2" ref="E4:E18">
      <sortCondition ref="E3:E18"/>
    </sortState>
  </autoFilter>
  <mergeCells count="4">
    <mergeCell ref="A1:N1"/>
    <mergeCell ref="A22:N22"/>
    <mergeCell ref="B31:E31"/>
    <mergeCell ref="B29:E29"/>
  </mergeCells>
  <phoneticPr fontId="5" type="noConversion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58CA9-5BFA-D442-888B-21E7CAE8754C}">
  <dimension ref="A1:J141"/>
  <sheetViews>
    <sheetView topLeftCell="A126" zoomScale="120" zoomScaleNormal="120" workbookViewId="0">
      <selection activeCell="H141" sqref="H141"/>
    </sheetView>
  </sheetViews>
  <sheetFormatPr defaultColWidth="11" defaultRowHeight="15.75" x14ac:dyDescent="0.25"/>
  <cols>
    <col min="3" max="3" width="22.5" bestFit="1" customWidth="1"/>
    <col min="4" max="4" width="14.375" bestFit="1" customWidth="1"/>
    <col min="5" max="5" width="13.5" customWidth="1"/>
    <col min="6" max="7" width="12" bestFit="1" customWidth="1"/>
    <col min="8" max="8" width="13.75" customWidth="1"/>
  </cols>
  <sheetData>
    <row r="1" spans="1:10" ht="81.95" customHeight="1" thickBot="1" x14ac:dyDescent="0.3">
      <c r="A1" s="81" t="s">
        <v>153</v>
      </c>
      <c r="B1" s="82"/>
      <c r="C1" s="82"/>
      <c r="D1" s="82"/>
      <c r="E1" s="82"/>
      <c r="F1" s="83"/>
      <c r="G1" s="9"/>
      <c r="H1" s="9"/>
      <c r="I1" s="9"/>
      <c r="J1" s="9"/>
    </row>
    <row r="2" spans="1:10" ht="24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C3" s="3" t="s">
        <v>154</v>
      </c>
      <c r="D3" s="3" t="s">
        <v>157</v>
      </c>
      <c r="E3" s="3" t="s">
        <v>32</v>
      </c>
    </row>
    <row r="4" spans="1:10" x14ac:dyDescent="0.25">
      <c r="C4" s="4" t="s">
        <v>155</v>
      </c>
      <c r="D4" s="4" t="s">
        <v>33</v>
      </c>
      <c r="E4" s="10">
        <v>2639.84</v>
      </c>
    </row>
    <row r="5" spans="1:10" x14ac:dyDescent="0.25">
      <c r="C5" s="4" t="s">
        <v>155</v>
      </c>
      <c r="D5" s="4" t="s">
        <v>34</v>
      </c>
      <c r="E5" s="10">
        <v>3580.21</v>
      </c>
    </row>
    <row r="6" spans="1:10" x14ac:dyDescent="0.25">
      <c r="C6" s="4" t="s">
        <v>155</v>
      </c>
      <c r="D6" s="4" t="s">
        <v>35</v>
      </c>
      <c r="E6" s="10">
        <v>4496.04</v>
      </c>
    </row>
    <row r="7" spans="1:10" x14ac:dyDescent="0.25">
      <c r="C7" s="4" t="s">
        <v>155</v>
      </c>
      <c r="D7" s="4" t="s">
        <v>36</v>
      </c>
      <c r="E7" s="10">
        <v>3858.85</v>
      </c>
    </row>
    <row r="8" spans="1:10" x14ac:dyDescent="0.25">
      <c r="C8" s="4" t="s">
        <v>155</v>
      </c>
      <c r="D8" s="4" t="s">
        <v>37</v>
      </c>
      <c r="E8" s="10">
        <v>3340.66</v>
      </c>
    </row>
    <row r="9" spans="1:10" x14ac:dyDescent="0.25">
      <c r="C9" s="4" t="s">
        <v>155</v>
      </c>
      <c r="D9" s="4" t="s">
        <v>38</v>
      </c>
      <c r="E9" s="10">
        <v>3732.9</v>
      </c>
    </row>
    <row r="10" spans="1:10" x14ac:dyDescent="0.25">
      <c r="C10" s="4" t="s">
        <v>155</v>
      </c>
      <c r="D10" s="4" t="s">
        <v>39</v>
      </c>
      <c r="E10" s="10">
        <v>3685.93</v>
      </c>
    </row>
    <row r="11" spans="1:10" x14ac:dyDescent="0.25">
      <c r="C11" s="4" t="s">
        <v>155</v>
      </c>
      <c r="D11" s="4" t="s">
        <v>40</v>
      </c>
      <c r="E11" s="10">
        <v>3818.77</v>
      </c>
    </row>
    <row r="12" spans="1:10" x14ac:dyDescent="0.25">
      <c r="C12" s="4" t="s">
        <v>155</v>
      </c>
      <c r="D12" s="4" t="s">
        <v>41</v>
      </c>
      <c r="E12" s="10">
        <v>4104.09</v>
      </c>
    </row>
    <row r="13" spans="1:10" x14ac:dyDescent="0.25">
      <c r="C13" s="4" t="s">
        <v>155</v>
      </c>
      <c r="D13" s="4" t="s">
        <v>42</v>
      </c>
      <c r="E13" s="10">
        <v>4016.94</v>
      </c>
    </row>
    <row r="14" spans="1:10" x14ac:dyDescent="0.25">
      <c r="C14" s="4" t="s">
        <v>155</v>
      </c>
      <c r="D14" s="4" t="s">
        <v>43</v>
      </c>
      <c r="E14" s="10">
        <v>3787.15</v>
      </c>
    </row>
    <row r="15" spans="1:10" x14ac:dyDescent="0.25">
      <c r="C15" s="4" t="s">
        <v>155</v>
      </c>
      <c r="D15" s="4" t="s">
        <v>44</v>
      </c>
      <c r="E15" s="10">
        <v>3533.3</v>
      </c>
    </row>
    <row r="16" spans="1:10" x14ac:dyDescent="0.25">
      <c r="C16" s="4" t="s">
        <v>155</v>
      </c>
      <c r="D16" s="4" t="s">
        <v>45</v>
      </c>
      <c r="E16" s="10">
        <v>2598.56</v>
      </c>
    </row>
    <row r="17" spans="3:5" x14ac:dyDescent="0.25">
      <c r="C17" s="4" t="s">
        <v>155</v>
      </c>
      <c r="D17" s="4" t="s">
        <v>46</v>
      </c>
      <c r="E17" s="10">
        <v>3664.05</v>
      </c>
    </row>
    <row r="18" spans="3:5" x14ac:dyDescent="0.25">
      <c r="C18" s="4" t="s">
        <v>155</v>
      </c>
      <c r="D18" s="4" t="s">
        <v>47</v>
      </c>
      <c r="E18" s="10">
        <v>4182.93</v>
      </c>
    </row>
    <row r="19" spans="3:5" x14ac:dyDescent="0.25">
      <c r="C19" s="4" t="s">
        <v>155</v>
      </c>
      <c r="D19" s="4" t="s">
        <v>48</v>
      </c>
      <c r="E19" s="10">
        <v>2490.3000000000002</v>
      </c>
    </row>
    <row r="20" spans="3:5" x14ac:dyDescent="0.25">
      <c r="C20" s="4" t="s">
        <v>155</v>
      </c>
      <c r="D20" s="4" t="s">
        <v>49</v>
      </c>
      <c r="E20" s="10">
        <v>3971.37</v>
      </c>
    </row>
    <row r="21" spans="3:5" x14ac:dyDescent="0.25">
      <c r="C21" s="4" t="s">
        <v>155</v>
      </c>
      <c r="D21" s="4" t="s">
        <v>50</v>
      </c>
      <c r="E21" s="10">
        <v>3392.3</v>
      </c>
    </row>
    <row r="22" spans="3:5" x14ac:dyDescent="0.25">
      <c r="C22" s="4" t="s">
        <v>155</v>
      </c>
      <c r="D22" s="4" t="s">
        <v>51</v>
      </c>
      <c r="E22" s="10">
        <v>3530.71</v>
      </c>
    </row>
    <row r="23" spans="3:5" x14ac:dyDescent="0.25">
      <c r="C23" s="4" t="s">
        <v>155</v>
      </c>
      <c r="D23" s="4" t="s">
        <v>52</v>
      </c>
      <c r="E23" s="10">
        <v>3613.4</v>
      </c>
    </row>
    <row r="24" spans="3:5" x14ac:dyDescent="0.25">
      <c r="C24" s="4" t="s">
        <v>155</v>
      </c>
      <c r="D24" s="4" t="s">
        <v>53</v>
      </c>
      <c r="E24" s="10">
        <v>3769.68</v>
      </c>
    </row>
    <row r="25" spans="3:5" x14ac:dyDescent="0.25">
      <c r="C25" s="4" t="s">
        <v>155</v>
      </c>
      <c r="D25" s="4" t="s">
        <v>54</v>
      </c>
      <c r="E25" s="10">
        <v>3780.85</v>
      </c>
    </row>
    <row r="26" spans="3:5" x14ac:dyDescent="0.25">
      <c r="C26" s="4" t="s">
        <v>155</v>
      </c>
      <c r="D26" s="4" t="s">
        <v>55</v>
      </c>
      <c r="E26" s="10">
        <v>3526.4</v>
      </c>
    </row>
    <row r="27" spans="3:5" x14ac:dyDescent="0.25">
      <c r="C27" s="4" t="s">
        <v>155</v>
      </c>
      <c r="D27" s="4" t="s">
        <v>56</v>
      </c>
      <c r="E27" s="10">
        <v>3900.17</v>
      </c>
    </row>
    <row r="28" spans="3:5" x14ac:dyDescent="0.25">
      <c r="C28" s="4" t="s">
        <v>155</v>
      </c>
      <c r="D28" s="4" t="s">
        <v>57</v>
      </c>
      <c r="E28" s="10">
        <v>3665.48</v>
      </c>
    </row>
    <row r="29" spans="3:5" x14ac:dyDescent="0.25">
      <c r="C29" s="4" t="s">
        <v>155</v>
      </c>
      <c r="D29" s="4" t="s">
        <v>58</v>
      </c>
      <c r="E29" s="10">
        <v>2902.63</v>
      </c>
    </row>
    <row r="30" spans="3:5" x14ac:dyDescent="0.25">
      <c r="C30" s="4" t="s">
        <v>155</v>
      </c>
      <c r="D30" s="4" t="s">
        <v>59</v>
      </c>
      <c r="E30" s="10">
        <v>3200.76</v>
      </c>
    </row>
    <row r="31" spans="3:5" x14ac:dyDescent="0.25">
      <c r="C31" s="4" t="s">
        <v>155</v>
      </c>
      <c r="D31" s="4" t="s">
        <v>60</v>
      </c>
      <c r="E31" s="10">
        <v>2962.24</v>
      </c>
    </row>
    <row r="32" spans="3:5" x14ac:dyDescent="0.25">
      <c r="C32" s="4" t="s">
        <v>155</v>
      </c>
      <c r="D32" s="4" t="s">
        <v>61</v>
      </c>
      <c r="E32" s="10">
        <v>3081.39</v>
      </c>
    </row>
    <row r="33" spans="3:5" x14ac:dyDescent="0.25">
      <c r="C33" s="4" t="s">
        <v>155</v>
      </c>
      <c r="D33" s="4" t="s">
        <v>62</v>
      </c>
      <c r="E33" s="10">
        <v>3880.02</v>
      </c>
    </row>
    <row r="34" spans="3:5" x14ac:dyDescent="0.25">
      <c r="C34" s="4" t="s">
        <v>155</v>
      </c>
      <c r="D34" s="4" t="s">
        <v>63</v>
      </c>
      <c r="E34" s="10">
        <v>3604.38</v>
      </c>
    </row>
    <row r="35" spans="3:5" x14ac:dyDescent="0.25">
      <c r="C35" s="4" t="s">
        <v>155</v>
      </c>
      <c r="D35" s="4" t="s">
        <v>64</v>
      </c>
      <c r="E35" s="10">
        <v>3506.7</v>
      </c>
    </row>
    <row r="36" spans="3:5" x14ac:dyDescent="0.25">
      <c r="C36" s="4" t="s">
        <v>155</v>
      </c>
      <c r="D36" s="4" t="s">
        <v>65</v>
      </c>
      <c r="E36" s="10">
        <v>3035.88</v>
      </c>
    </row>
    <row r="37" spans="3:5" x14ac:dyDescent="0.25">
      <c r="C37" s="4" t="s">
        <v>155</v>
      </c>
      <c r="D37" s="4" t="s">
        <v>66</v>
      </c>
      <c r="E37" s="10">
        <v>3754.05</v>
      </c>
    </row>
    <row r="38" spans="3:5" x14ac:dyDescent="0.25">
      <c r="C38" s="4" t="s">
        <v>155</v>
      </c>
      <c r="D38" s="4" t="s">
        <v>67</v>
      </c>
      <c r="E38" s="10">
        <v>3708.7</v>
      </c>
    </row>
    <row r="39" spans="3:5" x14ac:dyDescent="0.25">
      <c r="C39" s="4" t="s">
        <v>155</v>
      </c>
      <c r="D39" s="4" t="s">
        <v>68</v>
      </c>
      <c r="E39" s="10">
        <v>3686.04</v>
      </c>
    </row>
    <row r="40" spans="3:5" x14ac:dyDescent="0.25">
      <c r="C40" s="4" t="s">
        <v>155</v>
      </c>
      <c r="D40" s="4" t="s">
        <v>69</v>
      </c>
      <c r="E40" s="10">
        <v>3898.32</v>
      </c>
    </row>
    <row r="41" spans="3:5" x14ac:dyDescent="0.25">
      <c r="C41" s="4" t="s">
        <v>155</v>
      </c>
      <c r="D41" s="4" t="s">
        <v>70</v>
      </c>
      <c r="E41" s="10">
        <v>3172.58</v>
      </c>
    </row>
    <row r="42" spans="3:5" x14ac:dyDescent="0.25">
      <c r="C42" s="4" t="s">
        <v>155</v>
      </c>
      <c r="D42" s="4" t="s">
        <v>71</v>
      </c>
      <c r="E42" s="10">
        <v>3782.6</v>
      </c>
    </row>
    <row r="43" spans="3:5" x14ac:dyDescent="0.25">
      <c r="C43" s="4" t="s">
        <v>155</v>
      </c>
      <c r="D43" s="4" t="s">
        <v>72</v>
      </c>
      <c r="E43" s="10">
        <v>4128.51</v>
      </c>
    </row>
    <row r="44" spans="3:5" x14ac:dyDescent="0.25">
      <c r="C44" s="4" t="s">
        <v>155</v>
      </c>
      <c r="D44" s="4" t="s">
        <v>73</v>
      </c>
      <c r="E44" s="10">
        <v>3508.13</v>
      </c>
    </row>
    <row r="45" spans="3:5" x14ac:dyDescent="0.25">
      <c r="C45" s="4" t="s">
        <v>155</v>
      </c>
      <c r="D45" s="4" t="s">
        <v>74</v>
      </c>
      <c r="E45" s="10">
        <v>3310.63</v>
      </c>
    </row>
    <row r="46" spans="3:5" x14ac:dyDescent="0.25">
      <c r="C46" s="4" t="s">
        <v>155</v>
      </c>
      <c r="D46" s="4" t="s">
        <v>75</v>
      </c>
      <c r="E46" s="10">
        <v>3887.51</v>
      </c>
    </row>
    <row r="47" spans="3:5" x14ac:dyDescent="0.25">
      <c r="C47" s="4" t="s">
        <v>155</v>
      </c>
      <c r="D47" s="4" t="s">
        <v>76</v>
      </c>
      <c r="E47" s="10">
        <v>4585.26</v>
      </c>
    </row>
    <row r="48" spans="3:5" x14ac:dyDescent="0.25">
      <c r="C48" s="4" t="s">
        <v>155</v>
      </c>
      <c r="D48" s="4" t="s">
        <v>77</v>
      </c>
      <c r="E48" s="10">
        <v>2992.67</v>
      </c>
    </row>
    <row r="49" spans="3:5" x14ac:dyDescent="0.25">
      <c r="C49" s="4" t="s">
        <v>155</v>
      </c>
      <c r="D49" s="4" t="s">
        <v>78</v>
      </c>
      <c r="E49" s="10">
        <v>3035.11</v>
      </c>
    </row>
    <row r="50" spans="3:5" x14ac:dyDescent="0.25">
      <c r="C50" s="4" t="s">
        <v>155</v>
      </c>
      <c r="D50" s="4" t="s">
        <v>79</v>
      </c>
      <c r="E50" s="10">
        <v>3173.76</v>
      </c>
    </row>
    <row r="51" spans="3:5" x14ac:dyDescent="0.25">
      <c r="C51" s="4" t="s">
        <v>155</v>
      </c>
      <c r="D51" s="4" t="s">
        <v>80</v>
      </c>
      <c r="E51" s="10">
        <v>3315.27</v>
      </c>
    </row>
    <row r="52" spans="3:5" x14ac:dyDescent="0.25">
      <c r="C52" s="4" t="s">
        <v>155</v>
      </c>
      <c r="D52" s="4" t="s">
        <v>81</v>
      </c>
      <c r="E52" s="10">
        <v>3273.31</v>
      </c>
    </row>
    <row r="53" spans="3:5" x14ac:dyDescent="0.25">
      <c r="C53" s="4" t="s">
        <v>155</v>
      </c>
      <c r="D53" s="4" t="s">
        <v>82</v>
      </c>
      <c r="E53" s="10">
        <v>3353.28</v>
      </c>
    </row>
    <row r="54" spans="3:5" x14ac:dyDescent="0.25">
      <c r="C54" s="4" t="s">
        <v>155</v>
      </c>
      <c r="D54" s="4" t="s">
        <v>83</v>
      </c>
      <c r="E54" s="10">
        <v>3666.14</v>
      </c>
    </row>
    <row r="55" spans="3:5" x14ac:dyDescent="0.25">
      <c r="C55" s="4" t="s">
        <v>155</v>
      </c>
      <c r="D55" s="4" t="s">
        <v>84</v>
      </c>
      <c r="E55" s="10">
        <v>3649.13</v>
      </c>
    </row>
    <row r="56" spans="3:5" x14ac:dyDescent="0.25">
      <c r="C56" s="4" t="s">
        <v>155</v>
      </c>
      <c r="D56" s="4" t="s">
        <v>85</v>
      </c>
      <c r="E56" s="10">
        <v>3390.72</v>
      </c>
    </row>
    <row r="57" spans="3:5" x14ac:dyDescent="0.25">
      <c r="C57" s="4" t="s">
        <v>155</v>
      </c>
      <c r="D57" s="4" t="s">
        <v>86</v>
      </c>
      <c r="E57" s="10">
        <v>3324.25</v>
      </c>
    </row>
    <row r="58" spans="3:5" x14ac:dyDescent="0.25">
      <c r="C58" s="4" t="s">
        <v>155</v>
      </c>
      <c r="D58" s="4" t="s">
        <v>87</v>
      </c>
      <c r="E58" s="10">
        <v>3251.17</v>
      </c>
    </row>
    <row r="59" spans="3:5" x14ac:dyDescent="0.25">
      <c r="C59" s="4" t="s">
        <v>155</v>
      </c>
      <c r="D59" s="4" t="s">
        <v>88</v>
      </c>
      <c r="E59" s="10">
        <v>3396.57</v>
      </c>
    </row>
    <row r="60" spans="3:5" x14ac:dyDescent="0.25">
      <c r="C60" s="4" t="s">
        <v>155</v>
      </c>
      <c r="D60" s="4" t="s">
        <v>89</v>
      </c>
      <c r="E60" s="10">
        <v>3483.37</v>
      </c>
    </row>
    <row r="61" spans="3:5" x14ac:dyDescent="0.25">
      <c r="C61" s="4" t="s">
        <v>155</v>
      </c>
      <c r="D61" s="4" t="s">
        <v>90</v>
      </c>
      <c r="E61" s="10">
        <v>3204.87</v>
      </c>
    </row>
    <row r="62" spans="3:5" x14ac:dyDescent="0.25">
      <c r="C62" s="4" t="s">
        <v>155</v>
      </c>
      <c r="D62" s="4" t="s">
        <v>91</v>
      </c>
      <c r="E62" s="10">
        <v>3101.91</v>
      </c>
    </row>
    <row r="63" spans="3:5" x14ac:dyDescent="0.25">
      <c r="C63" s="4" t="s">
        <v>155</v>
      </c>
      <c r="D63" s="4" t="s">
        <v>92</v>
      </c>
      <c r="E63" s="10">
        <v>4121.41</v>
      </c>
    </row>
    <row r="64" spans="3:5" x14ac:dyDescent="0.25">
      <c r="C64" s="4" t="s">
        <v>156</v>
      </c>
      <c r="D64" s="4" t="s">
        <v>93</v>
      </c>
      <c r="E64" s="10">
        <v>4695.8710000000001</v>
      </c>
    </row>
    <row r="65" spans="3:5" x14ac:dyDescent="0.25">
      <c r="C65" s="4" t="s">
        <v>156</v>
      </c>
      <c r="D65" s="4" t="s">
        <v>94</v>
      </c>
      <c r="E65" s="10">
        <v>4777.59</v>
      </c>
    </row>
    <row r="66" spans="3:5" x14ac:dyDescent="0.25">
      <c r="C66" s="4" t="s">
        <v>156</v>
      </c>
      <c r="D66" s="4" t="s">
        <v>95</v>
      </c>
      <c r="E66" s="10">
        <v>5248.7110000000002</v>
      </c>
    </row>
    <row r="67" spans="3:5" x14ac:dyDescent="0.25">
      <c r="C67" s="4" t="s">
        <v>156</v>
      </c>
      <c r="D67" s="4" t="s">
        <v>96</v>
      </c>
      <c r="E67" s="10">
        <v>4739.7380000000003</v>
      </c>
    </row>
    <row r="68" spans="3:5" x14ac:dyDescent="0.25">
      <c r="C68" s="4" t="s">
        <v>156</v>
      </c>
      <c r="D68" s="4" t="s">
        <v>97</v>
      </c>
      <c r="E68" s="10">
        <v>4892.0349999999999</v>
      </c>
    </row>
    <row r="69" spans="3:5" x14ac:dyDescent="0.25">
      <c r="C69" s="4" t="s">
        <v>156</v>
      </c>
      <c r="D69" s="4" t="s">
        <v>98</v>
      </c>
      <c r="E69" s="10">
        <v>5160.9780000000001</v>
      </c>
    </row>
    <row r="70" spans="3:5" x14ac:dyDescent="0.25">
      <c r="C70" s="4" t="s">
        <v>156</v>
      </c>
      <c r="D70" s="4" t="s">
        <v>99</v>
      </c>
      <c r="E70" s="10">
        <v>5106.0330000000004</v>
      </c>
    </row>
    <row r="71" spans="3:5" x14ac:dyDescent="0.25">
      <c r="C71" s="4" t="s">
        <v>156</v>
      </c>
      <c r="D71" s="4" t="s">
        <v>100</v>
      </c>
      <c r="E71" s="10">
        <v>5161.1080000000002</v>
      </c>
    </row>
    <row r="72" spans="3:5" x14ac:dyDescent="0.25">
      <c r="C72" s="4" t="s">
        <v>156</v>
      </c>
      <c r="D72" s="4" t="s">
        <v>101</v>
      </c>
      <c r="E72" s="10">
        <v>5289.0339999999997</v>
      </c>
    </row>
    <row r="73" spans="3:5" x14ac:dyDescent="0.25">
      <c r="C73" s="4" t="s">
        <v>156</v>
      </c>
      <c r="D73" s="4" t="s">
        <v>102</v>
      </c>
      <c r="E73" s="10">
        <v>5082.24</v>
      </c>
    </row>
    <row r="74" spans="3:5" x14ac:dyDescent="0.25">
      <c r="C74" s="4" t="s">
        <v>158</v>
      </c>
      <c r="D74" s="4" t="s">
        <v>103</v>
      </c>
      <c r="E74" s="10">
        <v>3365.2</v>
      </c>
    </row>
    <row r="75" spans="3:5" x14ac:dyDescent="0.25">
      <c r="C75" s="4" t="s">
        <v>158</v>
      </c>
      <c r="D75" s="4" t="s">
        <v>104</v>
      </c>
      <c r="E75" s="10">
        <v>3638.47</v>
      </c>
    </row>
    <row r="76" spans="3:5" x14ac:dyDescent="0.25">
      <c r="C76" s="4" t="s">
        <v>158</v>
      </c>
      <c r="D76" s="4" t="s">
        <v>105</v>
      </c>
      <c r="E76" s="10">
        <v>4232.7299999999996</v>
      </c>
    </row>
    <row r="77" spans="3:5" x14ac:dyDescent="0.25">
      <c r="C77" s="4" t="s">
        <v>158</v>
      </c>
      <c r="D77" s="4" t="s">
        <v>106</v>
      </c>
      <c r="E77" s="10">
        <v>3309.3</v>
      </c>
    </row>
    <row r="78" spans="3:5" x14ac:dyDescent="0.25">
      <c r="C78" s="4" t="s">
        <v>158</v>
      </c>
      <c r="D78" s="4" t="s">
        <v>107</v>
      </c>
      <c r="E78" s="10">
        <v>3222.68</v>
      </c>
    </row>
    <row r="79" spans="3:5" x14ac:dyDescent="0.25">
      <c r="C79" s="4" t="s">
        <v>158</v>
      </c>
      <c r="D79" s="4" t="s">
        <v>108</v>
      </c>
      <c r="E79" s="10">
        <v>3827.51</v>
      </c>
    </row>
    <row r="80" spans="3:5" x14ac:dyDescent="0.25">
      <c r="C80" s="4" t="s">
        <v>158</v>
      </c>
      <c r="D80" s="4" t="s">
        <v>109</v>
      </c>
      <c r="E80" s="10">
        <v>3336.03</v>
      </c>
    </row>
    <row r="81" spans="3:5" x14ac:dyDescent="0.25">
      <c r="C81" s="4" t="s">
        <v>158</v>
      </c>
      <c r="D81" s="4" t="s">
        <v>110</v>
      </c>
      <c r="E81" s="10">
        <v>3663.02</v>
      </c>
    </row>
    <row r="82" spans="3:5" x14ac:dyDescent="0.25">
      <c r="C82" s="4" t="s">
        <v>158</v>
      </c>
      <c r="D82" s="4" t="s">
        <v>111</v>
      </c>
      <c r="E82" s="10">
        <v>3124.98</v>
      </c>
    </row>
    <row r="83" spans="3:5" x14ac:dyDescent="0.25">
      <c r="C83" s="4" t="s">
        <v>158</v>
      </c>
      <c r="D83" s="4" t="s">
        <v>112</v>
      </c>
      <c r="E83" s="10">
        <v>4352.57</v>
      </c>
    </row>
    <row r="84" spans="3:5" x14ac:dyDescent="0.25">
      <c r="C84" s="4" t="s">
        <v>158</v>
      </c>
      <c r="D84" s="4" t="s">
        <v>113</v>
      </c>
      <c r="E84" s="10">
        <v>3049.56</v>
      </c>
    </row>
    <row r="85" spans="3:5" x14ac:dyDescent="0.25">
      <c r="C85" s="4" t="s">
        <v>158</v>
      </c>
      <c r="D85" s="4" t="s">
        <v>114</v>
      </c>
      <c r="E85" s="10">
        <v>3612.04</v>
      </c>
    </row>
    <row r="86" spans="3:5" x14ac:dyDescent="0.25">
      <c r="C86" s="4" t="s">
        <v>158</v>
      </c>
      <c r="D86" s="4" t="s">
        <v>115</v>
      </c>
      <c r="E86" s="10">
        <v>3181.52</v>
      </c>
    </row>
    <row r="87" spans="3:5" x14ac:dyDescent="0.25">
      <c r="C87" s="4" t="s">
        <v>158</v>
      </c>
      <c r="D87" s="4" t="s">
        <v>116</v>
      </c>
      <c r="E87" s="10">
        <v>3611.01</v>
      </c>
    </row>
    <row r="88" spans="3:5" x14ac:dyDescent="0.25">
      <c r="C88" s="4" t="s">
        <v>158</v>
      </c>
      <c r="D88" s="4" t="s">
        <v>117</v>
      </c>
      <c r="E88" s="10">
        <v>3214.65</v>
      </c>
    </row>
    <row r="89" spans="3:5" x14ac:dyDescent="0.25">
      <c r="C89" s="4" t="s">
        <v>158</v>
      </c>
      <c r="D89" s="4" t="s">
        <v>118</v>
      </c>
      <c r="E89" s="10">
        <v>3919.6</v>
      </c>
    </row>
    <row r="90" spans="3:5" x14ac:dyDescent="0.25">
      <c r="C90" s="4" t="s">
        <v>158</v>
      </c>
      <c r="D90" s="4" t="s">
        <v>119</v>
      </c>
      <c r="E90" s="10">
        <v>3316.17</v>
      </c>
    </row>
    <row r="91" spans="3:5" x14ac:dyDescent="0.25">
      <c r="C91" s="4" t="s">
        <v>158</v>
      </c>
      <c r="D91" s="4" t="s">
        <v>120</v>
      </c>
      <c r="E91" s="10">
        <v>3508.78</v>
      </c>
    </row>
    <row r="92" spans="3:5" x14ac:dyDescent="0.25">
      <c r="C92" s="4" t="s">
        <v>158</v>
      </c>
      <c r="D92" s="4" t="s">
        <v>121</v>
      </c>
      <c r="E92" s="10">
        <v>4079.71</v>
      </c>
    </row>
    <row r="93" spans="3:5" x14ac:dyDescent="0.25">
      <c r="C93" s="4" t="s">
        <v>158</v>
      </c>
      <c r="D93" s="4" t="s">
        <v>122</v>
      </c>
      <c r="E93" s="10">
        <v>3608.84</v>
      </c>
    </row>
    <row r="94" spans="3:5" x14ac:dyDescent="0.25">
      <c r="C94" s="4" t="s">
        <v>159</v>
      </c>
      <c r="D94" s="4" t="s">
        <v>123</v>
      </c>
      <c r="E94" s="10">
        <v>3451.77</v>
      </c>
    </row>
    <row r="95" spans="3:5" x14ac:dyDescent="0.25">
      <c r="C95" s="4" t="s">
        <v>159</v>
      </c>
      <c r="D95" s="4" t="s">
        <v>124</v>
      </c>
      <c r="E95" s="10">
        <v>3121.46</v>
      </c>
    </row>
    <row r="96" spans="3:5" x14ac:dyDescent="0.25">
      <c r="C96" s="4" t="s">
        <v>159</v>
      </c>
      <c r="D96" s="4" t="s">
        <v>125</v>
      </c>
      <c r="E96" s="10">
        <v>3558.65</v>
      </c>
    </row>
    <row r="97" spans="3:5" x14ac:dyDescent="0.25">
      <c r="C97" s="4" t="s">
        <v>159</v>
      </c>
      <c r="D97" s="4" t="s">
        <v>126</v>
      </c>
      <c r="E97" s="10">
        <v>3689.15</v>
      </c>
    </row>
    <row r="98" spans="3:5" x14ac:dyDescent="0.25">
      <c r="C98" s="4" t="s">
        <v>159</v>
      </c>
      <c r="D98" s="4" t="s">
        <v>127</v>
      </c>
      <c r="E98" s="10">
        <v>3148</v>
      </c>
    </row>
    <row r="99" spans="3:5" x14ac:dyDescent="0.25">
      <c r="C99" s="4" t="s">
        <v>159</v>
      </c>
      <c r="D99" s="4" t="s">
        <v>128</v>
      </c>
      <c r="E99" s="10">
        <v>3165.08</v>
      </c>
    </row>
    <row r="100" spans="3:5" x14ac:dyDescent="0.25">
      <c r="C100" s="4" t="s">
        <v>159</v>
      </c>
      <c r="D100" s="4" t="s">
        <v>129</v>
      </c>
      <c r="E100" s="10">
        <v>3453.97</v>
      </c>
    </row>
    <row r="101" spans="3:5" x14ac:dyDescent="0.25">
      <c r="C101" s="4" t="s">
        <v>159</v>
      </c>
      <c r="D101" s="4" t="s">
        <v>130</v>
      </c>
      <c r="E101" s="10">
        <v>3115.84</v>
      </c>
    </row>
    <row r="102" spans="3:5" x14ac:dyDescent="0.25">
      <c r="C102" s="4" t="s">
        <v>159</v>
      </c>
      <c r="D102" s="4" t="s">
        <v>131</v>
      </c>
      <c r="E102" s="10">
        <v>3620</v>
      </c>
    </row>
    <row r="103" spans="3:5" x14ac:dyDescent="0.25">
      <c r="C103" s="4" t="s">
        <v>159</v>
      </c>
      <c r="D103" s="4" t="s">
        <v>132</v>
      </c>
      <c r="E103" s="10">
        <v>3273.31</v>
      </c>
    </row>
    <row r="104" spans="3:5" x14ac:dyDescent="0.25">
      <c r="C104" s="4" t="s">
        <v>159</v>
      </c>
      <c r="D104" s="4" t="s">
        <v>133</v>
      </c>
      <c r="E104" s="10">
        <v>3353.28</v>
      </c>
    </row>
    <row r="105" spans="3:5" x14ac:dyDescent="0.25">
      <c r="C105" s="4" t="s">
        <v>159</v>
      </c>
      <c r="D105" s="4" t="s">
        <v>134</v>
      </c>
      <c r="E105" s="10">
        <v>3666.14</v>
      </c>
    </row>
    <row r="106" spans="3:5" x14ac:dyDescent="0.25">
      <c r="C106" s="4" t="s">
        <v>159</v>
      </c>
      <c r="D106" s="4" t="s">
        <v>135</v>
      </c>
      <c r="E106" s="10">
        <v>3649.13</v>
      </c>
    </row>
    <row r="107" spans="3:5" x14ac:dyDescent="0.25">
      <c r="C107" s="4" t="s">
        <v>159</v>
      </c>
      <c r="D107" s="4" t="s">
        <v>136</v>
      </c>
      <c r="E107" s="10">
        <v>3390.72</v>
      </c>
    </row>
    <row r="108" spans="3:5" x14ac:dyDescent="0.25">
      <c r="C108" s="4" t="s">
        <v>159</v>
      </c>
      <c r="D108" s="4" t="s">
        <v>137</v>
      </c>
      <c r="E108" s="10">
        <v>3324.25</v>
      </c>
    </row>
    <row r="109" spans="3:5" x14ac:dyDescent="0.25">
      <c r="C109" s="4" t="s">
        <v>159</v>
      </c>
      <c r="D109" s="4" t="s">
        <v>138</v>
      </c>
      <c r="E109" s="10">
        <v>3251.17</v>
      </c>
    </row>
    <row r="110" spans="3:5" x14ac:dyDescent="0.25">
      <c r="C110" s="4" t="s">
        <v>159</v>
      </c>
      <c r="D110" s="4" t="s">
        <v>139</v>
      </c>
      <c r="E110" s="10">
        <v>3396.57</v>
      </c>
    </row>
    <row r="111" spans="3:5" x14ac:dyDescent="0.25">
      <c r="C111" s="4" t="s">
        <v>159</v>
      </c>
      <c r="D111" s="4" t="s">
        <v>140</v>
      </c>
      <c r="E111" s="10">
        <v>3483.37</v>
      </c>
    </row>
    <row r="112" spans="3:5" x14ac:dyDescent="0.25">
      <c r="C112" s="4" t="s">
        <v>159</v>
      </c>
      <c r="D112" s="4" t="s">
        <v>141</v>
      </c>
      <c r="E112" s="10">
        <v>3204.87</v>
      </c>
    </row>
    <row r="113" spans="1:6" x14ac:dyDescent="0.25">
      <c r="C113" s="4" t="s">
        <v>159</v>
      </c>
      <c r="D113" s="4" t="s">
        <v>142</v>
      </c>
      <c r="E113" s="10">
        <v>3101.91</v>
      </c>
    </row>
    <row r="114" spans="1:6" x14ac:dyDescent="0.25">
      <c r="C114" s="4" t="s">
        <v>159</v>
      </c>
      <c r="D114" s="4" t="s">
        <v>143</v>
      </c>
      <c r="E114" s="10">
        <v>3121.41</v>
      </c>
    </row>
    <row r="115" spans="1:6" x14ac:dyDescent="0.25">
      <c r="C115" s="4" t="s">
        <v>159</v>
      </c>
      <c r="D115" s="4" t="s">
        <v>144</v>
      </c>
      <c r="E115" s="10">
        <v>3922.67</v>
      </c>
    </row>
    <row r="116" spans="1:6" x14ac:dyDescent="0.25">
      <c r="C116" s="4" t="s">
        <v>159</v>
      </c>
      <c r="D116" s="4" t="s">
        <v>145</v>
      </c>
      <c r="E116" s="10">
        <v>3113.86</v>
      </c>
    </row>
    <row r="117" spans="1:6" x14ac:dyDescent="0.25">
      <c r="C117" s="4" t="s">
        <v>159</v>
      </c>
      <c r="D117" s="4" t="s">
        <v>146</v>
      </c>
      <c r="E117" s="10">
        <v>3122.16</v>
      </c>
    </row>
    <row r="118" spans="1:6" x14ac:dyDescent="0.25">
      <c r="C118" s="4" t="s">
        <v>159</v>
      </c>
      <c r="D118" s="4" t="s">
        <v>147</v>
      </c>
      <c r="E118" s="10">
        <v>3507.8</v>
      </c>
    </row>
    <row r="119" spans="1:6" x14ac:dyDescent="0.25">
      <c r="C119" s="4" t="s">
        <v>159</v>
      </c>
      <c r="D119" s="4" t="s">
        <v>148</v>
      </c>
      <c r="E119" s="10">
        <v>3296.4</v>
      </c>
    </row>
    <row r="120" spans="1:6" x14ac:dyDescent="0.25">
      <c r="C120" s="4" t="s">
        <v>159</v>
      </c>
      <c r="D120" s="4" t="s">
        <v>149</v>
      </c>
      <c r="E120" s="10">
        <v>3639.82</v>
      </c>
    </row>
    <row r="121" spans="1:6" x14ac:dyDescent="0.25">
      <c r="C121" s="4" t="s">
        <v>159</v>
      </c>
      <c r="D121" s="4" t="s">
        <v>150</v>
      </c>
      <c r="E121" s="10">
        <v>3987.3</v>
      </c>
    </row>
    <row r="122" spans="1:6" x14ac:dyDescent="0.25">
      <c r="C122" s="4" t="s">
        <v>159</v>
      </c>
      <c r="D122" s="4" t="s">
        <v>151</v>
      </c>
      <c r="E122" s="10">
        <v>3324.25</v>
      </c>
    </row>
    <row r="123" spans="1:6" x14ac:dyDescent="0.25">
      <c r="C123" s="4" t="s">
        <v>159</v>
      </c>
      <c r="D123" s="4" t="s">
        <v>152</v>
      </c>
      <c r="E123" s="10">
        <v>3251.17</v>
      </c>
    </row>
    <row r="125" spans="1:6" ht="16.5" thickBot="1" x14ac:dyDescent="0.3"/>
    <row r="126" spans="1:6" ht="80.099999999999994" customHeight="1" thickBot="1" x14ac:dyDescent="0.3">
      <c r="A126" s="81" t="s">
        <v>192</v>
      </c>
      <c r="B126" s="82"/>
      <c r="C126" s="82"/>
      <c r="D126" s="82"/>
      <c r="E126" s="82"/>
      <c r="F126" s="83"/>
    </row>
    <row r="129" spans="3:10" x14ac:dyDescent="0.25">
      <c r="C129" t="s">
        <v>205</v>
      </c>
    </row>
    <row r="130" spans="3:10" x14ac:dyDescent="0.25">
      <c r="D130" s="25" t="s">
        <v>164</v>
      </c>
      <c r="E130" s="25" t="s">
        <v>165</v>
      </c>
      <c r="F130" s="25" t="s">
        <v>166</v>
      </c>
      <c r="G130" s="25" t="s">
        <v>167</v>
      </c>
      <c r="H130" s="25" t="s">
        <v>168</v>
      </c>
      <c r="I130" s="25" t="s">
        <v>200</v>
      </c>
    </row>
    <row r="131" spans="3:10" x14ac:dyDescent="0.25">
      <c r="D131" s="97">
        <f>AVERAGE(E4:E123)</f>
        <v>3625.3611500000015</v>
      </c>
      <c r="E131" s="97">
        <f>MEDIAN(E4:E123)</f>
        <v>3528.5550000000003</v>
      </c>
      <c r="F131" s="98">
        <f>MODE(E4:E123)</f>
        <v>3324.25</v>
      </c>
      <c r="G131" s="4">
        <f>_xlfn.VAR.S(E4:E123)</f>
        <v>310873.59433113027</v>
      </c>
      <c r="H131" s="4">
        <f>_xlfn.STDEV.S(E4:E123)</f>
        <v>557.56039523188008</v>
      </c>
      <c r="I131" s="95">
        <f>H131/D131</f>
        <v>0.15379444203286613</v>
      </c>
    </row>
    <row r="133" spans="3:10" x14ac:dyDescent="0.25">
      <c r="C133" t="s">
        <v>207</v>
      </c>
      <c r="E133" s="25" t="s">
        <v>164</v>
      </c>
      <c r="F133" s="25" t="s">
        <v>165</v>
      </c>
      <c r="G133" s="25" t="s">
        <v>166</v>
      </c>
      <c r="H133" s="25" t="s">
        <v>167</v>
      </c>
      <c r="I133" s="25" t="s">
        <v>168</v>
      </c>
      <c r="J133" s="25" t="s">
        <v>200</v>
      </c>
    </row>
    <row r="134" spans="3:10" x14ac:dyDescent="0.25">
      <c r="D134" s="91" t="s">
        <v>155</v>
      </c>
      <c r="E134" s="97">
        <f>AVERAGE(E4:E63)</f>
        <v>3533.5025000000014</v>
      </c>
      <c r="F134" s="97">
        <f>MEDIAN(E4:E63)</f>
        <v>3556.7550000000001</v>
      </c>
      <c r="G134" s="98" t="e">
        <f>MODE(E4:E63)</f>
        <v>#N/A</v>
      </c>
      <c r="H134" s="4">
        <f>_xlfn.VAR.S(E4:E63)</f>
        <v>180633.18156482003</v>
      </c>
      <c r="I134" s="4">
        <f>_xlfn.STDEV.S(E4:E63)</f>
        <v>425.00962526138159</v>
      </c>
      <c r="J134" s="95">
        <f>I134/E134</f>
        <v>0.1202799843105761</v>
      </c>
    </row>
    <row r="135" spans="3:10" x14ac:dyDescent="0.25">
      <c r="D135" s="91" t="s">
        <v>156</v>
      </c>
      <c r="E135" s="97">
        <f>AVERAGE(E64:E73)</f>
        <v>5015.3337999999994</v>
      </c>
      <c r="F135" s="97">
        <f>MEDIAN(E64:E73)</f>
        <v>5094.1365000000005</v>
      </c>
      <c r="G135" s="98" t="e">
        <f>MODE(E64:E73)</f>
        <v>#N/A</v>
      </c>
      <c r="H135" s="4">
        <f>_xlfn.VAR.S(E64:E73)</f>
        <v>48252.898433288872</v>
      </c>
      <c r="I135" s="4">
        <f>_xlfn.STDEV.S(E64:E73)</f>
        <v>219.66542384564957</v>
      </c>
      <c r="J135" s="95">
        <f>I135/E135</f>
        <v>4.3798764470203276E-2</v>
      </c>
    </row>
    <row r="136" spans="3:10" x14ac:dyDescent="0.25">
      <c r="D136" s="91" t="s">
        <v>158</v>
      </c>
      <c r="E136" s="97">
        <f>AVERAGE(E74:E93)</f>
        <v>3558.7184999999999</v>
      </c>
      <c r="F136" s="97">
        <f>MEDIAN(E74:E93)</f>
        <v>3558.8100000000004</v>
      </c>
      <c r="G136" s="98" t="e">
        <f>MODE(F9:F128)</f>
        <v>#N/A</v>
      </c>
      <c r="H136" s="4">
        <f>_xlfn.VAR.S(E74:E93)</f>
        <v>137645.52648710733</v>
      </c>
      <c r="I136" s="4">
        <f>_xlfn.STDEV.S(E74:E93)</f>
        <v>371.00610033678333</v>
      </c>
      <c r="J136" s="95">
        <f>I136/E136</f>
        <v>0.10425272477628768</v>
      </c>
    </row>
    <row r="137" spans="3:10" x14ac:dyDescent="0.25">
      <c r="D137" s="91" t="s">
        <v>208</v>
      </c>
      <c r="E137" s="97">
        <f>AVERAGE(E94:E123)</f>
        <v>3390.182666666667</v>
      </c>
      <c r="F137" s="97">
        <f>MEDIAN(E94:E123)</f>
        <v>3338.7650000000003</v>
      </c>
      <c r="G137" s="98">
        <f>MODE(E94:E123)</f>
        <v>3324.25</v>
      </c>
      <c r="H137" s="4">
        <f>_xlfn.VAR.S(E94:E123)</f>
        <v>59049.866378850595</v>
      </c>
      <c r="I137" s="4">
        <f>_xlfn.STDEV.S(E94:E123)</f>
        <v>243.0017826659932</v>
      </c>
      <c r="J137" s="95">
        <f>I137/E137</f>
        <v>7.1678079489716731E-2</v>
      </c>
    </row>
    <row r="139" spans="3:10" x14ac:dyDescent="0.25">
      <c r="C139" s="93" t="s">
        <v>210</v>
      </c>
      <c r="D139" s="93"/>
      <c r="E139" s="93"/>
      <c r="F139" s="93"/>
    </row>
    <row r="141" spans="3:10" x14ac:dyDescent="0.25">
      <c r="C141" s="93" t="s">
        <v>209</v>
      </c>
      <c r="D141" s="93"/>
    </row>
  </sheetData>
  <mergeCells count="4">
    <mergeCell ref="A1:F1"/>
    <mergeCell ref="A126:F126"/>
    <mergeCell ref="C139:F139"/>
    <mergeCell ref="C141:D141"/>
  </mergeCells>
  <phoneticPr fontId="5" type="noConversion"/>
  <pageMargins left="0.511811024" right="0.511811024" top="0.78740157499999996" bottom="0.78740157499999996" header="0.31496062000000002" footer="0.31496062000000002"/>
  <ignoredErrors>
    <ignoredError sqref="E134:E137 F134:F137 G137:I137 H134:I136" formulaRange="1"/>
    <ignoredError sqref="G134:G136" evalError="1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4FC3A-356A-0D4A-809D-BA30D6276D2A}">
  <dimension ref="A1:J38"/>
  <sheetViews>
    <sheetView tabSelected="1" topLeftCell="A17" workbookViewId="0">
      <selection activeCell="B38" sqref="B38:J38"/>
    </sheetView>
  </sheetViews>
  <sheetFormatPr defaultColWidth="10.875" defaultRowHeight="18.75" x14ac:dyDescent="0.25"/>
  <cols>
    <col min="1" max="1" width="10.875" style="29"/>
    <col min="2" max="2" width="15.375" style="29" customWidth="1"/>
    <col min="3" max="3" width="15.625" style="29" customWidth="1"/>
    <col min="4" max="16384" width="10.875" style="29"/>
  </cols>
  <sheetData>
    <row r="1" spans="1:6" ht="66" customHeight="1" thickBot="1" x14ac:dyDescent="0.3">
      <c r="A1" s="84" t="s">
        <v>190</v>
      </c>
      <c r="B1" s="85"/>
      <c r="C1" s="85"/>
      <c r="D1" s="85"/>
      <c r="E1" s="85"/>
      <c r="F1" s="86"/>
    </row>
    <row r="2" spans="1:6" ht="19.5" thickBot="1" x14ac:dyDescent="0.3">
      <c r="A2" s="35"/>
    </row>
    <row r="3" spans="1:6" ht="38.25" thickBot="1" x14ac:dyDescent="0.3">
      <c r="A3" s="30"/>
      <c r="B3" s="37" t="s">
        <v>189</v>
      </c>
      <c r="C3" s="33" t="s">
        <v>185</v>
      </c>
      <c r="D3" s="34" t="s">
        <v>186</v>
      </c>
      <c r="E3" s="32"/>
    </row>
    <row r="4" spans="1:6" x14ac:dyDescent="0.25">
      <c r="A4" s="30"/>
      <c r="B4" s="38">
        <v>1</v>
      </c>
      <c r="C4" s="38">
        <v>21.1</v>
      </c>
      <c r="D4" s="38">
        <v>5.67</v>
      </c>
      <c r="E4" s="31"/>
    </row>
    <row r="5" spans="1:6" x14ac:dyDescent="0.25">
      <c r="A5" s="30"/>
      <c r="B5" s="36">
        <v>2</v>
      </c>
      <c r="C5" s="36">
        <v>17.440000000000001</v>
      </c>
      <c r="D5" s="36">
        <v>5.65</v>
      </c>
      <c r="E5" s="31"/>
    </row>
    <row r="6" spans="1:6" x14ac:dyDescent="0.25">
      <c r="B6" s="36">
        <v>3</v>
      </c>
      <c r="C6" s="36">
        <v>20.58</v>
      </c>
      <c r="D6" s="36">
        <v>6.55</v>
      </c>
    </row>
    <row r="7" spans="1:6" x14ac:dyDescent="0.25">
      <c r="B7" s="36">
        <v>4</v>
      </c>
      <c r="C7" s="36">
        <v>13.72</v>
      </c>
      <c r="D7" s="36">
        <v>5.49</v>
      </c>
    </row>
    <row r="8" spans="1:6" x14ac:dyDescent="0.25">
      <c r="B8" s="36">
        <v>5</v>
      </c>
      <c r="C8" s="36">
        <v>16.77</v>
      </c>
      <c r="D8" s="36">
        <v>4.99</v>
      </c>
    </row>
    <row r="9" spans="1:6" x14ac:dyDescent="0.25">
      <c r="B9" s="36">
        <v>6</v>
      </c>
      <c r="C9" s="36">
        <v>15.58</v>
      </c>
      <c r="D9" s="36">
        <v>3.53</v>
      </c>
    </row>
    <row r="10" spans="1:6" x14ac:dyDescent="0.25">
      <c r="B10" s="36">
        <v>7</v>
      </c>
      <c r="C10" s="36">
        <v>13.49</v>
      </c>
      <c r="D10" s="36">
        <v>3.09</v>
      </c>
    </row>
    <row r="11" spans="1:6" x14ac:dyDescent="0.25">
      <c r="B11" s="36">
        <v>8</v>
      </c>
      <c r="C11" s="36">
        <v>18.940000000000001</v>
      </c>
      <c r="D11" s="36">
        <v>4.38</v>
      </c>
    </row>
    <row r="12" spans="1:6" x14ac:dyDescent="0.25">
      <c r="B12" s="36">
        <v>9</v>
      </c>
      <c r="C12" s="36">
        <v>18.28</v>
      </c>
      <c r="D12" s="36">
        <v>3.18</v>
      </c>
    </row>
    <row r="13" spans="1:6" x14ac:dyDescent="0.25">
      <c r="B13" s="36">
        <v>10</v>
      </c>
      <c r="C13" s="36">
        <v>12.9</v>
      </c>
      <c r="D13" s="36">
        <v>4.2</v>
      </c>
    </row>
    <row r="14" spans="1:6" x14ac:dyDescent="0.25">
      <c r="B14" s="36">
        <v>11</v>
      </c>
      <c r="C14" s="36">
        <v>24.14</v>
      </c>
      <c r="D14" s="36">
        <v>6.6</v>
      </c>
    </row>
    <row r="15" spans="1:6" x14ac:dyDescent="0.25">
      <c r="B15" s="36">
        <v>12</v>
      </c>
      <c r="C15" s="36">
        <v>14.4</v>
      </c>
      <c r="D15" s="36">
        <v>5.03</v>
      </c>
    </row>
    <row r="16" spans="1:6" x14ac:dyDescent="0.25">
      <c r="B16" s="36">
        <v>13</v>
      </c>
      <c r="C16" s="36">
        <v>27.2</v>
      </c>
      <c r="D16" s="36">
        <v>4.6399999999999997</v>
      </c>
    </row>
    <row r="17" spans="1:6" x14ac:dyDescent="0.25">
      <c r="B17" s="36">
        <v>14</v>
      </c>
      <c r="C17" s="36">
        <v>29.64</v>
      </c>
      <c r="D17" s="36">
        <v>7.66</v>
      </c>
    </row>
    <row r="18" spans="1:6" x14ac:dyDescent="0.25">
      <c r="B18" s="36">
        <v>15</v>
      </c>
      <c r="C18" s="36">
        <v>21.13</v>
      </c>
      <c r="D18" s="36">
        <v>4.47</v>
      </c>
    </row>
    <row r="19" spans="1:6" x14ac:dyDescent="0.25">
      <c r="B19" s="36">
        <v>16</v>
      </c>
      <c r="C19" s="36">
        <v>29.26</v>
      </c>
      <c r="D19" s="36">
        <v>6.22</v>
      </c>
    </row>
    <row r="20" spans="1:6" x14ac:dyDescent="0.25">
      <c r="B20" s="36">
        <v>17</v>
      </c>
      <c r="C20" s="36">
        <v>21.75</v>
      </c>
      <c r="D20" s="36">
        <v>4.04</v>
      </c>
    </row>
    <row r="21" spans="1:6" x14ac:dyDescent="0.25">
      <c r="B21" s="36">
        <v>18</v>
      </c>
      <c r="C21" s="36">
        <v>20.170000000000002</v>
      </c>
      <c r="D21" s="36">
        <v>6.4</v>
      </c>
    </row>
    <row r="22" spans="1:6" x14ac:dyDescent="0.25">
      <c r="B22" s="36">
        <v>19</v>
      </c>
      <c r="C22" s="36">
        <v>16.93</v>
      </c>
      <c r="D22" s="36">
        <v>4.37</v>
      </c>
    </row>
    <row r="23" spans="1:6" x14ac:dyDescent="0.25">
      <c r="B23" s="36">
        <v>20</v>
      </c>
      <c r="C23" s="36">
        <v>11.73</v>
      </c>
      <c r="D23" s="36">
        <v>3.63</v>
      </c>
    </row>
    <row r="24" spans="1:6" x14ac:dyDescent="0.25">
      <c r="B24" s="36">
        <v>21</v>
      </c>
      <c r="C24" s="36">
        <v>20.399999999999999</v>
      </c>
      <c r="D24" s="36">
        <v>5.4</v>
      </c>
    </row>
    <row r="25" spans="1:6" x14ac:dyDescent="0.25">
      <c r="B25" s="36">
        <v>22</v>
      </c>
      <c r="C25" s="36">
        <v>29.61</v>
      </c>
      <c r="D25" s="36">
        <v>5.93</v>
      </c>
    </row>
    <row r="26" spans="1:6" x14ac:dyDescent="0.25">
      <c r="B26" s="36">
        <v>23</v>
      </c>
      <c r="C26" s="36">
        <v>20.95</v>
      </c>
      <c r="D26" s="36">
        <v>7.28</v>
      </c>
    </row>
    <row r="27" spans="1:6" x14ac:dyDescent="0.25">
      <c r="B27" s="36">
        <v>24</v>
      </c>
      <c r="C27" s="36">
        <v>17.350000000000001</v>
      </c>
      <c r="D27" s="36">
        <v>6.65</v>
      </c>
    </row>
    <row r="28" spans="1:6" x14ac:dyDescent="0.25">
      <c r="B28" s="36">
        <v>25</v>
      </c>
      <c r="C28" s="36">
        <v>20.97</v>
      </c>
      <c r="D28" s="36">
        <v>6.05</v>
      </c>
    </row>
    <row r="29" spans="1:6" ht="19.5" thickBot="1" x14ac:dyDescent="0.3"/>
    <row r="30" spans="1:6" ht="86.1" customHeight="1" thickBot="1" x14ac:dyDescent="0.3">
      <c r="A30" s="84" t="s">
        <v>191</v>
      </c>
      <c r="B30" s="85"/>
      <c r="C30" s="85"/>
      <c r="D30" s="85"/>
      <c r="E30" s="85"/>
      <c r="F30" s="86"/>
    </row>
    <row r="32" spans="1:6" x14ac:dyDescent="0.25">
      <c r="B32" s="99" t="s">
        <v>205</v>
      </c>
    </row>
    <row r="33" spans="2:10" x14ac:dyDescent="0.25">
      <c r="B33"/>
      <c r="C33" s="25" t="s">
        <v>164</v>
      </c>
      <c r="D33" s="25" t="s">
        <v>165</v>
      </c>
      <c r="E33" s="25" t="s">
        <v>166</v>
      </c>
      <c r="F33" s="25" t="s">
        <v>167</v>
      </c>
      <c r="G33" s="25" t="s">
        <v>168</v>
      </c>
      <c r="H33" s="25" t="s">
        <v>200</v>
      </c>
    </row>
    <row r="34" spans="2:10" x14ac:dyDescent="0.25">
      <c r="B34" s="100" t="s">
        <v>185</v>
      </c>
      <c r="C34" s="26">
        <f>AVERAGE(C4:C28)</f>
        <v>19.777200000000004</v>
      </c>
      <c r="D34" s="92">
        <f>MEDIAN(C4:C28)</f>
        <v>20.170000000000002</v>
      </c>
      <c r="E34" s="92" t="e">
        <f>MODE(C4:C28)</f>
        <v>#N/A</v>
      </c>
      <c r="F34" s="92">
        <f>_xlfn.VAR.S(C4:C28)</f>
        <v>26.488320999999889</v>
      </c>
      <c r="G34" s="26">
        <f>_xlfn.STDEV.S(C4:C28)</f>
        <v>5.1466805807238405</v>
      </c>
      <c r="H34" s="94">
        <f>(G34/C34)</f>
        <v>0.26023302493395623</v>
      </c>
    </row>
    <row r="35" spans="2:10" x14ac:dyDescent="0.25">
      <c r="B35" s="100" t="s">
        <v>186</v>
      </c>
      <c r="C35" s="26">
        <f>AVERAGE(D4:D28)</f>
        <v>5.2440000000000024</v>
      </c>
      <c r="D35" s="92">
        <f>MEDIAN(D4:D28)</f>
        <v>5.4</v>
      </c>
      <c r="E35" s="92" t="e">
        <f>MODE(D4:D28)</f>
        <v>#N/A</v>
      </c>
      <c r="F35" s="92">
        <f>_xlfn.VAR.S(D4:D28)</f>
        <v>1.6212749999999783</v>
      </c>
      <c r="G35" s="26">
        <f>_xlfn.STDEV.S(D4:D28)</f>
        <v>1.2732929749276001</v>
      </c>
      <c r="H35" s="94">
        <f>G35/C35</f>
        <v>0.2428094917863462</v>
      </c>
    </row>
    <row r="37" spans="2:10" x14ac:dyDescent="0.25">
      <c r="B37" s="99" t="s">
        <v>207</v>
      </c>
    </row>
    <row r="38" spans="2:10" x14ac:dyDescent="0.25">
      <c r="B38" s="101" t="s">
        <v>211</v>
      </c>
      <c r="C38" s="101"/>
      <c r="D38" s="101"/>
      <c r="E38" s="101"/>
      <c r="F38" s="101"/>
      <c r="G38" s="101"/>
      <c r="H38" s="101"/>
      <c r="I38" s="101"/>
      <c r="J38" s="101"/>
    </row>
  </sheetData>
  <mergeCells count="3">
    <mergeCell ref="A1:F1"/>
    <mergeCell ref="A30:F30"/>
    <mergeCell ref="B38:J3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Exemplo de aula-passo-a-passo</vt:lpstr>
      <vt:lpstr>Exemplo de aula-Automatizado</vt:lpstr>
      <vt:lpstr>Exercício-1</vt:lpstr>
      <vt:lpstr>Exercício-2</vt:lpstr>
      <vt:lpstr>Exercício-3</vt:lpstr>
      <vt:lpstr>Exercício-4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Jean Alves</cp:lastModifiedBy>
  <dcterms:created xsi:type="dcterms:W3CDTF">2021-02-22T17:38:06Z</dcterms:created>
  <dcterms:modified xsi:type="dcterms:W3CDTF">2021-07-04T18:10:30Z</dcterms:modified>
</cp:coreProperties>
</file>