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52A972F-F736-4836-AA62-D50C273EE5B4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Producto'!$B$5:$P$157</definedName>
    <definedName name="RealizedSpeed">OFFSET(#REF!,1,0,#REF!,1)</definedName>
    <definedName name="Sprint">'Backlog del Producto'!$N$7:$N$157</definedName>
    <definedName name="SprintCount">#REF!</definedName>
    <definedName name="SprintsInTrend">#REF!</definedName>
    <definedName name="SprintTasks">#REF!</definedName>
    <definedName name="Status">'Backlog del Producto'!$O$7:$O$157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81029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<sst xmlns="http://schemas.openxmlformats.org/spreadsheetml/2006/main" count="101" uniqueCount="75">
  <si>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</si>
  <si>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</si>
  <si>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</si>
  <si>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</si>
  <si>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</si>
  <si>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</si>
  <si>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</si>
  <si>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</si>
  <si>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</si>
  <si>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</si>
  <si>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</si>
  <si>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</si>
  <si>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</si>
  <si>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</si>
  <si>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</si>
  <si>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</si>
  <si>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</si>
  <si>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</si>
  <si>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</si>
  <si>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</si>
  <si>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</si>
  <si>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</si>
  <si>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</si>
  <si>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</si>
  <si>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</si>
  <si>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</si>
  <si>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</si>
  <si>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</si>
  <si>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</si>
  <si>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</si>
  <si>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</si>
  <si>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</si>
  <si>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EPIC02</t>
  </si>
  <si>
    <t>EPIC03</t>
  </si>
  <si>
    <t>Dependencias</t>
  </si>
  <si>
    <t>desarrollo de un sistema inteligente para la administración de servicios académicos para la UAC</t>
  </si>
  <si>
    <t>tener acceso a información clara y detallada sobre los tipos de matrículas.</t>
  </si>
  <si>
    <t>que pueda elegir la opción que mejor se adapte a mis necesidades académicas.</t>
  </si>
  <si>
    <t>EPIC04</t>
  </si>
  <si>
    <t>Desarrollador</t>
  </si>
  <si>
    <t>Estudiante/Usuario General</t>
  </si>
  <si>
    <t>conocer las opciones de becas disponibles y los procesos para solicitarlas.</t>
  </si>
  <si>
    <t>que pueda aprovechar las oportunidades financieras que ofrece la universidad.</t>
  </si>
  <si>
    <t>realizar consultas rápidas sobre servicios académicos y horarios de atención.</t>
  </si>
  <si>
    <t>obtener la información necesaria sin tener que buscar en múltiples fuentes</t>
  </si>
  <si>
    <t>implementar un chatbot accesible y eficiente en la web de la universidad.</t>
  </si>
  <si>
    <t>que los usuarios puedan obtener información académica de manera rápida y sencilla.</t>
  </si>
  <si>
    <t>estudiante</t>
  </si>
  <si>
    <t>usuario</t>
  </si>
  <si>
    <t>quiero obtener información sobre los tipos de matrículas disponibles en la universidad</t>
  </si>
  <si>
    <t>quiero conocer los requisitos para matricularme en la universidad</t>
  </si>
  <si>
    <t>saber cuál se ajusta mejor a mis necesidades.</t>
  </si>
  <si>
    <t>asegurarme de cumplir con ellos.</t>
  </si>
  <si>
    <t xml:space="preserve">El chatbot debe proporcionar una lista de tipos de matrículas disponibles. Cada tipo de matrícula debe estar acompañado de una breve descripción y requisitos.
</t>
  </si>
  <si>
    <t>El chatbot debe listar los requisitos generales para la matrícula. El chatbot debe permitir que el usuario pregunte sobre requisitos específicos (por ejemplo, para estudiantes internacionales).</t>
  </si>
  <si>
    <t>conocer las diferentes becas disponibles</t>
  </si>
  <si>
    <t>estudiantes de la universidad para poder aplicar a las que califico.</t>
  </si>
  <si>
    <t>quiero saber los pasos</t>
  </si>
  <si>
    <t>solicitar una beca para poder seguir el proceso correctamente.</t>
  </si>
  <si>
    <t>El chatbot debe proporcionar una lista de becas disponibles. El chatbot debe ofrecer un resumen de los criterios de elegibilidad para cada beca.</t>
  </si>
  <si>
    <t>El chatbot debe detallar los pasos para solicitar cada tipo de beca. El chatbot debe proporcionar enlaces a formularios o páginas relevantes para la solicitud de becas.</t>
  </si>
  <si>
    <t>poder hacer preguntas generales sobre los servicios académicos</t>
  </si>
  <si>
    <t>obtener respuestas rápidas a mis dudas</t>
  </si>
  <si>
    <t>poder preguntar sobre los horarios de atención de la universidad</t>
  </si>
  <si>
    <t>planificar mis visitas</t>
  </si>
  <si>
    <t>El chatbot debe ser capaz de responder preguntas generales sobre servicios como bibliotecas, asesorías, etc. El chatbot debe redirigir al usuario a fuentes oficiales si no puede responder una pregunta.</t>
  </si>
  <si>
    <t>El chatbot debe proporcionar los horarios de atención de las oficinas más importantes de la universidad. El chatbot debe actualizar automáticamente los horarios en función de los días feriados o cambios en la universidad.</t>
  </si>
  <si>
    <t>desarrollador</t>
  </si>
  <si>
    <t>integrar el chatbot en la web de la universidad</t>
  </si>
  <si>
    <t>que sea accesible a todos los usuarios</t>
  </si>
  <si>
    <t>diseñar una base de conocimiento con las preguntas y respuestas más comunes</t>
  </si>
  <si>
    <t>que el chatbot pueda responder de manera efectiva.</t>
  </si>
  <si>
    <t>El chatbot debe estar integrado en la página principal y accesible desde cualquier dispositivo. El chatbot debe funcionar sin problemas de rendimiento o latencia.</t>
  </si>
  <si>
    <t>La base de conocimiento debe estar estructurada y organizada por categorías de preguntas. La base de conocimiento debe ser fácilmente actualizable por los administradores.</t>
  </si>
  <si>
    <t>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</si>
</sst>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vertical="center" wrapText="1"/>
    </xf>
    <xf numFmtId="14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6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47"/>
  <sheetViews>
    <sheetView showGridLines="0" tabSelected="1" zoomScale="80" zoomScaleNormal="80" workbookViewId="0">
      <selection activeCell="G2" sqref="G2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33.6640625" style="5" customWidth="1"/>
    <col min="6" max="6" width="11.33203125" style="5" customWidth="1"/>
    <col min="7" max="7" width="19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7" ht="17.399999999999999" x14ac:dyDescent="0.25">
      <c r="B1" s="21" t="s">
        <v>21</v>
      </c>
      <c r="C1" s="21"/>
      <c r="D1" s="21"/>
      <c r="E1" s="21"/>
    </row>
    <row r="2" spans="2:17" customFormat="1" ht="18" customHeight="1" x14ac:dyDescent="0.25">
      <c r="B2" s="39" t="s">
        <v>13</v>
      </c>
      <c r="C2" s="39"/>
      <c r="D2" s="40" t="s">
        <v>35</v>
      </c>
      <c r="E2" s="40"/>
      <c r="F2" s="29"/>
      <c r="G2" s="29"/>
      <c r="H2" s="29"/>
      <c r="I2" s="24"/>
      <c r="J2" s="24"/>
      <c r="K2" s="24"/>
      <c r="L2" s="24"/>
      <c r="M2" s="24"/>
      <c r="N2" s="24"/>
      <c r="O2" s="5"/>
      <c r="P2" s="17"/>
      <c r="Q2" s="17"/>
    </row>
    <row r="3" spans="2:17" customFormat="1" ht="18" customHeight="1" x14ac:dyDescent="0.25">
      <c r="B3" s="39" t="s">
        <v>22</v>
      </c>
      <c r="C3" s="39"/>
      <c r="D3" s="40" t="s">
        <v>74</v>
      </c>
      <c r="E3" s="40"/>
      <c r="F3" s="29"/>
      <c r="G3" s="29"/>
      <c r="H3" s="29"/>
      <c r="I3" s="24"/>
      <c r="J3" s="24"/>
      <c r="K3" s="24"/>
      <c r="L3" s="24"/>
      <c r="M3" s="24"/>
      <c r="N3" s="24"/>
      <c r="O3" s="5"/>
      <c r="P3" s="17"/>
      <c r="Q3" s="17"/>
    </row>
    <row r="4" spans="2:17" customFormat="1" ht="17.399999999999999" x14ac:dyDescent="0.25">
      <c r="B4" s="20"/>
      <c r="C4" s="20"/>
      <c r="D4" s="20"/>
      <c r="E4" s="20"/>
      <c r="F4" s="20"/>
      <c r="G4" s="22"/>
      <c r="H4" s="22"/>
      <c r="I4" s="22"/>
      <c r="J4" s="22"/>
      <c r="K4" s="2"/>
      <c r="L4" s="2"/>
      <c r="M4" s="2"/>
      <c r="N4" s="17"/>
      <c r="O4" s="20"/>
      <c r="P4" s="17"/>
      <c r="Q4" s="17"/>
    </row>
    <row r="5" spans="2:17" x14ac:dyDescent="0.25">
      <c r="B5" s="30" t="s">
        <v>26</v>
      </c>
      <c r="C5" s="31"/>
      <c r="D5" s="31"/>
      <c r="E5" s="32"/>
      <c r="F5" s="33" t="s">
        <v>27</v>
      </c>
      <c r="G5" s="34"/>
      <c r="H5" s="34"/>
      <c r="I5" s="35"/>
      <c r="J5" s="36" t="s">
        <v>28</v>
      </c>
      <c r="K5" s="37"/>
      <c r="L5" s="37"/>
      <c r="M5" s="37"/>
      <c r="N5" s="37"/>
      <c r="O5" s="37"/>
      <c r="P5" s="38"/>
    </row>
    <row r="6" spans="2:17" ht="26.4" x14ac:dyDescent="0.25">
      <c r="B6" s="23" t="s">
        <v>20</v>
      </c>
      <c r="C6" s="23" t="s">
        <v>23</v>
      </c>
      <c r="D6" s="23" t="s">
        <v>24</v>
      </c>
      <c r="E6" s="23" t="s">
        <v>25</v>
      </c>
      <c r="F6" s="26" t="s">
        <v>19</v>
      </c>
      <c r="G6" s="26" t="s">
        <v>15</v>
      </c>
      <c r="H6" s="26" t="s">
        <v>16</v>
      </c>
      <c r="I6" s="26" t="s">
        <v>17</v>
      </c>
      <c r="J6" s="27" t="s">
        <v>18</v>
      </c>
      <c r="K6" s="28" t="s">
        <v>2</v>
      </c>
      <c r="L6" s="28" t="s">
        <v>14</v>
      </c>
      <c r="M6" s="28" t="s">
        <v>34</v>
      </c>
      <c r="N6" s="28" t="s">
        <v>0</v>
      </c>
      <c r="O6" s="28" t="s">
        <v>1</v>
      </c>
      <c r="P6" s="27" t="s">
        <v>3</v>
      </c>
    </row>
    <row r="7" spans="2:17" ht="39.6" customHeight="1" x14ac:dyDescent="0.25">
      <c r="B7" s="41" t="s">
        <v>29</v>
      </c>
      <c r="C7" s="41" t="s">
        <v>40</v>
      </c>
      <c r="D7" s="41" t="s">
        <v>36</v>
      </c>
      <c r="E7" s="41" t="s">
        <v>37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2:17" ht="52.8" x14ac:dyDescent="0.25">
      <c r="B8" s="41"/>
      <c r="C8"/>
      <c r="D8" s="41"/>
      <c r="E8" s="41"/>
      <c r="F8" s="41" t="s">
        <v>30</v>
      </c>
      <c r="G8" s="41" t="s">
        <v>47</v>
      </c>
      <c r="H8" s="41" t="s">
        <v>49</v>
      </c>
      <c r="I8" s="41" t="s">
        <v>51</v>
      </c>
      <c r="J8" s="41" t="s">
        <v>53</v>
      </c>
      <c r="K8" s="41">
        <v>1</v>
      </c>
      <c r="L8" s="41">
        <v>25</v>
      </c>
      <c r="M8" s="41"/>
      <c r="N8" s="41">
        <v>1</v>
      </c>
      <c r="O8" s="41" t="s">
        <v>9</v>
      </c>
      <c r="P8" s="41"/>
    </row>
    <row r="9" spans="2:17" ht="52.8" x14ac:dyDescent="0.25">
      <c r="B9" s="41"/>
      <c r="C9" s="41"/>
      <c r="D9" s="41"/>
      <c r="E9" s="41"/>
      <c r="F9" s="41" t="s">
        <v>31</v>
      </c>
      <c r="G9" s="41" t="s">
        <v>48</v>
      </c>
      <c r="H9" s="41" t="s">
        <v>50</v>
      </c>
      <c r="I9" s="41" t="s">
        <v>52</v>
      </c>
      <c r="J9" s="41" t="s">
        <v>54</v>
      </c>
      <c r="K9" s="41">
        <v>1</v>
      </c>
      <c r="L9" s="41">
        <v>25</v>
      </c>
      <c r="M9" s="41"/>
      <c r="N9" s="41">
        <v>1</v>
      </c>
      <c r="O9" s="41" t="s">
        <v>10</v>
      </c>
      <c r="P9" s="41"/>
    </row>
    <row r="10" spans="2:17" ht="39.6" x14ac:dyDescent="0.25">
      <c r="B10" s="41" t="s">
        <v>32</v>
      </c>
      <c r="C10" s="41" t="s">
        <v>40</v>
      </c>
      <c r="D10" s="41" t="s">
        <v>41</v>
      </c>
      <c r="E10" s="41" t="s">
        <v>42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2:17" ht="39.6" x14ac:dyDescent="0.25">
      <c r="B11" s="41"/>
      <c r="C11" s="41"/>
      <c r="D11" s="41"/>
      <c r="E11" s="41"/>
      <c r="F11" s="41" t="s">
        <v>30</v>
      </c>
      <c r="G11" s="41" t="s">
        <v>47</v>
      </c>
      <c r="H11" s="41" t="s">
        <v>55</v>
      </c>
      <c r="I11" s="41" t="s">
        <v>56</v>
      </c>
      <c r="J11" s="41" t="s">
        <v>59</v>
      </c>
      <c r="K11" s="41">
        <v>1</v>
      </c>
      <c r="L11" s="41">
        <v>25</v>
      </c>
      <c r="M11" s="41"/>
      <c r="N11" s="41">
        <v>1</v>
      </c>
      <c r="O11" s="41" t="s">
        <v>9</v>
      </c>
      <c r="P11" s="41"/>
    </row>
    <row r="12" spans="2:17" ht="39.6" x14ac:dyDescent="0.25">
      <c r="B12" s="41"/>
      <c r="C12" s="41"/>
      <c r="D12" s="41"/>
      <c r="E12" s="41"/>
      <c r="F12" s="41" t="s">
        <v>31</v>
      </c>
      <c r="G12" s="41" t="s">
        <v>48</v>
      </c>
      <c r="H12" s="41" t="s">
        <v>57</v>
      </c>
      <c r="I12" s="41" t="s">
        <v>58</v>
      </c>
      <c r="J12" s="41" t="s">
        <v>60</v>
      </c>
      <c r="K12" s="41">
        <v>1</v>
      </c>
      <c r="L12" s="41">
        <v>25</v>
      </c>
      <c r="M12" s="41"/>
      <c r="N12" s="41">
        <v>1</v>
      </c>
      <c r="O12" s="41" t="s">
        <v>10</v>
      </c>
      <c r="P12" s="41"/>
    </row>
    <row r="13" spans="2:17" ht="26.4" x14ac:dyDescent="0.25">
      <c r="B13" s="41" t="s">
        <v>33</v>
      </c>
      <c r="C13" s="41" t="s">
        <v>40</v>
      </c>
      <c r="D13" s="41" t="s">
        <v>43</v>
      </c>
      <c r="E13" s="41" t="s">
        <v>44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2:17" ht="52.8" x14ac:dyDescent="0.25">
      <c r="B14" s="41"/>
      <c r="C14" s="41"/>
      <c r="D14" s="41"/>
      <c r="E14" s="41"/>
      <c r="F14" s="41" t="s">
        <v>30</v>
      </c>
      <c r="G14" s="41" t="s">
        <v>47</v>
      </c>
      <c r="H14" s="41" t="s">
        <v>61</v>
      </c>
      <c r="I14" s="41" t="s">
        <v>62</v>
      </c>
      <c r="J14" s="41" t="s">
        <v>65</v>
      </c>
      <c r="K14" s="41">
        <v>1</v>
      </c>
      <c r="L14" s="41">
        <v>25</v>
      </c>
      <c r="M14" s="41"/>
      <c r="N14" s="41">
        <v>1</v>
      </c>
      <c r="O14" s="41" t="s">
        <v>9</v>
      </c>
      <c r="P14" s="41"/>
    </row>
    <row r="15" spans="2:17" ht="52.8" x14ac:dyDescent="0.25">
      <c r="B15" s="41"/>
      <c r="C15" s="41"/>
      <c r="D15" s="41"/>
      <c r="E15" s="41"/>
      <c r="F15" s="41" t="s">
        <v>31</v>
      </c>
      <c r="G15" s="41" t="s">
        <v>48</v>
      </c>
      <c r="H15" s="41" t="s">
        <v>63</v>
      </c>
      <c r="I15" s="41" t="s">
        <v>64</v>
      </c>
      <c r="J15" s="41" t="s">
        <v>66</v>
      </c>
      <c r="K15" s="41">
        <v>1</v>
      </c>
      <c r="L15" s="41">
        <v>25</v>
      </c>
      <c r="M15" s="41"/>
      <c r="N15" s="41">
        <v>1</v>
      </c>
      <c r="O15" s="41" t="s">
        <v>10</v>
      </c>
      <c r="P15" s="41"/>
    </row>
    <row r="16" spans="2:17" ht="39.6" x14ac:dyDescent="0.25">
      <c r="B16" s="41" t="s">
        <v>38</v>
      </c>
      <c r="C16" s="41" t="s">
        <v>39</v>
      </c>
      <c r="D16" s="41" t="s">
        <v>45</v>
      </c>
      <c r="E16" s="41" t="s">
        <v>46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2:16" ht="39.6" x14ac:dyDescent="0.25">
      <c r="B17" s="41"/>
      <c r="C17" s="41"/>
      <c r="D17" s="41"/>
      <c r="E17" s="41"/>
      <c r="F17" s="41" t="s">
        <v>30</v>
      </c>
      <c r="G17" s="41" t="s">
        <v>67</v>
      </c>
      <c r="H17" s="41" t="s">
        <v>68</v>
      </c>
      <c r="I17" s="41" t="s">
        <v>69</v>
      </c>
      <c r="J17" s="41" t="s">
        <v>72</v>
      </c>
      <c r="K17" s="41">
        <v>1</v>
      </c>
      <c r="L17" s="41">
        <v>25</v>
      </c>
      <c r="M17" s="41"/>
      <c r="N17" s="41">
        <v>1</v>
      </c>
      <c r="O17" s="41" t="s">
        <v>9</v>
      </c>
      <c r="P17" s="41"/>
    </row>
    <row r="18" spans="2:16" ht="52.8" x14ac:dyDescent="0.25">
      <c r="B18" s="41"/>
      <c r="C18" s="41"/>
      <c r="D18" s="41"/>
      <c r="E18" s="41"/>
      <c r="F18" s="41" t="s">
        <v>31</v>
      </c>
      <c r="G18" s="41" t="s">
        <v>67</v>
      </c>
      <c r="H18" s="41" t="s">
        <v>70</v>
      </c>
      <c r="I18" s="41" t="s">
        <v>71</v>
      </c>
      <c r="J18" s="41" t="s">
        <v>73</v>
      </c>
      <c r="K18" s="41">
        <v>1</v>
      </c>
      <c r="L18" s="41">
        <v>25</v>
      </c>
      <c r="M18" s="41"/>
      <c r="N18" s="41">
        <v>1</v>
      </c>
      <c r="O18" s="41" t="s">
        <v>10</v>
      </c>
      <c r="P18" s="41"/>
    </row>
    <row r="23" spans="2:16" x14ac:dyDescent="0.25">
      <c r="G23" s="6"/>
      <c r="H23" s="6"/>
      <c r="I23" s="6"/>
      <c r="J23" s="6"/>
    </row>
    <row r="36" spans="2:16" x14ac:dyDescent="0.25">
      <c r="P36" s="7"/>
    </row>
    <row r="47" spans="2:16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P92">
    <cfRule type="expression" dxfId="15" priority="32" stopIfTrue="1">
      <formula>$O7="En Progreso"</formula>
    </cfRule>
    <cfRule type="expression" dxfId="14" priority="33" stopIfTrue="1">
      <formula>$O7="Eliminado"</formula>
    </cfRule>
  </conditionalFormatting>
  <conditionalFormatting sqref="B7:P92">
    <cfRule type="expression" dxfId="13" priority="31" stopIfTrue="1">
      <formula>$O7="Terminado"</formula>
    </cfRule>
  </conditionalFormatting>
  <conditionalFormatting sqref="P36:P37">
    <cfRule type="expression" dxfId="12" priority="25" stopIfTrue="1">
      <formula>#REF!="Done"</formula>
    </cfRule>
    <cfRule type="expression" dxfId="11" priority="26" stopIfTrue="1">
      <formula>#REF!="Ongoing"</formula>
    </cfRule>
    <cfRule type="expression" dxfId="10" priority="27" stopIfTrue="1">
      <formula>#REF!="Removed"</formula>
    </cfRule>
  </conditionalFormatting>
  <conditionalFormatting sqref="P47">
    <cfRule type="expression" dxfId="9" priority="73" stopIfTrue="1">
      <formula>$O37="Done"</formula>
    </cfRule>
    <cfRule type="expression" dxfId="8" priority="74" stopIfTrue="1">
      <formula>$O37="Ongoing"</formula>
    </cfRule>
    <cfRule type="expression" dxfId="7" priority="75" stopIfTrue="1">
      <formula>$O37="Removed"</formula>
    </cfRule>
  </conditionalFormatting>
  <dataValidations count="2">
    <dataValidation type="list" allowBlank="1" showInputMessage="1" sqref="O48:O157 O6:O46" xr:uid="{00000000-0002-0000-0000-000000000000}">
      <formula1>"Por Hacer,En Progreso,Terminado,Eliminado"</formula1>
    </dataValidation>
    <dataValidation type="list" allowBlank="1" showInputMessage="1" showErrorMessage="1" sqref="K7:K18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18" t="s">
        <v>0</v>
      </c>
      <c r="C2" s="18" t="s">
        <v>4</v>
      </c>
      <c r="D2" s="18" t="s">
        <v>5</v>
      </c>
      <c r="E2" s="18" t="s">
        <v>6</v>
      </c>
      <c r="F2" s="18" t="s">
        <v>14</v>
      </c>
      <c r="G2" s="19" t="s">
        <v>1</v>
      </c>
      <c r="H2" s="18" t="s">
        <v>7</v>
      </c>
      <c r="I2" s="19" t="s">
        <v>8</v>
      </c>
      <c r="J2" s="1"/>
    </row>
    <row r="3" spans="2:10" x14ac:dyDescent="0.25">
      <c r="B3" s="11">
        <v>1</v>
      </c>
      <c r="C3" s="25">
        <v>43332</v>
      </c>
      <c r="D3" s="14">
        <v>30</v>
      </c>
      <c r="E3" s="15">
        <v>43362</v>
      </c>
      <c r="F3" s="11">
        <f>IF(B3="","",SUMIF('Backlog del Producto'!N$7:N$97,Sprints!B3,'Backlog del Producto'!L$7:L$97))</f>
        <v>200</v>
      </c>
      <c r="G3" s="12" t="s">
        <v>11</v>
      </c>
      <c r="H3" s="14"/>
      <c r="I3" s="9"/>
    </row>
    <row r="4" spans="2:10" x14ac:dyDescent="0.25">
      <c r="B4" s="11">
        <v>2</v>
      </c>
      <c r="C4" s="13">
        <f>IF(AND(C3&lt;&gt;"",D3&lt;&gt;"",D4&lt;&gt;""),C3+D3,"")</f>
        <v>43362</v>
      </c>
      <c r="D4" s="14">
        <v>15</v>
      </c>
      <c r="E4" s="15">
        <f>IF(AND(C4&lt;&gt;"",D4&lt;&gt;""),C4+D4-1,"")</f>
        <v>43376</v>
      </c>
      <c r="F4" s="11">
        <f>IF(B4="","",SUMIF('Backlog del Producto'!N$7:N$97,Sprints!B4,'Backlog del Producto'!L$7:L$97))</f>
        <v>0</v>
      </c>
      <c r="G4" s="12" t="s">
        <v>11</v>
      </c>
      <c r="H4" s="14"/>
      <c r="I4" s="9"/>
    </row>
    <row r="5" spans="2:10" x14ac:dyDescent="0.25">
      <c r="B5" s="11">
        <v>3</v>
      </c>
      <c r="C5" s="13">
        <f>IF(AND(C4&lt;&gt;"",D4&lt;&gt;"",D5&lt;&gt;""),C4+D4,"")</f>
        <v>43377</v>
      </c>
      <c r="D5" s="14">
        <v>30</v>
      </c>
      <c r="E5" s="15">
        <f>IF(AND(C5&lt;&gt;"",D5&lt;&gt;""),C5+D5-1,"")</f>
        <v>43406</v>
      </c>
      <c r="F5" s="11">
        <f>IF(B5="","",SUMIF('Backlog del Producto'!N$7:N$97,Sprints!B5,'Backlog del Producto'!L$7:L$97))</f>
        <v>0</v>
      </c>
      <c r="G5" s="12" t="s">
        <v>11</v>
      </c>
      <c r="H5" s="14"/>
      <c r="I5" s="9"/>
    </row>
    <row r="6" spans="2:10" x14ac:dyDescent="0.25">
      <c r="B6" s="11">
        <v>4</v>
      </c>
      <c r="C6" s="13">
        <f>IF(AND(C5&lt;&gt;"",D5&lt;&gt;"",D6&lt;&gt;""),C5+D5,"")</f>
        <v>43407</v>
      </c>
      <c r="D6" s="14">
        <v>30</v>
      </c>
      <c r="E6" s="15">
        <f>IF(AND(C6&lt;&gt;"",D6&lt;&gt;""),C6+D6-1,"")</f>
        <v>43436</v>
      </c>
      <c r="F6" s="11">
        <f>IF(B6="","",SUMIF('Backlog del Producto'!N$7:N$97,Sprints!B6,'Backlog del Producto'!L$7:L$97))</f>
        <v>0</v>
      </c>
      <c r="G6" s="12" t="s">
        <v>11</v>
      </c>
      <c r="H6" s="14"/>
      <c r="I6" s="9"/>
    </row>
    <row r="7" spans="2:10" x14ac:dyDescent="0.25">
      <c r="B7" s="11">
        <v>5</v>
      </c>
      <c r="C7" s="13">
        <f>IF(AND(C6&lt;&gt;"",D6&lt;&gt;"",D7&lt;&gt;""),C6+D6,"")</f>
        <v>43437</v>
      </c>
      <c r="D7" s="14">
        <v>30</v>
      </c>
      <c r="E7" s="15">
        <f>IF(AND(C7&lt;&gt;"",D7&lt;&gt;""),C7+D7-1,"")</f>
        <v>43466</v>
      </c>
      <c r="F7" s="11">
        <f>IF(B7="","",SUMIF('Backlog del Producto'!N$7:N$97,Sprints!B7,'Backlog del Producto'!L$7:L$97))</f>
        <v>0</v>
      </c>
      <c r="G7" s="12" t="s">
        <v>11</v>
      </c>
      <c r="H7" s="14"/>
      <c r="I7" s="9"/>
    </row>
    <row r="8" spans="2:10" x14ac:dyDescent="0.25">
      <c r="B8" s="11"/>
      <c r="C8" s="13"/>
      <c r="D8" s="14"/>
      <c r="E8" s="15"/>
      <c r="F8" s="11"/>
      <c r="G8" s="12"/>
      <c r="H8" s="14"/>
      <c r="I8" s="9"/>
    </row>
    <row r="9" spans="2:10" x14ac:dyDescent="0.25">
      <c r="B9" s="11" t="str">
        <f t="shared" ref="B9:B17" si="0">IF(AND(C9&lt;&gt;"",D9&lt;&gt;""),B8+1,"")</f>
        <v/>
      </c>
      <c r="C9" s="13" t="str">
        <f t="shared" ref="C9:C17" si="1">IF(AND(C8&lt;&gt;"",D8&lt;&gt;"",D9&lt;&gt;""),C8+D8,"")</f>
        <v/>
      </c>
      <c r="D9" s="14"/>
      <c r="E9" s="15" t="str">
        <f t="shared" ref="E9:E17" si="2">IF(AND(C9&lt;&gt;"",D9&lt;&gt;""),C9+D9-1,"")</f>
        <v/>
      </c>
      <c r="F9" s="11" t="str">
        <f>IF(B9="","",SUMIF('Backlog del Producto'!N$8:N$97,Sprints!B9,'Backlog del Producto'!L$8:L$97))</f>
        <v/>
      </c>
      <c r="G9" s="12" t="str">
        <f t="shared" ref="G9:G17" si="3">IF(AND(OR(G8="Planned",G8="Ongoing"),D9&lt;&gt;""),"Planned","Unplanned")</f>
        <v>Unplanned</v>
      </c>
      <c r="H9" s="14"/>
      <c r="I9" s="9"/>
    </row>
    <row r="10" spans="2:10" x14ac:dyDescent="0.25">
      <c r="B10" s="11" t="str">
        <f t="shared" si="0"/>
        <v/>
      </c>
      <c r="C10" s="13" t="str">
        <f t="shared" si="1"/>
        <v/>
      </c>
      <c r="D10" s="14"/>
      <c r="E10" s="15" t="str">
        <f t="shared" si="2"/>
        <v/>
      </c>
      <c r="F10" s="11" t="str">
        <f>IF(B10="","",SUMIF('Backlog del Producto'!N$8:N$97,Sprints!B10,'Backlog del Producto'!L$8:L$97))</f>
        <v/>
      </c>
      <c r="G10" s="12" t="str">
        <f t="shared" si="3"/>
        <v>Unplanned</v>
      </c>
      <c r="H10" s="14"/>
      <c r="I10" s="9"/>
    </row>
    <row r="11" spans="2:10" x14ac:dyDescent="0.25">
      <c r="B11" s="11" t="str">
        <f t="shared" si="0"/>
        <v/>
      </c>
      <c r="C11" s="13" t="str">
        <f t="shared" si="1"/>
        <v/>
      </c>
      <c r="D11" s="14"/>
      <c r="E11" s="15" t="str">
        <f t="shared" si="2"/>
        <v/>
      </c>
      <c r="F11" s="11" t="str">
        <f>IF(B11="","",SUMIF('Backlog del Producto'!N$8:N$97,Sprints!B11,'Backlog del Producto'!L$8:L$97))</f>
        <v/>
      </c>
      <c r="G11" s="12" t="str">
        <f t="shared" si="3"/>
        <v>Unplanned</v>
      </c>
      <c r="H11" s="14"/>
      <c r="I11" s="9"/>
    </row>
    <row r="12" spans="2:10" x14ac:dyDescent="0.25">
      <c r="B12" s="11" t="str">
        <f t="shared" si="0"/>
        <v/>
      </c>
      <c r="C12" s="13" t="str">
        <f t="shared" si="1"/>
        <v/>
      </c>
      <c r="D12" s="14"/>
      <c r="E12" s="15" t="str">
        <f t="shared" si="2"/>
        <v/>
      </c>
      <c r="F12" s="11" t="str">
        <f>IF(B12="","",SUMIF('Backlog del Producto'!N$8:N$97,Sprints!B12,'Backlog del Producto'!L$8:L$97))</f>
        <v/>
      </c>
      <c r="G12" s="12" t="str">
        <f t="shared" si="3"/>
        <v>Unplanned</v>
      </c>
      <c r="H12" s="14"/>
      <c r="I12" s="9"/>
    </row>
    <row r="13" spans="2:10" x14ac:dyDescent="0.25">
      <c r="B13" s="11" t="str">
        <f t="shared" si="0"/>
        <v/>
      </c>
      <c r="C13" s="13" t="str">
        <f t="shared" si="1"/>
        <v/>
      </c>
      <c r="D13" s="14"/>
      <c r="E13" s="15" t="str">
        <f t="shared" si="2"/>
        <v/>
      </c>
      <c r="F13" s="11" t="str">
        <f>IF(B13="","",SUMIF('Backlog del Producto'!N$8:N$97,Sprints!B13,'Backlog del Producto'!L$8:L$97))</f>
        <v/>
      </c>
      <c r="G13" s="12" t="str">
        <f t="shared" si="3"/>
        <v>Unplanned</v>
      </c>
      <c r="H13" s="14"/>
      <c r="I13" s="9"/>
    </row>
    <row r="14" spans="2:10" x14ac:dyDescent="0.25">
      <c r="B14" s="11" t="str">
        <f t="shared" si="0"/>
        <v/>
      </c>
      <c r="C14" s="13" t="str">
        <f t="shared" si="1"/>
        <v/>
      </c>
      <c r="D14" s="14"/>
      <c r="E14" s="15" t="str">
        <f t="shared" si="2"/>
        <v/>
      </c>
      <c r="F14" s="11" t="str">
        <f>IF(B14="","",SUMIF('Backlog del Producto'!N$8:N$97,Sprints!B14,'Backlog del Producto'!L$8:L$97))</f>
        <v/>
      </c>
      <c r="G14" s="12" t="str">
        <f t="shared" si="3"/>
        <v>Unplanned</v>
      </c>
      <c r="H14" s="14"/>
      <c r="I14" s="9"/>
    </row>
    <row r="15" spans="2:10" x14ac:dyDescent="0.25">
      <c r="B15" s="11" t="str">
        <f t="shared" si="0"/>
        <v/>
      </c>
      <c r="C15" s="13" t="str">
        <f t="shared" si="1"/>
        <v/>
      </c>
      <c r="D15" s="14"/>
      <c r="E15" s="15" t="str">
        <f t="shared" si="2"/>
        <v/>
      </c>
      <c r="F15" s="11" t="str">
        <f>IF(B15="","",SUMIF('Backlog del Producto'!N$8:N$97,Sprints!B15,'Backlog del Producto'!L$8:L$97))</f>
        <v/>
      </c>
      <c r="G15" s="12" t="str">
        <f t="shared" si="3"/>
        <v>Unplanned</v>
      </c>
      <c r="H15" s="14"/>
      <c r="I15" s="9"/>
    </row>
    <row r="16" spans="2:10" x14ac:dyDescent="0.25">
      <c r="B16" s="11" t="str">
        <f t="shared" si="0"/>
        <v/>
      </c>
      <c r="C16" s="13" t="str">
        <f t="shared" si="1"/>
        <v/>
      </c>
      <c r="D16" s="14"/>
      <c r="E16" s="15" t="str">
        <f t="shared" si="2"/>
        <v/>
      </c>
      <c r="F16" s="11" t="str">
        <f>IF(B16="","",SUMIF('Backlog del Producto'!N$8:N$97,Sprints!B16,'Backlog del Producto'!L$8:L$97))</f>
        <v/>
      </c>
      <c r="G16" s="12" t="str">
        <f t="shared" si="3"/>
        <v>Unplanned</v>
      </c>
      <c r="H16" s="14"/>
      <c r="I16" s="9"/>
    </row>
    <row r="17" spans="2:9" x14ac:dyDescent="0.25">
      <c r="B17" s="11" t="str">
        <f t="shared" si="0"/>
        <v/>
      </c>
      <c r="C17" s="13" t="str">
        <f t="shared" si="1"/>
        <v/>
      </c>
      <c r="D17" s="14"/>
      <c r="E17" s="15" t="str">
        <f t="shared" si="2"/>
        <v/>
      </c>
      <c r="F17" s="11" t="str">
        <f>IF(B17="","",SUMIF('Backlog del Producto'!N$8:N$97,Sprints!B17,'Backlog del Producto'!L$8:L$97))</f>
        <v/>
      </c>
      <c r="G17" s="12" t="str">
        <f t="shared" si="3"/>
        <v>Unplanned</v>
      </c>
      <c r="H17" s="14"/>
      <c r="I17" s="9"/>
    </row>
    <row r="18" spans="2:9" x14ac:dyDescent="0.25">
      <c r="B18" s="12"/>
      <c r="C18" s="12"/>
      <c r="D18" s="8"/>
      <c r="E18" s="16" t="s">
        <v>12</v>
      </c>
      <c r="F18" s="11">
        <f>SUMIF('Backlog del Producto'!N$8:N$97,"",'Backlog del Producto'!L$8:L$97)-SUMIF('Backlog del Producto'!O$8:O$97,"Eliminado",'Backlog del Producto'!L$8:L$97)</f>
        <v>0</v>
      </c>
      <c r="G18" s="12"/>
      <c r="H18" s="14"/>
      <c r="I18" s="10"/>
    </row>
  </sheetData>
  <phoneticPr fontId="2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Sebastian Anaya</cp:lastModifiedBy>
  <cp:revision>1</cp:revision>
  <cp:lastPrinted>2006-09-01T14:59:00Z</cp:lastPrinted>
  <dcterms:created xsi:type="dcterms:W3CDTF">1998-06-05T11:20:44Z</dcterms:created>
  <dcterms:modified xsi:type="dcterms:W3CDTF">2024-08-23T04:55:54Z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